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620" windowWidth="15330" windowHeight="4710" tabRatio="613" activeTab="4"/>
  </bookViews>
  <sheets>
    <sheet name="260" sheetId="1" r:id="rId1"/>
    <sheet name="262" sheetId="2" r:id="rId2"/>
    <sheet name="264" sheetId="3" r:id="rId3"/>
    <sheet name="266" sheetId="4" r:id="rId4"/>
    <sheet name="268" sheetId="5" r:id="rId5"/>
  </sheets>
  <definedNames/>
  <calcPr fullCalcOnLoad="1"/>
</workbook>
</file>

<file path=xl/sharedStrings.xml><?xml version="1.0" encoding="utf-8"?>
<sst xmlns="http://schemas.openxmlformats.org/spreadsheetml/2006/main" count="1950" uniqueCount="471">
  <si>
    <t>診　　療　　所</t>
  </si>
  <si>
    <t>医　　師</t>
  </si>
  <si>
    <t>歯科医師</t>
  </si>
  <si>
    <t>総　　数</t>
  </si>
  <si>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</si>
  <si>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</si>
  <si>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</si>
  <si>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</si>
  <si>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</si>
  <si>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</si>
  <si>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</si>
  <si>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</si>
  <si>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</si>
  <si>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</si>
  <si>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</si>
  <si>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</si>
  <si>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</si>
  <si>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</si>
  <si>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</si>
  <si>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</si>
  <si>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</si>
  <si>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</si>
  <si>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</si>
  <si>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</si>
  <si>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</si>
  <si>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</si>
  <si>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</si>
  <si>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</si>
  <si>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</si>
  <si>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</si>
  <si>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</si>
  <si>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</si>
  <si>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</si>
  <si>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</si>
  <si>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</si>
  <si>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</si>
  <si>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</si>
  <si>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</si>
  <si>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</si>
  <si>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</si>
  <si>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</si>
  <si>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</si>
  <si>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</si>
  <si>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</si>
  <si>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</si>
  <si>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</si>
  <si>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</si>
  <si>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</si>
  <si>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</si>
  <si>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</si>
  <si>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</si>
  <si>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</si>
  <si>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</si>
  <si>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</si>
  <si>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死亡総数</t>
  </si>
  <si>
    <t>悪性新生物</t>
  </si>
  <si>
    <t>脳血管疾患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</si>
  <si>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</si>
  <si>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</si>
  <si>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</si>
  <si>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</si>
  <si>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</si>
  <si>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</si>
  <si>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管　理　　　　　栄養士</t>
  </si>
  <si>
    <t>発見結核 患 者 数</t>
  </si>
  <si>
    <t>被判定者数</t>
  </si>
  <si>
    <t>陽  性  者</t>
  </si>
  <si>
    <t>墓　地</t>
  </si>
  <si>
    <t>火葬場</t>
  </si>
  <si>
    <t>納骨堂</t>
  </si>
  <si>
    <t>埋　葬  　年間　　　　件数</t>
  </si>
  <si>
    <t>火　葬　 　　年間　　　　　件数</t>
  </si>
  <si>
    <t>常設の　　興業場</t>
  </si>
  <si>
    <t>ホテル</t>
  </si>
  <si>
    <t>旅　館</t>
  </si>
  <si>
    <t>簡　易　　宿　所</t>
  </si>
  <si>
    <t>下　宿</t>
  </si>
  <si>
    <t>公　衆　　浴　場</t>
  </si>
  <si>
    <t>理容所</t>
  </si>
  <si>
    <t>美容所</t>
  </si>
  <si>
    <t>クリー　　ニング　　所</t>
  </si>
  <si>
    <t>男</t>
  </si>
  <si>
    <t>女</t>
  </si>
  <si>
    <t>喫茶店　営  業</t>
  </si>
  <si>
    <t>菓　子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</si>
  <si>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</si>
  <si>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</si>
  <si>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</si>
  <si>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</si>
  <si>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</si>
  <si>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</si>
  <si>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</si>
  <si>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</si>
  <si>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その他</t>
  </si>
  <si>
    <t>総    数</t>
  </si>
  <si>
    <t>ごみ処理計画                  収 集 人 口</t>
  </si>
  <si>
    <t>総    量</t>
  </si>
  <si>
    <t>（人）</t>
  </si>
  <si>
    <t>小          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</si>
  <si>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</si>
  <si>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</si>
  <si>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</si>
  <si>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</si>
  <si>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</si>
  <si>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</si>
  <si>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</si>
  <si>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</si>
  <si>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</si>
  <si>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</si>
  <si>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（構成比：％）</t>
  </si>
  <si>
    <t>二　　酸　　化　　硫　　黄　（ppm）</t>
  </si>
  <si>
    <t>三　馬　　　　測定局</t>
  </si>
  <si>
    <t>七　尾　　　測定局</t>
  </si>
  <si>
    <t>小　松　　　測定局</t>
  </si>
  <si>
    <t>大聖寺　　　測定局</t>
  </si>
  <si>
    <t>地点数</t>
  </si>
  <si>
    <t>最低値～最高値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</si>
  <si>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</si>
  <si>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</si>
  <si>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</si>
  <si>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</si>
  <si>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</si>
  <si>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</si>
  <si>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</si>
  <si>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</si>
  <si>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</si>
  <si>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</si>
  <si>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</si>
  <si>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</si>
  <si>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</si>
  <si>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</si>
  <si>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</si>
  <si>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</si>
  <si>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伏　　見　　川</t>
  </si>
  <si>
    <t>浅　　野　　川</t>
  </si>
  <si>
    <t>河北潟・大野川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</si>
  <si>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</si>
  <si>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</si>
  <si>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</si>
  <si>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</si>
  <si>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</si>
  <si>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</si>
  <si>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</si>
  <si>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</si>
  <si>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</si>
  <si>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</si>
  <si>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</si>
  <si>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</si>
  <si>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</si>
  <si>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</si>
  <si>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</si>
  <si>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</si>
  <si>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</si>
  <si>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</si>
  <si>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保健婦</t>
  </si>
  <si>
    <t>助産婦</t>
  </si>
  <si>
    <t>資料　石川県衛生総務課「医療施設調査」「医師・歯科医師・薬剤師調査」</t>
  </si>
  <si>
    <t>肺炎及び気管支炎</t>
  </si>
  <si>
    <t>その他のすべての疾患</t>
  </si>
  <si>
    <t>不慮の事故及び有害作用</t>
  </si>
  <si>
    <t>精神病の記載のない老衰</t>
  </si>
  <si>
    <t>自殺</t>
  </si>
  <si>
    <t>腎炎、ネフローゼ症候群及びネフローゼ</t>
  </si>
  <si>
    <t>慢性肝疾患及び肝硬変</t>
  </si>
  <si>
    <t>糖尿病</t>
  </si>
  <si>
    <t>高血圧性疾患</t>
  </si>
  <si>
    <t>循環系のその他の疾患</t>
  </si>
  <si>
    <t>喘息</t>
  </si>
  <si>
    <t>結核</t>
  </si>
  <si>
    <t>中枢神経の非炎症性疾患</t>
  </si>
  <si>
    <t>胃及び十二指腸潰瘍</t>
  </si>
  <si>
    <t>腹腔ヘルニア及び腸閉塞</t>
  </si>
  <si>
    <t>精神障害</t>
  </si>
  <si>
    <t>先天異常</t>
  </si>
  <si>
    <t>胃腸炎</t>
  </si>
  <si>
    <t>肺気腫</t>
  </si>
  <si>
    <t>その他の外因</t>
  </si>
  <si>
    <t>ウィルス肝炎</t>
  </si>
  <si>
    <t>貧血</t>
  </si>
  <si>
    <t>その他の感染症及び寄生虫病</t>
  </si>
  <si>
    <t>良性及び性質不詳の新生物</t>
  </si>
  <si>
    <t>他殺</t>
  </si>
  <si>
    <t>その他の周産期の死因</t>
  </si>
  <si>
    <t>髄膜炎</t>
  </si>
  <si>
    <t>直接酸化的死亡</t>
  </si>
  <si>
    <t>前立腺肥大症</t>
  </si>
  <si>
    <t>虫垂炎</t>
  </si>
  <si>
    <t>栄養欠乏症</t>
  </si>
  <si>
    <t>梅毒</t>
  </si>
  <si>
    <t>麻疹</t>
  </si>
  <si>
    <t>資料　石川県衛生総務課調</t>
  </si>
  <si>
    <t>石川県小松保健所</t>
  </si>
  <si>
    <t>〃　　七尾　　〃</t>
  </si>
  <si>
    <t>〃　　山代　　〃</t>
  </si>
  <si>
    <t>〃　　松任　　〃</t>
  </si>
  <si>
    <t>〃　　津幡　　〃</t>
  </si>
  <si>
    <t>〃　　羽咋　　〃</t>
  </si>
  <si>
    <t>〃　　輪島　　〃</t>
  </si>
  <si>
    <t>石川県珠洲保健所</t>
  </si>
  <si>
    <t>法　　　　　定　　　　　伝　　　　　染　　　　　病</t>
  </si>
  <si>
    <t>痘そう</t>
  </si>
  <si>
    <t>流行性脳　脊　髄膜炎</t>
  </si>
  <si>
    <t>化学職</t>
  </si>
  <si>
    <t>歯　科　　　　衛生士</t>
  </si>
  <si>
    <t>作　業　　　　療法士</t>
  </si>
  <si>
    <t>衛生　　　工学</t>
  </si>
  <si>
    <t>座高（ｃｍ）</t>
  </si>
  <si>
    <t>結核発病のおそれのある者</t>
  </si>
  <si>
    <t>栄養士</t>
  </si>
  <si>
    <t>身長（ｃｍ）</t>
  </si>
  <si>
    <t>体重（㎏）</t>
  </si>
  <si>
    <t>胸囲（ｃｍ）</t>
  </si>
  <si>
    <t>-</t>
  </si>
  <si>
    <t>資料　石川県健康推進課「成年健康長調査」</t>
  </si>
  <si>
    <t>資料　石川県衛生総務課「厚生省報告例」</t>
  </si>
  <si>
    <t>高血圧の割合（％）</t>
  </si>
  <si>
    <t>低血圧の割合（％）</t>
  </si>
  <si>
    <t>梅毒反応陽性率（％）</t>
  </si>
  <si>
    <t>二　　酸　　化　　窒　　素（ppm）</t>
  </si>
  <si>
    <t>一酸化炭素（ppm）</t>
  </si>
  <si>
    <t>炭化水素（ppm）</t>
  </si>
  <si>
    <t>金沢港　測定局</t>
  </si>
  <si>
    <t>件数</t>
  </si>
  <si>
    <t>構成比</t>
  </si>
  <si>
    <t>注　昼間の1時間値の年平均値</t>
  </si>
  <si>
    <t>-</t>
  </si>
  <si>
    <t>（単位　人）</t>
  </si>
  <si>
    <t>市 町 村 別</t>
  </si>
  <si>
    <t>―</t>
  </si>
  <si>
    <t>（単位 人）</t>
  </si>
  <si>
    <t>診  療　　　　放射線　　　　技  師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</si>
  <si>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</si>
  <si>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</si>
  <si>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</si>
  <si>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（1）身体計測</t>
  </si>
  <si>
    <t>受検者数</t>
  </si>
  <si>
    <t>平成2年</t>
  </si>
  <si>
    <t>260 衛生及び環境</t>
  </si>
  <si>
    <t>衛生及び環境 261</t>
  </si>
  <si>
    <t>262 衛生及び環境</t>
  </si>
  <si>
    <t>衛生及び環境 263</t>
  </si>
  <si>
    <t>衛生及び環境 265</t>
  </si>
  <si>
    <t>　〃　元町　〃</t>
  </si>
  <si>
    <t>　〃　駅西　〃</t>
  </si>
  <si>
    <t>保健婦</t>
  </si>
  <si>
    <t>看護婦</t>
  </si>
  <si>
    <t>注　平成6年は県保健所4月11日現在、金沢市保健所11月1日現在。</t>
  </si>
  <si>
    <t>資料　石川県衛生総務課、金沢市泉野、元町、駅西保健所調</t>
  </si>
  <si>
    <t>149　環境衛生関係施設数（各年12月31日現在）</t>
  </si>
  <si>
    <t>平成2年度</t>
  </si>
  <si>
    <t>資料　石川県環境政策課「公害苦情件数調査結果」</t>
  </si>
  <si>
    <t>268 衛生及び環境　　</t>
  </si>
  <si>
    <t>衛生及び環境 269</t>
  </si>
  <si>
    <t>&lt;0.5</t>
  </si>
  <si>
    <t>資料　石川県環境政策課調</t>
  </si>
  <si>
    <t>注　疑似患者は含まれていない。</t>
  </si>
  <si>
    <t>河北郡環境衛生事業組合</t>
  </si>
  <si>
    <r>
      <t>浮遊粒子状物質（㎎／m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</si>
  <si>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広　坂　　　測定局</t>
  </si>
  <si>
    <t>資料　石川県環境政策課「環境大気調査報告書」</t>
  </si>
  <si>
    <t>薬 局 数</t>
  </si>
  <si>
    <t>薬 剤 師</t>
  </si>
  <si>
    <t>病　　　　　　院　　　　　　数</t>
  </si>
  <si>
    <t>病 床 数</t>
  </si>
  <si>
    <t>･･･</t>
  </si>
  <si>
    <t>歯科診療
所　　数</t>
  </si>
  <si>
    <r>
      <t xml:space="preserve">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</si>
  <si>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t>3　　年</t>
  </si>
  <si>
    <t>4　　年</t>
  </si>
  <si>
    <t>5　　年</t>
  </si>
  <si>
    <t>6　　年</t>
  </si>
  <si>
    <t>分  類  符  号</t>
  </si>
  <si>
    <t>死　　　　　　　因　　　　　　　別</t>
  </si>
  <si>
    <t>昭  和  54  ～</t>
  </si>
  <si>
    <t xml:space="preserve">    （簡単分類）</t>
  </si>
  <si>
    <t>28～37</t>
  </si>
  <si>
    <t>46，51～52，54～56</t>
  </si>
  <si>
    <t>心疾患</t>
  </si>
  <si>
    <t>58～60</t>
  </si>
  <si>
    <t>62，63，66</t>
  </si>
  <si>
    <r>
      <t>E</t>
    </r>
    <r>
      <rPr>
        <sz val="12"/>
        <rFont val="ＭＳ 明朝"/>
        <family val="1"/>
      </rPr>
      <t>104～E114</t>
    </r>
  </si>
  <si>
    <r>
      <t>E</t>
    </r>
    <r>
      <rPr>
        <sz val="12"/>
        <rFont val="ＭＳ 明朝"/>
        <family val="1"/>
      </rPr>
      <t>155</t>
    </r>
  </si>
  <si>
    <t>76～77</t>
  </si>
  <si>
    <t>48～49</t>
  </si>
  <si>
    <t>5～6</t>
  </si>
  <si>
    <t>4，72</t>
  </si>
  <si>
    <r>
      <t>E</t>
    </r>
    <r>
      <rPr>
        <sz val="12"/>
        <rFont val="ＭＳ 明朝"/>
        <family val="1"/>
      </rPr>
      <t>117</t>
    </r>
  </si>
  <si>
    <r>
      <t>18</t>
    </r>
    <r>
      <rPr>
        <sz val="12"/>
        <rFont val="ＭＳ 明朝"/>
        <family val="1"/>
      </rPr>
      <t>, 19</t>
    </r>
  </si>
  <si>
    <r>
      <t>E</t>
    </r>
    <r>
      <rPr>
        <sz val="12"/>
        <rFont val="ＭＳ 明朝"/>
        <family val="1"/>
      </rPr>
      <t>116</t>
    </r>
  </si>
  <si>
    <t>84～87</t>
  </si>
  <si>
    <t>-</t>
  </si>
  <si>
    <t>インフルエンザ</t>
  </si>
  <si>
    <t>-</t>
  </si>
  <si>
    <t>-</t>
  </si>
  <si>
    <t>-</t>
  </si>
  <si>
    <t>-</t>
  </si>
  <si>
    <t>-</t>
  </si>
  <si>
    <t>-</t>
  </si>
  <si>
    <r>
      <t>5</t>
    </r>
    <r>
      <rPr>
        <sz val="12"/>
        <rFont val="ＭＳ 明朝"/>
        <family val="1"/>
      </rPr>
      <t xml:space="preserve">   (分類番号順）</t>
    </r>
  </si>
  <si>
    <t>E104</t>
  </si>
  <si>
    <t>死　　　　 亡　　　　 率　 （人 口 10 万 対）</t>
  </si>
  <si>
    <t>死　　　　　　　　　亡　　　　　　　　　数　　</t>
  </si>
  <si>
    <t>(単位  人)</t>
  </si>
  <si>
    <t>ツベルクリン反応</t>
  </si>
  <si>
    <r>
      <t>平 成</t>
    </r>
    <r>
      <rPr>
        <sz val="12"/>
        <rFont val="ＭＳ 明朝"/>
        <family val="1"/>
      </rPr>
      <t xml:space="preserve"> 2 年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</si>
  <si>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</si>
  <si>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</si>
  <si>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</si>
  <si>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</si>
  <si>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</si>
  <si>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</si>
  <si>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</si>
  <si>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</si>
  <si>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</si>
  <si>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</si>
  <si>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資料　石川県衛生総務課「保健所運営報告」</t>
  </si>
  <si>
    <t>平 成 2 年</t>
  </si>
  <si>
    <t>平成2年</t>
  </si>
  <si>
    <t>(単位  人)</t>
  </si>
  <si>
    <t>ペスト</t>
  </si>
  <si>
    <t>平 成 2 年</t>
  </si>
  <si>
    <t>平成2年</t>
  </si>
  <si>
    <t>年　　　次</t>
  </si>
  <si>
    <t>年　次</t>
  </si>
  <si>
    <t>リーム類</t>
  </si>
  <si>
    <t>アイスク</t>
  </si>
  <si>
    <t>製 造 業</t>
  </si>
  <si>
    <t>151　法定伝染病及び食中毒の患者数</t>
  </si>
  <si>
    <r>
      <t>コ 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ラ</t>
    </r>
  </si>
  <si>
    <t>赤  痢</t>
  </si>
  <si>
    <t>疫 痢</t>
  </si>
  <si>
    <t>腸  チ
フ  ス</t>
  </si>
  <si>
    <r>
      <t xml:space="preserve"> 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ラ
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フ
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ス</t>
    </r>
  </si>
  <si>
    <t>発し
んチ
フス</t>
  </si>
  <si>
    <t>しょ
うこ
う熱</t>
  </si>
  <si>
    <r>
      <t xml:space="preserve"> ジ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フ
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テ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リ
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ア</t>
    </r>
  </si>
  <si>
    <t>日本　　
脳炎</t>
  </si>
  <si>
    <t>食
中
毒</t>
  </si>
  <si>
    <t>-</t>
  </si>
  <si>
    <t>年次及び保健所別</t>
  </si>
  <si>
    <r>
      <t>Ｂ 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
接種者数</t>
    </r>
  </si>
  <si>
    <r>
      <t xml:space="preserve">間接撮影
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数</t>
    </r>
  </si>
  <si>
    <r>
      <t xml:space="preserve">直接撮影
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数</t>
    </r>
  </si>
  <si>
    <t>〃　　珠洲　　〃</t>
  </si>
  <si>
    <t>153　　成　年　健　康　調　査　成　績</t>
  </si>
  <si>
    <t>（1）　　身　　　体　　　計　　　測</t>
  </si>
  <si>
    <t>年　　次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</si>
  <si>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</si>
  <si>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（2）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肺活量・高血圧・低血圧・性病</t>
    </r>
  </si>
  <si>
    <r>
      <t xml:space="preserve">年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次</t>
    </r>
  </si>
  <si>
    <r>
      <t>肺　活　量　(</t>
    </r>
    <r>
      <rPr>
        <sz val="12"/>
        <rFont val="ＭＳ 明朝"/>
        <family val="1"/>
      </rPr>
      <t>m</t>
    </r>
    <r>
      <rPr>
        <sz val="12"/>
        <rFont val="ＭＳ 明朝"/>
        <family val="1"/>
      </rPr>
      <t>ℓ）</t>
    </r>
  </si>
  <si>
    <t>266 衛生及び環境　　</t>
  </si>
  <si>
    <t>衛生及び環境　267</t>
  </si>
  <si>
    <t>し　　　　　　　　　　　　　　　　　　　　　　　尿</t>
  </si>
  <si>
    <t>自家処理量　</t>
  </si>
  <si>
    <t>し　尿　処　理　量（ｋｌ/年）</t>
  </si>
  <si>
    <t>自家処理人口</t>
  </si>
  <si>
    <t>年　　　　次</t>
  </si>
  <si>
    <t>オキシダント（ppm）</t>
  </si>
  <si>
    <t>平 成 2 年</t>
  </si>
  <si>
    <t>年　　　　次</t>
  </si>
  <si>
    <t>平 成 2 年</t>
  </si>
  <si>
    <t>年度並びに市町村
及び一 部 事 務 組 合 別</t>
  </si>
  <si>
    <t>注 1　（　）内数字は、再掲数字</t>
  </si>
  <si>
    <t>総　　量</t>
  </si>
  <si>
    <t>埋　　立</t>
  </si>
  <si>
    <t>そ　の　他</t>
  </si>
  <si>
    <t>区域人口（人）</t>
  </si>
  <si>
    <t>し尿処理計画　　　　　　　　</t>
  </si>
  <si>
    <t>水 洗 化 人 口</t>
  </si>
  <si>
    <t>焼 却 施 設</t>
  </si>
  <si>
    <t>し尿処理施設</t>
  </si>
  <si>
    <t>その他</t>
  </si>
  <si>
    <t>（人）</t>
  </si>
  <si>
    <t>（ｔ）</t>
  </si>
  <si>
    <t>154 　ご　み　及  び　し　尿　の　処　理　状　況</t>
  </si>
  <si>
    <t>-</t>
  </si>
  <si>
    <t>ご　　　　　　　　　　　　　　　　　み</t>
  </si>
  <si>
    <t>ご　　　み　　　処　　　理　　　量　（ｔ/年）</t>
  </si>
  <si>
    <t>156　　大気汚染、水質汚濁、騒音などの公害苦情受理件数</t>
  </si>
  <si>
    <t>類 型</t>
  </si>
  <si>
    <t>溶 存 酸 素 量ＤＯ</t>
  </si>
  <si>
    <t>生物化学的酸素要求量　ＢＯＤ　　　　（ＣＯＤ）</t>
  </si>
  <si>
    <t>ｍ／ｎ</t>
  </si>
  <si>
    <t>ｍ／ｎ</t>
  </si>
  <si>
    <t>&lt;0.5</t>
  </si>
  <si>
    <r>
      <t>&lt;</t>
    </r>
    <r>
      <rPr>
        <sz val="12"/>
        <rFont val="ＭＳ 明朝"/>
        <family val="1"/>
      </rPr>
      <t>1</t>
    </r>
  </si>
  <si>
    <r>
      <t>&lt;0.</t>
    </r>
    <r>
      <rPr>
        <sz val="12"/>
        <rFont val="ＭＳ 明朝"/>
        <family val="1"/>
      </rPr>
      <t>5</t>
    </r>
  </si>
  <si>
    <t>／</t>
  </si>
  <si>
    <t>梯川</t>
  </si>
  <si>
    <r>
      <t>&lt;</t>
    </r>
    <r>
      <rPr>
        <sz val="12"/>
        <rFont val="ＭＳ 明朝"/>
        <family val="1"/>
      </rPr>
      <t>0.5</t>
    </r>
  </si>
  <si>
    <t>犀川</t>
  </si>
  <si>
    <t>湖沼Ａ</t>
  </si>
  <si>
    <t>湖沼Ｂ</t>
  </si>
  <si>
    <t>-</t>
  </si>
  <si>
    <t>―</t>
  </si>
  <si>
    <t>海域Ｂ</t>
  </si>
  <si>
    <r>
      <t>N</t>
    </r>
    <r>
      <rPr>
        <sz val="12"/>
        <rFont val="ＭＳ 明朝"/>
        <family val="1"/>
      </rPr>
      <t>D</t>
    </r>
  </si>
  <si>
    <t>海域Ｃ</t>
  </si>
  <si>
    <t>157  主　要　河　川　の　水　質　状　況 （平成6年度）</t>
  </si>
  <si>
    <r>
      <t>水素イオン濃度（p</t>
    </r>
    <r>
      <rPr>
        <sz val="12"/>
        <rFont val="ＭＳ 明朝"/>
        <family val="1"/>
      </rPr>
      <t>H</t>
    </r>
    <r>
      <rPr>
        <sz val="12"/>
        <rFont val="ＭＳ 明朝"/>
        <family val="1"/>
      </rPr>
      <t>）</t>
    </r>
  </si>
  <si>
    <t>浮 遊 物 質 量ＳＳ</t>
  </si>
  <si>
    <t>（n-ヘキサン抽出物質(油分)）</t>
  </si>
  <si>
    <r>
      <t>大 腸 菌 群 数（</t>
    </r>
    <r>
      <rPr>
        <sz val="12"/>
        <rFont val="ＭＳ 明朝"/>
        <family val="1"/>
      </rPr>
      <t>MNP</t>
    </r>
    <r>
      <rPr>
        <sz val="12"/>
        <rFont val="ＭＳ 明朝"/>
        <family val="1"/>
      </rPr>
      <t>／100mℓ）</t>
    </r>
  </si>
  <si>
    <t>（単位　mg／ℓ）</t>
  </si>
  <si>
    <t>病　　　　　　　　　　　　　　　　　　　　　　　　院</t>
  </si>
  <si>
    <t>病　　　　　　床　　　　　　数</t>
  </si>
  <si>
    <t>一　般</t>
  </si>
  <si>
    <r>
      <t xml:space="preserve">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染</t>
    </r>
  </si>
  <si>
    <t>結　核</t>
  </si>
  <si>
    <t>精　神</t>
  </si>
  <si>
    <t>総　数</t>
  </si>
  <si>
    <r>
      <t>注</t>
    </r>
    <r>
      <rPr>
        <sz val="12"/>
        <rFont val="ＭＳ 明朝"/>
        <family val="1"/>
      </rPr>
      <t xml:space="preserve"> 1. </t>
    </r>
    <r>
      <rPr>
        <sz val="12"/>
        <rFont val="ＭＳ 明朝"/>
        <family val="1"/>
      </rPr>
      <t>薬局数は12月31日現在であり、その他は10月1日現在である。</t>
    </r>
  </si>
  <si>
    <r>
      <rPr>
        <sz val="12"/>
        <rFont val="ＭＳ 明朝"/>
        <family val="1"/>
      </rPr>
      <t xml:space="preserve">   2. </t>
    </r>
    <r>
      <rPr>
        <sz val="12"/>
        <rFont val="ＭＳ 明朝"/>
        <family val="1"/>
      </rPr>
      <t>医療関係者数については、隔年調査である。</t>
    </r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</si>
  <si>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療
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</si>
  <si>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 xml:space="preserve">准看護婦
</t>
    </r>
    <r>
      <rPr>
        <sz val="9"/>
        <rFont val="ＭＳ 明朝"/>
        <family val="1"/>
      </rPr>
      <t>（准看護
士を含む）</t>
    </r>
  </si>
  <si>
    <r>
      <t xml:space="preserve">看護婦
</t>
    </r>
    <r>
      <rPr>
        <sz val="10"/>
        <rFont val="ＭＳ 明朝"/>
        <family val="1"/>
      </rPr>
      <t>（看護士
を含む）</t>
    </r>
  </si>
  <si>
    <t>出産時外傷、 低酸素症、 分娩仮死 及び その他の 呼吸器病態</t>
  </si>
  <si>
    <r>
      <t>肝   　　疾　   　患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く）</t>
    </r>
  </si>
  <si>
    <r>
      <t>敗 　　血　  　 症　 （新生</t>
    </r>
    <r>
      <rPr>
        <sz val="12"/>
        <rFont val="ＭＳ 明朝"/>
        <family val="1"/>
      </rPr>
      <t>児敗血症を除く）</t>
    </r>
  </si>
  <si>
    <t>カ  ン  ジ  ダ  症（新生児カンジダ症を除く）</t>
  </si>
  <si>
    <t>破  　　傷　 　　風  （新生児破傷風を除く）</t>
  </si>
  <si>
    <r>
      <t xml:space="preserve">（再掲） 呼  </t>
    </r>
    <r>
      <rPr>
        <sz val="12"/>
        <rFont val="ＭＳ 明朝"/>
        <family val="1"/>
      </rPr>
      <t>　吸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結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核</t>
    </r>
  </si>
  <si>
    <r>
      <t>（再掲） 胃  　</t>
    </r>
    <r>
      <rPr>
        <sz val="12"/>
        <rFont val="ＭＳ 明朝"/>
        <family val="1"/>
      </rPr>
      <t>の　　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性　　新　　生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物</t>
    </r>
  </si>
  <si>
    <r>
      <t>（再掲） 気</t>
    </r>
    <r>
      <rPr>
        <sz val="12"/>
        <rFont val="ＭＳ 明朝"/>
        <family val="1"/>
      </rPr>
      <t>管、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気管支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及び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悪性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新</t>
    </r>
    <r>
      <rPr>
        <sz val="12"/>
        <rFont val="ＭＳ 明朝"/>
        <family val="1"/>
      </rPr>
      <t>生物</t>
    </r>
  </si>
  <si>
    <t>（再掲） 肺                                  炎</t>
  </si>
  <si>
    <r>
      <t xml:space="preserve">（再掲） 自　 　  </t>
    </r>
    <r>
      <rPr>
        <sz val="12"/>
        <rFont val="ＭＳ 明朝"/>
        <family val="1"/>
      </rPr>
      <t>動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故</t>
    </r>
  </si>
  <si>
    <t>保 健 所 名</t>
  </si>
  <si>
    <t>　〃　　宇出津支所</t>
  </si>
  <si>
    <t>金沢市泉野 　　〃</t>
  </si>
  <si>
    <t>　　金沢市 泉野　〃</t>
  </si>
  <si>
    <t>　〃　元町　 〃</t>
  </si>
  <si>
    <t>　〃　駅西　 〃</t>
  </si>
  <si>
    <t>総　　　数</t>
  </si>
  <si>
    <t>大　気　汚　染</t>
  </si>
  <si>
    <t>水　質　汚　濁</t>
  </si>
  <si>
    <t>騒　　音</t>
  </si>
  <si>
    <t>土 壌 汚 染</t>
  </si>
  <si>
    <r>
      <t xml:space="preserve">振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動</t>
    </r>
  </si>
  <si>
    <r>
      <t>地 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</si>
  <si>
    <r>
      <t xml:space="preserve">悪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臭</t>
    </r>
  </si>
  <si>
    <r>
      <t xml:space="preserve">そ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他</t>
    </r>
  </si>
  <si>
    <r>
      <t xml:space="preserve">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</si>
  <si>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</si>
  <si>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t>水　　　域　　　名</t>
  </si>
  <si>
    <r>
      <t>注</t>
    </r>
    <r>
      <rPr>
        <sz val="12"/>
        <rFont val="ＭＳ 明朝"/>
        <family val="1"/>
      </rPr>
      <t xml:space="preserve">  1. </t>
    </r>
    <r>
      <rPr>
        <sz val="12"/>
        <rFont val="ＭＳ 明朝"/>
        <family val="1"/>
      </rPr>
      <t>ｍ/ｎとは「水質環境基準に適合しない検体数/調査実施検体数」である。</t>
    </r>
  </si>
  <si>
    <r>
      <t xml:space="preserve"> </t>
    </r>
    <r>
      <rPr>
        <sz val="12"/>
        <rFont val="ＭＳ 明朝"/>
        <family val="1"/>
      </rPr>
      <t xml:space="preserve">   2. </t>
    </r>
    <r>
      <rPr>
        <sz val="12"/>
        <rFont val="ＭＳ 明朝"/>
        <family val="1"/>
      </rPr>
      <t>環境基準地点のみの数値である。</t>
    </r>
  </si>
  <si>
    <r>
      <t xml:space="preserve"> </t>
    </r>
    <r>
      <rPr>
        <sz val="12"/>
        <rFont val="ＭＳ 明朝"/>
        <family val="1"/>
      </rPr>
      <t xml:space="preserve">   3. </t>
    </r>
    <r>
      <rPr>
        <sz val="12"/>
        <rFont val="ＭＳ 明朝"/>
        <family val="1"/>
      </rPr>
      <t>ＣＯＤ（化学的酸素要求量）は湖沼と海域に、油分等（ｎ－ヘキサン抽出物質）は海域に適用される。</t>
    </r>
  </si>
  <si>
    <t>（死 亡 順 位）</t>
  </si>
  <si>
    <t>資料　石川県健康推進課「成年健康調査」</t>
  </si>
  <si>
    <t>資料　石川県環境整備課「一般廃棄物処理事業実態調査」</t>
  </si>
  <si>
    <r>
      <t xml:space="preserve">    </t>
    </r>
    <r>
      <rPr>
        <sz val="12"/>
        <rFont val="ＭＳ 明朝"/>
        <family val="1"/>
      </rPr>
      <t>3</t>
    </r>
  </si>
  <si>
    <r>
      <t xml:space="preserve">    </t>
    </r>
    <r>
      <rPr>
        <sz val="12"/>
        <rFont val="ＭＳ 明朝"/>
        <family val="1"/>
      </rPr>
      <t>4</t>
    </r>
  </si>
  <si>
    <r>
      <t xml:space="preserve">    </t>
    </r>
    <r>
      <rPr>
        <sz val="12"/>
        <rFont val="ＭＳ 明朝"/>
        <family val="1"/>
      </rPr>
      <t>5</t>
    </r>
  </si>
  <si>
    <t xml:space="preserve">    6</t>
  </si>
  <si>
    <t xml:space="preserve">146　　市　町　村　別　医　療　関　係　施　設　数　及　び　医　療　関　係　者　数 </t>
  </si>
  <si>
    <t>-</t>
  </si>
  <si>
    <t>―</t>
  </si>
  <si>
    <t>147　　主　　　要　　　死　　　因　　　別　　　死　　　亡　　　数　　　等</t>
  </si>
  <si>
    <t>152　結核予防法に基づく検診成績</t>
  </si>
  <si>
    <t>150　食品衛生監視対象施設数</t>
  </si>
  <si>
    <t>-</t>
  </si>
  <si>
    <t>-</t>
  </si>
  <si>
    <t>-</t>
  </si>
  <si>
    <t>264  衛生及び環境</t>
  </si>
  <si>
    <t>155　　大　気　汚　染　物　質　測　定　年　平　均　値</t>
  </si>
  <si>
    <t>-</t>
  </si>
  <si>
    <r>
      <t>&lt;</t>
    </r>
    <r>
      <rPr>
        <sz val="12"/>
        <rFont val="ＭＳ 明朝"/>
        <family val="1"/>
      </rPr>
      <t>0.5</t>
    </r>
  </si>
  <si>
    <r>
      <t>&lt;</t>
    </r>
    <r>
      <rPr>
        <sz val="12"/>
        <rFont val="ＭＳ 明朝"/>
        <family val="1"/>
      </rPr>
      <t>1</t>
    </r>
  </si>
  <si>
    <t>21　　衛　　　生　　　及　　　び　　　環　　　境</t>
  </si>
  <si>
    <t>148　　保　健　所　職　員　現　員　数　（各年4月1日現在）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</si>
</sst>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0.0_ "/>
    <numFmt numFmtId="190" formatCode="0.00_);[Red]\(0.00\)"/>
    <numFmt numFmtId="191" formatCode="0.000_ "/>
    <numFmt numFmtId="192" formatCode="0.0_);[Red]\(0.0\)"/>
    <numFmt numFmtId="193" formatCode="#,##0.00_ ;[Red]\-#,##0.00\ "/>
    <numFmt numFmtId="194" formatCode="#,##0.000_ ;[Red]\-#,##0.000\ "/>
    <numFmt numFmtId="195" formatCode="#,##0.0000_ ;[Red]\-#,##0.0000\ "/>
    <numFmt numFmtId="196" formatCode="0.000_);[Red]\(0.000\)"/>
    <numFmt numFmtId="197" formatCode="#,##0_);\(#,##0\)"/>
    <numFmt numFmtId="198" formatCode="0_);[Red]\(0\)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48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vertAlign val="superscript"/>
      <sz val="12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7" fillId="0" borderId="0" xfId="0" applyFont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9" fontId="1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9" xfId="0" applyNumberFormat="1" applyFont="1" applyFill="1" applyBorder="1" applyAlignment="1" applyProtection="1">
      <alignment horizontal="right" vertical="center"/>
      <protection/>
    </xf>
    <xf numFmtId="190" fontId="0" fillId="0" borderId="1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180" fontId="0" fillId="0" borderId="25" xfId="0" applyNumberFormat="1" applyFont="1" applyBorder="1" applyAlignment="1" applyProtection="1">
      <alignment horizontal="right" vertical="center" shrinkToFit="1"/>
      <protection/>
    </xf>
    <xf numFmtId="180" fontId="0" fillId="0" borderId="19" xfId="0" applyNumberFormat="1" applyFont="1" applyBorder="1" applyAlignment="1" applyProtection="1">
      <alignment horizontal="right" vertical="center" shrinkToFit="1"/>
      <protection/>
    </xf>
    <xf numFmtId="192" fontId="0" fillId="0" borderId="19" xfId="0" applyNumberFormat="1" applyFont="1" applyBorder="1" applyAlignment="1" applyProtection="1">
      <alignment horizontal="right" vertical="center" shrinkToFit="1"/>
      <protection/>
    </xf>
    <xf numFmtId="190" fontId="0" fillId="0" borderId="19" xfId="0" applyNumberFormat="1" applyFont="1" applyBorder="1" applyAlignment="1" applyProtection="1">
      <alignment horizontal="right" vertical="center" shrinkToFit="1"/>
      <protection/>
    </xf>
    <xf numFmtId="180" fontId="0" fillId="0" borderId="26" xfId="0" applyNumberFormat="1" applyFont="1" applyBorder="1" applyAlignment="1" applyProtection="1">
      <alignment horizontal="right" vertical="center" shrinkToFit="1"/>
      <protection/>
    </xf>
    <xf numFmtId="180" fontId="0" fillId="0" borderId="0" xfId="0" applyNumberFormat="1" applyFont="1" applyBorder="1" applyAlignment="1" applyProtection="1">
      <alignment horizontal="right" vertical="center" shrinkToFit="1"/>
      <protection/>
    </xf>
    <xf numFmtId="192" fontId="0" fillId="0" borderId="0" xfId="0" applyNumberFormat="1" applyFont="1" applyBorder="1" applyAlignment="1" applyProtection="1">
      <alignment horizontal="right" vertical="center" shrinkToFit="1"/>
      <protection/>
    </xf>
    <xf numFmtId="190" fontId="0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17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2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 wrapText="1"/>
    </xf>
    <xf numFmtId="38" fontId="19" fillId="0" borderId="28" xfId="48" applyFont="1" applyFill="1" applyBorder="1" applyAlignment="1" applyProtection="1">
      <alignment horizontal="right" vertical="center"/>
      <protection/>
    </xf>
    <xf numFmtId="38" fontId="19" fillId="0" borderId="17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19" fillId="0" borderId="0" xfId="48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19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left" vertical="center"/>
    </xf>
    <xf numFmtId="185" fontId="19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horizontal="right" vertical="center"/>
    </xf>
    <xf numFmtId="0" fontId="21" fillId="0" borderId="29" xfId="0" applyFont="1" applyFill="1" applyBorder="1" applyAlignment="1" applyProtection="1">
      <alignment horizontal="center" vertical="center" shrinkToFit="1"/>
      <protection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19" fillId="0" borderId="17" xfId="0" applyFont="1" applyFill="1" applyBorder="1" applyAlignment="1" applyProtection="1" quotePrefix="1">
      <alignment horizontal="center" vertical="center"/>
      <protection/>
    </xf>
    <xf numFmtId="0" fontId="0" fillId="0" borderId="3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left" vertical="center" indent="2"/>
      <protection/>
    </xf>
    <xf numFmtId="0" fontId="19" fillId="0" borderId="20" xfId="0" applyFont="1" applyFill="1" applyBorder="1" applyAlignment="1" applyProtection="1" quotePrefix="1">
      <alignment horizontal="left" vertical="center" indent="2"/>
      <protection/>
    </xf>
    <xf numFmtId="0" fontId="0" fillId="0" borderId="14" xfId="0" applyFont="1" applyFill="1" applyBorder="1" applyAlignment="1" applyProtection="1" quotePrefix="1">
      <alignment horizontal="left" vertical="center" indent="2"/>
      <protection/>
    </xf>
    <xf numFmtId="38" fontId="19" fillId="0" borderId="17" xfId="48" applyFont="1" applyFill="1" applyBorder="1" applyAlignment="1" applyProtection="1">
      <alignment vertical="center"/>
      <protection/>
    </xf>
    <xf numFmtId="177" fontId="19" fillId="0" borderId="17" xfId="0" applyNumberFormat="1" applyFont="1" applyFill="1" applyBorder="1" applyAlignment="1" applyProtection="1">
      <alignment vertical="center"/>
      <protection/>
    </xf>
    <xf numFmtId="177" fontId="19" fillId="0" borderId="17" xfId="0" applyNumberFormat="1" applyFont="1" applyFill="1" applyBorder="1" applyAlignment="1" applyProtection="1">
      <alignment horizontal="right" vertical="center"/>
      <protection/>
    </xf>
    <xf numFmtId="190" fontId="19" fillId="0" borderId="17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180" fontId="19" fillId="0" borderId="28" xfId="0" applyNumberFormat="1" applyFont="1" applyBorder="1" applyAlignment="1" applyProtection="1">
      <alignment horizontal="right" vertical="center" shrinkToFit="1"/>
      <protection/>
    </xf>
    <xf numFmtId="180" fontId="19" fillId="0" borderId="17" xfId="0" applyNumberFormat="1" applyFont="1" applyBorder="1" applyAlignment="1" applyProtection="1">
      <alignment horizontal="right" vertical="center" shrinkToFit="1"/>
      <protection/>
    </xf>
    <xf numFmtId="192" fontId="19" fillId="0" borderId="17" xfId="0" applyNumberFormat="1" applyFont="1" applyBorder="1" applyAlignment="1" applyProtection="1">
      <alignment horizontal="right" vertical="center" shrinkToFit="1"/>
      <protection/>
    </xf>
    <xf numFmtId="190" fontId="19" fillId="0" borderId="17" xfId="0" applyNumberFormat="1" applyFont="1" applyBorder="1" applyAlignment="1" applyProtection="1">
      <alignment horizontal="right" vertical="center" shrinkToFit="1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182" fontId="20" fillId="0" borderId="0" xfId="0" applyNumberFormat="1" applyFont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19" fillId="0" borderId="26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/>
    </xf>
    <xf numFmtId="0" fontId="19" fillId="0" borderId="26" xfId="0" applyFont="1" applyFill="1" applyBorder="1" applyAlignment="1" applyProtection="1">
      <alignment horizontal="right" vertical="center"/>
      <protection/>
    </xf>
    <xf numFmtId="0" fontId="19" fillId="0" borderId="33" xfId="0" applyFont="1" applyFill="1" applyBorder="1" applyAlignment="1" applyProtection="1">
      <alignment horizontal="distributed" vertical="center" indent="1"/>
      <protection/>
    </xf>
    <xf numFmtId="0" fontId="0" fillId="0" borderId="34" xfId="0" applyFont="1" applyFill="1" applyBorder="1" applyAlignment="1" applyProtection="1">
      <alignment horizontal="distributed" vertical="center" indent="1"/>
      <protection/>
    </xf>
    <xf numFmtId="0" fontId="0" fillId="0" borderId="34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1"/>
    </xf>
    <xf numFmtId="0" fontId="0" fillId="0" borderId="34" xfId="0" applyFill="1" applyBorder="1" applyAlignment="1" applyProtection="1">
      <alignment horizontal="distributed" vertical="center" indent="1"/>
      <protection/>
    </xf>
    <xf numFmtId="0" fontId="0" fillId="0" borderId="34" xfId="0" applyFill="1" applyBorder="1" applyAlignment="1" applyProtection="1">
      <alignment horizontal="distributed" vertical="center" indent="1" shrinkToFit="1"/>
      <protection/>
    </xf>
    <xf numFmtId="0" fontId="8" fillId="0" borderId="34" xfId="0" applyFont="1" applyFill="1" applyBorder="1" applyAlignment="1" applyProtection="1" quotePrefix="1">
      <alignment horizontal="distributed" vertical="center" indent="1"/>
      <protection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24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8" fontId="19" fillId="0" borderId="26" xfId="48" applyFont="1" applyFill="1" applyBorder="1" applyAlignment="1" applyProtection="1">
      <alignment horizontal="right" vertical="center"/>
      <protection/>
    </xf>
    <xf numFmtId="38" fontId="19" fillId="0" borderId="0" xfId="0" applyNumberFormat="1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192" fontId="0" fillId="0" borderId="12" xfId="0" applyNumberFormat="1" applyFont="1" applyFill="1" applyBorder="1" applyAlignment="1" applyProtection="1">
      <alignment horizontal="right" vertical="center"/>
      <protection/>
    </xf>
    <xf numFmtId="198" fontId="0" fillId="0" borderId="12" xfId="48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48" applyNumberFormat="1" applyFont="1" applyFill="1" applyBorder="1" applyAlignment="1" applyProtection="1">
      <alignment horizontal="right" vertical="center"/>
      <protection/>
    </xf>
    <xf numFmtId="38" fontId="19" fillId="0" borderId="10" xfId="48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horizontal="right" vertical="center"/>
      <protection/>
    </xf>
    <xf numFmtId="198" fontId="19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7" fillId="0" borderId="42" xfId="0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>
      <alignment horizontal="distributed" vertical="center"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9" fillId="0" borderId="16" xfId="48" applyFont="1" applyFill="1" applyBorder="1" applyAlignment="1" applyProtection="1">
      <alignment horizontal="right" vertical="center"/>
      <protection/>
    </xf>
    <xf numFmtId="38" fontId="19" fillId="0" borderId="0" xfId="48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19" fillId="0" borderId="17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19" fillId="0" borderId="28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left" vertical="center" indent="4"/>
      <protection/>
    </xf>
    <xf numFmtId="38" fontId="0" fillId="0" borderId="14" xfId="48" applyFont="1" applyFill="1" applyBorder="1" applyAlignment="1" applyProtection="1">
      <alignment horizontal="left" vertical="center" indent="4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14" xfId="0" applyFont="1" applyFill="1" applyBorder="1" applyAlignment="1" applyProtection="1" quotePrefix="1">
      <alignment horizontal="left" vertical="center" indent="4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9" fillId="0" borderId="17" xfId="0" applyFont="1" applyFill="1" applyBorder="1" applyAlignment="1" applyProtection="1" quotePrefix="1">
      <alignment horizontal="left" vertical="center" indent="5"/>
      <protection/>
    </xf>
    <xf numFmtId="0" fontId="19" fillId="0" borderId="20" xfId="0" applyFont="1" applyFill="1" applyBorder="1" applyAlignment="1" applyProtection="1" quotePrefix="1">
      <alignment horizontal="left" vertical="center" indent="5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left" vertical="center" indent="4"/>
      <protection/>
    </xf>
    <xf numFmtId="38" fontId="0" fillId="0" borderId="0" xfId="48" applyFont="1" applyBorder="1" applyAlignment="1">
      <alignment horizontal="left" vertical="center" indent="4"/>
    </xf>
    <xf numFmtId="0" fontId="0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 indent="5"/>
      <protection/>
    </xf>
    <xf numFmtId="0" fontId="0" fillId="0" borderId="14" xfId="0" applyFont="1" applyFill="1" applyBorder="1" applyAlignment="1" applyProtection="1" quotePrefix="1">
      <alignment horizontal="left" vertical="center" indent="5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 applyProtection="1" quotePrefix="1">
      <alignment horizontal="left" vertical="center" indent="4"/>
      <protection/>
    </xf>
    <xf numFmtId="0" fontId="19" fillId="0" borderId="20" xfId="0" applyFont="1" applyFill="1" applyBorder="1" applyAlignment="1" applyProtection="1" quotePrefix="1">
      <alignment horizontal="left" vertical="center" indent="4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38" fontId="0" fillId="0" borderId="12" xfId="48" applyFont="1" applyFill="1" applyBorder="1" applyAlignment="1" applyProtection="1">
      <alignment horizontal="distributed" vertical="center" indent="1"/>
      <protection/>
    </xf>
    <xf numFmtId="38" fontId="0" fillId="0" borderId="12" xfId="48" applyFont="1" applyBorder="1" applyAlignment="1">
      <alignment horizontal="distributed" vertical="center" indent="1"/>
    </xf>
    <xf numFmtId="38" fontId="19" fillId="0" borderId="0" xfId="48" applyFont="1" applyFill="1" applyBorder="1" applyAlignment="1" applyProtection="1" quotePrefix="1">
      <alignment horizontal="left" vertical="center" indent="4"/>
      <protection/>
    </xf>
    <xf numFmtId="38" fontId="19" fillId="0" borderId="0" xfId="48" applyFont="1" applyBorder="1" applyAlignment="1">
      <alignment horizontal="left" vertical="center" indent="4"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Border="1" applyAlignment="1">
      <alignment horizontal="center" vertical="center"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21" xfId="48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distributed" vertical="center" indent="1"/>
      <protection/>
    </xf>
    <xf numFmtId="38" fontId="0" fillId="0" borderId="21" xfId="48" applyFont="1" applyBorder="1" applyAlignment="1">
      <alignment horizontal="distributed" vertical="center" indent="1"/>
    </xf>
    <xf numFmtId="38" fontId="0" fillId="0" borderId="21" xfId="48" applyFont="1" applyBorder="1" applyAlignment="1">
      <alignment horizontal="left" vertical="center" indent="4"/>
    </xf>
    <xf numFmtId="38" fontId="17" fillId="0" borderId="21" xfId="48" applyFont="1" applyBorder="1" applyAlignment="1">
      <alignment horizontal="left" vertical="center" indent="4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197" fontId="0" fillId="0" borderId="0" xfId="0" applyNumberFormat="1" applyFont="1" applyFill="1" applyBorder="1" applyAlignment="1">
      <alignment horizontal="right" vertical="center"/>
    </xf>
    <xf numFmtId="192" fontId="19" fillId="0" borderId="10" xfId="0" applyNumberFormat="1" applyFont="1" applyFill="1" applyBorder="1" applyAlignment="1" applyProtection="1">
      <alignment horizontal="right" vertical="center"/>
      <protection/>
    </xf>
    <xf numFmtId="197" fontId="0" fillId="0" borderId="17" xfId="0" applyNumberFormat="1" applyFont="1" applyFill="1" applyBorder="1" applyAlignment="1" applyProtection="1">
      <alignment horizontal="right" vertical="center"/>
      <protection/>
    </xf>
    <xf numFmtId="38" fontId="19" fillId="0" borderId="10" xfId="48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19" fillId="0" borderId="16" xfId="0" applyNumberFormat="1" applyFont="1" applyFill="1" applyBorder="1" applyAlignment="1" applyProtection="1">
      <alignment horizontal="right" vertical="center"/>
      <protection/>
    </xf>
    <xf numFmtId="197" fontId="0" fillId="0" borderId="0" xfId="48" applyNumberFormat="1" applyFont="1" applyFill="1" applyBorder="1" applyAlignment="1">
      <alignment horizontal="right" vertical="center"/>
    </xf>
    <xf numFmtId="197" fontId="0" fillId="0" borderId="0" xfId="48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9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92" fontId="0" fillId="0" borderId="12" xfId="0" applyNumberFormat="1" applyFont="1" applyFill="1" applyBorder="1" applyAlignment="1" applyProtection="1">
      <alignment horizontal="right" vertical="center"/>
      <protection/>
    </xf>
    <xf numFmtId="197" fontId="0" fillId="0" borderId="16" xfId="0" applyNumberFormat="1" applyFont="1" applyFill="1" applyBorder="1" applyAlignment="1" applyProtection="1" quotePrefix="1">
      <alignment horizontal="right" vertical="center"/>
      <protection/>
    </xf>
    <xf numFmtId="197" fontId="0" fillId="0" borderId="28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21" xfId="0" applyFont="1" applyBorder="1" applyAlignment="1" applyProtection="1">
      <alignment horizontal="distributed" vertical="center" indent="1"/>
      <protection/>
    </xf>
    <xf numFmtId="38" fontId="0" fillId="0" borderId="36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 quotePrefix="1">
      <alignment horizontal="left" vertical="center" indent="4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 quotePrefix="1">
      <alignment horizontal="left" vertical="center" indent="4"/>
      <protection/>
    </xf>
    <xf numFmtId="0" fontId="19" fillId="0" borderId="13" xfId="0" applyFont="1" applyFill="1" applyBorder="1" applyAlignment="1" applyProtection="1" quotePrefix="1">
      <alignment horizontal="left" vertical="center" indent="4"/>
      <protection/>
    </xf>
    <xf numFmtId="38" fontId="19" fillId="0" borderId="23" xfId="48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97" fontId="0" fillId="0" borderId="16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distributed" vertical="center" wrapText="1" indent="1"/>
      <protection/>
    </xf>
    <xf numFmtId="0" fontId="0" fillId="0" borderId="38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 wrapText="1" indent="1"/>
      <protection/>
    </xf>
    <xf numFmtId="0" fontId="0" fillId="0" borderId="21" xfId="0" applyFont="1" applyBorder="1" applyAlignment="1" applyProtection="1">
      <alignment horizontal="distributed" vertical="center" wrapText="1" indent="1"/>
      <protection/>
    </xf>
    <xf numFmtId="0" fontId="0" fillId="0" borderId="17" xfId="0" applyFont="1" applyBorder="1" applyAlignment="1" applyProtection="1">
      <alignment horizontal="distributed" vertical="center" wrapText="1" indent="1"/>
      <protection/>
    </xf>
    <xf numFmtId="0" fontId="0" fillId="0" borderId="48" xfId="0" applyFont="1" applyBorder="1" applyAlignment="1" applyProtection="1">
      <alignment horizontal="distributed" vertical="center" wrapText="1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62" xfId="0" applyFont="1" applyFill="1" applyBorder="1" applyAlignment="1" applyProtection="1">
      <alignment horizontal="distributed" vertical="center" inden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21" xfId="0" applyFont="1" applyBorder="1" applyAlignment="1" applyProtection="1">
      <alignment horizontal="distributed" vertical="center" inden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30</xdr:row>
      <xdr:rowOff>66675</xdr:rowOff>
    </xdr:from>
    <xdr:to>
      <xdr:col>6</xdr:col>
      <xdr:colOff>161925</xdr:colOff>
      <xdr:row>31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600700" y="6105525"/>
          <a:ext cx="85725" cy="238125"/>
        </a:xfrm>
        <a:prstGeom prst="leftBracket">
          <a:avLst>
            <a:gd name="adj" fmla="val -40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666750</xdr:colOff>
      <xdr:row>30</xdr:row>
      <xdr:rowOff>57150</xdr:rowOff>
    </xdr:from>
    <xdr:to>
      <xdr:col>6</xdr:col>
      <xdr:colOff>714375</xdr:colOff>
      <xdr:row>31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181725" y="6096000"/>
          <a:ext cx="47625" cy="257175"/>
        </a:xfrm>
        <a:prstGeom prst="rightBracket">
          <a:avLst>
            <a:gd name="adj" fmla="val -42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85725</xdr:rowOff>
    </xdr:from>
    <xdr:to>
      <xdr:col>7</xdr:col>
      <xdr:colOff>152400</xdr:colOff>
      <xdr:row>31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6429375" y="6124575"/>
          <a:ext cx="57150" cy="209550"/>
        </a:xfrm>
        <a:prstGeom prst="leftBracket">
          <a:avLst>
            <a:gd name="adj" fmla="val -43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638175</xdr:colOff>
      <xdr:row>30</xdr:row>
      <xdr:rowOff>66675</xdr:rowOff>
    </xdr:from>
    <xdr:to>
      <xdr:col>7</xdr:col>
      <xdr:colOff>733425</xdr:colOff>
      <xdr:row>31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6972300" y="6105525"/>
          <a:ext cx="95250" cy="238125"/>
        </a:xfrm>
        <a:prstGeom prst="rightBracket">
          <a:avLst>
            <a:gd name="adj" fmla="val -40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19300" y="14001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057400" y="25241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085975" y="32575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85725</xdr:rowOff>
    </xdr:from>
    <xdr:to>
      <xdr:col>1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085975" y="3838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85725</xdr:rowOff>
    </xdr:from>
    <xdr:to>
      <xdr:col>1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095500" y="42195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085975" y="48291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2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057400" y="51625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76200</xdr:rowOff>
    </xdr:from>
    <xdr:to>
      <xdr:col>1</xdr:col>
      <xdr:colOff>190500</xdr:colOff>
      <xdr:row>30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095500" y="55435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76200</xdr:rowOff>
    </xdr:from>
    <xdr:to>
      <xdr:col>2</xdr:col>
      <xdr:colOff>0</xdr:colOff>
      <xdr:row>33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2057400" y="63055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85725</xdr:rowOff>
    </xdr:from>
    <xdr:to>
      <xdr:col>2</xdr:col>
      <xdr:colOff>0</xdr:colOff>
      <xdr:row>36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038350" y="68865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104775</xdr:rowOff>
    </xdr:from>
    <xdr:to>
      <xdr:col>1</xdr:col>
      <xdr:colOff>180975</xdr:colOff>
      <xdr:row>39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085975" y="74771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95250</xdr:rowOff>
    </xdr:from>
    <xdr:to>
      <xdr:col>2</xdr:col>
      <xdr:colOff>0</xdr:colOff>
      <xdr:row>41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105025" y="78486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85725</xdr:rowOff>
    </xdr:from>
    <xdr:to>
      <xdr:col>1</xdr:col>
      <xdr:colOff>190500</xdr:colOff>
      <xdr:row>46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2095500" y="8791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47</xdr:row>
      <xdr:rowOff>95250</xdr:rowOff>
    </xdr:from>
    <xdr:to>
      <xdr:col>1</xdr:col>
      <xdr:colOff>190500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2095500" y="91821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49</xdr:row>
      <xdr:rowOff>95250</xdr:rowOff>
    </xdr:from>
    <xdr:to>
      <xdr:col>2</xdr:col>
      <xdr:colOff>0</xdr:colOff>
      <xdr:row>50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2105025" y="95631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76200</xdr:rowOff>
    </xdr:from>
    <xdr:to>
      <xdr:col>1</xdr:col>
      <xdr:colOff>190500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095500" y="104965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59</xdr:row>
      <xdr:rowOff>95250</xdr:rowOff>
    </xdr:from>
    <xdr:to>
      <xdr:col>1</xdr:col>
      <xdr:colOff>190500</xdr:colOff>
      <xdr:row>60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2095500" y="114681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zoomScalePageLayoutView="0" workbookViewId="0" topLeftCell="A1">
      <selection activeCell="A3" sqref="A3:W3"/>
    </sheetView>
  </sheetViews>
  <sheetFormatPr defaultColWidth="10.59765625" defaultRowHeight="15"/>
  <cols>
    <col min="1" max="1" width="2.59765625" style="96" customWidth="1"/>
    <col min="2" max="2" width="13.19921875" style="96" customWidth="1"/>
    <col min="3" max="24" width="9.59765625" style="96" customWidth="1"/>
    <col min="25" max="16384" width="10.59765625" style="96" customWidth="1"/>
  </cols>
  <sheetData>
    <row r="1" spans="1:23" s="3" customFormat="1" ht="19.5" customHeight="1">
      <c r="A1" s="2" t="s">
        <v>237</v>
      </c>
      <c r="W1" s="4" t="s">
        <v>238</v>
      </c>
    </row>
    <row r="2" spans="1:24" s="98" customFormat="1" ht="24.75" customHeight="1">
      <c r="A2" s="630" t="s">
        <v>469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97"/>
    </row>
    <row r="3" spans="1:24" s="75" customFormat="1" ht="19.5" customHeight="1">
      <c r="A3" s="323" t="s">
        <v>455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99"/>
    </row>
    <row r="4" spans="2:23" s="75" customFormat="1" ht="18" customHeight="1" thickBo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 t="s">
        <v>226</v>
      </c>
    </row>
    <row r="5" spans="1:23" s="75" customFormat="1" ht="18.75" customHeight="1">
      <c r="A5" s="324" t="s">
        <v>227</v>
      </c>
      <c r="B5" s="325"/>
      <c r="C5" s="330" t="s">
        <v>405</v>
      </c>
      <c r="D5" s="331"/>
      <c r="E5" s="331"/>
      <c r="F5" s="331"/>
      <c r="G5" s="331"/>
      <c r="H5" s="331"/>
      <c r="I5" s="331"/>
      <c r="J5" s="331"/>
      <c r="K5" s="331"/>
      <c r="L5" s="332"/>
      <c r="M5" s="333" t="s">
        <v>0</v>
      </c>
      <c r="N5" s="332"/>
      <c r="O5" s="334" t="s">
        <v>265</v>
      </c>
      <c r="P5" s="336" t="s">
        <v>260</v>
      </c>
      <c r="Q5" s="336" t="s">
        <v>1</v>
      </c>
      <c r="R5" s="336" t="s">
        <v>2</v>
      </c>
      <c r="S5" s="336" t="s">
        <v>261</v>
      </c>
      <c r="T5" s="340" t="s">
        <v>154</v>
      </c>
      <c r="U5" s="342" t="s">
        <v>416</v>
      </c>
      <c r="V5" s="342" t="s">
        <v>415</v>
      </c>
      <c r="W5" s="344" t="s">
        <v>155</v>
      </c>
    </row>
    <row r="6" spans="1:23" s="75" customFormat="1" ht="18.75" customHeight="1">
      <c r="A6" s="326"/>
      <c r="B6" s="327"/>
      <c r="C6" s="346" t="s">
        <v>262</v>
      </c>
      <c r="D6" s="347"/>
      <c r="E6" s="347"/>
      <c r="F6" s="347"/>
      <c r="G6" s="348"/>
      <c r="H6" s="349" t="s">
        <v>406</v>
      </c>
      <c r="I6" s="347"/>
      <c r="J6" s="347"/>
      <c r="K6" s="347"/>
      <c r="L6" s="348"/>
      <c r="M6" s="350" t="s">
        <v>414</v>
      </c>
      <c r="N6" s="351" t="s">
        <v>263</v>
      </c>
      <c r="O6" s="335"/>
      <c r="P6" s="337"/>
      <c r="Q6" s="337"/>
      <c r="R6" s="337"/>
      <c r="S6" s="337"/>
      <c r="T6" s="341"/>
      <c r="U6" s="343"/>
      <c r="V6" s="343"/>
      <c r="W6" s="345"/>
    </row>
    <row r="7" spans="1:23" s="75" customFormat="1" ht="18.75" customHeight="1">
      <c r="A7" s="328"/>
      <c r="B7" s="329"/>
      <c r="C7" s="259" t="s">
        <v>411</v>
      </c>
      <c r="D7" s="259" t="s">
        <v>410</v>
      </c>
      <c r="E7" s="259" t="s">
        <v>409</v>
      </c>
      <c r="F7" s="259" t="s">
        <v>408</v>
      </c>
      <c r="G7" s="259" t="s">
        <v>407</v>
      </c>
      <c r="H7" s="259" t="s">
        <v>411</v>
      </c>
      <c r="I7" s="259" t="s">
        <v>410</v>
      </c>
      <c r="J7" s="259" t="s">
        <v>409</v>
      </c>
      <c r="K7" s="259" t="s">
        <v>408</v>
      </c>
      <c r="L7" s="259" t="s">
        <v>407</v>
      </c>
      <c r="M7" s="337"/>
      <c r="N7" s="337"/>
      <c r="O7" s="335"/>
      <c r="P7" s="337"/>
      <c r="Q7" s="337"/>
      <c r="R7" s="337"/>
      <c r="S7" s="337"/>
      <c r="T7" s="341"/>
      <c r="U7" s="343"/>
      <c r="V7" s="343"/>
      <c r="W7" s="345"/>
    </row>
    <row r="8" spans="1:38" s="75" customFormat="1" ht="13.5" customHeight="1">
      <c r="A8" s="354" t="s">
        <v>266</v>
      </c>
      <c r="B8" s="355"/>
      <c r="C8" s="280">
        <f>SUM(D8:G8)</f>
        <v>138</v>
      </c>
      <c r="D8" s="228">
        <v>13</v>
      </c>
      <c r="E8" s="228" t="s">
        <v>225</v>
      </c>
      <c r="F8" s="228" t="s">
        <v>225</v>
      </c>
      <c r="G8" s="228">
        <v>125</v>
      </c>
      <c r="H8" s="228">
        <f>SUM(I8:L8)</f>
        <v>21605</v>
      </c>
      <c r="I8" s="228">
        <v>4089</v>
      </c>
      <c r="J8" s="228">
        <v>454</v>
      </c>
      <c r="K8" s="228">
        <v>121</v>
      </c>
      <c r="L8" s="228">
        <v>16941</v>
      </c>
      <c r="M8" s="228">
        <v>711</v>
      </c>
      <c r="N8" s="228">
        <v>2884</v>
      </c>
      <c r="O8" s="228">
        <v>381</v>
      </c>
      <c r="P8" s="228">
        <v>266</v>
      </c>
      <c r="Q8" s="228">
        <v>2593</v>
      </c>
      <c r="R8" s="228">
        <v>521</v>
      </c>
      <c r="S8" s="228">
        <v>1760</v>
      </c>
      <c r="T8" s="228">
        <v>284</v>
      </c>
      <c r="U8" s="228">
        <v>5147</v>
      </c>
      <c r="V8" s="228">
        <v>4006</v>
      </c>
      <c r="W8" s="229">
        <v>249</v>
      </c>
      <c r="Y8" s="76"/>
      <c r="Z8" s="76"/>
      <c r="AA8" s="76"/>
      <c r="AB8" s="76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23" s="75" customFormat="1" ht="13.5" customHeight="1">
      <c r="A9" s="356" t="s">
        <v>451</v>
      </c>
      <c r="B9" s="357"/>
      <c r="C9" s="281">
        <f>SUM(D9:G9)</f>
        <v>137</v>
      </c>
      <c r="D9" s="60">
        <v>13</v>
      </c>
      <c r="E9" s="60" t="s">
        <v>225</v>
      </c>
      <c r="F9" s="60" t="s">
        <v>225</v>
      </c>
      <c r="G9" s="60">
        <v>124</v>
      </c>
      <c r="H9" s="60">
        <f>SUM(I9:L9)</f>
        <v>21763</v>
      </c>
      <c r="I9" s="60">
        <v>4089</v>
      </c>
      <c r="J9" s="60">
        <v>452</v>
      </c>
      <c r="K9" s="60">
        <v>121</v>
      </c>
      <c r="L9" s="60">
        <v>17101</v>
      </c>
      <c r="M9" s="60">
        <v>715</v>
      </c>
      <c r="N9" s="60">
        <v>2755</v>
      </c>
      <c r="O9" s="60">
        <v>389</v>
      </c>
      <c r="P9" s="60">
        <v>266</v>
      </c>
      <c r="Q9" s="60" t="s">
        <v>264</v>
      </c>
      <c r="R9" s="60" t="s">
        <v>264</v>
      </c>
      <c r="S9" s="60" t="s">
        <v>264</v>
      </c>
      <c r="T9" s="60" t="s">
        <v>264</v>
      </c>
      <c r="U9" s="60" t="s">
        <v>264</v>
      </c>
      <c r="V9" s="60" t="s">
        <v>264</v>
      </c>
      <c r="W9" s="60" t="s">
        <v>264</v>
      </c>
    </row>
    <row r="10" spans="1:23" s="75" customFormat="1" ht="13.5" customHeight="1">
      <c r="A10" s="356" t="s">
        <v>452</v>
      </c>
      <c r="B10" s="357"/>
      <c r="C10" s="281">
        <f>SUM(D10:G10)</f>
        <v>136</v>
      </c>
      <c r="D10" s="60">
        <v>13</v>
      </c>
      <c r="E10" s="60" t="s">
        <v>225</v>
      </c>
      <c r="F10" s="60" t="s">
        <v>225</v>
      </c>
      <c r="G10" s="60">
        <v>123</v>
      </c>
      <c r="H10" s="60">
        <f>SUM(I10:L10)</f>
        <v>21775</v>
      </c>
      <c r="I10" s="60">
        <v>4137</v>
      </c>
      <c r="J10" s="60">
        <v>452</v>
      </c>
      <c r="K10" s="60">
        <v>121</v>
      </c>
      <c r="L10" s="60">
        <v>17065</v>
      </c>
      <c r="M10" s="60">
        <v>731</v>
      </c>
      <c r="N10" s="60">
        <v>2757</v>
      </c>
      <c r="O10" s="60">
        <v>398</v>
      </c>
      <c r="P10" s="60">
        <v>269</v>
      </c>
      <c r="Q10" s="60">
        <v>2688</v>
      </c>
      <c r="R10" s="60">
        <v>540</v>
      </c>
      <c r="S10" s="60">
        <v>1793</v>
      </c>
      <c r="T10" s="60">
        <v>315</v>
      </c>
      <c r="U10" s="60">
        <v>5685</v>
      </c>
      <c r="V10" s="60">
        <v>4170</v>
      </c>
      <c r="W10" s="21">
        <v>247</v>
      </c>
    </row>
    <row r="11" spans="1:23" s="75" customFormat="1" ht="13.5" customHeight="1">
      <c r="A11" s="356" t="s">
        <v>453</v>
      </c>
      <c r="B11" s="357"/>
      <c r="C11" s="281">
        <f>SUM(D11:G11)</f>
        <v>135</v>
      </c>
      <c r="D11" s="60">
        <v>13</v>
      </c>
      <c r="E11" s="60" t="s">
        <v>225</v>
      </c>
      <c r="F11" s="60" t="s">
        <v>225</v>
      </c>
      <c r="G11" s="60">
        <v>122</v>
      </c>
      <c r="H11" s="60">
        <f>SUM(I11:L11)</f>
        <v>21815</v>
      </c>
      <c r="I11" s="60">
        <v>4137</v>
      </c>
      <c r="J11" s="60">
        <v>448</v>
      </c>
      <c r="K11" s="60">
        <v>121</v>
      </c>
      <c r="L11" s="60">
        <v>17109</v>
      </c>
      <c r="M11" s="60">
        <v>732</v>
      </c>
      <c r="N11" s="60">
        <v>2758</v>
      </c>
      <c r="O11" s="60">
        <v>409</v>
      </c>
      <c r="P11" s="60">
        <v>261</v>
      </c>
      <c r="Q11" s="60" t="s">
        <v>264</v>
      </c>
      <c r="R11" s="60" t="s">
        <v>264</v>
      </c>
      <c r="S11" s="60" t="s">
        <v>264</v>
      </c>
      <c r="T11" s="60" t="s">
        <v>264</v>
      </c>
      <c r="U11" s="60" t="s">
        <v>264</v>
      </c>
      <c r="V11" s="60" t="s">
        <v>264</v>
      </c>
      <c r="W11" s="60" t="s">
        <v>264</v>
      </c>
    </row>
    <row r="12" spans="1:23" s="1" customFormat="1" ht="13.5" customHeight="1">
      <c r="A12" s="358" t="s">
        <v>454</v>
      </c>
      <c r="B12" s="359"/>
      <c r="C12" s="285">
        <f>SUM(C14:C21,C23,C26,C32,C42,C49,C55,C63,C69)</f>
        <v>133</v>
      </c>
      <c r="D12" s="227">
        <f aca="true" t="shared" si="0" ref="D12:W12">SUM(D14:D21,D23,D26,D32,D42,D49,D55,D63,D69)</f>
        <v>13</v>
      </c>
      <c r="E12" s="227" t="s">
        <v>456</v>
      </c>
      <c r="F12" s="227" t="s">
        <v>456</v>
      </c>
      <c r="G12" s="227">
        <f t="shared" si="0"/>
        <v>120</v>
      </c>
      <c r="H12" s="227">
        <f t="shared" si="0"/>
        <v>21741</v>
      </c>
      <c r="I12" s="227">
        <f t="shared" si="0"/>
        <v>4137</v>
      </c>
      <c r="J12" s="227">
        <f t="shared" si="0"/>
        <v>448</v>
      </c>
      <c r="K12" s="227">
        <f t="shared" si="0"/>
        <v>121</v>
      </c>
      <c r="L12" s="227">
        <f t="shared" si="0"/>
        <v>17035</v>
      </c>
      <c r="M12" s="227">
        <f t="shared" si="0"/>
        <v>747</v>
      </c>
      <c r="N12" s="227">
        <f t="shared" si="0"/>
        <v>2738</v>
      </c>
      <c r="O12" s="227">
        <f t="shared" si="0"/>
        <v>413</v>
      </c>
      <c r="P12" s="227">
        <f t="shared" si="0"/>
        <v>255</v>
      </c>
      <c r="Q12" s="227">
        <f t="shared" si="0"/>
        <v>2814</v>
      </c>
      <c r="R12" s="227">
        <f t="shared" si="0"/>
        <v>571</v>
      </c>
      <c r="S12" s="227">
        <f t="shared" si="0"/>
        <v>1998</v>
      </c>
      <c r="T12" s="227">
        <f t="shared" si="0"/>
        <v>347</v>
      </c>
      <c r="U12" s="227">
        <f t="shared" si="0"/>
        <v>6355</v>
      </c>
      <c r="V12" s="227">
        <f t="shared" si="0"/>
        <v>4281</v>
      </c>
      <c r="W12" s="227">
        <f t="shared" si="0"/>
        <v>242</v>
      </c>
    </row>
    <row r="13" spans="1:23" ht="13.5" customHeight="1">
      <c r="A13" s="102"/>
      <c r="B13" s="102"/>
      <c r="C13" s="23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3.5" customHeight="1">
      <c r="A14" s="338" t="s">
        <v>5</v>
      </c>
      <c r="B14" s="339"/>
      <c r="C14" s="281">
        <f>SUM(D14:G14)</f>
        <v>59</v>
      </c>
      <c r="D14" s="9">
        <v>6</v>
      </c>
      <c r="E14" s="9" t="s">
        <v>212</v>
      </c>
      <c r="F14" s="9" t="s">
        <v>212</v>
      </c>
      <c r="G14" s="9">
        <v>53</v>
      </c>
      <c r="H14" s="44">
        <f>SUM(I14:L14)</f>
        <v>11153</v>
      </c>
      <c r="I14" s="173">
        <v>2388</v>
      </c>
      <c r="J14" s="173">
        <v>218</v>
      </c>
      <c r="K14" s="173">
        <v>40</v>
      </c>
      <c r="L14" s="173">
        <v>8507</v>
      </c>
      <c r="M14" s="173">
        <v>337</v>
      </c>
      <c r="N14" s="173">
        <v>1187</v>
      </c>
      <c r="O14" s="173">
        <v>175</v>
      </c>
      <c r="P14" s="173">
        <v>107</v>
      </c>
      <c r="Q14" s="173">
        <v>1526</v>
      </c>
      <c r="R14" s="173">
        <v>269</v>
      </c>
      <c r="S14" s="173">
        <v>1254</v>
      </c>
      <c r="T14" s="173">
        <v>97</v>
      </c>
      <c r="U14" s="173">
        <v>3366</v>
      </c>
      <c r="V14" s="173">
        <v>1702</v>
      </c>
      <c r="W14" s="173">
        <v>110</v>
      </c>
    </row>
    <row r="15" spans="1:23" ht="13.5" customHeight="1">
      <c r="A15" s="338" t="s">
        <v>6</v>
      </c>
      <c r="B15" s="339"/>
      <c r="C15" s="281">
        <f aca="true" t="shared" si="1" ref="C15:C21">SUM(D15:G15)</f>
        <v>9</v>
      </c>
      <c r="D15" s="9">
        <v>2</v>
      </c>
      <c r="E15" s="9" t="s">
        <v>212</v>
      </c>
      <c r="F15" s="9" t="s">
        <v>212</v>
      </c>
      <c r="G15" s="9">
        <v>7</v>
      </c>
      <c r="H15" s="44">
        <f aca="true" t="shared" si="2" ref="H15:H21">SUM(I15:L15)</f>
        <v>1655</v>
      </c>
      <c r="I15" s="173">
        <v>257</v>
      </c>
      <c r="J15" s="173">
        <v>115</v>
      </c>
      <c r="K15" s="173">
        <v>10</v>
      </c>
      <c r="L15" s="173">
        <v>1273</v>
      </c>
      <c r="M15" s="173">
        <v>24</v>
      </c>
      <c r="N15" s="173">
        <v>97</v>
      </c>
      <c r="O15" s="173">
        <v>28</v>
      </c>
      <c r="P15" s="173">
        <v>20</v>
      </c>
      <c r="Q15" s="173">
        <v>131</v>
      </c>
      <c r="R15" s="173">
        <v>33</v>
      </c>
      <c r="S15" s="173">
        <v>96</v>
      </c>
      <c r="T15" s="173">
        <v>22</v>
      </c>
      <c r="U15" s="173">
        <v>505</v>
      </c>
      <c r="V15" s="173">
        <v>368</v>
      </c>
      <c r="W15" s="173">
        <v>20</v>
      </c>
    </row>
    <row r="16" spans="1:23" ht="13.5" customHeight="1">
      <c r="A16" s="338" t="s">
        <v>7</v>
      </c>
      <c r="B16" s="339"/>
      <c r="C16" s="281">
        <f t="shared" si="1"/>
        <v>20</v>
      </c>
      <c r="D16" s="9">
        <v>1</v>
      </c>
      <c r="E16" s="9" t="s">
        <v>212</v>
      </c>
      <c r="F16" s="9" t="s">
        <v>212</v>
      </c>
      <c r="G16" s="9">
        <v>19</v>
      </c>
      <c r="H16" s="44">
        <f t="shared" si="2"/>
        <v>1739</v>
      </c>
      <c r="I16" s="173">
        <v>349</v>
      </c>
      <c r="J16" s="173">
        <v>42</v>
      </c>
      <c r="K16" s="173">
        <v>20</v>
      </c>
      <c r="L16" s="173">
        <v>1328</v>
      </c>
      <c r="M16" s="173">
        <v>70</v>
      </c>
      <c r="N16" s="173">
        <v>291</v>
      </c>
      <c r="O16" s="173">
        <v>44</v>
      </c>
      <c r="P16" s="173">
        <v>29</v>
      </c>
      <c r="Q16" s="173">
        <v>179</v>
      </c>
      <c r="R16" s="173">
        <v>57</v>
      </c>
      <c r="S16" s="173">
        <v>126</v>
      </c>
      <c r="T16" s="173">
        <v>30</v>
      </c>
      <c r="U16" s="173">
        <v>359</v>
      </c>
      <c r="V16" s="173">
        <v>553</v>
      </c>
      <c r="W16" s="173">
        <v>21</v>
      </c>
    </row>
    <row r="17" spans="1:23" ht="13.5" customHeight="1">
      <c r="A17" s="338" t="s">
        <v>8</v>
      </c>
      <c r="B17" s="339"/>
      <c r="C17" s="281">
        <f t="shared" si="1"/>
        <v>1</v>
      </c>
      <c r="D17" s="9" t="s">
        <v>212</v>
      </c>
      <c r="E17" s="9" t="s">
        <v>212</v>
      </c>
      <c r="F17" s="9" t="s">
        <v>212</v>
      </c>
      <c r="G17" s="9">
        <v>1</v>
      </c>
      <c r="H17" s="44">
        <f t="shared" si="2"/>
        <v>228</v>
      </c>
      <c r="I17" s="9" t="s">
        <v>212</v>
      </c>
      <c r="J17" s="9">
        <v>8</v>
      </c>
      <c r="K17" s="173">
        <v>8</v>
      </c>
      <c r="L17" s="173">
        <v>212</v>
      </c>
      <c r="M17" s="173">
        <v>22</v>
      </c>
      <c r="N17" s="173">
        <v>48</v>
      </c>
      <c r="O17" s="173">
        <v>12</v>
      </c>
      <c r="P17" s="173">
        <v>4</v>
      </c>
      <c r="Q17" s="173">
        <v>42</v>
      </c>
      <c r="R17" s="173">
        <v>13</v>
      </c>
      <c r="S17" s="173">
        <v>24</v>
      </c>
      <c r="T17" s="173">
        <v>14</v>
      </c>
      <c r="U17" s="173">
        <v>79</v>
      </c>
      <c r="V17" s="173">
        <v>69</v>
      </c>
      <c r="W17" s="173">
        <v>7</v>
      </c>
    </row>
    <row r="18" spans="1:23" ht="13.5" customHeight="1">
      <c r="A18" s="338" t="s">
        <v>9</v>
      </c>
      <c r="B18" s="339"/>
      <c r="C18" s="281">
        <f t="shared" si="1"/>
        <v>1</v>
      </c>
      <c r="D18" s="9" t="s">
        <v>212</v>
      </c>
      <c r="E18" s="9" t="s">
        <v>212</v>
      </c>
      <c r="F18" s="9" t="s">
        <v>212</v>
      </c>
      <c r="G18" s="9">
        <v>1</v>
      </c>
      <c r="H18" s="44">
        <f t="shared" si="2"/>
        <v>209</v>
      </c>
      <c r="I18" s="9" t="s">
        <v>212</v>
      </c>
      <c r="J18" s="173">
        <v>15</v>
      </c>
      <c r="K18" s="9">
        <v>19</v>
      </c>
      <c r="L18" s="173">
        <v>175</v>
      </c>
      <c r="M18" s="173">
        <v>12</v>
      </c>
      <c r="N18" s="173">
        <v>61</v>
      </c>
      <c r="O18" s="173">
        <v>6</v>
      </c>
      <c r="P18" s="173">
        <v>3</v>
      </c>
      <c r="Q18" s="173">
        <v>26</v>
      </c>
      <c r="R18" s="173">
        <v>8</v>
      </c>
      <c r="S18" s="173">
        <v>21</v>
      </c>
      <c r="T18" s="173">
        <v>14</v>
      </c>
      <c r="U18" s="173">
        <v>61</v>
      </c>
      <c r="V18" s="173">
        <v>62</v>
      </c>
      <c r="W18" s="173">
        <v>7</v>
      </c>
    </row>
    <row r="19" spans="1:23" ht="13.5" customHeight="1">
      <c r="A19" s="338" t="s">
        <v>10</v>
      </c>
      <c r="B19" s="339"/>
      <c r="C19" s="281">
        <f t="shared" si="1"/>
        <v>9</v>
      </c>
      <c r="D19" s="9">
        <v>2</v>
      </c>
      <c r="E19" s="9" t="s">
        <v>212</v>
      </c>
      <c r="F19" s="9" t="s">
        <v>212</v>
      </c>
      <c r="G19" s="9">
        <v>7</v>
      </c>
      <c r="H19" s="44">
        <f t="shared" si="2"/>
        <v>1466</v>
      </c>
      <c r="I19" s="173">
        <v>309</v>
      </c>
      <c r="J19" s="173">
        <v>50</v>
      </c>
      <c r="K19" s="9" t="s">
        <v>212</v>
      </c>
      <c r="L19" s="173">
        <v>1107</v>
      </c>
      <c r="M19" s="173">
        <v>35</v>
      </c>
      <c r="N19" s="173">
        <v>170</v>
      </c>
      <c r="O19" s="173">
        <v>17</v>
      </c>
      <c r="P19" s="173">
        <v>23</v>
      </c>
      <c r="Q19" s="173">
        <v>86</v>
      </c>
      <c r="R19" s="173">
        <v>24</v>
      </c>
      <c r="S19" s="173">
        <v>76</v>
      </c>
      <c r="T19" s="173">
        <v>17</v>
      </c>
      <c r="U19" s="173">
        <v>261</v>
      </c>
      <c r="V19" s="173">
        <v>364</v>
      </c>
      <c r="W19" s="173">
        <v>7</v>
      </c>
    </row>
    <row r="20" spans="1:23" ht="13.5" customHeight="1">
      <c r="A20" s="338" t="s">
        <v>11</v>
      </c>
      <c r="B20" s="339"/>
      <c r="C20" s="281">
        <f t="shared" si="1"/>
        <v>3</v>
      </c>
      <c r="D20" s="9" t="s">
        <v>212</v>
      </c>
      <c r="E20" s="9" t="s">
        <v>212</v>
      </c>
      <c r="F20" s="9" t="s">
        <v>212</v>
      </c>
      <c r="G20" s="9">
        <v>3</v>
      </c>
      <c r="H20" s="44">
        <f t="shared" si="2"/>
        <v>279</v>
      </c>
      <c r="I20" s="9" t="s">
        <v>212</v>
      </c>
      <c r="J20" s="9" t="s">
        <v>212</v>
      </c>
      <c r="K20" s="9">
        <v>12</v>
      </c>
      <c r="L20" s="173">
        <v>267</v>
      </c>
      <c r="M20" s="173">
        <v>28</v>
      </c>
      <c r="N20" s="173">
        <v>200</v>
      </c>
      <c r="O20" s="173">
        <v>13</v>
      </c>
      <c r="P20" s="173">
        <v>5</v>
      </c>
      <c r="Q20" s="173">
        <v>53</v>
      </c>
      <c r="R20" s="173">
        <v>14</v>
      </c>
      <c r="S20" s="173">
        <v>27</v>
      </c>
      <c r="T20" s="173">
        <v>17</v>
      </c>
      <c r="U20" s="173">
        <v>129</v>
      </c>
      <c r="V20" s="173">
        <v>87</v>
      </c>
      <c r="W20" s="173">
        <v>8</v>
      </c>
    </row>
    <row r="21" spans="1:23" ht="13.5" customHeight="1">
      <c r="A21" s="338" t="s">
        <v>12</v>
      </c>
      <c r="B21" s="339"/>
      <c r="C21" s="281">
        <f t="shared" si="1"/>
        <v>3</v>
      </c>
      <c r="D21" s="9" t="s">
        <v>212</v>
      </c>
      <c r="E21" s="9" t="s">
        <v>212</v>
      </c>
      <c r="F21" s="9" t="s">
        <v>212</v>
      </c>
      <c r="G21" s="9">
        <v>3</v>
      </c>
      <c r="H21" s="44">
        <f t="shared" si="2"/>
        <v>365</v>
      </c>
      <c r="I21" s="173">
        <v>30</v>
      </c>
      <c r="J21" s="9" t="s">
        <v>212</v>
      </c>
      <c r="K21" s="9" t="s">
        <v>212</v>
      </c>
      <c r="L21" s="173">
        <v>335</v>
      </c>
      <c r="M21" s="173">
        <v>37</v>
      </c>
      <c r="N21" s="173">
        <v>55</v>
      </c>
      <c r="O21" s="173">
        <v>16</v>
      </c>
      <c r="P21" s="173">
        <v>9</v>
      </c>
      <c r="Q21" s="173">
        <v>73</v>
      </c>
      <c r="R21" s="173">
        <v>17</v>
      </c>
      <c r="S21" s="173">
        <v>63</v>
      </c>
      <c r="T21" s="173">
        <v>25</v>
      </c>
      <c r="U21" s="173">
        <v>192</v>
      </c>
      <c r="V21" s="173">
        <v>136</v>
      </c>
      <c r="W21" s="173">
        <v>9</v>
      </c>
    </row>
    <row r="22" spans="1:23" ht="13.5" customHeight="1">
      <c r="A22" s="87"/>
      <c r="B22" s="87"/>
      <c r="C22" s="23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263" customFormat="1" ht="13.5" customHeight="1">
      <c r="A23" s="352" t="s">
        <v>13</v>
      </c>
      <c r="B23" s="353"/>
      <c r="C23" s="261">
        <f>SUM(C24)</f>
        <v>1</v>
      </c>
      <c r="D23" s="262" t="s">
        <v>225</v>
      </c>
      <c r="E23" s="262" t="s">
        <v>225</v>
      </c>
      <c r="F23" s="262" t="s">
        <v>225</v>
      </c>
      <c r="G23" s="286">
        <f>SUM(G24)</f>
        <v>1</v>
      </c>
      <c r="H23" s="286">
        <f>SUM(H24)</f>
        <v>351</v>
      </c>
      <c r="I23" s="262" t="s">
        <v>225</v>
      </c>
      <c r="J23" s="262" t="s">
        <v>225</v>
      </c>
      <c r="K23" s="262" t="s">
        <v>225</v>
      </c>
      <c r="L23" s="286">
        <f aca="true" t="shared" si="3" ref="L23:W23">SUM(L24)</f>
        <v>351</v>
      </c>
      <c r="M23" s="286">
        <f t="shared" si="3"/>
        <v>3</v>
      </c>
      <c r="N23" s="286">
        <f t="shared" si="3"/>
        <v>19</v>
      </c>
      <c r="O23" s="286">
        <f t="shared" si="3"/>
        <v>2</v>
      </c>
      <c r="P23" s="286">
        <f t="shared" si="3"/>
        <v>3</v>
      </c>
      <c r="Q23" s="286">
        <f t="shared" si="3"/>
        <v>21</v>
      </c>
      <c r="R23" s="286">
        <f t="shared" si="3"/>
        <v>2</v>
      </c>
      <c r="S23" s="286">
        <f t="shared" si="3"/>
        <v>10</v>
      </c>
      <c r="T23" s="286">
        <f t="shared" si="3"/>
        <v>2</v>
      </c>
      <c r="U23" s="286">
        <f t="shared" si="3"/>
        <v>115</v>
      </c>
      <c r="V23" s="286">
        <f t="shared" si="3"/>
        <v>25</v>
      </c>
      <c r="W23" s="286">
        <f t="shared" si="3"/>
        <v>9</v>
      </c>
    </row>
    <row r="24" spans="1:23" ht="13.5" customHeight="1">
      <c r="A24" s="5"/>
      <c r="B24" s="225" t="s">
        <v>14</v>
      </c>
      <c r="C24" s="281">
        <f>SUM(D24:G24)</f>
        <v>1</v>
      </c>
      <c r="D24" s="9" t="s">
        <v>212</v>
      </c>
      <c r="E24" s="9" t="s">
        <v>212</v>
      </c>
      <c r="F24" s="9" t="s">
        <v>212</v>
      </c>
      <c r="G24" s="9">
        <v>1</v>
      </c>
      <c r="H24" s="44">
        <f>SUM(I24:L24)</f>
        <v>351</v>
      </c>
      <c r="I24" s="9" t="s">
        <v>212</v>
      </c>
      <c r="J24" s="9" t="s">
        <v>212</v>
      </c>
      <c r="K24" s="9" t="s">
        <v>212</v>
      </c>
      <c r="L24" s="173">
        <v>351</v>
      </c>
      <c r="M24" s="173">
        <v>3</v>
      </c>
      <c r="N24" s="173">
        <v>19</v>
      </c>
      <c r="O24" s="173">
        <v>2</v>
      </c>
      <c r="P24" s="173">
        <v>3</v>
      </c>
      <c r="Q24" s="173">
        <v>21</v>
      </c>
      <c r="R24" s="173">
        <v>2</v>
      </c>
      <c r="S24" s="173">
        <v>10</v>
      </c>
      <c r="T24" s="173">
        <v>2</v>
      </c>
      <c r="U24" s="173">
        <v>115</v>
      </c>
      <c r="V24" s="173">
        <v>25</v>
      </c>
      <c r="W24" s="173">
        <v>9</v>
      </c>
    </row>
    <row r="25" spans="1:23" ht="13.5" customHeight="1">
      <c r="A25" s="5"/>
      <c r="B25" s="102"/>
      <c r="C25" s="23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263" customFormat="1" ht="13.5" customHeight="1">
      <c r="A26" s="352" t="s">
        <v>15</v>
      </c>
      <c r="B26" s="353"/>
      <c r="C26" s="285">
        <f>SUM(C27:C30)</f>
        <v>3</v>
      </c>
      <c r="D26" s="262" t="s">
        <v>456</v>
      </c>
      <c r="E26" s="262" t="s">
        <v>456</v>
      </c>
      <c r="F26" s="262" t="s">
        <v>456</v>
      </c>
      <c r="G26" s="227">
        <f>SUM(G27:G30)</f>
        <v>3</v>
      </c>
      <c r="H26" s="227">
        <f>SUM(H27:H30)</f>
        <v>511</v>
      </c>
      <c r="I26" s="262" t="s">
        <v>456</v>
      </c>
      <c r="J26" s="262" t="s">
        <v>456</v>
      </c>
      <c r="K26" s="227">
        <f aca="true" t="shared" si="4" ref="K26:W26">SUM(K27:K30)</f>
        <v>12</v>
      </c>
      <c r="L26" s="227">
        <f t="shared" si="4"/>
        <v>499</v>
      </c>
      <c r="M26" s="227">
        <f t="shared" si="4"/>
        <v>21</v>
      </c>
      <c r="N26" s="227">
        <f t="shared" si="4"/>
        <v>37</v>
      </c>
      <c r="O26" s="227">
        <f t="shared" si="4"/>
        <v>15</v>
      </c>
      <c r="P26" s="227">
        <f t="shared" si="4"/>
        <v>6</v>
      </c>
      <c r="Q26" s="227">
        <f t="shared" si="4"/>
        <v>65</v>
      </c>
      <c r="R26" s="227">
        <f t="shared" si="4"/>
        <v>21</v>
      </c>
      <c r="S26" s="227">
        <f t="shared" si="4"/>
        <v>43</v>
      </c>
      <c r="T26" s="227">
        <f t="shared" si="4"/>
        <v>19</v>
      </c>
      <c r="U26" s="227">
        <f t="shared" si="4"/>
        <v>165</v>
      </c>
      <c r="V26" s="227">
        <f t="shared" si="4"/>
        <v>156</v>
      </c>
      <c r="W26" s="227">
        <f t="shared" si="4"/>
        <v>5</v>
      </c>
    </row>
    <row r="27" spans="1:23" ht="13.5" customHeight="1">
      <c r="A27" s="5"/>
      <c r="B27" s="225" t="s">
        <v>16</v>
      </c>
      <c r="C27" s="281">
        <f>SUM(D27:G27)</f>
        <v>1</v>
      </c>
      <c r="D27" s="9" t="s">
        <v>212</v>
      </c>
      <c r="E27" s="9" t="s">
        <v>212</v>
      </c>
      <c r="F27" s="9" t="s">
        <v>212</v>
      </c>
      <c r="G27" s="9">
        <v>1</v>
      </c>
      <c r="H27" s="44">
        <f>SUM(I27:L27)</f>
        <v>155</v>
      </c>
      <c r="I27" s="9" t="s">
        <v>212</v>
      </c>
      <c r="J27" s="9" t="s">
        <v>212</v>
      </c>
      <c r="K27" s="9">
        <v>12</v>
      </c>
      <c r="L27" s="173">
        <v>143</v>
      </c>
      <c r="M27" s="173">
        <v>5</v>
      </c>
      <c r="N27" s="9">
        <v>12</v>
      </c>
      <c r="O27" s="173">
        <v>4</v>
      </c>
      <c r="P27" s="173">
        <v>1</v>
      </c>
      <c r="Q27" s="173">
        <v>18</v>
      </c>
      <c r="R27" s="173">
        <v>5</v>
      </c>
      <c r="S27" s="173">
        <v>10</v>
      </c>
      <c r="T27" s="173">
        <v>3</v>
      </c>
      <c r="U27" s="173">
        <v>52</v>
      </c>
      <c r="V27" s="173">
        <v>46</v>
      </c>
      <c r="W27" s="173" t="s">
        <v>212</v>
      </c>
    </row>
    <row r="28" spans="1:23" ht="13.5" customHeight="1">
      <c r="A28" s="5"/>
      <c r="B28" s="225" t="s">
        <v>17</v>
      </c>
      <c r="C28" s="281">
        <f>SUM(D28:G28)</f>
        <v>1</v>
      </c>
      <c r="D28" s="9" t="s">
        <v>212</v>
      </c>
      <c r="E28" s="9" t="s">
        <v>212</v>
      </c>
      <c r="F28" s="9" t="s">
        <v>212</v>
      </c>
      <c r="G28" s="9">
        <v>1</v>
      </c>
      <c r="H28" s="44">
        <f>SUM(I28:L28)</f>
        <v>56</v>
      </c>
      <c r="I28" s="9" t="s">
        <v>212</v>
      </c>
      <c r="J28" s="9" t="s">
        <v>212</v>
      </c>
      <c r="K28" s="9" t="s">
        <v>212</v>
      </c>
      <c r="L28" s="173">
        <v>56</v>
      </c>
      <c r="M28" s="173">
        <v>8</v>
      </c>
      <c r="N28" s="173">
        <v>25</v>
      </c>
      <c r="O28" s="173">
        <v>8</v>
      </c>
      <c r="P28" s="173">
        <v>3</v>
      </c>
      <c r="Q28" s="173">
        <v>18</v>
      </c>
      <c r="R28" s="173">
        <v>8</v>
      </c>
      <c r="S28" s="173">
        <v>18</v>
      </c>
      <c r="T28" s="173">
        <v>7</v>
      </c>
      <c r="U28" s="173">
        <v>18</v>
      </c>
      <c r="V28" s="173">
        <v>36</v>
      </c>
      <c r="W28" s="173" t="s">
        <v>212</v>
      </c>
    </row>
    <row r="29" spans="1:23" ht="13.5" customHeight="1">
      <c r="A29" s="5"/>
      <c r="B29" s="225" t="s">
        <v>18</v>
      </c>
      <c r="C29" s="281">
        <f>SUM(D29:G29)</f>
        <v>1</v>
      </c>
      <c r="D29" s="9" t="s">
        <v>212</v>
      </c>
      <c r="E29" s="9" t="s">
        <v>212</v>
      </c>
      <c r="F29" s="9" t="s">
        <v>212</v>
      </c>
      <c r="G29" s="9">
        <v>1</v>
      </c>
      <c r="H29" s="44">
        <f>SUM(I29:L29)</f>
        <v>300</v>
      </c>
      <c r="I29" s="9" t="s">
        <v>212</v>
      </c>
      <c r="J29" s="9" t="s">
        <v>212</v>
      </c>
      <c r="K29" s="9" t="s">
        <v>212</v>
      </c>
      <c r="L29" s="173">
        <v>300</v>
      </c>
      <c r="M29" s="173">
        <v>5</v>
      </c>
      <c r="N29" s="9" t="s">
        <v>212</v>
      </c>
      <c r="O29" s="173">
        <v>2</v>
      </c>
      <c r="P29" s="173">
        <v>2</v>
      </c>
      <c r="Q29" s="173">
        <v>26</v>
      </c>
      <c r="R29" s="173">
        <v>6</v>
      </c>
      <c r="S29" s="173">
        <v>15</v>
      </c>
      <c r="T29" s="173">
        <v>6</v>
      </c>
      <c r="U29" s="173">
        <v>95</v>
      </c>
      <c r="V29" s="173">
        <v>72</v>
      </c>
      <c r="W29" s="173">
        <v>5</v>
      </c>
    </row>
    <row r="30" spans="1:23" ht="13.5" customHeight="1">
      <c r="A30" s="5"/>
      <c r="B30" s="225" t="s">
        <v>19</v>
      </c>
      <c r="C30" s="281" t="s">
        <v>212</v>
      </c>
      <c r="D30" s="9" t="s">
        <v>212</v>
      </c>
      <c r="E30" s="9" t="s">
        <v>212</v>
      </c>
      <c r="F30" s="9" t="s">
        <v>212</v>
      </c>
      <c r="G30" s="9" t="s">
        <v>212</v>
      </c>
      <c r="H30" s="9" t="s">
        <v>212</v>
      </c>
      <c r="I30" s="9" t="s">
        <v>212</v>
      </c>
      <c r="J30" s="9" t="s">
        <v>212</v>
      </c>
      <c r="K30" s="9" t="s">
        <v>212</v>
      </c>
      <c r="L30" s="9" t="s">
        <v>212</v>
      </c>
      <c r="M30" s="173">
        <v>3</v>
      </c>
      <c r="N30" s="9" t="s">
        <v>212</v>
      </c>
      <c r="O30" s="173">
        <v>1</v>
      </c>
      <c r="P30" s="9" t="s">
        <v>212</v>
      </c>
      <c r="Q30" s="173">
        <v>3</v>
      </c>
      <c r="R30" s="173">
        <v>2</v>
      </c>
      <c r="S30" s="9" t="s">
        <v>212</v>
      </c>
      <c r="T30" s="173">
        <v>3</v>
      </c>
      <c r="U30" s="173" t="s">
        <v>212</v>
      </c>
      <c r="V30" s="9">
        <v>2</v>
      </c>
      <c r="W30" s="173" t="s">
        <v>212</v>
      </c>
    </row>
    <row r="31" spans="1:23" ht="13.5" customHeight="1">
      <c r="A31" s="5"/>
      <c r="B31" s="102"/>
      <c r="C31" s="23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263" customFormat="1" ht="13.5" customHeight="1">
      <c r="A32" s="352" t="s">
        <v>20</v>
      </c>
      <c r="B32" s="353"/>
      <c r="C32" s="285">
        <f>SUM(C33:C40)</f>
        <v>10</v>
      </c>
      <c r="D32" s="227">
        <f>SUM(D33:D40)</f>
        <v>1</v>
      </c>
      <c r="E32" s="262" t="s">
        <v>456</v>
      </c>
      <c r="F32" s="262" t="s">
        <v>456</v>
      </c>
      <c r="G32" s="227">
        <f>SUM(G33:G40)</f>
        <v>9</v>
      </c>
      <c r="H32" s="227">
        <f>SUM(H33:H40)</f>
        <v>964</v>
      </c>
      <c r="I32" s="227">
        <f>SUM(I33:I40)</f>
        <v>298</v>
      </c>
      <c r="J32" s="262" t="s">
        <v>456</v>
      </c>
      <c r="K32" s="262" t="s">
        <v>456</v>
      </c>
      <c r="L32" s="227">
        <f>SUM(L33:L40)</f>
        <v>666</v>
      </c>
      <c r="M32" s="227">
        <f aca="true" t="shared" si="5" ref="M32:W32">SUM(M33:M40)</f>
        <v>42</v>
      </c>
      <c r="N32" s="227">
        <f t="shared" si="5"/>
        <v>133</v>
      </c>
      <c r="O32" s="227">
        <f t="shared" si="5"/>
        <v>25</v>
      </c>
      <c r="P32" s="227">
        <f t="shared" si="5"/>
        <v>12</v>
      </c>
      <c r="Q32" s="227">
        <f t="shared" si="5"/>
        <v>72</v>
      </c>
      <c r="R32" s="227">
        <f t="shared" si="5"/>
        <v>25</v>
      </c>
      <c r="S32" s="227">
        <f t="shared" si="5"/>
        <v>83</v>
      </c>
      <c r="T32" s="227">
        <f t="shared" si="5"/>
        <v>25</v>
      </c>
      <c r="U32" s="227">
        <f t="shared" si="5"/>
        <v>140</v>
      </c>
      <c r="V32" s="227">
        <f t="shared" si="5"/>
        <v>272</v>
      </c>
      <c r="W32" s="227">
        <f t="shared" si="5"/>
        <v>5</v>
      </c>
    </row>
    <row r="33" spans="1:23" ht="13.5" customHeight="1">
      <c r="A33" s="6"/>
      <c r="B33" s="225" t="s">
        <v>21</v>
      </c>
      <c r="C33" s="232" t="s">
        <v>212</v>
      </c>
      <c r="D33" s="9" t="s">
        <v>212</v>
      </c>
      <c r="E33" s="9" t="s">
        <v>212</v>
      </c>
      <c r="F33" s="9" t="s">
        <v>212</v>
      </c>
      <c r="G33" s="9" t="s">
        <v>212</v>
      </c>
      <c r="H33" s="9" t="s">
        <v>212</v>
      </c>
      <c r="I33" s="9" t="s">
        <v>212</v>
      </c>
      <c r="J33" s="9" t="s">
        <v>212</v>
      </c>
      <c r="K33" s="9" t="s">
        <v>212</v>
      </c>
      <c r="L33" s="9" t="s">
        <v>212</v>
      </c>
      <c r="M33" s="173">
        <v>6</v>
      </c>
      <c r="N33" s="173">
        <v>27</v>
      </c>
      <c r="O33" s="173">
        <v>5</v>
      </c>
      <c r="P33" s="173">
        <v>3</v>
      </c>
      <c r="Q33" s="173">
        <v>6</v>
      </c>
      <c r="R33" s="173">
        <v>5</v>
      </c>
      <c r="S33" s="173">
        <v>15</v>
      </c>
      <c r="T33" s="173">
        <v>5</v>
      </c>
      <c r="U33" s="173">
        <v>5</v>
      </c>
      <c r="V33" s="173">
        <v>23</v>
      </c>
      <c r="W33" s="173" t="s">
        <v>212</v>
      </c>
    </row>
    <row r="34" spans="1:23" ht="13.5" customHeight="1">
      <c r="A34" s="6"/>
      <c r="B34" s="225" t="s">
        <v>22</v>
      </c>
      <c r="C34" s="281">
        <f>SUM(D34:G34)</f>
        <v>3</v>
      </c>
      <c r="D34" s="9" t="s">
        <v>212</v>
      </c>
      <c r="E34" s="9" t="s">
        <v>212</v>
      </c>
      <c r="F34" s="9" t="s">
        <v>212</v>
      </c>
      <c r="G34" s="9">
        <v>3</v>
      </c>
      <c r="H34" s="44">
        <f>SUM(I34:L34)</f>
        <v>243</v>
      </c>
      <c r="I34" s="9" t="s">
        <v>212</v>
      </c>
      <c r="J34" s="9" t="s">
        <v>212</v>
      </c>
      <c r="K34" s="9" t="s">
        <v>212</v>
      </c>
      <c r="L34" s="173">
        <v>243</v>
      </c>
      <c r="M34" s="173">
        <v>4</v>
      </c>
      <c r="N34" s="173">
        <v>13</v>
      </c>
      <c r="O34" s="173">
        <v>6</v>
      </c>
      <c r="P34" s="173">
        <v>6</v>
      </c>
      <c r="Q34" s="173">
        <v>21</v>
      </c>
      <c r="R34" s="173">
        <v>6</v>
      </c>
      <c r="S34" s="173">
        <v>23</v>
      </c>
      <c r="T34" s="173">
        <v>4</v>
      </c>
      <c r="U34" s="9">
        <v>42</v>
      </c>
      <c r="V34" s="173">
        <v>58</v>
      </c>
      <c r="W34" s="173">
        <v>1</v>
      </c>
    </row>
    <row r="35" spans="1:23" ht="13.5" customHeight="1">
      <c r="A35" s="6"/>
      <c r="B35" s="225" t="s">
        <v>23</v>
      </c>
      <c r="C35" s="281">
        <f>SUM(D35:G35)</f>
        <v>7</v>
      </c>
      <c r="D35" s="9">
        <v>1</v>
      </c>
      <c r="E35" s="9" t="s">
        <v>212</v>
      </c>
      <c r="F35" s="9" t="s">
        <v>212</v>
      </c>
      <c r="G35" s="9">
        <v>6</v>
      </c>
      <c r="H35" s="44">
        <f>SUM(I35:L35)</f>
        <v>721</v>
      </c>
      <c r="I35" s="173">
        <v>298</v>
      </c>
      <c r="J35" s="9" t="s">
        <v>212</v>
      </c>
      <c r="K35" s="9" t="s">
        <v>212</v>
      </c>
      <c r="L35" s="9">
        <v>423</v>
      </c>
      <c r="M35" s="173">
        <v>24</v>
      </c>
      <c r="N35" s="173">
        <v>93</v>
      </c>
      <c r="O35" s="173">
        <v>13</v>
      </c>
      <c r="P35" s="173">
        <v>3</v>
      </c>
      <c r="Q35" s="173">
        <v>39</v>
      </c>
      <c r="R35" s="173">
        <v>14</v>
      </c>
      <c r="S35" s="173">
        <v>44</v>
      </c>
      <c r="T35" s="173">
        <v>9</v>
      </c>
      <c r="U35" s="173">
        <v>89</v>
      </c>
      <c r="V35" s="173">
        <v>189</v>
      </c>
      <c r="W35" s="173">
        <v>4</v>
      </c>
    </row>
    <row r="36" spans="1:23" ht="13.5" customHeight="1">
      <c r="A36" s="6"/>
      <c r="B36" s="225" t="s">
        <v>24</v>
      </c>
      <c r="C36" s="232" t="s">
        <v>212</v>
      </c>
      <c r="D36" s="9" t="s">
        <v>212</v>
      </c>
      <c r="E36" s="9" t="s">
        <v>212</v>
      </c>
      <c r="F36" s="9" t="s">
        <v>212</v>
      </c>
      <c r="G36" s="9" t="s">
        <v>212</v>
      </c>
      <c r="H36" s="9" t="s">
        <v>212</v>
      </c>
      <c r="I36" s="9" t="s">
        <v>212</v>
      </c>
      <c r="J36" s="9" t="s">
        <v>212</v>
      </c>
      <c r="K36" s="9" t="s">
        <v>212</v>
      </c>
      <c r="L36" s="9" t="s">
        <v>212</v>
      </c>
      <c r="M36" s="173">
        <v>1</v>
      </c>
      <c r="N36" s="9" t="s">
        <v>212</v>
      </c>
      <c r="O36" s="173" t="s">
        <v>212</v>
      </c>
      <c r="P36" s="173" t="s">
        <v>212</v>
      </c>
      <c r="Q36" s="9">
        <v>2</v>
      </c>
      <c r="R36" s="173" t="s">
        <v>212</v>
      </c>
      <c r="S36" s="173" t="s">
        <v>212</v>
      </c>
      <c r="T36" s="173">
        <v>1</v>
      </c>
      <c r="U36" s="173">
        <v>1</v>
      </c>
      <c r="V36" s="9" t="s">
        <v>212</v>
      </c>
      <c r="W36" s="173" t="s">
        <v>212</v>
      </c>
    </row>
    <row r="37" spans="1:23" ht="13.5" customHeight="1">
      <c r="A37" s="6"/>
      <c r="B37" s="225" t="s">
        <v>25</v>
      </c>
      <c r="C37" s="232" t="s">
        <v>212</v>
      </c>
      <c r="D37" s="9" t="s">
        <v>212</v>
      </c>
      <c r="E37" s="9" t="s">
        <v>212</v>
      </c>
      <c r="F37" s="9" t="s">
        <v>212</v>
      </c>
      <c r="G37" s="9" t="s">
        <v>212</v>
      </c>
      <c r="H37" s="9" t="s">
        <v>212</v>
      </c>
      <c r="I37" s="9" t="s">
        <v>212</v>
      </c>
      <c r="J37" s="9" t="s">
        <v>212</v>
      </c>
      <c r="K37" s="9" t="s">
        <v>212</v>
      </c>
      <c r="L37" s="9" t="s">
        <v>212</v>
      </c>
      <c r="M37" s="173">
        <v>3</v>
      </c>
      <c r="N37" s="9" t="s">
        <v>212</v>
      </c>
      <c r="O37" s="173" t="s">
        <v>212</v>
      </c>
      <c r="P37" s="173" t="s">
        <v>212</v>
      </c>
      <c r="Q37" s="173">
        <v>1</v>
      </c>
      <c r="R37" s="173" t="s">
        <v>212</v>
      </c>
      <c r="S37" s="173" t="s">
        <v>212</v>
      </c>
      <c r="T37" s="173">
        <v>1</v>
      </c>
      <c r="U37" s="173">
        <v>1</v>
      </c>
      <c r="V37" s="173">
        <v>2</v>
      </c>
      <c r="W37" s="173" t="s">
        <v>212</v>
      </c>
    </row>
    <row r="38" spans="1:23" ht="13.5" customHeight="1">
      <c r="A38" s="6"/>
      <c r="B38" s="225" t="s">
        <v>26</v>
      </c>
      <c r="C38" s="232" t="s">
        <v>212</v>
      </c>
      <c r="D38" s="9" t="s">
        <v>212</v>
      </c>
      <c r="E38" s="9" t="s">
        <v>212</v>
      </c>
      <c r="F38" s="9" t="s">
        <v>212</v>
      </c>
      <c r="G38" s="9" t="s">
        <v>212</v>
      </c>
      <c r="H38" s="9" t="s">
        <v>212</v>
      </c>
      <c r="I38" s="9" t="s">
        <v>212</v>
      </c>
      <c r="J38" s="9" t="s">
        <v>212</v>
      </c>
      <c r="K38" s="9" t="s">
        <v>212</v>
      </c>
      <c r="L38" s="9" t="s">
        <v>212</v>
      </c>
      <c r="M38" s="173">
        <v>2</v>
      </c>
      <c r="N38" s="9" t="s">
        <v>212</v>
      </c>
      <c r="O38" s="173" t="s">
        <v>212</v>
      </c>
      <c r="P38" s="173" t="s">
        <v>212</v>
      </c>
      <c r="Q38" s="173">
        <v>2</v>
      </c>
      <c r="R38" s="173" t="s">
        <v>212</v>
      </c>
      <c r="S38" s="173">
        <v>1</v>
      </c>
      <c r="T38" s="173">
        <v>3</v>
      </c>
      <c r="U38" s="173">
        <v>1</v>
      </c>
      <c r="V38" s="9" t="s">
        <v>212</v>
      </c>
      <c r="W38" s="173" t="s">
        <v>212</v>
      </c>
    </row>
    <row r="39" spans="1:23" ht="13.5" customHeight="1">
      <c r="A39" s="6"/>
      <c r="B39" s="225" t="s">
        <v>27</v>
      </c>
      <c r="C39" s="232" t="s">
        <v>212</v>
      </c>
      <c r="D39" s="9" t="s">
        <v>212</v>
      </c>
      <c r="E39" s="9" t="s">
        <v>212</v>
      </c>
      <c r="F39" s="9" t="s">
        <v>212</v>
      </c>
      <c r="G39" s="9" t="s">
        <v>212</v>
      </c>
      <c r="H39" s="9" t="s">
        <v>212</v>
      </c>
      <c r="I39" s="9" t="s">
        <v>212</v>
      </c>
      <c r="J39" s="9" t="s">
        <v>212</v>
      </c>
      <c r="K39" s="9" t="s">
        <v>212</v>
      </c>
      <c r="L39" s="9" t="s">
        <v>212</v>
      </c>
      <c r="M39" s="9">
        <v>1</v>
      </c>
      <c r="N39" s="9" t="s">
        <v>212</v>
      </c>
      <c r="O39" s="173" t="s">
        <v>212</v>
      </c>
      <c r="P39" s="173" t="s">
        <v>212</v>
      </c>
      <c r="Q39" s="9" t="s">
        <v>212</v>
      </c>
      <c r="R39" s="173" t="s">
        <v>212</v>
      </c>
      <c r="S39" s="173" t="s">
        <v>212</v>
      </c>
      <c r="T39" s="9">
        <v>1</v>
      </c>
      <c r="U39" s="173" t="s">
        <v>212</v>
      </c>
      <c r="V39" s="9" t="s">
        <v>212</v>
      </c>
      <c r="W39" s="173" t="s">
        <v>212</v>
      </c>
    </row>
    <row r="40" spans="1:23" ht="13.5" customHeight="1">
      <c r="A40" s="6"/>
      <c r="B40" s="225" t="s">
        <v>28</v>
      </c>
      <c r="C40" s="232" t="s">
        <v>212</v>
      </c>
      <c r="D40" s="9" t="s">
        <v>212</v>
      </c>
      <c r="E40" s="9" t="s">
        <v>212</v>
      </c>
      <c r="F40" s="9" t="s">
        <v>212</v>
      </c>
      <c r="G40" s="9" t="s">
        <v>212</v>
      </c>
      <c r="H40" s="9" t="s">
        <v>212</v>
      </c>
      <c r="I40" s="9" t="s">
        <v>212</v>
      </c>
      <c r="J40" s="9" t="s">
        <v>212</v>
      </c>
      <c r="K40" s="9" t="s">
        <v>212</v>
      </c>
      <c r="L40" s="9" t="s">
        <v>212</v>
      </c>
      <c r="M40" s="173">
        <v>1</v>
      </c>
      <c r="N40" s="9" t="s">
        <v>212</v>
      </c>
      <c r="O40" s="173">
        <v>1</v>
      </c>
      <c r="P40" s="173" t="s">
        <v>212</v>
      </c>
      <c r="Q40" s="9">
        <v>1</v>
      </c>
      <c r="R40" s="173" t="s">
        <v>212</v>
      </c>
      <c r="S40" s="173" t="s">
        <v>212</v>
      </c>
      <c r="T40" s="173">
        <v>1</v>
      </c>
      <c r="U40" s="173">
        <v>1</v>
      </c>
      <c r="V40" s="173" t="s">
        <v>212</v>
      </c>
      <c r="W40" s="173" t="s">
        <v>212</v>
      </c>
    </row>
    <row r="41" spans="1:23" ht="13.5" customHeight="1">
      <c r="A41" s="6"/>
      <c r="B41" s="225"/>
      <c r="C41" s="23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263" customFormat="1" ht="13.5" customHeight="1">
      <c r="A42" s="352" t="s">
        <v>29</v>
      </c>
      <c r="B42" s="353"/>
      <c r="C42" s="285">
        <f>SUM(C43:C47)</f>
        <v>6</v>
      </c>
      <c r="D42" s="227">
        <f>SUM(D43:D47)</f>
        <v>1</v>
      </c>
      <c r="E42" s="262" t="s">
        <v>456</v>
      </c>
      <c r="F42" s="262" t="s">
        <v>456</v>
      </c>
      <c r="G42" s="227">
        <f>SUM(G43:G47)</f>
        <v>5</v>
      </c>
      <c r="H42" s="227">
        <f>SUM(H43:H47)</f>
        <v>1869</v>
      </c>
      <c r="I42" s="227">
        <f>SUM(I43:I47)</f>
        <v>506</v>
      </c>
      <c r="J42" s="262" t="s">
        <v>456</v>
      </c>
      <c r="K42" s="262" t="s">
        <v>456</v>
      </c>
      <c r="L42" s="227">
        <f>SUM(L43:L47)</f>
        <v>1363</v>
      </c>
      <c r="M42" s="227">
        <f aca="true" t="shared" si="6" ref="M42:W42">SUM(M43:M47)</f>
        <v>43</v>
      </c>
      <c r="N42" s="227">
        <f t="shared" si="6"/>
        <v>179</v>
      </c>
      <c r="O42" s="227">
        <f t="shared" si="6"/>
        <v>22</v>
      </c>
      <c r="P42" s="227">
        <f t="shared" si="6"/>
        <v>13</v>
      </c>
      <c r="Q42" s="227">
        <f t="shared" si="6"/>
        <v>424</v>
      </c>
      <c r="R42" s="227">
        <f t="shared" si="6"/>
        <v>40</v>
      </c>
      <c r="S42" s="227">
        <f t="shared" si="6"/>
        <v>96</v>
      </c>
      <c r="T42" s="227">
        <f t="shared" si="6"/>
        <v>24</v>
      </c>
      <c r="U42" s="227">
        <f t="shared" si="6"/>
        <v>748</v>
      </c>
      <c r="V42" s="227">
        <f t="shared" si="6"/>
        <v>201</v>
      </c>
      <c r="W42" s="227">
        <f t="shared" si="6"/>
        <v>16</v>
      </c>
    </row>
    <row r="43" spans="1:23" ht="13.5" customHeight="1">
      <c r="A43" s="6"/>
      <c r="B43" s="225" t="s">
        <v>30</v>
      </c>
      <c r="C43" s="281">
        <f>SUM(D43:G43)</f>
        <v>1</v>
      </c>
      <c r="D43" s="9" t="s">
        <v>212</v>
      </c>
      <c r="E43" s="9" t="s">
        <v>212</v>
      </c>
      <c r="F43" s="9" t="s">
        <v>212</v>
      </c>
      <c r="G43" s="9">
        <v>1</v>
      </c>
      <c r="H43" s="44">
        <f>SUM(I43:L43)</f>
        <v>80</v>
      </c>
      <c r="I43" s="9" t="s">
        <v>212</v>
      </c>
      <c r="J43" s="9" t="s">
        <v>212</v>
      </c>
      <c r="K43" s="9" t="s">
        <v>212</v>
      </c>
      <c r="L43" s="9">
        <v>80</v>
      </c>
      <c r="M43" s="173">
        <v>15</v>
      </c>
      <c r="N43" s="173">
        <v>86</v>
      </c>
      <c r="O43" s="173">
        <v>6</v>
      </c>
      <c r="P43" s="173">
        <v>2</v>
      </c>
      <c r="Q43" s="173">
        <v>25</v>
      </c>
      <c r="R43" s="173">
        <v>8</v>
      </c>
      <c r="S43" s="173">
        <v>18</v>
      </c>
      <c r="T43" s="173">
        <v>13</v>
      </c>
      <c r="U43" s="173">
        <v>35</v>
      </c>
      <c r="V43" s="173">
        <v>45</v>
      </c>
      <c r="W43" s="173">
        <v>4</v>
      </c>
    </row>
    <row r="44" spans="1:23" ht="13.5" customHeight="1">
      <c r="A44" s="6"/>
      <c r="B44" s="225" t="s">
        <v>31</v>
      </c>
      <c r="C44" s="281">
        <f>SUM(D44:G44)</f>
        <v>2</v>
      </c>
      <c r="D44" s="9">
        <v>1</v>
      </c>
      <c r="E44" s="9" t="s">
        <v>212</v>
      </c>
      <c r="F44" s="9" t="s">
        <v>212</v>
      </c>
      <c r="G44" s="9">
        <v>1</v>
      </c>
      <c r="H44" s="44">
        <f>SUM(I44:L44)</f>
        <v>654</v>
      </c>
      <c r="I44" s="173">
        <v>450</v>
      </c>
      <c r="J44" s="9" t="s">
        <v>212</v>
      </c>
      <c r="K44" s="9" t="s">
        <v>212</v>
      </c>
      <c r="L44" s="9">
        <v>204</v>
      </c>
      <c r="M44" s="173">
        <v>7</v>
      </c>
      <c r="N44" s="173">
        <v>38</v>
      </c>
      <c r="O44" s="173">
        <v>4</v>
      </c>
      <c r="P44" s="173">
        <v>3</v>
      </c>
      <c r="Q44" s="173">
        <v>19</v>
      </c>
      <c r="R44" s="173">
        <v>6</v>
      </c>
      <c r="S44" s="173">
        <v>12</v>
      </c>
      <c r="T44" s="173">
        <v>2</v>
      </c>
      <c r="U44" s="9">
        <v>140</v>
      </c>
      <c r="V44" s="173">
        <v>84</v>
      </c>
      <c r="W44" s="173" t="s">
        <v>212</v>
      </c>
    </row>
    <row r="45" spans="1:23" ht="13.5" customHeight="1">
      <c r="A45" s="6"/>
      <c r="B45" s="225" t="s">
        <v>32</v>
      </c>
      <c r="C45" s="232" t="s">
        <v>228</v>
      </c>
      <c r="D45" s="9" t="s">
        <v>212</v>
      </c>
      <c r="E45" s="9" t="s">
        <v>212</v>
      </c>
      <c r="F45" s="9" t="s">
        <v>212</v>
      </c>
      <c r="G45" s="9" t="s">
        <v>212</v>
      </c>
      <c r="H45" s="9" t="s">
        <v>4</v>
      </c>
      <c r="I45" s="9" t="s">
        <v>212</v>
      </c>
      <c r="J45" s="9" t="s">
        <v>212</v>
      </c>
      <c r="K45" s="9" t="s">
        <v>212</v>
      </c>
      <c r="L45" s="9" t="s">
        <v>212</v>
      </c>
      <c r="M45" s="173">
        <v>4</v>
      </c>
      <c r="N45" s="173">
        <v>19</v>
      </c>
      <c r="O45" s="173">
        <v>3</v>
      </c>
      <c r="P45" s="9" t="s">
        <v>212</v>
      </c>
      <c r="Q45" s="173">
        <v>6</v>
      </c>
      <c r="R45" s="173">
        <v>5</v>
      </c>
      <c r="S45" s="173">
        <v>4</v>
      </c>
      <c r="T45" s="173">
        <v>2</v>
      </c>
      <c r="U45" s="173">
        <v>6</v>
      </c>
      <c r="V45" s="173">
        <v>17</v>
      </c>
      <c r="W45" s="173" t="s">
        <v>212</v>
      </c>
    </row>
    <row r="46" spans="1:23" ht="13.5" customHeight="1">
      <c r="A46" s="6"/>
      <c r="B46" s="225" t="s">
        <v>33</v>
      </c>
      <c r="C46" s="281">
        <f>SUM(D46:G46)</f>
        <v>1</v>
      </c>
      <c r="D46" s="9" t="s">
        <v>212</v>
      </c>
      <c r="E46" s="9" t="s">
        <v>212</v>
      </c>
      <c r="F46" s="9" t="s">
        <v>212</v>
      </c>
      <c r="G46" s="9">
        <v>1</v>
      </c>
      <c r="H46" s="44">
        <f>SUM(I46:L46)</f>
        <v>35</v>
      </c>
      <c r="I46" s="9" t="s">
        <v>212</v>
      </c>
      <c r="J46" s="9" t="s">
        <v>212</v>
      </c>
      <c r="K46" s="9" t="s">
        <v>212</v>
      </c>
      <c r="L46" s="9">
        <v>35</v>
      </c>
      <c r="M46" s="173">
        <v>5</v>
      </c>
      <c r="N46" s="173">
        <v>4</v>
      </c>
      <c r="O46" s="173">
        <v>4</v>
      </c>
      <c r="P46" s="173">
        <v>2</v>
      </c>
      <c r="Q46" s="173">
        <v>5</v>
      </c>
      <c r="R46" s="173">
        <v>4</v>
      </c>
      <c r="S46" s="173">
        <v>7</v>
      </c>
      <c r="T46" s="173">
        <v>3</v>
      </c>
      <c r="U46" s="173">
        <v>9</v>
      </c>
      <c r="V46" s="173">
        <v>11</v>
      </c>
      <c r="W46" s="173" t="s">
        <v>212</v>
      </c>
    </row>
    <row r="47" spans="1:23" ht="13.5" customHeight="1">
      <c r="A47" s="6"/>
      <c r="B47" s="225" t="s">
        <v>34</v>
      </c>
      <c r="C47" s="281">
        <f>SUM(D47:G47)</f>
        <v>2</v>
      </c>
      <c r="D47" s="9" t="s">
        <v>212</v>
      </c>
      <c r="E47" s="9" t="s">
        <v>212</v>
      </c>
      <c r="F47" s="9" t="s">
        <v>212</v>
      </c>
      <c r="G47" s="9">
        <v>2</v>
      </c>
      <c r="H47" s="44">
        <f>SUM(I47:L47)</f>
        <v>1100</v>
      </c>
      <c r="I47" s="173">
        <v>56</v>
      </c>
      <c r="J47" s="9" t="s">
        <v>212</v>
      </c>
      <c r="K47" s="9" t="s">
        <v>212</v>
      </c>
      <c r="L47" s="173">
        <v>1044</v>
      </c>
      <c r="M47" s="173">
        <v>12</v>
      </c>
      <c r="N47" s="173">
        <v>32</v>
      </c>
      <c r="O47" s="173">
        <v>5</v>
      </c>
      <c r="P47" s="173">
        <v>6</v>
      </c>
      <c r="Q47" s="173">
        <v>369</v>
      </c>
      <c r="R47" s="173">
        <v>17</v>
      </c>
      <c r="S47" s="173">
        <v>55</v>
      </c>
      <c r="T47" s="173">
        <v>4</v>
      </c>
      <c r="U47" s="173">
        <v>558</v>
      </c>
      <c r="V47" s="173">
        <v>44</v>
      </c>
      <c r="W47" s="173">
        <v>12</v>
      </c>
    </row>
    <row r="48" spans="1:23" ht="13.5" customHeight="1">
      <c r="A48" s="6"/>
      <c r="B48" s="225"/>
      <c r="C48" s="23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s="263" customFormat="1" ht="13.5" customHeight="1">
      <c r="A49" s="352" t="s">
        <v>35</v>
      </c>
      <c r="B49" s="353"/>
      <c r="C49" s="261">
        <f>SUM(C50:C53)</f>
        <v>4</v>
      </c>
      <c r="D49" s="262" t="s">
        <v>4</v>
      </c>
      <c r="E49" s="262" t="s">
        <v>4</v>
      </c>
      <c r="F49" s="262" t="s">
        <v>4</v>
      </c>
      <c r="G49" s="286">
        <f>SUM(G50:G53)</f>
        <v>4</v>
      </c>
      <c r="H49" s="286">
        <f>SUM(H50:H53)</f>
        <v>400</v>
      </c>
      <c r="I49" s="262" t="s">
        <v>4</v>
      </c>
      <c r="J49" s="262" t="s">
        <v>4</v>
      </c>
      <c r="K49" s="262" t="s">
        <v>4</v>
      </c>
      <c r="L49" s="286">
        <f>SUM(L50:L53)</f>
        <v>400</v>
      </c>
      <c r="M49" s="286">
        <f aca="true" t="shared" si="7" ref="M49:W49">SUM(M50:M53)</f>
        <v>13</v>
      </c>
      <c r="N49" s="286">
        <f t="shared" si="7"/>
        <v>90</v>
      </c>
      <c r="O49" s="286">
        <f t="shared" si="7"/>
        <v>9</v>
      </c>
      <c r="P49" s="286">
        <f t="shared" si="7"/>
        <v>5</v>
      </c>
      <c r="Q49" s="286">
        <f t="shared" si="7"/>
        <v>31</v>
      </c>
      <c r="R49" s="286">
        <f t="shared" si="7"/>
        <v>12</v>
      </c>
      <c r="S49" s="286">
        <f t="shared" si="7"/>
        <v>27</v>
      </c>
      <c r="T49" s="286">
        <f t="shared" si="7"/>
        <v>13</v>
      </c>
      <c r="U49" s="286">
        <f t="shared" si="7"/>
        <v>73</v>
      </c>
      <c r="V49" s="286">
        <f t="shared" si="7"/>
        <v>89</v>
      </c>
      <c r="W49" s="286">
        <f t="shared" si="7"/>
        <v>3</v>
      </c>
    </row>
    <row r="50" spans="1:23" ht="13.5" customHeight="1">
      <c r="A50" s="103"/>
      <c r="B50" s="103" t="s">
        <v>36</v>
      </c>
      <c r="C50" s="281">
        <f>SUM(D50:G50)</f>
        <v>2</v>
      </c>
      <c r="D50" s="9" t="s">
        <v>212</v>
      </c>
      <c r="E50" s="9" t="s">
        <v>212</v>
      </c>
      <c r="F50" s="9" t="s">
        <v>212</v>
      </c>
      <c r="G50" s="9">
        <v>2</v>
      </c>
      <c r="H50" s="44">
        <f>SUM(I50:L50)</f>
        <v>211</v>
      </c>
      <c r="I50" s="9" t="s">
        <v>212</v>
      </c>
      <c r="J50" s="9" t="s">
        <v>212</v>
      </c>
      <c r="K50" s="9" t="s">
        <v>212</v>
      </c>
      <c r="L50" s="173">
        <v>211</v>
      </c>
      <c r="M50" s="173">
        <v>1</v>
      </c>
      <c r="N50" s="9">
        <v>19</v>
      </c>
      <c r="O50" s="173">
        <v>3</v>
      </c>
      <c r="P50" s="173">
        <v>2</v>
      </c>
      <c r="Q50" s="173">
        <v>10</v>
      </c>
      <c r="R50" s="173">
        <v>3</v>
      </c>
      <c r="S50" s="173">
        <v>6</v>
      </c>
      <c r="T50" s="173">
        <v>2</v>
      </c>
      <c r="U50" s="173">
        <v>33</v>
      </c>
      <c r="V50" s="173">
        <v>31</v>
      </c>
      <c r="W50" s="173">
        <v>1</v>
      </c>
    </row>
    <row r="51" spans="1:23" ht="13.5" customHeight="1">
      <c r="A51" s="103"/>
      <c r="B51" s="103" t="s">
        <v>37</v>
      </c>
      <c r="C51" s="281">
        <f>SUM(D51:G51)</f>
        <v>1</v>
      </c>
      <c r="D51" s="9" t="s">
        <v>212</v>
      </c>
      <c r="E51" s="9" t="s">
        <v>212</v>
      </c>
      <c r="F51" s="9" t="s">
        <v>212</v>
      </c>
      <c r="G51" s="9">
        <v>1</v>
      </c>
      <c r="H51" s="44">
        <f>SUM(I51:L51)</f>
        <v>100</v>
      </c>
      <c r="I51" s="9" t="s">
        <v>212</v>
      </c>
      <c r="J51" s="9" t="s">
        <v>212</v>
      </c>
      <c r="K51" s="9" t="s">
        <v>212</v>
      </c>
      <c r="L51" s="173">
        <v>100</v>
      </c>
      <c r="M51" s="173">
        <v>1</v>
      </c>
      <c r="N51" s="9" t="s">
        <v>212</v>
      </c>
      <c r="O51" s="173">
        <v>1</v>
      </c>
      <c r="P51" s="173">
        <v>1</v>
      </c>
      <c r="Q51" s="173">
        <v>7</v>
      </c>
      <c r="R51" s="173">
        <v>3</v>
      </c>
      <c r="S51" s="173">
        <v>11</v>
      </c>
      <c r="T51" s="173">
        <v>3</v>
      </c>
      <c r="U51" s="173">
        <v>26</v>
      </c>
      <c r="V51" s="173">
        <v>25</v>
      </c>
      <c r="W51" s="173" t="s">
        <v>212</v>
      </c>
    </row>
    <row r="52" spans="1:23" ht="13.5" customHeight="1">
      <c r="A52" s="103"/>
      <c r="B52" s="103" t="s">
        <v>38</v>
      </c>
      <c r="C52" s="281">
        <f>SUM(D52:G52)</f>
        <v>1</v>
      </c>
      <c r="D52" s="9" t="s">
        <v>212</v>
      </c>
      <c r="E52" s="9" t="s">
        <v>212</v>
      </c>
      <c r="F52" s="9" t="s">
        <v>212</v>
      </c>
      <c r="G52" s="9">
        <v>1</v>
      </c>
      <c r="H52" s="44">
        <f>SUM(I52:L52)</f>
        <v>89</v>
      </c>
      <c r="I52" s="9" t="s">
        <v>212</v>
      </c>
      <c r="J52" s="9" t="s">
        <v>212</v>
      </c>
      <c r="K52" s="9" t="s">
        <v>212</v>
      </c>
      <c r="L52" s="173">
        <v>89</v>
      </c>
      <c r="M52" s="173">
        <v>7</v>
      </c>
      <c r="N52" s="173">
        <v>65</v>
      </c>
      <c r="O52" s="173">
        <v>4</v>
      </c>
      <c r="P52" s="173">
        <v>2</v>
      </c>
      <c r="Q52" s="173">
        <v>10</v>
      </c>
      <c r="R52" s="173">
        <v>4</v>
      </c>
      <c r="S52" s="173">
        <v>8</v>
      </c>
      <c r="T52" s="173">
        <v>5</v>
      </c>
      <c r="U52" s="173">
        <v>10</v>
      </c>
      <c r="V52" s="173">
        <v>31</v>
      </c>
      <c r="W52" s="173">
        <v>2</v>
      </c>
    </row>
    <row r="53" spans="1:23" ht="13.5" customHeight="1">
      <c r="A53" s="103"/>
      <c r="B53" s="103" t="s">
        <v>39</v>
      </c>
      <c r="C53" s="232" t="s">
        <v>228</v>
      </c>
      <c r="D53" s="9" t="s">
        <v>212</v>
      </c>
      <c r="E53" s="9" t="s">
        <v>212</v>
      </c>
      <c r="F53" s="9" t="s">
        <v>212</v>
      </c>
      <c r="G53" s="9" t="s">
        <v>212</v>
      </c>
      <c r="H53" s="9" t="s">
        <v>4</v>
      </c>
      <c r="I53" s="9" t="s">
        <v>212</v>
      </c>
      <c r="J53" s="9" t="s">
        <v>212</v>
      </c>
      <c r="K53" s="9" t="s">
        <v>212</v>
      </c>
      <c r="L53" s="9" t="s">
        <v>212</v>
      </c>
      <c r="M53" s="173">
        <v>4</v>
      </c>
      <c r="N53" s="173">
        <v>6</v>
      </c>
      <c r="O53" s="173">
        <v>1</v>
      </c>
      <c r="P53" s="9" t="s">
        <v>212</v>
      </c>
      <c r="Q53" s="173">
        <v>4</v>
      </c>
      <c r="R53" s="173">
        <v>2</v>
      </c>
      <c r="S53" s="173">
        <v>2</v>
      </c>
      <c r="T53" s="173">
        <v>3</v>
      </c>
      <c r="U53" s="173">
        <v>4</v>
      </c>
      <c r="V53" s="173">
        <v>2</v>
      </c>
      <c r="W53" s="173" t="s">
        <v>212</v>
      </c>
    </row>
    <row r="54" spans="1:23" ht="13.5" customHeight="1">
      <c r="A54" s="103"/>
      <c r="B54" s="103"/>
      <c r="C54" s="23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263" customFormat="1" ht="13.5" customHeight="1">
      <c r="A55" s="352" t="s">
        <v>40</v>
      </c>
      <c r="B55" s="353"/>
      <c r="C55" s="264" t="s">
        <v>457</v>
      </c>
      <c r="D55" s="262" t="s">
        <v>456</v>
      </c>
      <c r="E55" s="262"/>
      <c r="F55" s="262"/>
      <c r="G55" s="262"/>
      <c r="H55" s="262"/>
      <c r="I55" s="262"/>
      <c r="J55" s="262"/>
      <c r="K55" s="262"/>
      <c r="L55" s="262"/>
      <c r="M55" s="287">
        <f>SUM(M56:M61)</f>
        <v>29</v>
      </c>
      <c r="N55" s="287">
        <f aca="true" t="shared" si="8" ref="N55:V55">SUM(N56:N61)</f>
        <v>94</v>
      </c>
      <c r="O55" s="287">
        <f t="shared" si="8"/>
        <v>13</v>
      </c>
      <c r="P55" s="287">
        <f t="shared" si="8"/>
        <v>4</v>
      </c>
      <c r="Q55" s="287">
        <f t="shared" si="8"/>
        <v>23</v>
      </c>
      <c r="R55" s="287">
        <f t="shared" si="8"/>
        <v>17</v>
      </c>
      <c r="S55" s="287">
        <f t="shared" si="8"/>
        <v>10</v>
      </c>
      <c r="T55" s="287">
        <f t="shared" si="8"/>
        <v>11</v>
      </c>
      <c r="U55" s="287">
        <f t="shared" si="8"/>
        <v>21</v>
      </c>
      <c r="V55" s="287">
        <f t="shared" si="8"/>
        <v>36</v>
      </c>
      <c r="W55" s="287" t="s">
        <v>456</v>
      </c>
    </row>
    <row r="56" spans="1:23" ht="13.5" customHeight="1">
      <c r="A56" s="6"/>
      <c r="B56" s="225" t="s">
        <v>41</v>
      </c>
      <c r="C56" s="232" t="s">
        <v>228</v>
      </c>
      <c r="D56" s="9" t="s">
        <v>212</v>
      </c>
      <c r="E56" s="9" t="s">
        <v>212</v>
      </c>
      <c r="F56" s="9" t="s">
        <v>212</v>
      </c>
      <c r="G56" s="9" t="s">
        <v>212</v>
      </c>
      <c r="H56" s="9" t="s">
        <v>4</v>
      </c>
      <c r="I56" s="9" t="s">
        <v>212</v>
      </c>
      <c r="J56" s="9" t="s">
        <v>212</v>
      </c>
      <c r="K56" s="9" t="s">
        <v>212</v>
      </c>
      <c r="L56" s="9" t="s">
        <v>212</v>
      </c>
      <c r="M56" s="173">
        <v>2</v>
      </c>
      <c r="N56" s="173">
        <v>19</v>
      </c>
      <c r="O56" s="173">
        <v>2</v>
      </c>
      <c r="P56" s="9" t="s">
        <v>212</v>
      </c>
      <c r="Q56" s="9">
        <v>1</v>
      </c>
      <c r="R56" s="173">
        <v>2</v>
      </c>
      <c r="S56" s="173">
        <v>2</v>
      </c>
      <c r="T56" s="173">
        <v>2</v>
      </c>
      <c r="U56" s="173">
        <v>9</v>
      </c>
      <c r="V56" s="173">
        <v>8</v>
      </c>
      <c r="W56" s="173" t="s">
        <v>212</v>
      </c>
    </row>
    <row r="57" spans="1:23" ht="13.5" customHeight="1">
      <c r="A57" s="6"/>
      <c r="B57" s="225" t="s">
        <v>42</v>
      </c>
      <c r="C57" s="232" t="s">
        <v>228</v>
      </c>
      <c r="D57" s="9" t="s">
        <v>212</v>
      </c>
      <c r="E57" s="9" t="s">
        <v>212</v>
      </c>
      <c r="F57" s="9" t="s">
        <v>212</v>
      </c>
      <c r="G57" s="9" t="s">
        <v>212</v>
      </c>
      <c r="H57" s="9" t="s">
        <v>4</v>
      </c>
      <c r="I57" s="9" t="s">
        <v>212</v>
      </c>
      <c r="J57" s="9" t="s">
        <v>212</v>
      </c>
      <c r="K57" s="9" t="s">
        <v>212</v>
      </c>
      <c r="L57" s="9" t="s">
        <v>212</v>
      </c>
      <c r="M57" s="173">
        <v>3</v>
      </c>
      <c r="N57" s="9" t="s">
        <v>212</v>
      </c>
      <c r="O57" s="173">
        <v>3</v>
      </c>
      <c r="P57" s="9">
        <v>1</v>
      </c>
      <c r="Q57" s="173">
        <v>2</v>
      </c>
      <c r="R57" s="173">
        <v>4</v>
      </c>
      <c r="S57" s="173">
        <v>2</v>
      </c>
      <c r="T57" s="173">
        <v>1</v>
      </c>
      <c r="U57" s="173">
        <v>1</v>
      </c>
      <c r="V57" s="9">
        <v>3</v>
      </c>
      <c r="W57" s="173" t="s">
        <v>212</v>
      </c>
    </row>
    <row r="58" spans="1:23" ht="13.5" customHeight="1">
      <c r="A58" s="6"/>
      <c r="B58" s="225" t="s">
        <v>43</v>
      </c>
      <c r="C58" s="232" t="s">
        <v>228</v>
      </c>
      <c r="D58" s="9" t="s">
        <v>212</v>
      </c>
      <c r="E58" s="9" t="s">
        <v>212</v>
      </c>
      <c r="F58" s="9" t="s">
        <v>212</v>
      </c>
      <c r="G58" s="9" t="s">
        <v>212</v>
      </c>
      <c r="H58" s="9" t="s">
        <v>4</v>
      </c>
      <c r="I58" s="9" t="s">
        <v>212</v>
      </c>
      <c r="J58" s="9" t="s">
        <v>212</v>
      </c>
      <c r="K58" s="9" t="s">
        <v>212</v>
      </c>
      <c r="L58" s="9" t="s">
        <v>212</v>
      </c>
      <c r="M58" s="173">
        <v>9</v>
      </c>
      <c r="N58" s="173">
        <v>19</v>
      </c>
      <c r="O58" s="173">
        <v>2</v>
      </c>
      <c r="P58" s="9" t="s">
        <v>212</v>
      </c>
      <c r="Q58" s="173">
        <v>7</v>
      </c>
      <c r="R58" s="173">
        <v>5</v>
      </c>
      <c r="S58" s="173">
        <v>1</v>
      </c>
      <c r="T58" s="173">
        <v>2</v>
      </c>
      <c r="U58" s="173">
        <v>5</v>
      </c>
      <c r="V58" s="173">
        <v>12</v>
      </c>
      <c r="W58" s="173" t="s">
        <v>212</v>
      </c>
    </row>
    <row r="59" spans="1:23" ht="13.5" customHeight="1">
      <c r="A59" s="6"/>
      <c r="B59" s="225" t="s">
        <v>44</v>
      </c>
      <c r="C59" s="232" t="s">
        <v>228</v>
      </c>
      <c r="D59" s="9" t="s">
        <v>212</v>
      </c>
      <c r="E59" s="9" t="s">
        <v>212</v>
      </c>
      <c r="F59" s="9" t="s">
        <v>212</v>
      </c>
      <c r="G59" s="9" t="s">
        <v>212</v>
      </c>
      <c r="H59" s="9" t="s">
        <v>4</v>
      </c>
      <c r="I59" s="9" t="s">
        <v>212</v>
      </c>
      <c r="J59" s="9" t="s">
        <v>212</v>
      </c>
      <c r="K59" s="9" t="s">
        <v>212</v>
      </c>
      <c r="L59" s="9" t="s">
        <v>212</v>
      </c>
      <c r="M59" s="173">
        <v>6</v>
      </c>
      <c r="N59" s="173">
        <v>46</v>
      </c>
      <c r="O59" s="173">
        <v>3</v>
      </c>
      <c r="P59" s="9">
        <v>1</v>
      </c>
      <c r="Q59" s="173">
        <v>6</v>
      </c>
      <c r="R59" s="173">
        <v>3</v>
      </c>
      <c r="S59" s="173">
        <v>2</v>
      </c>
      <c r="T59" s="173">
        <v>4</v>
      </c>
      <c r="U59" s="173">
        <v>3</v>
      </c>
      <c r="V59" s="173">
        <v>7</v>
      </c>
      <c r="W59" s="173" t="s">
        <v>212</v>
      </c>
    </row>
    <row r="60" spans="1:23" ht="13.5" customHeight="1">
      <c r="A60" s="6"/>
      <c r="B60" s="225" t="s">
        <v>45</v>
      </c>
      <c r="C60" s="232" t="s">
        <v>228</v>
      </c>
      <c r="D60" s="9" t="s">
        <v>212</v>
      </c>
      <c r="E60" s="9" t="s">
        <v>212</v>
      </c>
      <c r="F60" s="9" t="s">
        <v>212</v>
      </c>
      <c r="G60" s="9" t="s">
        <v>212</v>
      </c>
      <c r="H60" s="9" t="s">
        <v>4</v>
      </c>
      <c r="I60" s="9" t="s">
        <v>212</v>
      </c>
      <c r="J60" s="9" t="s">
        <v>212</v>
      </c>
      <c r="K60" s="9" t="s">
        <v>212</v>
      </c>
      <c r="L60" s="9" t="s">
        <v>212</v>
      </c>
      <c r="M60" s="173">
        <v>4</v>
      </c>
      <c r="N60" s="9" t="s">
        <v>212</v>
      </c>
      <c r="O60" s="9">
        <v>1</v>
      </c>
      <c r="P60" s="9" t="s">
        <v>212</v>
      </c>
      <c r="Q60" s="9">
        <v>1</v>
      </c>
      <c r="R60" s="173">
        <v>1</v>
      </c>
      <c r="S60" s="9" t="s">
        <v>212</v>
      </c>
      <c r="T60" s="173">
        <v>1</v>
      </c>
      <c r="U60" s="173" t="s">
        <v>212</v>
      </c>
      <c r="V60" s="9">
        <v>2</v>
      </c>
      <c r="W60" s="173" t="s">
        <v>212</v>
      </c>
    </row>
    <row r="61" spans="1:23" ht="13.5" customHeight="1">
      <c r="A61" s="6"/>
      <c r="B61" s="225" t="s">
        <v>46</v>
      </c>
      <c r="C61" s="232" t="s">
        <v>228</v>
      </c>
      <c r="D61" s="9" t="s">
        <v>212</v>
      </c>
      <c r="E61" s="9" t="s">
        <v>212</v>
      </c>
      <c r="F61" s="9" t="s">
        <v>212</v>
      </c>
      <c r="G61" s="9" t="s">
        <v>212</v>
      </c>
      <c r="H61" s="9" t="s">
        <v>4</v>
      </c>
      <c r="I61" s="9" t="s">
        <v>212</v>
      </c>
      <c r="J61" s="9" t="s">
        <v>212</v>
      </c>
      <c r="K61" s="9" t="s">
        <v>212</v>
      </c>
      <c r="L61" s="9" t="s">
        <v>212</v>
      </c>
      <c r="M61" s="173">
        <v>5</v>
      </c>
      <c r="N61" s="173">
        <v>10</v>
      </c>
      <c r="O61" s="173">
        <v>2</v>
      </c>
      <c r="P61" s="173">
        <v>2</v>
      </c>
      <c r="Q61" s="173">
        <v>6</v>
      </c>
      <c r="R61" s="173">
        <v>2</v>
      </c>
      <c r="S61" s="173">
        <v>3</v>
      </c>
      <c r="T61" s="173">
        <v>1</v>
      </c>
      <c r="U61" s="173">
        <v>3</v>
      </c>
      <c r="V61" s="173">
        <v>4</v>
      </c>
      <c r="W61" s="173" t="s">
        <v>212</v>
      </c>
    </row>
    <row r="62" spans="1:23" ht="13.5" customHeight="1">
      <c r="A62" s="6"/>
      <c r="B62" s="225"/>
      <c r="C62" s="23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263" customFormat="1" ht="13.5" customHeight="1">
      <c r="A63" s="352" t="s">
        <v>47</v>
      </c>
      <c r="B63" s="353"/>
      <c r="C63" s="285">
        <f>SUM(C64:C67)</f>
        <v>4</v>
      </c>
      <c r="D63" s="262" t="s">
        <v>4</v>
      </c>
      <c r="E63" s="262" t="s">
        <v>4</v>
      </c>
      <c r="F63" s="262" t="s">
        <v>4</v>
      </c>
      <c r="G63" s="227">
        <f>SUM(G64:G67)</f>
        <v>4</v>
      </c>
      <c r="H63" s="227">
        <f>SUM(H64:H67)</f>
        <v>552</v>
      </c>
      <c r="I63" s="262" t="s">
        <v>4</v>
      </c>
      <c r="J63" s="262" t="s">
        <v>4</v>
      </c>
      <c r="K63" s="262" t="s">
        <v>4</v>
      </c>
      <c r="L63" s="227">
        <f>SUM(L64:L67)</f>
        <v>552</v>
      </c>
      <c r="M63" s="227">
        <f aca="true" t="shared" si="9" ref="M63:W63">SUM(M64:M67)</f>
        <v>29</v>
      </c>
      <c r="N63" s="227">
        <f t="shared" si="9"/>
        <v>61</v>
      </c>
      <c r="O63" s="227">
        <f t="shared" si="9"/>
        <v>14</v>
      </c>
      <c r="P63" s="227">
        <f t="shared" si="9"/>
        <v>11</v>
      </c>
      <c r="Q63" s="227">
        <f t="shared" si="9"/>
        <v>60</v>
      </c>
      <c r="R63" s="227">
        <f t="shared" si="9"/>
        <v>17</v>
      </c>
      <c r="S63" s="227">
        <f t="shared" si="9"/>
        <v>40</v>
      </c>
      <c r="T63" s="227">
        <f t="shared" si="9"/>
        <v>15</v>
      </c>
      <c r="U63" s="227">
        <f t="shared" si="9"/>
        <v>136</v>
      </c>
      <c r="V63" s="227">
        <f t="shared" si="9"/>
        <v>149</v>
      </c>
      <c r="W63" s="227">
        <f t="shared" si="9"/>
        <v>14</v>
      </c>
    </row>
    <row r="64" spans="1:23" ht="13.5" customHeight="1">
      <c r="A64" s="6"/>
      <c r="B64" s="225" t="s">
        <v>48</v>
      </c>
      <c r="C64" s="281">
        <f>SUM(D64:G64)</f>
        <v>1</v>
      </c>
      <c r="D64" s="9" t="s">
        <v>212</v>
      </c>
      <c r="E64" s="9" t="s">
        <v>212</v>
      </c>
      <c r="F64" s="9" t="s">
        <v>212</v>
      </c>
      <c r="G64" s="9">
        <v>1</v>
      </c>
      <c r="H64" s="44">
        <f>SUM(I64:L64)</f>
        <v>170</v>
      </c>
      <c r="I64" s="9" t="s">
        <v>212</v>
      </c>
      <c r="J64" s="9" t="s">
        <v>212</v>
      </c>
      <c r="K64" s="9" t="s">
        <v>212</v>
      </c>
      <c r="L64" s="173">
        <v>170</v>
      </c>
      <c r="M64" s="173">
        <v>10</v>
      </c>
      <c r="N64" s="173" t="s">
        <v>212</v>
      </c>
      <c r="O64" s="173">
        <v>4</v>
      </c>
      <c r="P64" s="173">
        <v>4</v>
      </c>
      <c r="Q64" s="173">
        <v>23</v>
      </c>
      <c r="R64" s="173">
        <v>4</v>
      </c>
      <c r="S64" s="173">
        <v>15</v>
      </c>
      <c r="T64" s="173">
        <v>2</v>
      </c>
      <c r="U64" s="173">
        <v>63</v>
      </c>
      <c r="V64" s="173">
        <v>46</v>
      </c>
      <c r="W64" s="173">
        <v>6</v>
      </c>
    </row>
    <row r="65" spans="1:23" ht="13.5" customHeight="1">
      <c r="A65" s="6"/>
      <c r="B65" s="225" t="s">
        <v>49</v>
      </c>
      <c r="C65" s="232" t="s">
        <v>228</v>
      </c>
      <c r="D65" s="9" t="s">
        <v>212</v>
      </c>
      <c r="E65" s="9" t="s">
        <v>212</v>
      </c>
      <c r="F65" s="9" t="s">
        <v>212</v>
      </c>
      <c r="G65" s="9" t="s">
        <v>212</v>
      </c>
      <c r="H65" s="9" t="s">
        <v>4</v>
      </c>
      <c r="I65" s="9" t="s">
        <v>212</v>
      </c>
      <c r="J65" s="9" t="s">
        <v>212</v>
      </c>
      <c r="K65" s="9" t="s">
        <v>212</v>
      </c>
      <c r="L65" s="9" t="s">
        <v>212</v>
      </c>
      <c r="M65" s="173">
        <v>10</v>
      </c>
      <c r="N65" s="173">
        <v>44</v>
      </c>
      <c r="O65" s="173">
        <v>5</v>
      </c>
      <c r="P65" s="173">
        <v>2</v>
      </c>
      <c r="Q65" s="173">
        <v>8</v>
      </c>
      <c r="R65" s="173">
        <v>6</v>
      </c>
      <c r="S65" s="173">
        <v>3</v>
      </c>
      <c r="T65" s="9">
        <v>4</v>
      </c>
      <c r="U65" s="173">
        <v>11</v>
      </c>
      <c r="V65" s="173">
        <v>18</v>
      </c>
      <c r="W65" s="173">
        <v>2</v>
      </c>
    </row>
    <row r="66" spans="1:23" ht="13.5" customHeight="1">
      <c r="A66" s="6"/>
      <c r="B66" s="225" t="s">
        <v>50</v>
      </c>
      <c r="C66" s="281">
        <f>SUM(D66:G66)</f>
        <v>2</v>
      </c>
      <c r="D66" s="9" t="s">
        <v>212</v>
      </c>
      <c r="E66" s="9" t="s">
        <v>212</v>
      </c>
      <c r="F66" s="9" t="s">
        <v>212</v>
      </c>
      <c r="G66" s="9">
        <v>2</v>
      </c>
      <c r="H66" s="44">
        <f>SUM(I66:L66)</f>
        <v>238</v>
      </c>
      <c r="I66" s="9" t="s">
        <v>212</v>
      </c>
      <c r="J66" s="9" t="s">
        <v>212</v>
      </c>
      <c r="K66" s="9" t="s">
        <v>212</v>
      </c>
      <c r="L66" s="173">
        <v>238</v>
      </c>
      <c r="M66" s="173">
        <v>7</v>
      </c>
      <c r="N66" s="173">
        <v>17</v>
      </c>
      <c r="O66" s="173">
        <v>4</v>
      </c>
      <c r="P66" s="173">
        <v>5</v>
      </c>
      <c r="Q66" s="173">
        <v>22</v>
      </c>
      <c r="R66" s="173">
        <v>6</v>
      </c>
      <c r="S66" s="173">
        <v>20</v>
      </c>
      <c r="T66" s="173">
        <v>8</v>
      </c>
      <c r="U66" s="173">
        <v>53</v>
      </c>
      <c r="V66" s="173">
        <v>66</v>
      </c>
      <c r="W66" s="173">
        <v>5</v>
      </c>
    </row>
    <row r="67" spans="1:23" ht="13.5" customHeight="1">
      <c r="A67" s="6"/>
      <c r="B67" s="225" t="s">
        <v>51</v>
      </c>
      <c r="C67" s="281">
        <f>SUM(D67:G67)</f>
        <v>1</v>
      </c>
      <c r="D67" s="9" t="s">
        <v>212</v>
      </c>
      <c r="E67" s="9" t="s">
        <v>212</v>
      </c>
      <c r="F67" s="9" t="s">
        <v>212</v>
      </c>
      <c r="G67" s="9">
        <v>1</v>
      </c>
      <c r="H67" s="44">
        <f>SUM(I67:L67)</f>
        <v>144</v>
      </c>
      <c r="I67" s="9" t="s">
        <v>212</v>
      </c>
      <c r="J67" s="9" t="s">
        <v>212</v>
      </c>
      <c r="K67" s="9" t="s">
        <v>212</v>
      </c>
      <c r="L67" s="173">
        <v>144</v>
      </c>
      <c r="M67" s="173">
        <v>2</v>
      </c>
      <c r="N67" s="9" t="s">
        <v>212</v>
      </c>
      <c r="O67" s="173">
        <v>1</v>
      </c>
      <c r="P67" s="9" t="s">
        <v>212</v>
      </c>
      <c r="Q67" s="173">
        <v>7</v>
      </c>
      <c r="R67" s="173">
        <v>1</v>
      </c>
      <c r="S67" s="173">
        <v>2</v>
      </c>
      <c r="T67" s="173">
        <v>1</v>
      </c>
      <c r="U67" s="173">
        <v>9</v>
      </c>
      <c r="V67" s="173">
        <v>19</v>
      </c>
      <c r="W67" s="173">
        <v>1</v>
      </c>
    </row>
    <row r="68" spans="1:23" ht="13.5" customHeight="1">
      <c r="A68" s="6"/>
      <c r="B68" s="225"/>
      <c r="C68" s="23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s="263" customFormat="1" ht="13.5" customHeight="1">
      <c r="A69" s="352" t="s">
        <v>52</v>
      </c>
      <c r="B69" s="353"/>
      <c r="C69" s="261" t="s">
        <v>4</v>
      </c>
      <c r="D69" s="262" t="s">
        <v>225</v>
      </c>
      <c r="E69" s="262" t="s">
        <v>225</v>
      </c>
      <c r="F69" s="262" t="s">
        <v>225</v>
      </c>
      <c r="G69" s="262" t="s">
        <v>225</v>
      </c>
      <c r="H69" s="262" t="s">
        <v>4</v>
      </c>
      <c r="I69" s="262" t="s">
        <v>225</v>
      </c>
      <c r="J69" s="262" t="s">
        <v>225</v>
      </c>
      <c r="K69" s="262" t="s">
        <v>225</v>
      </c>
      <c r="L69" s="262" t="s">
        <v>225</v>
      </c>
      <c r="M69" s="287">
        <f>SUM(M70)</f>
        <v>2</v>
      </c>
      <c r="N69" s="287">
        <f aca="true" t="shared" si="10" ref="N69:W69">SUM(N70)</f>
        <v>16</v>
      </c>
      <c r="O69" s="287">
        <f t="shared" si="10"/>
        <v>2</v>
      </c>
      <c r="P69" s="287">
        <f t="shared" si="10"/>
        <v>1</v>
      </c>
      <c r="Q69" s="287">
        <f t="shared" si="10"/>
        <v>2</v>
      </c>
      <c r="R69" s="287">
        <f t="shared" si="10"/>
        <v>2</v>
      </c>
      <c r="S69" s="287">
        <f t="shared" si="10"/>
        <v>2</v>
      </c>
      <c r="T69" s="287">
        <f t="shared" si="10"/>
        <v>2</v>
      </c>
      <c r="U69" s="287">
        <f t="shared" si="10"/>
        <v>5</v>
      </c>
      <c r="V69" s="287">
        <f t="shared" si="10"/>
        <v>12</v>
      </c>
      <c r="W69" s="287">
        <f t="shared" si="10"/>
        <v>1</v>
      </c>
    </row>
    <row r="70" spans="1:23" ht="13.5" customHeight="1">
      <c r="A70" s="7"/>
      <c r="B70" s="226" t="s">
        <v>53</v>
      </c>
      <c r="C70" s="282" t="s">
        <v>4</v>
      </c>
      <c r="D70" s="283" t="s">
        <v>212</v>
      </c>
      <c r="E70" s="283" t="s">
        <v>212</v>
      </c>
      <c r="F70" s="283" t="s">
        <v>212</v>
      </c>
      <c r="G70" s="283" t="s">
        <v>212</v>
      </c>
      <c r="H70" s="283" t="s">
        <v>4</v>
      </c>
      <c r="I70" s="283" t="s">
        <v>212</v>
      </c>
      <c r="J70" s="283" t="s">
        <v>212</v>
      </c>
      <c r="K70" s="283" t="s">
        <v>212</v>
      </c>
      <c r="L70" s="283" t="s">
        <v>212</v>
      </c>
      <c r="M70" s="284">
        <v>2</v>
      </c>
      <c r="N70" s="284">
        <v>16</v>
      </c>
      <c r="O70" s="284">
        <v>2</v>
      </c>
      <c r="P70" s="283">
        <v>1</v>
      </c>
      <c r="Q70" s="284">
        <v>2</v>
      </c>
      <c r="R70" s="284">
        <v>2</v>
      </c>
      <c r="S70" s="284">
        <v>2</v>
      </c>
      <c r="T70" s="284">
        <v>2</v>
      </c>
      <c r="U70" s="284">
        <v>5</v>
      </c>
      <c r="V70" s="284">
        <v>12</v>
      </c>
      <c r="W70" s="284">
        <v>1</v>
      </c>
    </row>
    <row r="71" spans="1:24" ht="13.5" customHeight="1">
      <c r="A71" s="260" t="s">
        <v>412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</row>
    <row r="72" spans="1:24" ht="13.5" customHeight="1">
      <c r="A72" s="260" t="s">
        <v>413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</row>
    <row r="73" spans="1:24" ht="13.5" customHeight="1">
      <c r="A73" s="106" t="s">
        <v>156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</row>
  </sheetData>
  <sheetProtection/>
  <mergeCells count="39">
    <mergeCell ref="A32:B32"/>
    <mergeCell ref="A17:B17"/>
    <mergeCell ref="A18:B18"/>
    <mergeCell ref="A69:B69"/>
    <mergeCell ref="A42:B42"/>
    <mergeCell ref="A49:B49"/>
    <mergeCell ref="A55:B55"/>
    <mergeCell ref="A63:B63"/>
    <mergeCell ref="A21:B21"/>
    <mergeCell ref="A23:B23"/>
    <mergeCell ref="A26:B26"/>
    <mergeCell ref="A19:B19"/>
    <mergeCell ref="A20:B20"/>
    <mergeCell ref="A8:B8"/>
    <mergeCell ref="A9:B9"/>
    <mergeCell ref="A10:B10"/>
    <mergeCell ref="A11:B11"/>
    <mergeCell ref="A12:B12"/>
    <mergeCell ref="A14:B14"/>
    <mergeCell ref="A15:B15"/>
    <mergeCell ref="A16:B16"/>
    <mergeCell ref="T5:T7"/>
    <mergeCell ref="U5:U7"/>
    <mergeCell ref="V5:V7"/>
    <mergeCell ref="W5:W7"/>
    <mergeCell ref="C6:G6"/>
    <mergeCell ref="H6:L6"/>
    <mergeCell ref="M6:M7"/>
    <mergeCell ref="N6:N7"/>
    <mergeCell ref="A2:W2"/>
    <mergeCell ref="A3:W3"/>
    <mergeCell ref="A5:B7"/>
    <mergeCell ref="C5:L5"/>
    <mergeCell ref="M5:N5"/>
    <mergeCell ref="O5:O7"/>
    <mergeCell ref="P5:P7"/>
    <mergeCell ref="Q5:Q7"/>
    <mergeCell ref="R5:R7"/>
    <mergeCell ref="S5:S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C1" sqref="C1"/>
    </sheetView>
  </sheetViews>
  <sheetFormatPr defaultColWidth="10.59765625" defaultRowHeight="15"/>
  <cols>
    <col min="1" max="1" width="18" style="8" customWidth="1"/>
    <col min="2" max="2" width="54.3984375" style="8" customWidth="1"/>
    <col min="3" max="3" width="13.5" style="8" customWidth="1"/>
    <col min="4" max="12" width="12.59765625" style="8" customWidth="1"/>
    <col min="13" max="16384" width="10.59765625" style="8" customWidth="1"/>
  </cols>
  <sheetData>
    <row r="1" spans="1:12" s="2" customFormat="1" ht="19.5" customHeight="1">
      <c r="A1" s="2" t="s">
        <v>239</v>
      </c>
      <c r="K1" s="4"/>
      <c r="L1" s="4" t="s">
        <v>240</v>
      </c>
    </row>
    <row r="2" spans="1:12" s="16" customFormat="1" ht="19.5" customHeight="1">
      <c r="A2" s="368" t="s">
        <v>458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4" s="16" customFormat="1" ht="18" customHeight="1" thickBot="1">
      <c r="A3" s="59"/>
      <c r="K3" s="17"/>
      <c r="M3" s="20"/>
      <c r="N3" s="20"/>
    </row>
    <row r="4" spans="1:14" s="16" customFormat="1" ht="15.75" customHeight="1">
      <c r="A4" s="107" t="s">
        <v>271</v>
      </c>
      <c r="B4" s="325" t="s">
        <v>272</v>
      </c>
      <c r="C4" s="362" t="s">
        <v>301</v>
      </c>
      <c r="D4" s="363"/>
      <c r="E4" s="364"/>
      <c r="F4" s="364"/>
      <c r="G4" s="364"/>
      <c r="H4" s="362" t="s">
        <v>300</v>
      </c>
      <c r="I4" s="363"/>
      <c r="J4" s="364"/>
      <c r="K4" s="364"/>
      <c r="L4" s="364"/>
      <c r="M4" s="20"/>
      <c r="N4" s="20"/>
    </row>
    <row r="5" spans="1:14" s="16" customFormat="1" ht="15.75" customHeight="1">
      <c r="A5" s="58" t="s">
        <v>273</v>
      </c>
      <c r="B5" s="360"/>
      <c r="C5" s="365"/>
      <c r="D5" s="366"/>
      <c r="E5" s="367"/>
      <c r="F5" s="367"/>
      <c r="G5" s="367"/>
      <c r="H5" s="365"/>
      <c r="I5" s="366"/>
      <c r="J5" s="367"/>
      <c r="K5" s="367"/>
      <c r="L5" s="367"/>
      <c r="M5" s="20"/>
      <c r="N5" s="20"/>
    </row>
    <row r="6" spans="1:14" s="16" customFormat="1" ht="15.75" customHeight="1">
      <c r="A6" s="233" t="s">
        <v>274</v>
      </c>
      <c r="B6" s="361"/>
      <c r="C6" s="18" t="s">
        <v>236</v>
      </c>
      <c r="D6" s="18" t="s">
        <v>267</v>
      </c>
      <c r="E6" s="18" t="s">
        <v>268</v>
      </c>
      <c r="F6" s="18" t="s">
        <v>269</v>
      </c>
      <c r="G6" s="18" t="s">
        <v>270</v>
      </c>
      <c r="H6" s="18" t="s">
        <v>236</v>
      </c>
      <c r="I6" s="18" t="s">
        <v>267</v>
      </c>
      <c r="J6" s="18" t="s">
        <v>268</v>
      </c>
      <c r="K6" s="18" t="s">
        <v>269</v>
      </c>
      <c r="L6" s="18" t="s">
        <v>270</v>
      </c>
      <c r="M6" s="20"/>
      <c r="N6" s="20"/>
    </row>
    <row r="7" spans="1:14" ht="15.75" customHeight="1">
      <c r="A7" s="277" t="s">
        <v>448</v>
      </c>
      <c r="B7" s="265" t="s">
        <v>54</v>
      </c>
      <c r="C7" s="288">
        <v>8231</v>
      </c>
      <c r="D7" s="288">
        <f>SUM(D9:D58)</f>
        <v>8516</v>
      </c>
      <c r="E7" s="288">
        <f>SUM(E9:E58)</f>
        <v>8641</v>
      </c>
      <c r="F7" s="288">
        <f>SUM(F9:F58)</f>
        <v>8911</v>
      </c>
      <c r="G7" s="288">
        <f>SUM(G9:G58)</f>
        <v>8822</v>
      </c>
      <c r="H7" s="234">
        <v>709.5</v>
      </c>
      <c r="I7" s="234">
        <v>733.2</v>
      </c>
      <c r="J7" s="234">
        <v>742.6</v>
      </c>
      <c r="K7" s="234">
        <v>764.6</v>
      </c>
      <c r="L7" s="234">
        <v>755.7</v>
      </c>
      <c r="M7" s="113"/>
      <c r="N7" s="113"/>
    </row>
    <row r="8" spans="1:14" ht="15.75" customHeight="1">
      <c r="A8" s="115"/>
      <c r="B8" s="266"/>
      <c r="C8" s="108"/>
      <c r="D8" s="108"/>
      <c r="E8" s="108"/>
      <c r="F8" s="108"/>
      <c r="G8" s="108"/>
      <c r="H8" s="12"/>
      <c r="I8" s="12"/>
      <c r="J8" s="109"/>
      <c r="K8" s="12"/>
      <c r="L8" s="12"/>
      <c r="M8" s="113"/>
      <c r="N8" s="113"/>
    </row>
    <row r="9" spans="1:14" ht="15.75" customHeight="1">
      <c r="A9" s="115" t="s">
        <v>275</v>
      </c>
      <c r="B9" s="266" t="s">
        <v>55</v>
      </c>
      <c r="C9" s="110">
        <v>2181</v>
      </c>
      <c r="D9" s="110">
        <v>2283</v>
      </c>
      <c r="E9" s="110">
        <v>2263</v>
      </c>
      <c r="F9" s="110">
        <v>2341</v>
      </c>
      <c r="G9" s="110">
        <v>2415</v>
      </c>
      <c r="H9" s="111">
        <v>188</v>
      </c>
      <c r="I9" s="111">
        <v>196.6</v>
      </c>
      <c r="J9" s="111">
        <v>194.5</v>
      </c>
      <c r="K9" s="111">
        <v>200.8</v>
      </c>
      <c r="L9" s="111">
        <v>206.9</v>
      </c>
      <c r="M9" s="113"/>
      <c r="N9" s="113"/>
    </row>
    <row r="10" spans="1:14" ht="15.75" customHeight="1">
      <c r="A10" s="115" t="s">
        <v>276</v>
      </c>
      <c r="B10" s="266" t="s">
        <v>277</v>
      </c>
      <c r="C10" s="110">
        <v>1655</v>
      </c>
      <c r="D10" s="110">
        <v>1741</v>
      </c>
      <c r="E10" s="110">
        <v>1768</v>
      </c>
      <c r="F10" s="110">
        <v>1873</v>
      </c>
      <c r="G10" s="110">
        <v>1678</v>
      </c>
      <c r="H10" s="111">
        <v>142.7</v>
      </c>
      <c r="I10" s="111">
        <v>149.9</v>
      </c>
      <c r="J10" s="111">
        <v>151.9</v>
      </c>
      <c r="K10" s="111">
        <v>160.7</v>
      </c>
      <c r="L10" s="111">
        <v>143.7</v>
      </c>
      <c r="M10" s="113"/>
      <c r="N10" s="113"/>
    </row>
    <row r="11" spans="1:12" ht="15.75" customHeight="1">
      <c r="A11" s="115" t="s">
        <v>278</v>
      </c>
      <c r="B11" s="266" t="s">
        <v>56</v>
      </c>
      <c r="C11" s="110">
        <v>1218</v>
      </c>
      <c r="D11" s="110">
        <v>1223</v>
      </c>
      <c r="E11" s="110">
        <v>1188</v>
      </c>
      <c r="F11" s="110">
        <v>1146</v>
      </c>
      <c r="G11" s="110">
        <v>1121</v>
      </c>
      <c r="H11" s="111">
        <v>105</v>
      </c>
      <c r="I11" s="111">
        <v>105.3</v>
      </c>
      <c r="J11" s="111">
        <v>102.1</v>
      </c>
      <c r="K11" s="111">
        <v>98.3</v>
      </c>
      <c r="L11" s="111">
        <v>96</v>
      </c>
    </row>
    <row r="12" spans="1:12" ht="15.75" customHeight="1">
      <c r="A12" s="115" t="s">
        <v>279</v>
      </c>
      <c r="B12" s="266" t="s">
        <v>157</v>
      </c>
      <c r="C12" s="110">
        <v>891</v>
      </c>
      <c r="D12" s="110">
        <v>867</v>
      </c>
      <c r="E12" s="110">
        <v>934</v>
      </c>
      <c r="F12" s="110">
        <v>997</v>
      </c>
      <c r="G12" s="110">
        <v>1006</v>
      </c>
      <c r="H12" s="111">
        <v>76.8</v>
      </c>
      <c r="I12" s="111">
        <v>74.6</v>
      </c>
      <c r="J12" s="111">
        <v>80.3</v>
      </c>
      <c r="K12" s="111">
        <v>85.5</v>
      </c>
      <c r="L12" s="111">
        <v>86.2</v>
      </c>
    </row>
    <row r="13" spans="1:12" ht="15.75" customHeight="1">
      <c r="A13" s="115">
        <v>89</v>
      </c>
      <c r="B13" s="267" t="s">
        <v>158</v>
      </c>
      <c r="C13" s="110">
        <v>473</v>
      </c>
      <c r="D13" s="110">
        <v>500</v>
      </c>
      <c r="E13" s="110">
        <v>525</v>
      </c>
      <c r="F13" s="110">
        <v>533</v>
      </c>
      <c r="G13" s="110">
        <v>548</v>
      </c>
      <c r="H13" s="111">
        <v>40.2</v>
      </c>
      <c r="I13" s="111">
        <v>43</v>
      </c>
      <c r="J13" s="111">
        <v>45.1</v>
      </c>
      <c r="K13" s="111">
        <v>45.7</v>
      </c>
      <c r="L13" s="111">
        <v>46.9</v>
      </c>
    </row>
    <row r="14" spans="1:12" ht="15.75" customHeight="1">
      <c r="A14" s="115"/>
      <c r="B14" s="267"/>
      <c r="C14" s="110"/>
      <c r="D14" s="110"/>
      <c r="E14" s="110"/>
      <c r="F14" s="110"/>
      <c r="G14" s="110"/>
      <c r="H14" s="111"/>
      <c r="I14" s="111"/>
      <c r="J14" s="111"/>
      <c r="K14" s="111"/>
      <c r="L14" s="111"/>
    </row>
    <row r="15" spans="1:12" ht="15.75" customHeight="1">
      <c r="A15" s="115" t="s">
        <v>280</v>
      </c>
      <c r="B15" s="267" t="s">
        <v>159</v>
      </c>
      <c r="C15" s="110">
        <v>365</v>
      </c>
      <c r="D15" s="110">
        <v>368</v>
      </c>
      <c r="E15" s="110">
        <v>383</v>
      </c>
      <c r="F15" s="110">
        <v>370</v>
      </c>
      <c r="G15" s="110">
        <v>358</v>
      </c>
      <c r="H15" s="111">
        <v>31.5</v>
      </c>
      <c r="I15" s="111">
        <v>31.7</v>
      </c>
      <c r="J15" s="111">
        <v>32.9</v>
      </c>
      <c r="K15" s="111">
        <v>31.8</v>
      </c>
      <c r="L15" s="111">
        <v>30.7</v>
      </c>
    </row>
    <row r="16" spans="1:12" ht="15.75" customHeight="1">
      <c r="A16" s="115">
        <v>88</v>
      </c>
      <c r="B16" s="266" t="s">
        <v>160</v>
      </c>
      <c r="C16" s="110">
        <v>252</v>
      </c>
      <c r="D16" s="110">
        <v>264</v>
      </c>
      <c r="E16" s="110">
        <v>266</v>
      </c>
      <c r="F16" s="110">
        <v>278</v>
      </c>
      <c r="G16" s="110">
        <v>302</v>
      </c>
      <c r="H16" s="111">
        <v>21.7</v>
      </c>
      <c r="I16" s="111">
        <v>22.7</v>
      </c>
      <c r="J16" s="111">
        <v>22.9</v>
      </c>
      <c r="K16" s="111">
        <v>23.9</v>
      </c>
      <c r="L16" s="111">
        <v>25.9</v>
      </c>
    </row>
    <row r="17" spans="1:12" ht="15.75" customHeight="1">
      <c r="A17" s="115" t="s">
        <v>281</v>
      </c>
      <c r="B17" s="266" t="s">
        <v>161</v>
      </c>
      <c r="C17" s="110">
        <v>169</v>
      </c>
      <c r="D17" s="110">
        <v>192</v>
      </c>
      <c r="E17" s="110">
        <v>191</v>
      </c>
      <c r="F17" s="110">
        <v>170</v>
      </c>
      <c r="G17" s="110">
        <v>179</v>
      </c>
      <c r="H17" s="111">
        <v>14.6</v>
      </c>
      <c r="I17" s="111">
        <v>16.5</v>
      </c>
      <c r="J17" s="111">
        <v>16.4</v>
      </c>
      <c r="K17" s="111">
        <v>14.6</v>
      </c>
      <c r="L17" s="111">
        <v>15.3</v>
      </c>
    </row>
    <row r="18" spans="1:12" ht="15.75" customHeight="1">
      <c r="A18" s="115" t="s">
        <v>282</v>
      </c>
      <c r="B18" s="266" t="s">
        <v>162</v>
      </c>
      <c r="C18" s="110">
        <v>147</v>
      </c>
      <c r="D18" s="110">
        <v>193</v>
      </c>
      <c r="E18" s="110">
        <v>178</v>
      </c>
      <c r="F18" s="110">
        <v>175</v>
      </c>
      <c r="G18" s="110">
        <v>180</v>
      </c>
      <c r="H18" s="111">
        <v>12.7</v>
      </c>
      <c r="I18" s="111">
        <v>14.6</v>
      </c>
      <c r="J18" s="111">
        <v>15.3</v>
      </c>
      <c r="K18" s="111">
        <v>15</v>
      </c>
      <c r="L18" s="111">
        <v>15.4</v>
      </c>
    </row>
    <row r="19" spans="1:12" ht="15.75" customHeight="1">
      <c r="A19" s="115">
        <v>73</v>
      </c>
      <c r="B19" s="267" t="s">
        <v>163</v>
      </c>
      <c r="C19" s="110">
        <v>130</v>
      </c>
      <c r="D19" s="110">
        <v>111</v>
      </c>
      <c r="E19" s="110">
        <v>127</v>
      </c>
      <c r="F19" s="110">
        <v>126</v>
      </c>
      <c r="G19" s="110">
        <v>145</v>
      </c>
      <c r="H19" s="111">
        <v>11.2</v>
      </c>
      <c r="I19" s="111">
        <v>9.6</v>
      </c>
      <c r="J19" s="111">
        <v>10.9</v>
      </c>
      <c r="K19" s="111">
        <v>10.8</v>
      </c>
      <c r="L19" s="111">
        <v>12.4</v>
      </c>
    </row>
    <row r="20" spans="1:12" ht="15.75" customHeight="1">
      <c r="A20" s="115"/>
      <c r="B20" s="266"/>
      <c r="C20" s="110"/>
      <c r="D20" s="110"/>
      <c r="E20" s="110"/>
      <c r="F20" s="110"/>
      <c r="G20" s="110"/>
      <c r="H20" s="111"/>
      <c r="I20" s="111"/>
      <c r="J20" s="111"/>
      <c r="K20" s="111"/>
      <c r="L20" s="111"/>
    </row>
    <row r="21" spans="1:12" ht="15.75" customHeight="1">
      <c r="A21" s="115">
        <v>39</v>
      </c>
      <c r="B21" s="266" t="s">
        <v>164</v>
      </c>
      <c r="C21" s="110">
        <v>92</v>
      </c>
      <c r="D21" s="110">
        <v>97</v>
      </c>
      <c r="E21" s="110">
        <v>111</v>
      </c>
      <c r="F21" s="110">
        <v>120</v>
      </c>
      <c r="G21" s="110">
        <v>108</v>
      </c>
      <c r="H21" s="111">
        <v>7.9</v>
      </c>
      <c r="I21" s="111">
        <v>8.4</v>
      </c>
      <c r="J21" s="111">
        <v>9.5</v>
      </c>
      <c r="K21" s="111">
        <v>10.3</v>
      </c>
      <c r="L21" s="111">
        <v>9.3</v>
      </c>
    </row>
    <row r="22" spans="1:12" ht="15.75" customHeight="1">
      <c r="A22" s="115" t="s">
        <v>283</v>
      </c>
      <c r="B22" s="266" t="s">
        <v>165</v>
      </c>
      <c r="C22" s="110">
        <v>70</v>
      </c>
      <c r="D22" s="110">
        <v>86</v>
      </c>
      <c r="E22" s="110">
        <v>59</v>
      </c>
      <c r="F22" s="110">
        <v>72</v>
      </c>
      <c r="G22" s="110">
        <v>68</v>
      </c>
      <c r="H22" s="111">
        <v>6</v>
      </c>
      <c r="I22" s="111">
        <v>7.4</v>
      </c>
      <c r="J22" s="111">
        <v>5.1</v>
      </c>
      <c r="K22" s="111">
        <v>6.2</v>
      </c>
      <c r="L22" s="111">
        <v>5.8</v>
      </c>
    </row>
    <row r="23" spans="1:12" ht="15.75" customHeight="1">
      <c r="A23" s="115">
        <v>61</v>
      </c>
      <c r="B23" s="266" t="s">
        <v>166</v>
      </c>
      <c r="C23" s="110">
        <v>68</v>
      </c>
      <c r="D23" s="110">
        <v>80</v>
      </c>
      <c r="E23" s="110">
        <v>86</v>
      </c>
      <c r="F23" s="110">
        <v>113</v>
      </c>
      <c r="G23" s="110">
        <v>85</v>
      </c>
      <c r="H23" s="111">
        <v>5.9</v>
      </c>
      <c r="I23" s="111">
        <v>6.9</v>
      </c>
      <c r="J23" s="111">
        <v>7.4</v>
      </c>
      <c r="K23" s="111">
        <v>9.7</v>
      </c>
      <c r="L23" s="111">
        <v>7.3</v>
      </c>
    </row>
    <row r="24" spans="1:12" ht="15.75" customHeight="1">
      <c r="A24" s="115">
        <v>68</v>
      </c>
      <c r="B24" s="266" t="s">
        <v>167</v>
      </c>
      <c r="C24" s="110">
        <v>61</v>
      </c>
      <c r="D24" s="110">
        <v>52</v>
      </c>
      <c r="E24" s="110">
        <v>51</v>
      </c>
      <c r="F24" s="110">
        <v>51</v>
      </c>
      <c r="G24" s="110">
        <v>44</v>
      </c>
      <c r="H24" s="111">
        <v>5.3</v>
      </c>
      <c r="I24" s="111">
        <v>4.5</v>
      </c>
      <c r="J24" s="111">
        <v>4.4</v>
      </c>
      <c r="K24" s="111">
        <v>4.4</v>
      </c>
      <c r="L24" s="111">
        <v>3.8</v>
      </c>
    </row>
    <row r="25" spans="1:12" ht="15.75" customHeight="1">
      <c r="A25" s="115" t="s">
        <v>284</v>
      </c>
      <c r="B25" s="266" t="s">
        <v>168</v>
      </c>
      <c r="C25" s="110">
        <v>43</v>
      </c>
      <c r="D25" s="110">
        <v>32</v>
      </c>
      <c r="E25" s="110">
        <v>24</v>
      </c>
      <c r="F25" s="110">
        <v>19</v>
      </c>
      <c r="G25" s="110">
        <v>29</v>
      </c>
      <c r="H25" s="111">
        <v>3.7</v>
      </c>
      <c r="I25" s="111">
        <v>2.8</v>
      </c>
      <c r="J25" s="111">
        <v>2.1</v>
      </c>
      <c r="K25" s="111">
        <v>1.6</v>
      </c>
      <c r="L25" s="111">
        <v>2.5</v>
      </c>
    </row>
    <row r="26" spans="1:12" ht="15.75" customHeight="1">
      <c r="A26" s="115"/>
      <c r="B26" s="266"/>
      <c r="C26" s="110"/>
      <c r="D26" s="110"/>
      <c r="E26" s="110"/>
      <c r="F26" s="110"/>
      <c r="G26" s="110"/>
      <c r="H26" s="111"/>
      <c r="I26" s="111"/>
      <c r="J26" s="111"/>
      <c r="K26" s="111"/>
      <c r="L26" s="111"/>
    </row>
    <row r="27" spans="1:12" ht="15.75" customHeight="1">
      <c r="A27" s="115">
        <v>44</v>
      </c>
      <c r="B27" s="266" t="s">
        <v>169</v>
      </c>
      <c r="C27" s="110">
        <v>46</v>
      </c>
      <c r="D27" s="110">
        <v>60</v>
      </c>
      <c r="E27" s="110">
        <v>52</v>
      </c>
      <c r="F27" s="110">
        <v>63</v>
      </c>
      <c r="G27" s="110">
        <v>60</v>
      </c>
      <c r="H27" s="111">
        <v>4</v>
      </c>
      <c r="I27" s="111">
        <v>5.2</v>
      </c>
      <c r="J27" s="111">
        <v>4.4</v>
      </c>
      <c r="K27" s="111">
        <v>5.4</v>
      </c>
      <c r="L27" s="111">
        <v>5.1</v>
      </c>
    </row>
    <row r="28" spans="1:12" ht="15.75" customHeight="1">
      <c r="A28" s="115">
        <v>69</v>
      </c>
      <c r="B28" s="266" t="s">
        <v>170</v>
      </c>
      <c r="C28" s="110">
        <v>29</v>
      </c>
      <c r="D28" s="110">
        <v>30</v>
      </c>
      <c r="E28" s="110">
        <v>34</v>
      </c>
      <c r="F28" s="110">
        <v>34</v>
      </c>
      <c r="G28" s="110">
        <v>40</v>
      </c>
      <c r="H28" s="111">
        <v>2.5</v>
      </c>
      <c r="I28" s="111">
        <v>2.6</v>
      </c>
      <c r="J28" s="111">
        <v>2.9</v>
      </c>
      <c r="K28" s="111">
        <v>2.9</v>
      </c>
      <c r="L28" s="111">
        <v>3.4</v>
      </c>
    </row>
    <row r="29" spans="1:12" ht="15.75" customHeight="1">
      <c r="A29" s="115">
        <v>71</v>
      </c>
      <c r="B29" s="266" t="s">
        <v>171</v>
      </c>
      <c r="C29" s="110">
        <v>36</v>
      </c>
      <c r="D29" s="110">
        <v>36</v>
      </c>
      <c r="E29" s="110">
        <v>35</v>
      </c>
      <c r="F29" s="110">
        <v>45</v>
      </c>
      <c r="G29" s="110">
        <v>43</v>
      </c>
      <c r="H29" s="111">
        <v>3.1</v>
      </c>
      <c r="I29" s="111">
        <v>3.1</v>
      </c>
      <c r="J29" s="111">
        <v>3</v>
      </c>
      <c r="K29" s="111">
        <v>3.9</v>
      </c>
      <c r="L29" s="111">
        <v>3.7</v>
      </c>
    </row>
    <row r="30" spans="1:12" ht="15.75" customHeight="1">
      <c r="A30" s="115">
        <v>42</v>
      </c>
      <c r="B30" s="266" t="s">
        <v>172</v>
      </c>
      <c r="C30" s="110">
        <v>36</v>
      </c>
      <c r="D30" s="110">
        <v>38</v>
      </c>
      <c r="E30" s="110">
        <v>31</v>
      </c>
      <c r="F30" s="110">
        <v>32</v>
      </c>
      <c r="G30" s="110">
        <v>39</v>
      </c>
      <c r="H30" s="111">
        <v>3.1</v>
      </c>
      <c r="I30" s="111">
        <v>3.3</v>
      </c>
      <c r="J30" s="111">
        <v>2.7</v>
      </c>
      <c r="K30" s="111">
        <v>2.8</v>
      </c>
      <c r="L30" s="111">
        <v>3.3</v>
      </c>
    </row>
    <row r="31" spans="1:12" ht="15.75" customHeight="1">
      <c r="A31" s="115">
        <v>81</v>
      </c>
      <c r="B31" s="266" t="s">
        <v>173</v>
      </c>
      <c r="C31" s="110">
        <v>29</v>
      </c>
      <c r="D31" s="110">
        <v>33</v>
      </c>
      <c r="E31" s="110">
        <v>28</v>
      </c>
      <c r="F31" s="110">
        <v>37</v>
      </c>
      <c r="G31" s="110">
        <v>28</v>
      </c>
      <c r="H31" s="111">
        <v>2.5</v>
      </c>
      <c r="I31" s="111">
        <v>2.8</v>
      </c>
      <c r="J31" s="111">
        <v>2.4</v>
      </c>
      <c r="K31" s="111">
        <v>3.2</v>
      </c>
      <c r="L31" s="111">
        <v>2.4</v>
      </c>
    </row>
    <row r="32" spans="1:12" ht="15.75" customHeight="1">
      <c r="A32" s="115"/>
      <c r="B32" s="266"/>
      <c r="C32" s="110"/>
      <c r="D32" s="110"/>
      <c r="E32" s="110"/>
      <c r="F32" s="110"/>
      <c r="G32" s="110"/>
      <c r="H32" s="111"/>
      <c r="I32" s="111"/>
      <c r="J32" s="111"/>
      <c r="K32" s="111"/>
      <c r="L32" s="111"/>
    </row>
    <row r="33" spans="1:12" ht="15.75" customHeight="1">
      <c r="A33" s="115" t="s">
        <v>285</v>
      </c>
      <c r="B33" s="266" t="s">
        <v>174</v>
      </c>
      <c r="C33" s="110">
        <v>16</v>
      </c>
      <c r="D33" s="110">
        <v>13</v>
      </c>
      <c r="E33" s="110">
        <v>15</v>
      </c>
      <c r="F33" s="110">
        <v>18</v>
      </c>
      <c r="G33" s="110">
        <v>20</v>
      </c>
      <c r="H33" s="111">
        <v>1.4</v>
      </c>
      <c r="I33" s="111">
        <v>1.1</v>
      </c>
      <c r="J33" s="111">
        <v>1.3</v>
      </c>
      <c r="K33" s="111">
        <v>1.6</v>
      </c>
      <c r="L33" s="111">
        <v>1.7</v>
      </c>
    </row>
    <row r="34" spans="1:12" ht="15.75" customHeight="1">
      <c r="A34" s="115">
        <v>13</v>
      </c>
      <c r="B34" s="268" t="s">
        <v>419</v>
      </c>
      <c r="C34" s="110">
        <v>40</v>
      </c>
      <c r="D34" s="110">
        <v>49</v>
      </c>
      <c r="E34" s="110">
        <v>53</v>
      </c>
      <c r="F34" s="110">
        <v>55</v>
      </c>
      <c r="G34" s="110">
        <v>58</v>
      </c>
      <c r="H34" s="111">
        <v>3.4</v>
      </c>
      <c r="I34" s="111">
        <v>4.2</v>
      </c>
      <c r="J34" s="111">
        <v>4.6</v>
      </c>
      <c r="K34" s="111">
        <v>4.7</v>
      </c>
      <c r="L34" s="111">
        <v>5</v>
      </c>
    </row>
    <row r="35" spans="1:12" ht="15.75" customHeight="1">
      <c r="A35" s="115">
        <v>74</v>
      </c>
      <c r="B35" s="269" t="s">
        <v>418</v>
      </c>
      <c r="C35" s="110">
        <v>26</v>
      </c>
      <c r="D35" s="110">
        <v>19</v>
      </c>
      <c r="E35" s="110">
        <v>28</v>
      </c>
      <c r="F35" s="110">
        <v>33</v>
      </c>
      <c r="G35" s="110">
        <v>36</v>
      </c>
      <c r="H35" s="111">
        <v>2.2</v>
      </c>
      <c r="I35" s="111">
        <v>1.6</v>
      </c>
      <c r="J35" s="111">
        <v>2.4</v>
      </c>
      <c r="K35" s="111">
        <v>2.8</v>
      </c>
      <c r="L35" s="111">
        <v>3.1</v>
      </c>
    </row>
    <row r="36" spans="1:12" ht="15.75" customHeight="1">
      <c r="A36" s="115">
        <v>67</v>
      </c>
      <c r="B36" s="266" t="s">
        <v>175</v>
      </c>
      <c r="C36" s="110">
        <v>20</v>
      </c>
      <c r="D36" s="110">
        <v>26</v>
      </c>
      <c r="E36" s="110">
        <v>35</v>
      </c>
      <c r="F36" s="110">
        <v>36</v>
      </c>
      <c r="G36" s="110">
        <v>25</v>
      </c>
      <c r="H36" s="111">
        <v>1.7</v>
      </c>
      <c r="I36" s="111">
        <v>2.2</v>
      </c>
      <c r="J36" s="111">
        <v>3</v>
      </c>
      <c r="K36" s="111">
        <v>3.1</v>
      </c>
      <c r="L36" s="111">
        <v>2.1</v>
      </c>
    </row>
    <row r="37" spans="1:12" ht="15.75" customHeight="1">
      <c r="A37" s="115" t="s">
        <v>286</v>
      </c>
      <c r="B37" s="267" t="s">
        <v>176</v>
      </c>
      <c r="C37" s="110">
        <v>27</v>
      </c>
      <c r="D37" s="110">
        <v>26</v>
      </c>
      <c r="E37" s="110">
        <v>25</v>
      </c>
      <c r="F37" s="110">
        <v>17</v>
      </c>
      <c r="G37" s="110">
        <v>22</v>
      </c>
      <c r="H37" s="111">
        <v>2.3</v>
      </c>
      <c r="I37" s="111">
        <v>2.2</v>
      </c>
      <c r="J37" s="111">
        <v>2.1</v>
      </c>
      <c r="K37" s="111">
        <v>1.5</v>
      </c>
      <c r="L37" s="111">
        <v>1.9</v>
      </c>
    </row>
    <row r="38" spans="1:12" ht="15.75" customHeight="1">
      <c r="A38" s="115"/>
      <c r="B38" s="266"/>
      <c r="C38" s="110"/>
      <c r="D38" s="110"/>
      <c r="E38" s="110"/>
      <c r="F38" s="110"/>
      <c r="G38" s="110"/>
      <c r="H38" s="111"/>
      <c r="I38" s="111"/>
      <c r="J38" s="111"/>
      <c r="K38" s="111"/>
      <c r="L38" s="111"/>
    </row>
    <row r="39" spans="1:12" ht="15.75" customHeight="1">
      <c r="A39" s="115" t="s">
        <v>287</v>
      </c>
      <c r="B39" s="266" t="s">
        <v>177</v>
      </c>
      <c r="C39" s="110">
        <v>9</v>
      </c>
      <c r="D39" s="110">
        <v>9</v>
      </c>
      <c r="E39" s="110">
        <v>12</v>
      </c>
      <c r="F39" s="110">
        <v>17</v>
      </c>
      <c r="G39" s="110">
        <v>28</v>
      </c>
      <c r="H39" s="111">
        <v>0.8</v>
      </c>
      <c r="I39" s="111">
        <v>0.8</v>
      </c>
      <c r="J39" s="111">
        <v>1</v>
      </c>
      <c r="K39" s="111">
        <v>1.5</v>
      </c>
      <c r="L39" s="111">
        <v>2.4</v>
      </c>
    </row>
    <row r="40" spans="1:12" ht="15.75" customHeight="1">
      <c r="A40" s="115">
        <v>41</v>
      </c>
      <c r="B40" s="266" t="s">
        <v>178</v>
      </c>
      <c r="C40" s="110">
        <v>14</v>
      </c>
      <c r="D40" s="110">
        <v>14</v>
      </c>
      <c r="E40" s="110">
        <v>23</v>
      </c>
      <c r="F40" s="110">
        <v>18</v>
      </c>
      <c r="G40" s="110">
        <v>24</v>
      </c>
      <c r="H40" s="111">
        <v>1.2</v>
      </c>
      <c r="I40" s="111">
        <v>1.2</v>
      </c>
      <c r="J40" s="111">
        <v>2</v>
      </c>
      <c r="K40" s="111">
        <v>1.6</v>
      </c>
      <c r="L40" s="111">
        <v>2.1</v>
      </c>
    </row>
    <row r="41" spans="1:12" ht="18.75" customHeight="1">
      <c r="A41" s="115">
        <v>82</v>
      </c>
      <c r="B41" s="270" t="s">
        <v>417</v>
      </c>
      <c r="C41" s="110">
        <v>13</v>
      </c>
      <c r="D41" s="110">
        <v>18</v>
      </c>
      <c r="E41" s="110">
        <v>16</v>
      </c>
      <c r="F41" s="110">
        <v>12</v>
      </c>
      <c r="G41" s="110">
        <v>11</v>
      </c>
      <c r="H41" s="111">
        <v>1.1</v>
      </c>
      <c r="I41" s="111">
        <v>1.5</v>
      </c>
      <c r="J41" s="111">
        <v>1.4</v>
      </c>
      <c r="K41" s="111">
        <v>1</v>
      </c>
      <c r="L41" s="111">
        <v>0.9</v>
      </c>
    </row>
    <row r="42" spans="1:12" ht="15.75" customHeight="1">
      <c r="A42" s="115">
        <v>26</v>
      </c>
      <c r="B42" s="269" t="s">
        <v>179</v>
      </c>
      <c r="C42" s="110">
        <v>29</v>
      </c>
      <c r="D42" s="110">
        <v>31</v>
      </c>
      <c r="E42" s="110">
        <v>36</v>
      </c>
      <c r="F42" s="110">
        <v>26</v>
      </c>
      <c r="G42" s="110">
        <v>28</v>
      </c>
      <c r="H42" s="111">
        <v>2.5</v>
      </c>
      <c r="I42" s="111">
        <v>2.6</v>
      </c>
      <c r="J42" s="111">
        <v>3.1</v>
      </c>
      <c r="K42" s="111">
        <v>2.2</v>
      </c>
      <c r="L42" s="111">
        <v>2.4</v>
      </c>
    </row>
    <row r="43" spans="1:12" ht="15.75" customHeight="1">
      <c r="A43" s="115">
        <v>38</v>
      </c>
      <c r="B43" s="266" t="s">
        <v>180</v>
      </c>
      <c r="C43" s="110">
        <v>26</v>
      </c>
      <c r="D43" s="110">
        <v>9</v>
      </c>
      <c r="E43" s="110">
        <v>38</v>
      </c>
      <c r="F43" s="110">
        <v>53</v>
      </c>
      <c r="G43" s="110">
        <v>65</v>
      </c>
      <c r="H43" s="111">
        <v>2.2</v>
      </c>
      <c r="I43" s="111">
        <v>0.8</v>
      </c>
      <c r="J43" s="111">
        <v>3.3</v>
      </c>
      <c r="K43" s="111">
        <v>4.6</v>
      </c>
      <c r="L43" s="111">
        <v>5.6</v>
      </c>
    </row>
    <row r="44" spans="1:12" ht="15.75" customHeight="1">
      <c r="A44" s="115"/>
      <c r="B44" s="266"/>
      <c r="C44" s="110"/>
      <c r="D44" s="110"/>
      <c r="E44" s="110"/>
      <c r="F44" s="110"/>
      <c r="G44" s="110"/>
      <c r="H44" s="111"/>
      <c r="I44" s="111"/>
      <c r="J44" s="111"/>
      <c r="K44" s="111"/>
      <c r="L44" s="111"/>
    </row>
    <row r="45" spans="1:12" ht="15.75" customHeight="1">
      <c r="A45" s="115" t="s">
        <v>288</v>
      </c>
      <c r="B45" s="266" t="s">
        <v>181</v>
      </c>
      <c r="C45" s="110">
        <v>1</v>
      </c>
      <c r="D45" s="110">
        <v>7</v>
      </c>
      <c r="E45" s="110">
        <v>5</v>
      </c>
      <c r="F45" s="110">
        <v>3</v>
      </c>
      <c r="G45" s="110">
        <v>5</v>
      </c>
      <c r="H45" s="111">
        <v>0.1</v>
      </c>
      <c r="I45" s="111">
        <v>0.6</v>
      </c>
      <c r="J45" s="111">
        <v>0.4</v>
      </c>
      <c r="K45" s="111">
        <v>0.3</v>
      </c>
      <c r="L45" s="111">
        <v>0.4</v>
      </c>
    </row>
    <row r="46" spans="1:12" ht="15.75" customHeight="1">
      <c r="A46" s="115" t="s">
        <v>289</v>
      </c>
      <c r="B46" s="266" t="s">
        <v>182</v>
      </c>
      <c r="C46" s="110" t="s">
        <v>290</v>
      </c>
      <c r="D46" s="110">
        <v>3</v>
      </c>
      <c r="E46" s="110">
        <v>8</v>
      </c>
      <c r="F46" s="110">
        <v>4</v>
      </c>
      <c r="G46" s="110">
        <v>11</v>
      </c>
      <c r="H46" s="111" t="s">
        <v>290</v>
      </c>
      <c r="I46" s="111">
        <v>0.3</v>
      </c>
      <c r="J46" s="111">
        <v>0.7</v>
      </c>
      <c r="K46" s="111">
        <v>0.3</v>
      </c>
      <c r="L46" s="111">
        <v>0.9</v>
      </c>
    </row>
    <row r="47" spans="1:12" ht="15.75" customHeight="1">
      <c r="A47" s="115">
        <v>43</v>
      </c>
      <c r="B47" s="266" t="s">
        <v>183</v>
      </c>
      <c r="C47" s="110">
        <v>3</v>
      </c>
      <c r="D47" s="110">
        <v>2</v>
      </c>
      <c r="E47" s="110">
        <v>2</v>
      </c>
      <c r="F47" s="110">
        <v>3</v>
      </c>
      <c r="G47" s="110">
        <v>2</v>
      </c>
      <c r="H47" s="111">
        <v>0.3</v>
      </c>
      <c r="I47" s="111">
        <v>0.2</v>
      </c>
      <c r="J47" s="111">
        <v>0.2</v>
      </c>
      <c r="K47" s="111">
        <v>0.3</v>
      </c>
      <c r="L47" s="111">
        <v>0.2</v>
      </c>
    </row>
    <row r="48" spans="1:12" ht="15.75" customHeight="1">
      <c r="A48" s="115">
        <v>64</v>
      </c>
      <c r="B48" s="267" t="s">
        <v>291</v>
      </c>
      <c r="C48" s="110">
        <v>5</v>
      </c>
      <c r="D48" s="110">
        <v>2</v>
      </c>
      <c r="E48" s="110">
        <v>1</v>
      </c>
      <c r="F48" s="110">
        <v>8</v>
      </c>
      <c r="G48" s="110" t="s">
        <v>292</v>
      </c>
      <c r="H48" s="111">
        <v>0.4</v>
      </c>
      <c r="I48" s="111">
        <v>0.2</v>
      </c>
      <c r="J48" s="111">
        <v>0.1</v>
      </c>
      <c r="K48" s="111">
        <v>0.7</v>
      </c>
      <c r="L48" s="111" t="s">
        <v>292</v>
      </c>
    </row>
    <row r="49" spans="1:12" ht="15.75" customHeight="1">
      <c r="A49" s="115">
        <v>79</v>
      </c>
      <c r="B49" s="266" t="s">
        <v>184</v>
      </c>
      <c r="C49" s="110">
        <v>1</v>
      </c>
      <c r="D49" s="110" t="s">
        <v>293</v>
      </c>
      <c r="E49" s="110">
        <v>1</v>
      </c>
      <c r="F49" s="110" t="s">
        <v>293</v>
      </c>
      <c r="G49" s="110">
        <v>1</v>
      </c>
      <c r="H49" s="111">
        <v>0.1</v>
      </c>
      <c r="I49" s="111" t="s">
        <v>293</v>
      </c>
      <c r="J49" s="111">
        <v>0.1</v>
      </c>
      <c r="K49" s="111" t="s">
        <v>293</v>
      </c>
      <c r="L49" s="111">
        <v>0.1</v>
      </c>
    </row>
    <row r="50" spans="1:12" ht="15.75" customHeight="1">
      <c r="A50" s="115"/>
      <c r="B50" s="266"/>
      <c r="C50" s="110"/>
      <c r="D50" s="110"/>
      <c r="E50" s="110"/>
      <c r="F50" s="110"/>
      <c r="G50" s="110"/>
      <c r="H50" s="111"/>
      <c r="I50" s="111"/>
      <c r="J50" s="111"/>
      <c r="K50" s="111"/>
      <c r="L50" s="111"/>
    </row>
    <row r="51" spans="1:12" ht="15.75" customHeight="1">
      <c r="A51" s="115">
        <v>78</v>
      </c>
      <c r="B51" s="266" t="s">
        <v>185</v>
      </c>
      <c r="C51" s="110">
        <v>4</v>
      </c>
      <c r="D51" s="110">
        <v>1</v>
      </c>
      <c r="E51" s="110">
        <v>3</v>
      </c>
      <c r="F51" s="110">
        <v>5</v>
      </c>
      <c r="G51" s="110">
        <v>1</v>
      </c>
      <c r="H51" s="111">
        <v>0.3</v>
      </c>
      <c r="I51" s="111">
        <v>0.1</v>
      </c>
      <c r="J51" s="111">
        <v>0.3</v>
      </c>
      <c r="K51" s="111">
        <v>0.4</v>
      </c>
      <c r="L51" s="111">
        <v>0.1</v>
      </c>
    </row>
    <row r="52" spans="1:12" ht="15.75" customHeight="1">
      <c r="A52" s="115">
        <v>70</v>
      </c>
      <c r="B52" s="266" t="s">
        <v>186</v>
      </c>
      <c r="C52" s="110">
        <v>1</v>
      </c>
      <c r="D52" s="110" t="s">
        <v>293</v>
      </c>
      <c r="E52" s="110">
        <v>2</v>
      </c>
      <c r="F52" s="110" t="s">
        <v>293</v>
      </c>
      <c r="G52" s="110">
        <v>1</v>
      </c>
      <c r="H52" s="111">
        <v>0.1</v>
      </c>
      <c r="I52" s="111" t="s">
        <v>293</v>
      </c>
      <c r="J52" s="111">
        <v>0.2</v>
      </c>
      <c r="K52" s="111" t="s">
        <v>293</v>
      </c>
      <c r="L52" s="111">
        <v>0.1</v>
      </c>
    </row>
    <row r="53" spans="1:12" ht="15.75" customHeight="1">
      <c r="A53" s="115">
        <v>40</v>
      </c>
      <c r="B53" s="267" t="s">
        <v>187</v>
      </c>
      <c r="C53" s="110">
        <v>4</v>
      </c>
      <c r="D53" s="110">
        <v>1</v>
      </c>
      <c r="E53" s="110">
        <v>3</v>
      </c>
      <c r="F53" s="110">
        <v>5</v>
      </c>
      <c r="G53" s="110">
        <v>7</v>
      </c>
      <c r="H53" s="111">
        <v>0.3</v>
      </c>
      <c r="I53" s="111">
        <v>0.1</v>
      </c>
      <c r="J53" s="111">
        <v>0.2</v>
      </c>
      <c r="K53" s="111">
        <v>0.4</v>
      </c>
      <c r="L53" s="111">
        <v>0.6</v>
      </c>
    </row>
    <row r="54" spans="1:12" ht="15.75" customHeight="1">
      <c r="A54" s="115">
        <v>22</v>
      </c>
      <c r="B54" s="266" t="s">
        <v>188</v>
      </c>
      <c r="C54" s="110" t="s">
        <v>294</v>
      </c>
      <c r="D54" s="110" t="s">
        <v>294</v>
      </c>
      <c r="E54" s="110" t="s">
        <v>294</v>
      </c>
      <c r="F54" s="110">
        <v>1</v>
      </c>
      <c r="G54" s="110" t="s">
        <v>294</v>
      </c>
      <c r="H54" s="111" t="s">
        <v>294</v>
      </c>
      <c r="I54" s="111" t="s">
        <v>294</v>
      </c>
      <c r="J54" s="111" t="s">
        <v>294</v>
      </c>
      <c r="K54" s="111">
        <v>0.1</v>
      </c>
      <c r="L54" s="111" t="s">
        <v>294</v>
      </c>
    </row>
    <row r="55" spans="1:12" ht="15.75" customHeight="1">
      <c r="A55" s="115">
        <v>23</v>
      </c>
      <c r="B55" s="269" t="s">
        <v>420</v>
      </c>
      <c r="C55" s="110">
        <v>1</v>
      </c>
      <c r="D55" s="110" t="s">
        <v>295</v>
      </c>
      <c r="E55" s="110">
        <v>1</v>
      </c>
      <c r="F55" s="110">
        <v>1</v>
      </c>
      <c r="G55" s="110" t="s">
        <v>295</v>
      </c>
      <c r="H55" s="111">
        <v>0.1</v>
      </c>
      <c r="I55" s="111" t="s">
        <v>295</v>
      </c>
      <c r="J55" s="111">
        <v>0.1</v>
      </c>
      <c r="K55" s="111">
        <v>0.1</v>
      </c>
      <c r="L55" s="111" t="s">
        <v>295</v>
      </c>
    </row>
    <row r="56" spans="1:12" ht="15.75" customHeight="1">
      <c r="A56" s="115"/>
      <c r="B56" s="266"/>
      <c r="C56" s="110"/>
      <c r="D56" s="110"/>
      <c r="E56" s="110"/>
      <c r="F56" s="110"/>
      <c r="G56" s="110"/>
      <c r="H56" s="111"/>
      <c r="I56" s="111"/>
      <c r="J56" s="111"/>
      <c r="K56" s="111"/>
      <c r="L56" s="111"/>
    </row>
    <row r="57" spans="1:12" ht="15.75" customHeight="1">
      <c r="A57" s="115">
        <v>16</v>
      </c>
      <c r="B57" s="266" t="s">
        <v>189</v>
      </c>
      <c r="C57" s="110" t="s">
        <v>296</v>
      </c>
      <c r="D57" s="110" t="s">
        <v>296</v>
      </c>
      <c r="E57" s="110" t="s">
        <v>296</v>
      </c>
      <c r="F57" s="110">
        <v>1</v>
      </c>
      <c r="G57" s="110">
        <v>1</v>
      </c>
      <c r="H57" s="111" t="s">
        <v>296</v>
      </c>
      <c r="I57" s="111" t="s">
        <v>296</v>
      </c>
      <c r="J57" s="111" t="s">
        <v>296</v>
      </c>
      <c r="K57" s="111">
        <v>0.1</v>
      </c>
      <c r="L57" s="111">
        <v>0.1</v>
      </c>
    </row>
    <row r="58" spans="1:12" ht="15.75" customHeight="1">
      <c r="A58" s="115">
        <v>12</v>
      </c>
      <c r="B58" s="268" t="s">
        <v>421</v>
      </c>
      <c r="C58" s="110" t="s">
        <v>297</v>
      </c>
      <c r="D58" s="110" t="s">
        <v>297</v>
      </c>
      <c r="E58" s="110" t="s">
        <v>297</v>
      </c>
      <c r="F58" s="110" t="s">
        <v>297</v>
      </c>
      <c r="G58" s="110" t="s">
        <v>297</v>
      </c>
      <c r="H58" s="111" t="s">
        <v>297</v>
      </c>
      <c r="I58" s="111" t="s">
        <v>297</v>
      </c>
      <c r="J58" s="111" t="s">
        <v>297</v>
      </c>
      <c r="K58" s="111" t="s">
        <v>297</v>
      </c>
      <c r="L58" s="111" t="s">
        <v>297</v>
      </c>
    </row>
    <row r="59" spans="1:12" ht="15.75" customHeight="1">
      <c r="A59" s="115"/>
      <c r="B59" s="271"/>
      <c r="C59" s="110"/>
      <c r="D59" s="110"/>
      <c r="E59" s="110"/>
      <c r="F59" s="110"/>
      <c r="G59" s="110"/>
      <c r="H59" s="111"/>
      <c r="I59" s="111"/>
      <c r="J59" s="111"/>
      <c r="K59" s="111"/>
      <c r="L59" s="111"/>
    </row>
    <row r="60" spans="1:12" ht="15.75" customHeight="1">
      <c r="A60" s="115" t="s">
        <v>298</v>
      </c>
      <c r="B60" s="272" t="s">
        <v>422</v>
      </c>
      <c r="C60" s="110">
        <v>41</v>
      </c>
      <c r="D60" s="110">
        <v>30</v>
      </c>
      <c r="E60" s="110">
        <v>22</v>
      </c>
      <c r="F60" s="110">
        <v>16</v>
      </c>
      <c r="G60" s="110">
        <v>27</v>
      </c>
      <c r="H60" s="111">
        <v>3.5</v>
      </c>
      <c r="I60" s="111">
        <v>2.6</v>
      </c>
      <c r="J60" s="111">
        <v>1.9</v>
      </c>
      <c r="K60" s="111">
        <v>1.4</v>
      </c>
      <c r="L60" s="111">
        <v>2.3</v>
      </c>
    </row>
    <row r="61" spans="1:12" ht="15.75" customHeight="1">
      <c r="A61" s="115">
        <v>29</v>
      </c>
      <c r="B61" s="272" t="s">
        <v>423</v>
      </c>
      <c r="C61" s="110">
        <v>482</v>
      </c>
      <c r="D61" s="110">
        <v>517</v>
      </c>
      <c r="E61" s="110">
        <v>481</v>
      </c>
      <c r="F61" s="110">
        <v>497</v>
      </c>
      <c r="G61" s="110">
        <v>517</v>
      </c>
      <c r="H61" s="111">
        <v>41.5</v>
      </c>
      <c r="I61" s="111">
        <v>44.5</v>
      </c>
      <c r="J61" s="111">
        <v>41.3</v>
      </c>
      <c r="K61" s="111">
        <v>42.7</v>
      </c>
      <c r="L61" s="111">
        <v>44.3</v>
      </c>
    </row>
    <row r="62" spans="1:12" ht="28.5" customHeight="1">
      <c r="A62" s="115">
        <v>33</v>
      </c>
      <c r="B62" s="272" t="s">
        <v>424</v>
      </c>
      <c r="C62" s="110">
        <v>340</v>
      </c>
      <c r="D62" s="110">
        <v>437</v>
      </c>
      <c r="E62" s="110">
        <v>413</v>
      </c>
      <c r="F62" s="110">
        <v>466</v>
      </c>
      <c r="G62" s="110">
        <v>445</v>
      </c>
      <c r="H62" s="111">
        <v>29.3</v>
      </c>
      <c r="I62" s="111">
        <v>37.6</v>
      </c>
      <c r="J62" s="111">
        <v>35.5</v>
      </c>
      <c r="K62" s="111">
        <v>40</v>
      </c>
      <c r="L62" s="111">
        <v>38.1</v>
      </c>
    </row>
    <row r="63" spans="1:12" ht="15.75" customHeight="1">
      <c r="A63" s="115">
        <v>63</v>
      </c>
      <c r="B63" s="272" t="s">
        <v>425</v>
      </c>
      <c r="C63" s="110">
        <v>835</v>
      </c>
      <c r="D63" s="110">
        <v>812</v>
      </c>
      <c r="E63" s="110">
        <v>861</v>
      </c>
      <c r="F63" s="110">
        <v>932</v>
      </c>
      <c r="G63" s="110">
        <v>942</v>
      </c>
      <c r="H63" s="111">
        <v>72</v>
      </c>
      <c r="I63" s="111">
        <v>69.9</v>
      </c>
      <c r="J63" s="111">
        <v>74</v>
      </c>
      <c r="K63" s="111">
        <v>80</v>
      </c>
      <c r="L63" s="111">
        <v>80.7</v>
      </c>
    </row>
    <row r="64" spans="1:12" ht="15.75" customHeight="1">
      <c r="A64" s="116" t="s">
        <v>299</v>
      </c>
      <c r="B64" s="273" t="s">
        <v>426</v>
      </c>
      <c r="C64" s="110">
        <v>165</v>
      </c>
      <c r="D64" s="110">
        <v>160</v>
      </c>
      <c r="E64" s="110">
        <v>154</v>
      </c>
      <c r="F64" s="195">
        <v>162</v>
      </c>
      <c r="G64" s="195">
        <v>139</v>
      </c>
      <c r="H64" s="111">
        <v>14.2</v>
      </c>
      <c r="I64" s="111">
        <v>13.8</v>
      </c>
      <c r="J64" s="111">
        <v>13.2</v>
      </c>
      <c r="K64" s="111">
        <v>13.9</v>
      </c>
      <c r="L64" s="111">
        <v>11.9</v>
      </c>
    </row>
    <row r="65" spans="1:12" ht="15" customHeight="1">
      <c r="A65" s="8" t="s">
        <v>190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3:12" ht="15" customHeight="1"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</sheetData>
  <sheetProtection/>
  <mergeCells count="4">
    <mergeCell ref="B4:B6"/>
    <mergeCell ref="C4:G5"/>
    <mergeCell ref="H4:L5"/>
    <mergeCell ref="A2:L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"/>
  <sheetViews>
    <sheetView zoomScalePageLayoutView="0" workbookViewId="0" topLeftCell="A43">
      <selection activeCell="A63" sqref="A63"/>
    </sheetView>
  </sheetViews>
  <sheetFormatPr defaultColWidth="10.59765625" defaultRowHeight="15"/>
  <cols>
    <col min="1" max="1" width="11.69921875" style="106" customWidth="1"/>
    <col min="2" max="2" width="10.59765625" style="106" customWidth="1"/>
    <col min="3" max="3" width="9.19921875" style="106" customWidth="1"/>
    <col min="4" max="5" width="8.59765625" style="106" customWidth="1"/>
    <col min="6" max="6" width="9.19921875" style="106" customWidth="1"/>
    <col min="7" max="17" width="8.59765625" style="106" customWidth="1"/>
    <col min="18" max="18" width="9.3984375" style="106" customWidth="1"/>
    <col min="19" max="19" width="13.69921875" style="106" customWidth="1"/>
    <col min="20" max="20" width="10.59765625" style="106" customWidth="1"/>
    <col min="21" max="28" width="11.5" style="106" customWidth="1"/>
    <col min="29" max="29" width="12.69921875" style="106" customWidth="1"/>
    <col min="30" max="32" width="11.5" style="106" customWidth="1"/>
    <col min="33" max="16384" width="10.59765625" style="106" customWidth="1"/>
  </cols>
  <sheetData>
    <row r="1" spans="1:32" s="3" customFormat="1" ht="19.5" customHeight="1">
      <c r="A1" s="2" t="s">
        <v>464</v>
      </c>
      <c r="AC1" s="4" t="s">
        <v>241</v>
      </c>
      <c r="AF1" s="4"/>
    </row>
    <row r="2" spans="1:32" s="16" customFormat="1" ht="19.5" customHeight="1">
      <c r="A2" s="323" t="s">
        <v>470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235"/>
      <c r="S2" s="323" t="s">
        <v>459</v>
      </c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99"/>
      <c r="AE2" s="99"/>
      <c r="AF2" s="99"/>
    </row>
    <row r="3" spans="2:31" s="16" customFormat="1" ht="18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9" t="s">
        <v>302</v>
      </c>
      <c r="R3" s="9"/>
      <c r="S3" s="59"/>
      <c r="T3" s="62"/>
      <c r="U3" s="59"/>
      <c r="V3" s="62"/>
      <c r="W3" s="59"/>
      <c r="X3" s="62"/>
      <c r="Y3" s="59"/>
      <c r="Z3" s="62"/>
      <c r="AB3" s="22"/>
      <c r="AC3" s="9" t="s">
        <v>229</v>
      </c>
      <c r="AD3" s="22"/>
      <c r="AE3" s="20"/>
    </row>
    <row r="4" spans="1:36" ht="19.5" customHeight="1">
      <c r="A4" s="434" t="s">
        <v>427</v>
      </c>
      <c r="B4" s="435"/>
      <c r="C4" s="336" t="s">
        <v>57</v>
      </c>
      <c r="D4" s="336" t="s">
        <v>58</v>
      </c>
      <c r="E4" s="336" t="s">
        <v>59</v>
      </c>
      <c r="F4" s="336" t="s">
        <v>60</v>
      </c>
      <c r="G4" s="334" t="s">
        <v>230</v>
      </c>
      <c r="H4" s="334" t="s">
        <v>61</v>
      </c>
      <c r="I4" s="334" t="s">
        <v>62</v>
      </c>
      <c r="J4" s="334" t="s">
        <v>63</v>
      </c>
      <c r="K4" s="334" t="s">
        <v>208</v>
      </c>
      <c r="L4" s="336" t="s">
        <v>244</v>
      </c>
      <c r="M4" s="336" t="s">
        <v>245</v>
      </c>
      <c r="N4" s="336" t="s">
        <v>202</v>
      </c>
      <c r="O4" s="334" t="s">
        <v>203</v>
      </c>
      <c r="P4" s="334" t="s">
        <v>204</v>
      </c>
      <c r="Q4" s="450" t="s">
        <v>205</v>
      </c>
      <c r="R4" s="16"/>
      <c r="S4" s="466" t="s">
        <v>339</v>
      </c>
      <c r="T4" s="424"/>
      <c r="U4" s="371" t="s">
        <v>303</v>
      </c>
      <c r="V4" s="372"/>
      <c r="W4" s="372"/>
      <c r="X4" s="373"/>
      <c r="Y4" s="395" t="s">
        <v>340</v>
      </c>
      <c r="Z4" s="395" t="s">
        <v>341</v>
      </c>
      <c r="AA4" s="395" t="s">
        <v>342</v>
      </c>
      <c r="AB4" s="395" t="s">
        <v>64</v>
      </c>
      <c r="AC4" s="407" t="s">
        <v>207</v>
      </c>
      <c r="AD4" s="51"/>
      <c r="AE4" s="20"/>
      <c r="AF4" s="51"/>
      <c r="AG4" s="20"/>
      <c r="AH4" s="51"/>
      <c r="AI4" s="63"/>
      <c r="AJ4" s="63"/>
    </row>
    <row r="5" spans="1:36" ht="19.5" customHeight="1">
      <c r="A5" s="436"/>
      <c r="B5" s="437"/>
      <c r="C5" s="430"/>
      <c r="D5" s="430"/>
      <c r="E5" s="430"/>
      <c r="F5" s="430"/>
      <c r="G5" s="453"/>
      <c r="H5" s="453"/>
      <c r="I5" s="453"/>
      <c r="J5" s="453"/>
      <c r="K5" s="452"/>
      <c r="L5" s="430"/>
      <c r="M5" s="430"/>
      <c r="N5" s="421"/>
      <c r="O5" s="411"/>
      <c r="P5" s="411"/>
      <c r="Q5" s="451"/>
      <c r="S5" s="416"/>
      <c r="T5" s="495"/>
      <c r="U5" s="400" t="s">
        <v>65</v>
      </c>
      <c r="V5" s="401"/>
      <c r="W5" s="400" t="s">
        <v>66</v>
      </c>
      <c r="X5" s="401"/>
      <c r="Y5" s="396"/>
      <c r="Z5" s="396"/>
      <c r="AA5" s="396"/>
      <c r="AB5" s="396"/>
      <c r="AC5" s="408"/>
      <c r="AD5" s="140"/>
      <c r="AE5" s="140"/>
      <c r="AF5" s="140"/>
      <c r="AG5" s="140"/>
      <c r="AH5" s="140"/>
      <c r="AI5" s="63"/>
      <c r="AJ5" s="63"/>
    </row>
    <row r="6" spans="1:35" ht="19.5" customHeight="1">
      <c r="A6" s="438"/>
      <c r="B6" s="439"/>
      <c r="C6" s="430"/>
      <c r="D6" s="430"/>
      <c r="E6" s="430"/>
      <c r="F6" s="430"/>
      <c r="G6" s="453"/>
      <c r="H6" s="453"/>
      <c r="I6" s="453"/>
      <c r="J6" s="453"/>
      <c r="K6" s="452"/>
      <c r="L6" s="430"/>
      <c r="M6" s="430"/>
      <c r="N6" s="421"/>
      <c r="O6" s="411"/>
      <c r="P6" s="411"/>
      <c r="Q6" s="451"/>
      <c r="S6" s="174"/>
      <c r="T6" s="194"/>
      <c r="U6" s="174"/>
      <c r="V6" s="174"/>
      <c r="W6" s="174"/>
      <c r="X6" s="174"/>
      <c r="Y6" s="196"/>
      <c r="Z6" s="196"/>
      <c r="AA6" s="196"/>
      <c r="AB6" s="196"/>
      <c r="AC6" s="196"/>
      <c r="AD6" s="104"/>
      <c r="AE6" s="119"/>
      <c r="AF6" s="104"/>
      <c r="AG6" s="119"/>
      <c r="AH6" s="104"/>
      <c r="AI6" s="50"/>
    </row>
    <row r="7" spans="1:35" ht="15" customHeight="1">
      <c r="A7" s="454" t="s">
        <v>304</v>
      </c>
      <c r="B7" s="455"/>
      <c r="C7" s="280">
        <f>SUM(D7:Q7)</f>
        <v>241</v>
      </c>
      <c r="D7" s="289">
        <v>16</v>
      </c>
      <c r="E7" s="289">
        <v>42</v>
      </c>
      <c r="F7" s="289">
        <v>19</v>
      </c>
      <c r="G7" s="289">
        <v>16</v>
      </c>
      <c r="H7" s="289">
        <v>13</v>
      </c>
      <c r="I7" s="289">
        <v>1</v>
      </c>
      <c r="J7" s="289">
        <v>18</v>
      </c>
      <c r="K7" s="289" t="s">
        <v>225</v>
      </c>
      <c r="L7" s="289">
        <v>103</v>
      </c>
      <c r="M7" s="289">
        <v>2</v>
      </c>
      <c r="N7" s="289">
        <v>5</v>
      </c>
      <c r="O7" s="289">
        <v>1</v>
      </c>
      <c r="P7" s="289">
        <v>2</v>
      </c>
      <c r="Q7" s="143">
        <v>3</v>
      </c>
      <c r="R7" s="86"/>
      <c r="S7" s="496" t="s">
        <v>304</v>
      </c>
      <c r="T7" s="497"/>
      <c r="U7" s="394">
        <v>49421</v>
      </c>
      <c r="V7" s="374"/>
      <c r="W7" s="374">
        <v>17719</v>
      </c>
      <c r="X7" s="374"/>
      <c r="Y7" s="122">
        <v>19340</v>
      </c>
      <c r="Z7" s="122">
        <v>358069</v>
      </c>
      <c r="AA7" s="122">
        <v>6898</v>
      </c>
      <c r="AB7" s="122">
        <v>12</v>
      </c>
      <c r="AC7" s="122">
        <v>122</v>
      </c>
      <c r="AD7" s="104"/>
      <c r="AE7" s="119"/>
      <c r="AF7" s="104"/>
      <c r="AG7" s="119"/>
      <c r="AH7" s="104"/>
      <c r="AI7" s="50"/>
    </row>
    <row r="8" spans="1:35" ht="15" customHeight="1">
      <c r="A8" s="428">
        <v>3</v>
      </c>
      <c r="B8" s="429"/>
      <c r="C8" s="281">
        <f aca="true" t="shared" si="0" ref="C8:C24">SUM(D8:Q8)</f>
        <v>241</v>
      </c>
      <c r="D8" s="44">
        <v>16</v>
      </c>
      <c r="E8" s="44">
        <v>40</v>
      </c>
      <c r="F8" s="44">
        <v>21</v>
      </c>
      <c r="G8" s="44">
        <v>17</v>
      </c>
      <c r="H8" s="44">
        <v>13</v>
      </c>
      <c r="I8" s="44">
        <v>1</v>
      </c>
      <c r="J8" s="44">
        <v>17</v>
      </c>
      <c r="K8" s="44" t="s">
        <v>225</v>
      </c>
      <c r="L8" s="44">
        <v>105</v>
      </c>
      <c r="M8" s="44">
        <v>1</v>
      </c>
      <c r="N8" s="44">
        <v>5</v>
      </c>
      <c r="O8" s="44">
        <v>1</v>
      </c>
      <c r="P8" s="44">
        <v>2</v>
      </c>
      <c r="Q8" s="122">
        <v>2</v>
      </c>
      <c r="R8" s="57"/>
      <c r="S8" s="428">
        <v>3</v>
      </c>
      <c r="T8" s="498"/>
      <c r="U8" s="394">
        <v>48355</v>
      </c>
      <c r="V8" s="374"/>
      <c r="W8" s="374">
        <v>17357</v>
      </c>
      <c r="X8" s="374"/>
      <c r="Y8" s="122">
        <v>18573</v>
      </c>
      <c r="Z8" s="122">
        <v>289173</v>
      </c>
      <c r="AA8" s="122">
        <v>5650</v>
      </c>
      <c r="AB8" s="122">
        <v>8</v>
      </c>
      <c r="AC8" s="122">
        <v>77</v>
      </c>
      <c r="AD8" s="104"/>
      <c r="AE8" s="119"/>
      <c r="AF8" s="104"/>
      <c r="AG8" s="119"/>
      <c r="AH8" s="104"/>
      <c r="AI8" s="50"/>
    </row>
    <row r="9" spans="1:35" ht="15" customHeight="1">
      <c r="A9" s="428">
        <v>4</v>
      </c>
      <c r="B9" s="429"/>
      <c r="C9" s="281">
        <f t="shared" si="0"/>
        <v>246</v>
      </c>
      <c r="D9" s="44">
        <v>15</v>
      </c>
      <c r="E9" s="44">
        <v>44</v>
      </c>
      <c r="F9" s="44">
        <v>19</v>
      </c>
      <c r="G9" s="44">
        <v>17</v>
      </c>
      <c r="H9" s="44">
        <v>13</v>
      </c>
      <c r="I9" s="44">
        <v>2</v>
      </c>
      <c r="J9" s="44">
        <v>17</v>
      </c>
      <c r="K9" s="44" t="s">
        <v>225</v>
      </c>
      <c r="L9" s="44">
        <v>109</v>
      </c>
      <c r="M9" s="44">
        <v>1</v>
      </c>
      <c r="N9" s="44">
        <v>6</v>
      </c>
      <c r="O9" s="44">
        <v>1</v>
      </c>
      <c r="P9" s="44">
        <v>2</v>
      </c>
      <c r="Q9" s="122" t="s">
        <v>305</v>
      </c>
      <c r="R9" s="57"/>
      <c r="S9" s="428">
        <v>4</v>
      </c>
      <c r="T9" s="498"/>
      <c r="U9" s="394">
        <v>45892</v>
      </c>
      <c r="V9" s="374"/>
      <c r="W9" s="374">
        <v>15540</v>
      </c>
      <c r="X9" s="374"/>
      <c r="Y9" s="122">
        <v>18157</v>
      </c>
      <c r="Z9" s="122">
        <v>270125</v>
      </c>
      <c r="AA9" s="122">
        <v>7864</v>
      </c>
      <c r="AB9" s="122">
        <v>18</v>
      </c>
      <c r="AC9" s="122">
        <v>79</v>
      </c>
      <c r="AD9" s="104"/>
      <c r="AE9" s="119"/>
      <c r="AF9" s="104"/>
      <c r="AG9" s="119"/>
      <c r="AH9" s="104"/>
      <c r="AI9" s="50"/>
    </row>
    <row r="10" spans="1:35" ht="15" customHeight="1">
      <c r="A10" s="428">
        <v>5</v>
      </c>
      <c r="B10" s="429"/>
      <c r="C10" s="281">
        <f t="shared" si="0"/>
        <v>245</v>
      </c>
      <c r="D10" s="44">
        <v>15</v>
      </c>
      <c r="E10" s="44">
        <v>45</v>
      </c>
      <c r="F10" s="44">
        <v>18</v>
      </c>
      <c r="G10" s="44">
        <v>15</v>
      </c>
      <c r="H10" s="44">
        <v>12</v>
      </c>
      <c r="I10" s="44">
        <v>2</v>
      </c>
      <c r="J10" s="44">
        <v>17</v>
      </c>
      <c r="K10" s="44" t="s">
        <v>225</v>
      </c>
      <c r="L10" s="44">
        <v>110</v>
      </c>
      <c r="M10" s="44">
        <v>1</v>
      </c>
      <c r="N10" s="44">
        <v>7</v>
      </c>
      <c r="O10" s="44">
        <v>1</v>
      </c>
      <c r="P10" s="44">
        <v>2</v>
      </c>
      <c r="Q10" s="122" t="s">
        <v>305</v>
      </c>
      <c r="R10" s="57"/>
      <c r="S10" s="428">
        <v>5</v>
      </c>
      <c r="T10" s="498"/>
      <c r="U10" s="394">
        <v>46371</v>
      </c>
      <c r="V10" s="374"/>
      <c r="W10" s="374">
        <v>15979</v>
      </c>
      <c r="X10" s="374"/>
      <c r="Y10" s="122">
        <v>18223</v>
      </c>
      <c r="Z10" s="122">
        <v>248661</v>
      </c>
      <c r="AA10" s="122">
        <v>7318</v>
      </c>
      <c r="AB10" s="122">
        <v>21</v>
      </c>
      <c r="AC10" s="122">
        <v>53</v>
      </c>
      <c r="AD10" s="104"/>
      <c r="AE10" s="119"/>
      <c r="AF10" s="104"/>
      <c r="AG10" s="119"/>
      <c r="AH10" s="104"/>
      <c r="AI10" s="50"/>
    </row>
    <row r="11" spans="1:34" s="120" customFormat="1" ht="15" customHeight="1">
      <c r="A11" s="456">
        <v>6</v>
      </c>
      <c r="B11" s="457"/>
      <c r="C11" s="285">
        <f>SUM(C13:C24)</f>
        <v>241</v>
      </c>
      <c r="D11" s="227">
        <f aca="true" t="shared" si="1" ref="D11:P11">SUM(D13:D24)</f>
        <v>14</v>
      </c>
      <c r="E11" s="227">
        <f t="shared" si="1"/>
        <v>43</v>
      </c>
      <c r="F11" s="227">
        <f t="shared" si="1"/>
        <v>19</v>
      </c>
      <c r="G11" s="227">
        <f t="shared" si="1"/>
        <v>15</v>
      </c>
      <c r="H11" s="227">
        <f t="shared" si="1"/>
        <v>11</v>
      </c>
      <c r="I11" s="227">
        <f t="shared" si="1"/>
        <v>2</v>
      </c>
      <c r="J11" s="227">
        <f t="shared" si="1"/>
        <v>17</v>
      </c>
      <c r="K11" s="227" t="s">
        <v>461</v>
      </c>
      <c r="L11" s="227">
        <f t="shared" si="1"/>
        <v>109</v>
      </c>
      <c r="M11" s="227">
        <f t="shared" si="1"/>
        <v>1</v>
      </c>
      <c r="N11" s="227">
        <f t="shared" si="1"/>
        <v>7</v>
      </c>
      <c r="O11" s="227">
        <f t="shared" si="1"/>
        <v>1</v>
      </c>
      <c r="P11" s="227">
        <f t="shared" si="1"/>
        <v>2</v>
      </c>
      <c r="Q11" s="227" t="s">
        <v>461</v>
      </c>
      <c r="R11" s="15"/>
      <c r="S11" s="456">
        <v>6</v>
      </c>
      <c r="T11" s="499"/>
      <c r="U11" s="369">
        <f>SUM(U13:V23)</f>
        <v>44355</v>
      </c>
      <c r="V11" s="370"/>
      <c r="W11" s="370">
        <f>SUM(W13:X23)</f>
        <v>14910</v>
      </c>
      <c r="X11" s="370"/>
      <c r="Y11" s="227">
        <f>SUM(Y13:Y23)</f>
        <v>17551</v>
      </c>
      <c r="Z11" s="227">
        <f>SUM(Z13:Z23)</f>
        <v>227332</v>
      </c>
      <c r="AA11" s="227">
        <f>SUM(AA13:AA23)</f>
        <v>7723</v>
      </c>
      <c r="AB11" s="227">
        <f>SUM(AB13:AB23)</f>
        <v>23</v>
      </c>
      <c r="AC11" s="227">
        <f>SUM(AC13:AC23)</f>
        <v>106</v>
      </c>
      <c r="AD11" s="78"/>
      <c r="AE11" s="113"/>
      <c r="AF11" s="113"/>
      <c r="AG11" s="113"/>
      <c r="AH11" s="141"/>
    </row>
    <row r="12" spans="1:34" s="8" customFormat="1" ht="15" customHeight="1">
      <c r="A12" s="137"/>
      <c r="B12" s="137"/>
      <c r="C12" s="28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237"/>
      <c r="R12" s="14"/>
      <c r="S12" s="12"/>
      <c r="T12" s="221"/>
      <c r="U12" s="427"/>
      <c r="V12" s="402"/>
      <c r="W12" s="402"/>
      <c r="X12" s="402"/>
      <c r="Y12" s="144"/>
      <c r="Z12" s="145"/>
      <c r="AA12" s="144"/>
      <c r="AB12" s="94"/>
      <c r="AC12" s="94"/>
      <c r="AD12" s="113"/>
      <c r="AE12" s="113"/>
      <c r="AF12" s="113"/>
      <c r="AG12" s="113"/>
      <c r="AH12" s="113"/>
    </row>
    <row r="13" spans="1:34" ht="15" customHeight="1">
      <c r="A13" s="458" t="s">
        <v>191</v>
      </c>
      <c r="B13" s="458"/>
      <c r="C13" s="281">
        <f t="shared" si="0"/>
        <v>31</v>
      </c>
      <c r="D13" s="44">
        <v>1</v>
      </c>
      <c r="E13" s="44">
        <v>4</v>
      </c>
      <c r="F13" s="44">
        <v>7</v>
      </c>
      <c r="G13" s="44">
        <v>2</v>
      </c>
      <c r="H13" s="44">
        <v>2</v>
      </c>
      <c r="I13" s="44">
        <v>1</v>
      </c>
      <c r="J13" s="44">
        <v>2</v>
      </c>
      <c r="K13" s="44" t="s">
        <v>212</v>
      </c>
      <c r="L13" s="44">
        <v>9</v>
      </c>
      <c r="M13" s="44" t="s">
        <v>461</v>
      </c>
      <c r="N13" s="44">
        <v>2</v>
      </c>
      <c r="O13" s="44" t="s">
        <v>461</v>
      </c>
      <c r="P13" s="44">
        <v>1</v>
      </c>
      <c r="Q13" s="122" t="s">
        <v>306</v>
      </c>
      <c r="R13" s="86"/>
      <c r="S13" s="426" t="s">
        <v>191</v>
      </c>
      <c r="T13" s="404"/>
      <c r="U13" s="394">
        <v>6398</v>
      </c>
      <c r="V13" s="374"/>
      <c r="W13" s="374">
        <v>1824</v>
      </c>
      <c r="X13" s="374"/>
      <c r="Y13" s="139">
        <v>3095</v>
      </c>
      <c r="Z13" s="139">
        <v>44268</v>
      </c>
      <c r="AA13" s="122">
        <v>683</v>
      </c>
      <c r="AB13" s="146">
        <v>3</v>
      </c>
      <c r="AC13" s="146" t="s">
        <v>306</v>
      </c>
      <c r="AD13" s="121"/>
      <c r="AE13" s="119"/>
      <c r="AF13" s="119"/>
      <c r="AG13" s="119"/>
      <c r="AH13" s="119"/>
    </row>
    <row r="14" spans="1:34" ht="15" customHeight="1">
      <c r="A14" s="384" t="s">
        <v>192</v>
      </c>
      <c r="B14" s="384"/>
      <c r="C14" s="281">
        <f t="shared" si="0"/>
        <v>23</v>
      </c>
      <c r="D14" s="44">
        <v>1</v>
      </c>
      <c r="E14" s="44">
        <v>4</v>
      </c>
      <c r="F14" s="44">
        <v>1</v>
      </c>
      <c r="G14" s="44">
        <v>1</v>
      </c>
      <c r="H14" s="44">
        <v>2</v>
      </c>
      <c r="I14" s="44" t="s">
        <v>461</v>
      </c>
      <c r="J14" s="44">
        <v>1</v>
      </c>
      <c r="K14" s="44" t="s">
        <v>461</v>
      </c>
      <c r="L14" s="44">
        <v>10</v>
      </c>
      <c r="M14" s="44" t="s">
        <v>461</v>
      </c>
      <c r="N14" s="44">
        <v>2</v>
      </c>
      <c r="O14" s="44" t="s">
        <v>461</v>
      </c>
      <c r="P14" s="44">
        <v>1</v>
      </c>
      <c r="Q14" s="122" t="s">
        <v>307</v>
      </c>
      <c r="R14" s="57"/>
      <c r="S14" s="426" t="s">
        <v>192</v>
      </c>
      <c r="T14" s="404"/>
      <c r="U14" s="394">
        <v>3675</v>
      </c>
      <c r="V14" s="374"/>
      <c r="W14" s="374">
        <v>1521</v>
      </c>
      <c r="X14" s="374"/>
      <c r="Y14" s="139">
        <v>1567</v>
      </c>
      <c r="Z14" s="139">
        <v>21181</v>
      </c>
      <c r="AA14" s="122">
        <v>431</v>
      </c>
      <c r="AB14" s="146">
        <v>3</v>
      </c>
      <c r="AC14" s="146">
        <v>1</v>
      </c>
      <c r="AD14" s="121"/>
      <c r="AE14" s="119"/>
      <c r="AF14" s="119"/>
      <c r="AG14" s="119"/>
      <c r="AH14" s="119"/>
    </row>
    <row r="15" spans="1:34" ht="15" customHeight="1">
      <c r="A15" s="384" t="s">
        <v>193</v>
      </c>
      <c r="B15" s="384"/>
      <c r="C15" s="281">
        <f t="shared" si="0"/>
        <v>18</v>
      </c>
      <c r="D15" s="44">
        <v>1</v>
      </c>
      <c r="E15" s="44">
        <v>4</v>
      </c>
      <c r="F15" s="44">
        <v>2</v>
      </c>
      <c r="G15" s="44">
        <v>1</v>
      </c>
      <c r="H15" s="44">
        <v>1</v>
      </c>
      <c r="I15" s="44" t="s">
        <v>461</v>
      </c>
      <c r="J15" s="44">
        <v>2</v>
      </c>
      <c r="K15" s="44" t="s">
        <v>461</v>
      </c>
      <c r="L15" s="44">
        <v>7</v>
      </c>
      <c r="M15" s="44" t="s">
        <v>461</v>
      </c>
      <c r="N15" s="44" t="s">
        <v>461</v>
      </c>
      <c r="O15" s="44" t="s">
        <v>461</v>
      </c>
      <c r="P15" s="44" t="s">
        <v>461</v>
      </c>
      <c r="Q15" s="122" t="s">
        <v>308</v>
      </c>
      <c r="R15" s="57"/>
      <c r="S15" s="426" t="s">
        <v>193</v>
      </c>
      <c r="T15" s="422"/>
      <c r="U15" s="376">
        <v>3275</v>
      </c>
      <c r="V15" s="374"/>
      <c r="W15" s="374">
        <v>1066</v>
      </c>
      <c r="X15" s="374"/>
      <c r="Y15" s="139">
        <v>1280</v>
      </c>
      <c r="Z15" s="139">
        <v>27662</v>
      </c>
      <c r="AA15" s="122">
        <v>581</v>
      </c>
      <c r="AB15" s="146">
        <v>7</v>
      </c>
      <c r="AC15" s="146">
        <v>48</v>
      </c>
      <c r="AD15" s="121"/>
      <c r="AE15" s="119"/>
      <c r="AF15" s="119"/>
      <c r="AG15" s="119"/>
      <c r="AH15" s="119"/>
    </row>
    <row r="16" spans="1:34" ht="15" customHeight="1">
      <c r="A16" s="384" t="s">
        <v>194</v>
      </c>
      <c r="B16" s="384"/>
      <c r="C16" s="281">
        <f t="shared" si="0"/>
        <v>20</v>
      </c>
      <c r="D16" s="44">
        <v>1</v>
      </c>
      <c r="E16" s="44">
        <v>4</v>
      </c>
      <c r="F16" s="44">
        <v>1</v>
      </c>
      <c r="G16" s="44">
        <v>1</v>
      </c>
      <c r="H16" s="44">
        <v>1</v>
      </c>
      <c r="I16" s="44" t="s">
        <v>461</v>
      </c>
      <c r="J16" s="44">
        <v>1</v>
      </c>
      <c r="K16" s="44" t="s">
        <v>461</v>
      </c>
      <c r="L16" s="44">
        <v>10</v>
      </c>
      <c r="M16" s="44" t="s">
        <v>461</v>
      </c>
      <c r="N16" s="44">
        <v>1</v>
      </c>
      <c r="O16" s="44" t="s">
        <v>461</v>
      </c>
      <c r="P16" s="44" t="s">
        <v>461</v>
      </c>
      <c r="Q16" s="122" t="s">
        <v>296</v>
      </c>
      <c r="R16" s="57"/>
      <c r="S16" s="426" t="s">
        <v>194</v>
      </c>
      <c r="T16" s="422"/>
      <c r="U16" s="376">
        <v>6305</v>
      </c>
      <c r="V16" s="374"/>
      <c r="W16" s="374">
        <v>2438</v>
      </c>
      <c r="X16" s="374"/>
      <c r="Y16" s="139">
        <v>2388</v>
      </c>
      <c r="Z16" s="139">
        <v>41590</v>
      </c>
      <c r="AA16" s="122">
        <v>372</v>
      </c>
      <c r="AB16" s="146">
        <v>1</v>
      </c>
      <c r="AC16" s="146">
        <v>4</v>
      </c>
      <c r="AD16" s="121"/>
      <c r="AE16" s="119"/>
      <c r="AF16" s="119"/>
      <c r="AG16" s="119"/>
      <c r="AH16" s="119"/>
    </row>
    <row r="17" spans="1:34" ht="15" customHeight="1">
      <c r="A17" s="384" t="s">
        <v>195</v>
      </c>
      <c r="B17" s="384"/>
      <c r="C17" s="281">
        <f t="shared" si="0"/>
        <v>17</v>
      </c>
      <c r="D17" s="44">
        <v>1</v>
      </c>
      <c r="E17" s="44">
        <v>3</v>
      </c>
      <c r="F17" s="44">
        <v>1</v>
      </c>
      <c r="G17" s="44">
        <v>2</v>
      </c>
      <c r="H17" s="44">
        <v>2</v>
      </c>
      <c r="I17" s="44" t="s">
        <v>461</v>
      </c>
      <c r="J17" s="44">
        <v>2</v>
      </c>
      <c r="K17" s="44" t="s">
        <v>461</v>
      </c>
      <c r="L17" s="44">
        <v>6</v>
      </c>
      <c r="M17" s="44" t="s">
        <v>461</v>
      </c>
      <c r="N17" s="44" t="s">
        <v>461</v>
      </c>
      <c r="O17" s="44" t="s">
        <v>461</v>
      </c>
      <c r="P17" s="44" t="s">
        <v>461</v>
      </c>
      <c r="Q17" s="122" t="s">
        <v>309</v>
      </c>
      <c r="R17" s="57"/>
      <c r="S17" s="426" t="s">
        <v>195</v>
      </c>
      <c r="T17" s="422"/>
      <c r="U17" s="376">
        <v>3621</v>
      </c>
      <c r="V17" s="374"/>
      <c r="W17" s="374">
        <v>1043</v>
      </c>
      <c r="X17" s="374"/>
      <c r="Y17" s="139">
        <v>1462</v>
      </c>
      <c r="Z17" s="139">
        <v>15642</v>
      </c>
      <c r="AA17" s="122">
        <v>2747</v>
      </c>
      <c r="AB17" s="146" t="s">
        <v>309</v>
      </c>
      <c r="AC17" s="146" t="s">
        <v>309</v>
      </c>
      <c r="AD17" s="121"/>
      <c r="AE17" s="119"/>
      <c r="AF17" s="119"/>
      <c r="AG17" s="119"/>
      <c r="AH17" s="119"/>
    </row>
    <row r="18" spans="1:34" ht="15" customHeight="1">
      <c r="A18" s="384" t="s">
        <v>196</v>
      </c>
      <c r="B18" s="384"/>
      <c r="C18" s="281">
        <f t="shared" si="0"/>
        <v>18</v>
      </c>
      <c r="D18" s="44">
        <v>1</v>
      </c>
      <c r="E18" s="44">
        <v>4</v>
      </c>
      <c r="F18" s="44">
        <v>1</v>
      </c>
      <c r="G18" s="44">
        <v>2</v>
      </c>
      <c r="H18" s="44">
        <v>1</v>
      </c>
      <c r="I18" s="44" t="s">
        <v>461</v>
      </c>
      <c r="J18" s="44">
        <v>1</v>
      </c>
      <c r="K18" s="44" t="s">
        <v>461</v>
      </c>
      <c r="L18" s="44">
        <v>8</v>
      </c>
      <c r="M18" s="44" t="s">
        <v>461</v>
      </c>
      <c r="N18" s="44" t="s">
        <v>461</v>
      </c>
      <c r="O18" s="44" t="s">
        <v>461</v>
      </c>
      <c r="P18" s="44" t="s">
        <v>461</v>
      </c>
      <c r="Q18" s="122" t="s">
        <v>297</v>
      </c>
      <c r="R18" s="57"/>
      <c r="S18" s="426" t="s">
        <v>196</v>
      </c>
      <c r="T18" s="422"/>
      <c r="U18" s="376">
        <v>2699</v>
      </c>
      <c r="V18" s="374"/>
      <c r="W18" s="374">
        <v>929</v>
      </c>
      <c r="X18" s="374"/>
      <c r="Y18" s="139">
        <v>1120</v>
      </c>
      <c r="Z18" s="139">
        <v>19334</v>
      </c>
      <c r="AA18" s="122">
        <v>448</v>
      </c>
      <c r="AB18" s="146" t="s">
        <v>297</v>
      </c>
      <c r="AC18" s="146" t="s">
        <v>297</v>
      </c>
      <c r="AD18" s="121"/>
      <c r="AE18" s="119"/>
      <c r="AF18" s="119"/>
      <c r="AG18" s="119"/>
      <c r="AH18" s="119"/>
    </row>
    <row r="19" spans="1:34" ht="15" customHeight="1">
      <c r="A19" s="464" t="s">
        <v>197</v>
      </c>
      <c r="B19" s="384"/>
      <c r="C19" s="281">
        <f t="shared" si="0"/>
        <v>20</v>
      </c>
      <c r="D19" s="44">
        <v>1</v>
      </c>
      <c r="E19" s="44">
        <v>4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 t="s">
        <v>461</v>
      </c>
      <c r="L19" s="44">
        <v>8</v>
      </c>
      <c r="M19" s="44" t="s">
        <v>461</v>
      </c>
      <c r="N19" s="44">
        <v>2</v>
      </c>
      <c r="O19" s="44" t="s">
        <v>461</v>
      </c>
      <c r="P19" s="44" t="s">
        <v>461</v>
      </c>
      <c r="Q19" s="122" t="s">
        <v>310</v>
      </c>
      <c r="R19" s="57"/>
      <c r="S19" s="426" t="s">
        <v>197</v>
      </c>
      <c r="T19" s="422"/>
      <c r="U19" s="376">
        <v>2298</v>
      </c>
      <c r="V19" s="374"/>
      <c r="W19" s="374">
        <v>675</v>
      </c>
      <c r="X19" s="374"/>
      <c r="Y19" s="139">
        <v>922</v>
      </c>
      <c r="Z19" s="139">
        <v>21086</v>
      </c>
      <c r="AA19" s="122">
        <v>683</v>
      </c>
      <c r="AB19" s="146">
        <v>4</v>
      </c>
      <c r="AC19" s="146">
        <v>3</v>
      </c>
      <c r="AD19" s="121"/>
      <c r="AE19" s="119"/>
      <c r="AF19" s="119"/>
      <c r="AG19" s="119"/>
      <c r="AH19" s="119"/>
    </row>
    <row r="20" spans="1:34" ht="15" customHeight="1">
      <c r="A20" s="459" t="s">
        <v>428</v>
      </c>
      <c r="B20" s="460"/>
      <c r="C20" s="281">
        <f t="shared" si="0"/>
        <v>4</v>
      </c>
      <c r="D20" s="44" t="s">
        <v>461</v>
      </c>
      <c r="E20" s="44" t="s">
        <v>461</v>
      </c>
      <c r="F20" s="44" t="s">
        <v>461</v>
      </c>
      <c r="G20" s="44" t="s">
        <v>461</v>
      </c>
      <c r="H20" s="44" t="s">
        <v>461</v>
      </c>
      <c r="I20" s="44" t="s">
        <v>461</v>
      </c>
      <c r="J20" s="44">
        <v>1</v>
      </c>
      <c r="K20" s="44" t="s">
        <v>461</v>
      </c>
      <c r="L20" s="44">
        <v>3</v>
      </c>
      <c r="M20" s="44" t="s">
        <v>461</v>
      </c>
      <c r="N20" s="44" t="s">
        <v>461</v>
      </c>
      <c r="O20" s="44" t="s">
        <v>461</v>
      </c>
      <c r="P20" s="44" t="s">
        <v>461</v>
      </c>
      <c r="Q20" s="122" t="s">
        <v>311</v>
      </c>
      <c r="R20" s="57"/>
      <c r="S20" s="426" t="s">
        <v>343</v>
      </c>
      <c r="T20" s="422"/>
      <c r="U20" s="394">
        <v>1085</v>
      </c>
      <c r="V20" s="374"/>
      <c r="W20" s="374">
        <v>395</v>
      </c>
      <c r="X20" s="374"/>
      <c r="Y20" s="139">
        <v>358</v>
      </c>
      <c r="Z20" s="139">
        <v>6234</v>
      </c>
      <c r="AA20" s="122">
        <v>283</v>
      </c>
      <c r="AB20" s="146" t="s">
        <v>312</v>
      </c>
      <c r="AC20" s="146">
        <v>14</v>
      </c>
      <c r="AD20" s="121"/>
      <c r="AE20" s="119"/>
      <c r="AF20" s="119"/>
      <c r="AG20" s="119"/>
      <c r="AH20" s="119"/>
    </row>
    <row r="21" spans="1:34" ht="15" customHeight="1">
      <c r="A21" s="465" t="s">
        <v>198</v>
      </c>
      <c r="B21" s="465"/>
      <c r="C21" s="281">
        <f t="shared" si="0"/>
        <v>13</v>
      </c>
      <c r="D21" s="44">
        <v>1</v>
      </c>
      <c r="E21" s="44">
        <v>3</v>
      </c>
      <c r="F21" s="44">
        <v>1</v>
      </c>
      <c r="G21" s="44">
        <v>1</v>
      </c>
      <c r="H21" s="44">
        <v>1</v>
      </c>
      <c r="I21" s="44" t="s">
        <v>461</v>
      </c>
      <c r="J21" s="44">
        <v>1</v>
      </c>
      <c r="K21" s="44" t="s">
        <v>461</v>
      </c>
      <c r="L21" s="44">
        <v>5</v>
      </c>
      <c r="M21" s="44" t="s">
        <v>461</v>
      </c>
      <c r="N21" s="44" t="s">
        <v>461</v>
      </c>
      <c r="O21" s="44" t="s">
        <v>461</v>
      </c>
      <c r="P21" s="44" t="s">
        <v>461</v>
      </c>
      <c r="Q21" s="122" t="s">
        <v>312</v>
      </c>
      <c r="R21" s="57"/>
      <c r="S21" s="493" t="s">
        <v>430</v>
      </c>
      <c r="T21" s="494"/>
      <c r="U21" s="394">
        <v>7790</v>
      </c>
      <c r="V21" s="374"/>
      <c r="W21" s="374">
        <v>2750</v>
      </c>
      <c r="X21" s="374"/>
      <c r="Y21" s="139">
        <v>2893</v>
      </c>
      <c r="Z21" s="139">
        <v>21894</v>
      </c>
      <c r="AA21" s="122">
        <v>774</v>
      </c>
      <c r="AB21" s="146">
        <v>4</v>
      </c>
      <c r="AC21" s="146">
        <v>36</v>
      </c>
      <c r="AD21" s="121"/>
      <c r="AE21" s="119"/>
      <c r="AF21" s="119"/>
      <c r="AG21" s="119"/>
      <c r="AH21" s="119"/>
    </row>
    <row r="22" spans="1:32" ht="15" customHeight="1">
      <c r="A22" s="459" t="s">
        <v>429</v>
      </c>
      <c r="B22" s="460"/>
      <c r="C22" s="281">
        <f t="shared" si="0"/>
        <v>16</v>
      </c>
      <c r="D22" s="44">
        <v>1</v>
      </c>
      <c r="E22" s="44" t="s">
        <v>461</v>
      </c>
      <c r="F22" s="44" t="s">
        <v>461</v>
      </c>
      <c r="G22" s="44" t="s">
        <v>461</v>
      </c>
      <c r="H22" s="44" t="s">
        <v>461</v>
      </c>
      <c r="I22" s="44" t="s">
        <v>461</v>
      </c>
      <c r="J22" s="44" t="s">
        <v>461</v>
      </c>
      <c r="K22" s="44" t="s">
        <v>461</v>
      </c>
      <c r="L22" s="44">
        <v>15</v>
      </c>
      <c r="M22" s="44" t="s">
        <v>462</v>
      </c>
      <c r="N22" s="44" t="s">
        <v>461</v>
      </c>
      <c r="O22" s="44" t="s">
        <v>461</v>
      </c>
      <c r="P22" s="44" t="s">
        <v>461</v>
      </c>
      <c r="Q22" s="122" t="s">
        <v>313</v>
      </c>
      <c r="R22" s="57"/>
      <c r="S22" s="464" t="s">
        <v>431</v>
      </c>
      <c r="T22" s="489"/>
      <c r="U22" s="394">
        <v>6764</v>
      </c>
      <c r="V22" s="374"/>
      <c r="W22" s="374">
        <v>2263</v>
      </c>
      <c r="X22" s="374"/>
      <c r="Y22" s="139">
        <v>2054</v>
      </c>
      <c r="Z22" s="139">
        <v>7413</v>
      </c>
      <c r="AA22" s="122">
        <v>712</v>
      </c>
      <c r="AB22" s="139">
        <v>1</v>
      </c>
      <c r="AC22" s="139" t="s">
        <v>305</v>
      </c>
      <c r="AD22" s="119"/>
      <c r="AE22" s="119"/>
      <c r="AF22" s="119"/>
    </row>
    <row r="23" spans="1:32" ht="15" customHeight="1">
      <c r="A23" s="384" t="s">
        <v>242</v>
      </c>
      <c r="B23" s="384"/>
      <c r="C23" s="281">
        <f t="shared" si="0"/>
        <v>14</v>
      </c>
      <c r="D23" s="44">
        <v>1</v>
      </c>
      <c r="E23" s="44" t="s">
        <v>461</v>
      </c>
      <c r="F23" s="44" t="s">
        <v>461</v>
      </c>
      <c r="G23" s="44" t="s">
        <v>212</v>
      </c>
      <c r="H23" s="44" t="s">
        <v>462</v>
      </c>
      <c r="I23" s="44" t="s">
        <v>461</v>
      </c>
      <c r="J23" s="44" t="s">
        <v>212</v>
      </c>
      <c r="K23" s="44" t="s">
        <v>212</v>
      </c>
      <c r="L23" s="44">
        <v>13</v>
      </c>
      <c r="M23" s="44" t="s">
        <v>212</v>
      </c>
      <c r="N23" s="44" t="s">
        <v>461</v>
      </c>
      <c r="O23" s="44" t="s">
        <v>212</v>
      </c>
      <c r="P23" s="44" t="s">
        <v>463</v>
      </c>
      <c r="Q23" s="122" t="s">
        <v>305</v>
      </c>
      <c r="R23" s="57"/>
      <c r="S23" s="464" t="s">
        <v>432</v>
      </c>
      <c r="T23" s="489"/>
      <c r="U23" s="394">
        <v>445</v>
      </c>
      <c r="V23" s="374"/>
      <c r="W23" s="374">
        <v>6</v>
      </c>
      <c r="X23" s="374"/>
      <c r="Y23" s="139">
        <v>412</v>
      </c>
      <c r="Z23" s="139">
        <v>1028</v>
      </c>
      <c r="AA23" s="122">
        <v>9</v>
      </c>
      <c r="AB23" s="139" t="s">
        <v>314</v>
      </c>
      <c r="AC23" s="139" t="s">
        <v>314</v>
      </c>
      <c r="AD23" s="119"/>
      <c r="AE23" s="119"/>
      <c r="AF23" s="119"/>
    </row>
    <row r="24" spans="1:33" ht="15" customHeight="1">
      <c r="A24" s="461" t="s">
        <v>243</v>
      </c>
      <c r="B24" s="462"/>
      <c r="C24" s="290">
        <f t="shared" si="0"/>
        <v>47</v>
      </c>
      <c r="D24" s="291">
        <v>4</v>
      </c>
      <c r="E24" s="291">
        <v>13</v>
      </c>
      <c r="F24" s="291">
        <v>4</v>
      </c>
      <c r="G24" s="291">
        <v>4</v>
      </c>
      <c r="H24" s="291" t="s">
        <v>461</v>
      </c>
      <c r="I24" s="291" t="s">
        <v>461</v>
      </c>
      <c r="J24" s="291">
        <v>5</v>
      </c>
      <c r="K24" s="291" t="s">
        <v>461</v>
      </c>
      <c r="L24" s="291">
        <v>15</v>
      </c>
      <c r="M24" s="291">
        <v>1</v>
      </c>
      <c r="N24" s="291" t="s">
        <v>461</v>
      </c>
      <c r="O24" s="291">
        <v>1</v>
      </c>
      <c r="P24" s="291" t="s">
        <v>462</v>
      </c>
      <c r="Q24" s="95" t="s">
        <v>314</v>
      </c>
      <c r="R24" s="57"/>
      <c r="S24" s="197"/>
      <c r="T24" s="198"/>
      <c r="U24" s="95"/>
      <c r="V24" s="95"/>
      <c r="W24" s="95"/>
      <c r="X24" s="95"/>
      <c r="Y24" s="147"/>
      <c r="Z24" s="147"/>
      <c r="AA24" s="95"/>
      <c r="AB24" s="147"/>
      <c r="AC24" s="147"/>
      <c r="AD24" s="119"/>
      <c r="AE24" s="119"/>
      <c r="AF24" s="119"/>
      <c r="AG24" s="119"/>
    </row>
    <row r="25" spans="1:34" ht="15" customHeight="1">
      <c r="A25" s="106" t="s">
        <v>246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39"/>
      <c r="R25" s="57"/>
      <c r="S25" s="490" t="s">
        <v>315</v>
      </c>
      <c r="T25" s="490"/>
      <c r="U25" s="490"/>
      <c r="V25" s="490"/>
      <c r="AD25" s="119"/>
      <c r="AE25" s="119"/>
      <c r="AF25" s="119"/>
      <c r="AG25" s="119"/>
      <c r="AH25" s="119"/>
    </row>
    <row r="26" spans="1:34" ht="15" customHeight="1">
      <c r="A26" s="463" t="s">
        <v>247</v>
      </c>
      <c r="B26" s="463"/>
      <c r="C26" s="463"/>
      <c r="D26" s="463"/>
      <c r="E26" s="463"/>
      <c r="F26" s="463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39"/>
      <c r="R26" s="57"/>
      <c r="W26" s="79"/>
      <c r="X26" s="119"/>
      <c r="Y26" s="79"/>
      <c r="Z26" s="119"/>
      <c r="AA26" s="79"/>
      <c r="AB26" s="104"/>
      <c r="AC26" s="104"/>
      <c r="AD26" s="119"/>
      <c r="AE26" s="119"/>
      <c r="AF26" s="119"/>
      <c r="AG26" s="119"/>
      <c r="AH26" s="119"/>
    </row>
    <row r="27" spans="2:32" ht="15" customHeight="1">
      <c r="B27" s="119"/>
      <c r="C27" s="85"/>
      <c r="D27" s="85"/>
      <c r="E27" s="85"/>
      <c r="F27" s="85"/>
      <c r="G27" s="57"/>
      <c r="H27" s="85"/>
      <c r="I27" s="57"/>
      <c r="J27" s="85"/>
      <c r="K27" s="57"/>
      <c r="L27" s="85"/>
      <c r="M27" s="57"/>
      <c r="N27" s="57"/>
      <c r="O27" s="57"/>
      <c r="P27" s="57"/>
      <c r="Q27" s="57"/>
      <c r="R27" s="57"/>
      <c r="S27" s="87"/>
      <c r="T27" s="87"/>
      <c r="U27" s="87"/>
      <c r="V27" s="87"/>
      <c r="W27" s="79"/>
      <c r="X27" s="119"/>
      <c r="Y27" s="79"/>
      <c r="Z27" s="119"/>
      <c r="AA27" s="79"/>
      <c r="AB27" s="104"/>
      <c r="AC27" s="104"/>
      <c r="AD27" s="119"/>
      <c r="AE27" s="119"/>
      <c r="AF27" s="119"/>
    </row>
    <row r="28" spans="1:32" s="16" customFormat="1" ht="15" customHeight="1">
      <c r="A28" s="323" t="s">
        <v>248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9"/>
      <c r="S28" s="45"/>
      <c r="T28" s="45"/>
      <c r="U28" s="45"/>
      <c r="V28" s="45"/>
      <c r="W28" s="11"/>
      <c r="X28" s="20"/>
      <c r="Y28" s="11"/>
      <c r="Z28" s="20"/>
      <c r="AA28" s="11"/>
      <c r="AB28" s="173"/>
      <c r="AC28" s="173"/>
      <c r="AD28" s="20"/>
      <c r="AE28" s="20"/>
      <c r="AF28" s="20"/>
    </row>
    <row r="29" spans="1:32" s="16" customFormat="1" ht="15" customHeight="1" thickBo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13"/>
      <c r="S29" s="45"/>
      <c r="T29" s="45"/>
      <c r="AC29" s="173"/>
      <c r="AD29" s="20"/>
      <c r="AE29" s="20"/>
      <c r="AF29" s="20"/>
    </row>
    <row r="30" spans="1:32" s="16" customFormat="1" ht="15" customHeight="1">
      <c r="A30" s="466" t="s">
        <v>322</v>
      </c>
      <c r="B30" s="466"/>
      <c r="C30" s="466"/>
      <c r="D30" s="468" t="s">
        <v>67</v>
      </c>
      <c r="E30" s="468" t="s">
        <v>68</v>
      </c>
      <c r="F30" s="468" t="s">
        <v>69</v>
      </c>
      <c r="G30" s="470" t="s">
        <v>70</v>
      </c>
      <c r="H30" s="470" t="s">
        <v>71</v>
      </c>
      <c r="I30" s="470" t="s">
        <v>72</v>
      </c>
      <c r="J30" s="468" t="s">
        <v>73</v>
      </c>
      <c r="K30" s="468" t="s">
        <v>74</v>
      </c>
      <c r="L30" s="470" t="s">
        <v>75</v>
      </c>
      <c r="M30" s="468" t="s">
        <v>76</v>
      </c>
      <c r="N30" s="470" t="s">
        <v>77</v>
      </c>
      <c r="O30" s="468" t="s">
        <v>78</v>
      </c>
      <c r="P30" s="468" t="s">
        <v>79</v>
      </c>
      <c r="Q30" s="474" t="s">
        <v>80</v>
      </c>
      <c r="R30" s="9"/>
      <c r="S30" s="10"/>
      <c r="T30" s="20"/>
      <c r="U30" s="20"/>
      <c r="V30" s="11"/>
      <c r="W30" s="20"/>
      <c r="X30" s="11"/>
      <c r="Y30" s="20"/>
      <c r="Z30" s="11"/>
      <c r="AA30" s="20"/>
      <c r="AB30" s="11"/>
      <c r="AC30" s="11"/>
      <c r="AD30" s="20"/>
      <c r="AE30" s="20"/>
      <c r="AF30" s="20"/>
    </row>
    <row r="31" spans="1:32" s="16" customFormat="1" ht="15" customHeight="1">
      <c r="A31" s="326"/>
      <c r="B31" s="326"/>
      <c r="C31" s="326"/>
      <c r="D31" s="469"/>
      <c r="E31" s="469"/>
      <c r="F31" s="469"/>
      <c r="G31" s="477"/>
      <c r="H31" s="477"/>
      <c r="I31" s="471"/>
      <c r="J31" s="469"/>
      <c r="K31" s="469"/>
      <c r="L31" s="471"/>
      <c r="M31" s="469"/>
      <c r="N31" s="471"/>
      <c r="O31" s="469"/>
      <c r="P31" s="469"/>
      <c r="Q31" s="475"/>
      <c r="R31" s="9"/>
      <c r="S31" s="323" t="s">
        <v>344</v>
      </c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11"/>
      <c r="AE31" s="20"/>
      <c r="AF31" s="20"/>
    </row>
    <row r="32" spans="1:32" s="16" customFormat="1" ht="15" customHeight="1">
      <c r="A32" s="467"/>
      <c r="B32" s="467"/>
      <c r="C32" s="467"/>
      <c r="D32" s="469"/>
      <c r="E32" s="469"/>
      <c r="F32" s="469"/>
      <c r="G32" s="477"/>
      <c r="H32" s="477"/>
      <c r="I32" s="471"/>
      <c r="J32" s="469"/>
      <c r="K32" s="469"/>
      <c r="L32" s="471"/>
      <c r="M32" s="469"/>
      <c r="N32" s="471"/>
      <c r="O32" s="469"/>
      <c r="P32" s="469"/>
      <c r="Q32" s="476"/>
      <c r="R32" s="9"/>
      <c r="S32" s="409" t="s">
        <v>345</v>
      </c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99"/>
      <c r="AE32" s="99"/>
      <c r="AF32" s="99"/>
    </row>
    <row r="33" spans="1:32" s="16" customFormat="1" ht="15" customHeight="1" thickBot="1">
      <c r="A33" s="472" t="s">
        <v>316</v>
      </c>
      <c r="B33" s="472"/>
      <c r="C33" s="473"/>
      <c r="D33" s="44">
        <v>11997</v>
      </c>
      <c r="E33" s="44">
        <v>1588</v>
      </c>
      <c r="F33" s="44">
        <v>18</v>
      </c>
      <c r="G33" s="44" t="s">
        <v>225</v>
      </c>
      <c r="H33" s="44">
        <v>8531</v>
      </c>
      <c r="I33" s="44">
        <v>32</v>
      </c>
      <c r="J33" s="44">
        <v>94</v>
      </c>
      <c r="K33" s="44">
        <v>1158</v>
      </c>
      <c r="L33" s="44">
        <v>471</v>
      </c>
      <c r="M33" s="44">
        <v>2</v>
      </c>
      <c r="N33" s="44">
        <v>374</v>
      </c>
      <c r="O33" s="44">
        <v>1445</v>
      </c>
      <c r="P33" s="44">
        <v>2001</v>
      </c>
      <c r="Q33" s="44">
        <v>1751</v>
      </c>
      <c r="R33" s="9"/>
      <c r="S33" s="64"/>
      <c r="T33" s="65"/>
      <c r="U33" s="64"/>
      <c r="V33" s="64"/>
      <c r="W33" s="64"/>
      <c r="X33" s="64"/>
      <c r="Y33" s="64"/>
      <c r="Z33" s="64"/>
      <c r="AA33" s="49" t="s">
        <v>234</v>
      </c>
      <c r="AB33" s="64"/>
      <c r="AC33" s="64"/>
      <c r="AD33" s="49"/>
      <c r="AE33" s="49"/>
      <c r="AF33" s="49"/>
    </row>
    <row r="34" spans="1:32" s="16" customFormat="1" ht="15" customHeight="1">
      <c r="A34" s="432">
        <v>3</v>
      </c>
      <c r="B34" s="432"/>
      <c r="C34" s="433"/>
      <c r="D34" s="44">
        <v>11999</v>
      </c>
      <c r="E34" s="44">
        <v>1584</v>
      </c>
      <c r="F34" s="44">
        <v>18</v>
      </c>
      <c r="G34" s="44" t="s">
        <v>225</v>
      </c>
      <c r="H34" s="44">
        <v>9131</v>
      </c>
      <c r="I34" s="44">
        <v>31</v>
      </c>
      <c r="J34" s="44">
        <v>100</v>
      </c>
      <c r="K34" s="44">
        <v>1137</v>
      </c>
      <c r="L34" s="44">
        <v>463</v>
      </c>
      <c r="M34" s="44">
        <v>1</v>
      </c>
      <c r="N34" s="44">
        <v>364</v>
      </c>
      <c r="O34" s="44">
        <v>1437</v>
      </c>
      <c r="P34" s="44">
        <v>2007</v>
      </c>
      <c r="Q34" s="44">
        <v>1796</v>
      </c>
      <c r="R34" s="25"/>
      <c r="S34" s="424" t="s">
        <v>346</v>
      </c>
      <c r="T34" s="382" t="s">
        <v>235</v>
      </c>
      <c r="U34" s="383"/>
      <c r="V34" s="397" t="s">
        <v>209</v>
      </c>
      <c r="W34" s="398"/>
      <c r="X34" s="399" t="s">
        <v>210</v>
      </c>
      <c r="Y34" s="398"/>
      <c r="Z34" s="399" t="s">
        <v>211</v>
      </c>
      <c r="AA34" s="398"/>
      <c r="AB34" s="399" t="s">
        <v>206</v>
      </c>
      <c r="AC34" s="397"/>
      <c r="AD34" s="13"/>
      <c r="AE34" s="13"/>
      <c r="AF34" s="9"/>
    </row>
    <row r="35" spans="1:30" s="16" customFormat="1" ht="15" customHeight="1">
      <c r="A35" s="432">
        <v>4</v>
      </c>
      <c r="B35" s="432"/>
      <c r="C35" s="433"/>
      <c r="D35" s="44">
        <v>12028</v>
      </c>
      <c r="E35" s="44">
        <v>1549</v>
      </c>
      <c r="F35" s="44">
        <v>17</v>
      </c>
      <c r="G35" s="44" t="s">
        <v>225</v>
      </c>
      <c r="H35" s="44">
        <v>9899</v>
      </c>
      <c r="I35" s="44">
        <v>26</v>
      </c>
      <c r="J35" s="44">
        <v>101</v>
      </c>
      <c r="K35" s="44">
        <v>1114</v>
      </c>
      <c r="L35" s="44">
        <v>456</v>
      </c>
      <c r="M35" s="44">
        <v>1</v>
      </c>
      <c r="N35" s="44">
        <v>357</v>
      </c>
      <c r="O35" s="44">
        <v>1420</v>
      </c>
      <c r="P35" s="44">
        <v>1995</v>
      </c>
      <c r="Q35" s="44">
        <v>1666</v>
      </c>
      <c r="R35" s="25"/>
      <c r="S35" s="425"/>
      <c r="T35" s="26" t="s">
        <v>81</v>
      </c>
      <c r="U35" s="26" t="s">
        <v>82</v>
      </c>
      <c r="V35" s="26" t="s">
        <v>81</v>
      </c>
      <c r="W35" s="26" t="s">
        <v>82</v>
      </c>
      <c r="X35" s="26" t="s">
        <v>81</v>
      </c>
      <c r="Y35" s="26" t="s">
        <v>82</v>
      </c>
      <c r="Z35" s="26" t="s">
        <v>81</v>
      </c>
      <c r="AA35" s="26" t="s">
        <v>82</v>
      </c>
      <c r="AB35" s="26" t="s">
        <v>81</v>
      </c>
      <c r="AC35" s="27" t="s">
        <v>82</v>
      </c>
      <c r="AD35" s="20"/>
    </row>
    <row r="36" spans="1:31" s="16" customFormat="1" ht="15" customHeight="1">
      <c r="A36" s="432">
        <v>5</v>
      </c>
      <c r="B36" s="432"/>
      <c r="C36" s="433"/>
      <c r="D36" s="44">
        <v>12023</v>
      </c>
      <c r="E36" s="44">
        <v>1251</v>
      </c>
      <c r="F36" s="44">
        <v>20</v>
      </c>
      <c r="G36" s="44" t="s">
        <v>225</v>
      </c>
      <c r="H36" s="44">
        <v>9228</v>
      </c>
      <c r="I36" s="44">
        <v>32</v>
      </c>
      <c r="J36" s="44">
        <v>111</v>
      </c>
      <c r="K36" s="44">
        <v>1106</v>
      </c>
      <c r="L36" s="44">
        <v>446</v>
      </c>
      <c r="M36" s="44">
        <v>1</v>
      </c>
      <c r="N36" s="44">
        <v>360</v>
      </c>
      <c r="O36" s="44">
        <v>1405</v>
      </c>
      <c r="P36" s="44">
        <v>2019</v>
      </c>
      <c r="Q36" s="44">
        <v>1696</v>
      </c>
      <c r="S36" s="236" t="s">
        <v>347</v>
      </c>
      <c r="T36" s="148">
        <v>3007</v>
      </c>
      <c r="U36" s="148">
        <v>3398</v>
      </c>
      <c r="V36" s="19">
        <v>171.3</v>
      </c>
      <c r="W36" s="19">
        <v>158.4</v>
      </c>
      <c r="X36" s="19">
        <v>61.6</v>
      </c>
      <c r="Y36" s="19">
        <v>51.3</v>
      </c>
      <c r="Z36" s="19">
        <v>87.2</v>
      </c>
      <c r="AA36" s="19">
        <v>80.7</v>
      </c>
      <c r="AB36" s="19">
        <v>92.6</v>
      </c>
      <c r="AC36" s="19">
        <v>86.3</v>
      </c>
      <c r="AD36" s="13"/>
      <c r="AE36" s="13"/>
    </row>
    <row r="37" spans="1:31" ht="15" customHeight="1">
      <c r="A37" s="413">
        <v>6</v>
      </c>
      <c r="B37" s="413"/>
      <c r="C37" s="414"/>
      <c r="D37" s="223">
        <v>12023</v>
      </c>
      <c r="E37" s="224">
        <v>694</v>
      </c>
      <c r="F37" s="224">
        <v>20</v>
      </c>
      <c r="G37" s="224" t="s">
        <v>225</v>
      </c>
      <c r="H37" s="224">
        <v>10001</v>
      </c>
      <c r="I37" s="224">
        <v>33</v>
      </c>
      <c r="J37" s="224">
        <v>116</v>
      </c>
      <c r="K37" s="224">
        <v>1097</v>
      </c>
      <c r="L37" s="224">
        <v>437</v>
      </c>
      <c r="M37" s="224">
        <v>1</v>
      </c>
      <c r="N37" s="224">
        <v>366</v>
      </c>
      <c r="O37" s="224">
        <v>1405</v>
      </c>
      <c r="P37" s="224">
        <v>2049</v>
      </c>
      <c r="Q37" s="224">
        <v>1750</v>
      </c>
      <c r="R37" s="125"/>
      <c r="S37" s="172"/>
      <c r="T37" s="175"/>
      <c r="U37" s="175"/>
      <c r="V37" s="176"/>
      <c r="W37" s="176"/>
      <c r="X37" s="176"/>
      <c r="Y37" s="176"/>
      <c r="Z37" s="176"/>
      <c r="AA37" s="176"/>
      <c r="AB37" s="176"/>
      <c r="AC37" s="176"/>
      <c r="AD37" s="53"/>
      <c r="AE37" s="53"/>
    </row>
    <row r="38" spans="1:31" ht="15" customHeight="1">
      <c r="A38" s="87" t="s">
        <v>214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Q38" s="124"/>
      <c r="R38" s="124"/>
      <c r="S38" s="244">
        <v>3</v>
      </c>
      <c r="T38" s="138">
        <v>3046</v>
      </c>
      <c r="U38" s="138">
        <v>3214</v>
      </c>
      <c r="V38" s="88">
        <v>171.6</v>
      </c>
      <c r="W38" s="88">
        <v>158.5</v>
      </c>
      <c r="X38" s="88">
        <v>62.4</v>
      </c>
      <c r="Y38" s="88">
        <v>51.7</v>
      </c>
      <c r="Z38" s="88">
        <v>87.2</v>
      </c>
      <c r="AA38" s="88">
        <v>80.8</v>
      </c>
      <c r="AB38" s="88">
        <v>92.9</v>
      </c>
      <c r="AC38" s="88">
        <v>86.5</v>
      </c>
      <c r="AD38" s="53"/>
      <c r="AE38" s="53"/>
    </row>
    <row r="39" spans="1:31" ht="15" customHeight="1">
      <c r="A39" s="119"/>
      <c r="B39" s="119"/>
      <c r="C39" s="119"/>
      <c r="D39" s="119"/>
      <c r="E39" s="119"/>
      <c r="F39" s="119"/>
      <c r="G39" s="119"/>
      <c r="H39" s="119"/>
      <c r="Q39" s="124"/>
      <c r="R39" s="124"/>
      <c r="S39" s="244"/>
      <c r="T39" s="138"/>
      <c r="U39" s="138"/>
      <c r="V39" s="88"/>
      <c r="W39" s="88"/>
      <c r="X39" s="88"/>
      <c r="Y39" s="88"/>
      <c r="Z39" s="88"/>
      <c r="AA39" s="88"/>
      <c r="AB39" s="88"/>
      <c r="AC39" s="88"/>
      <c r="AD39" s="66"/>
      <c r="AE39" s="66"/>
    </row>
    <row r="40" spans="1:31" ht="15" customHeight="1">
      <c r="A40" s="323" t="s">
        <v>460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25"/>
      <c r="S40" s="246">
        <v>4</v>
      </c>
      <c r="T40" s="148">
        <v>2907</v>
      </c>
      <c r="U40" s="148">
        <v>3491</v>
      </c>
      <c r="V40" s="19">
        <v>171.6</v>
      </c>
      <c r="W40" s="19">
        <v>158.7</v>
      </c>
      <c r="X40" s="19">
        <v>62.6</v>
      </c>
      <c r="Y40" s="19">
        <v>51.8</v>
      </c>
      <c r="Z40" s="19">
        <v>87.6</v>
      </c>
      <c r="AA40" s="19">
        <v>81.2</v>
      </c>
      <c r="AB40" s="19">
        <v>92.5</v>
      </c>
      <c r="AC40" s="19">
        <v>86.3</v>
      </c>
      <c r="AD40" s="53"/>
      <c r="AE40" s="53"/>
    </row>
    <row r="41" spans="2:31" ht="15" customHeight="1" thickBo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Q41" s="124"/>
      <c r="R41" s="124"/>
      <c r="S41" s="244"/>
      <c r="T41" s="138"/>
      <c r="U41" s="138"/>
      <c r="V41" s="88"/>
      <c r="W41" s="88"/>
      <c r="X41" s="88"/>
      <c r="Y41" s="88"/>
      <c r="Z41" s="88"/>
      <c r="AA41" s="88"/>
      <c r="AB41" s="88"/>
      <c r="AC41" s="88"/>
      <c r="AD41" s="53"/>
      <c r="AE41" s="53"/>
    </row>
    <row r="42" spans="1:32" ht="15" customHeight="1">
      <c r="A42" s="417" t="s">
        <v>323</v>
      </c>
      <c r="B42" s="420" t="s">
        <v>3</v>
      </c>
      <c r="C42" s="410" t="s">
        <v>231</v>
      </c>
      <c r="D42" s="410" t="s">
        <v>83</v>
      </c>
      <c r="E42" s="410" t="s">
        <v>84</v>
      </c>
      <c r="F42" s="238" t="s">
        <v>325</v>
      </c>
      <c r="G42" s="410" t="s">
        <v>85</v>
      </c>
      <c r="H42" s="410" t="s">
        <v>232</v>
      </c>
      <c r="I42" s="410" t="s">
        <v>86</v>
      </c>
      <c r="J42" s="410" t="s">
        <v>87</v>
      </c>
      <c r="K42" s="410" t="s">
        <v>88</v>
      </c>
      <c r="L42" s="410" t="s">
        <v>89</v>
      </c>
      <c r="M42" s="410" t="s">
        <v>90</v>
      </c>
      <c r="N42" s="410" t="s">
        <v>233</v>
      </c>
      <c r="O42" s="410" t="s">
        <v>91</v>
      </c>
      <c r="P42" s="410" t="s">
        <v>92</v>
      </c>
      <c r="Q42" s="445" t="s">
        <v>93</v>
      </c>
      <c r="R42" s="124"/>
      <c r="S42" s="244">
        <v>5</v>
      </c>
      <c r="T42" s="138">
        <v>2850</v>
      </c>
      <c r="U42" s="138">
        <v>2908</v>
      </c>
      <c r="V42" s="88">
        <v>171.7</v>
      </c>
      <c r="W42" s="88">
        <v>158.6</v>
      </c>
      <c r="X42" s="88">
        <v>63.4</v>
      </c>
      <c r="Y42" s="88">
        <v>52</v>
      </c>
      <c r="Z42" s="88">
        <v>87.5</v>
      </c>
      <c r="AA42" s="88">
        <v>81.2</v>
      </c>
      <c r="AB42" s="88">
        <v>92.7</v>
      </c>
      <c r="AC42" s="88">
        <v>86.4</v>
      </c>
      <c r="AD42" s="66"/>
      <c r="AE42" s="66"/>
      <c r="AF42" s="66"/>
    </row>
    <row r="43" spans="1:32" ht="15" customHeight="1">
      <c r="A43" s="418"/>
      <c r="B43" s="421"/>
      <c r="C43" s="411"/>
      <c r="D43" s="411"/>
      <c r="E43" s="411"/>
      <c r="F43" s="239" t="s">
        <v>324</v>
      </c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46"/>
      <c r="R43" s="124"/>
      <c r="S43" s="244"/>
      <c r="T43" s="138"/>
      <c r="U43" s="138"/>
      <c r="V43" s="88"/>
      <c r="W43" s="88"/>
      <c r="X43" s="88"/>
      <c r="Y43" s="88"/>
      <c r="Z43" s="88"/>
      <c r="AA43" s="88"/>
      <c r="AB43" s="88"/>
      <c r="AC43" s="88"/>
      <c r="AD43" s="66"/>
      <c r="AE43" s="66"/>
      <c r="AF43" s="66"/>
    </row>
    <row r="44" spans="1:32" ht="15" customHeight="1">
      <c r="A44" s="419"/>
      <c r="B44" s="421"/>
      <c r="C44" s="412"/>
      <c r="D44" s="412"/>
      <c r="E44" s="412"/>
      <c r="F44" s="240" t="s">
        <v>326</v>
      </c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47"/>
      <c r="R44" s="124"/>
      <c r="S44" s="245">
        <v>6</v>
      </c>
      <c r="T44" s="247">
        <v>2612</v>
      </c>
      <c r="U44" s="247">
        <v>2727</v>
      </c>
      <c r="V44" s="248">
        <v>171.6</v>
      </c>
      <c r="W44" s="248">
        <v>158.5</v>
      </c>
      <c r="X44" s="248">
        <v>63.1</v>
      </c>
      <c r="Y44" s="248">
        <v>51.1</v>
      </c>
      <c r="Z44" s="248">
        <v>87.7</v>
      </c>
      <c r="AA44" s="248">
        <v>81.2</v>
      </c>
      <c r="AB44" s="248">
        <v>92.5</v>
      </c>
      <c r="AC44" s="248">
        <v>86.4</v>
      </c>
      <c r="AD44" s="66"/>
      <c r="AE44" s="66"/>
      <c r="AF44" s="66"/>
    </row>
    <row r="45" spans="1:32" ht="15" customHeight="1">
      <c r="A45" s="241" t="s">
        <v>317</v>
      </c>
      <c r="B45" s="280">
        <f>SUM(C45:Q45)</f>
        <v>38263</v>
      </c>
      <c r="C45" s="136">
        <v>14507</v>
      </c>
      <c r="D45" s="136">
        <v>2233</v>
      </c>
      <c r="E45" s="136">
        <v>1217</v>
      </c>
      <c r="F45" s="136">
        <v>165</v>
      </c>
      <c r="G45" s="136">
        <v>3622</v>
      </c>
      <c r="H45" s="136">
        <v>1814</v>
      </c>
      <c r="I45" s="136">
        <v>1592</v>
      </c>
      <c r="J45" s="136">
        <v>91</v>
      </c>
      <c r="K45" s="136">
        <v>97</v>
      </c>
      <c r="L45" s="136">
        <v>242</v>
      </c>
      <c r="M45" s="136">
        <v>289</v>
      </c>
      <c r="N45" s="136">
        <v>1564</v>
      </c>
      <c r="O45" s="136">
        <v>1377</v>
      </c>
      <c r="P45" s="136">
        <v>2697</v>
      </c>
      <c r="Q45" s="136">
        <v>6756</v>
      </c>
      <c r="R45" s="124"/>
      <c r="S45" s="85" t="s">
        <v>213</v>
      </c>
      <c r="T45" s="5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2" ht="15" customHeight="1">
      <c r="A46" s="117">
        <v>3</v>
      </c>
      <c r="B46" s="281">
        <f>SUM(C46:Q46)</f>
        <v>38274</v>
      </c>
      <c r="C46" s="122">
        <v>14406</v>
      </c>
      <c r="D46" s="122">
        <v>2262</v>
      </c>
      <c r="E46" s="122">
        <v>1232</v>
      </c>
      <c r="F46" s="122">
        <v>164</v>
      </c>
      <c r="G46" s="122">
        <v>3588</v>
      </c>
      <c r="H46" s="122">
        <v>1811</v>
      </c>
      <c r="I46" s="122">
        <v>1603</v>
      </c>
      <c r="J46" s="122">
        <v>92</v>
      </c>
      <c r="K46" s="122">
        <v>95</v>
      </c>
      <c r="L46" s="122">
        <v>228</v>
      </c>
      <c r="M46" s="122">
        <v>289</v>
      </c>
      <c r="N46" s="122">
        <v>1578</v>
      </c>
      <c r="O46" s="122">
        <v>1400</v>
      </c>
      <c r="P46" s="122">
        <v>2720</v>
      </c>
      <c r="Q46" s="122">
        <v>6806</v>
      </c>
      <c r="R46" s="124"/>
      <c r="S46" s="85"/>
      <c r="T46" s="5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ht="15" customHeight="1">
      <c r="A47" s="117">
        <v>4</v>
      </c>
      <c r="B47" s="281">
        <f>SUM(C47:Q47)</f>
        <v>38079</v>
      </c>
      <c r="C47" s="122">
        <v>14278</v>
      </c>
      <c r="D47" s="122">
        <v>2264</v>
      </c>
      <c r="E47" s="122">
        <v>1221</v>
      </c>
      <c r="F47" s="122">
        <v>153</v>
      </c>
      <c r="G47" s="122">
        <v>3605</v>
      </c>
      <c r="H47" s="122">
        <v>1772</v>
      </c>
      <c r="I47" s="122">
        <v>1589</v>
      </c>
      <c r="J47" s="122">
        <v>88</v>
      </c>
      <c r="K47" s="122">
        <v>90</v>
      </c>
      <c r="L47" s="122">
        <v>220</v>
      </c>
      <c r="M47" s="122">
        <v>273</v>
      </c>
      <c r="N47" s="122">
        <v>1574</v>
      </c>
      <c r="O47" s="122">
        <v>1405</v>
      </c>
      <c r="P47" s="122">
        <v>2722</v>
      </c>
      <c r="Q47" s="122">
        <v>6825</v>
      </c>
      <c r="R47" s="86"/>
      <c r="S47" s="85"/>
      <c r="T47" s="5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 ht="15" customHeight="1">
      <c r="A48" s="117">
        <v>5</v>
      </c>
      <c r="B48" s="281">
        <f>SUM(C48:Q48)</f>
        <v>38126</v>
      </c>
      <c r="C48" s="122">
        <v>14235</v>
      </c>
      <c r="D48" s="122">
        <v>2292</v>
      </c>
      <c r="E48" s="122">
        <v>1218</v>
      </c>
      <c r="F48" s="122">
        <v>162</v>
      </c>
      <c r="G48" s="122">
        <v>3610</v>
      </c>
      <c r="H48" s="122">
        <v>1768</v>
      </c>
      <c r="I48" s="122">
        <v>1586</v>
      </c>
      <c r="J48" s="122">
        <v>85</v>
      </c>
      <c r="K48" s="122">
        <v>88</v>
      </c>
      <c r="L48" s="122">
        <v>214</v>
      </c>
      <c r="M48" s="122">
        <v>256</v>
      </c>
      <c r="N48" s="122">
        <v>1580</v>
      </c>
      <c r="O48" s="122">
        <v>1422</v>
      </c>
      <c r="P48" s="122">
        <v>2743</v>
      </c>
      <c r="Q48" s="122">
        <v>6867</v>
      </c>
      <c r="R48" s="124"/>
      <c r="S48" s="85"/>
      <c r="T48" s="56"/>
      <c r="U48" s="66"/>
      <c r="V48" s="66"/>
      <c r="W48" s="66"/>
      <c r="X48" s="66"/>
      <c r="Y48" s="66"/>
      <c r="Z48" s="66"/>
      <c r="AA48" s="66"/>
      <c r="AB48" s="66"/>
      <c r="AC48" s="66"/>
      <c r="AD48" s="53"/>
      <c r="AE48" s="53"/>
      <c r="AF48" s="53"/>
    </row>
    <row r="49" spans="1:29" ht="15" customHeight="1">
      <c r="A49" s="242">
        <v>6</v>
      </c>
      <c r="B49" s="223">
        <f>SUM(C49:Q49)</f>
        <v>38314</v>
      </c>
      <c r="C49" s="224">
        <v>14313</v>
      </c>
      <c r="D49" s="224">
        <v>2409</v>
      </c>
      <c r="E49" s="224">
        <v>1237</v>
      </c>
      <c r="F49" s="224">
        <v>165</v>
      </c>
      <c r="G49" s="224">
        <v>3602</v>
      </c>
      <c r="H49" s="224">
        <v>1743</v>
      </c>
      <c r="I49" s="224">
        <v>1560</v>
      </c>
      <c r="J49" s="224">
        <v>84</v>
      </c>
      <c r="K49" s="224">
        <v>85</v>
      </c>
      <c r="L49" s="224">
        <v>204</v>
      </c>
      <c r="M49" s="224">
        <v>254</v>
      </c>
      <c r="N49" s="224">
        <v>1581</v>
      </c>
      <c r="O49" s="224">
        <v>1433</v>
      </c>
      <c r="P49" s="224">
        <v>2751</v>
      </c>
      <c r="Q49" s="224">
        <v>6893</v>
      </c>
      <c r="R49" s="125"/>
      <c r="S49" s="126"/>
      <c r="T49" s="56"/>
      <c r="U49" s="66"/>
      <c r="V49" s="66"/>
      <c r="W49" s="66"/>
      <c r="X49" s="66"/>
      <c r="Y49" s="66"/>
      <c r="Z49" s="66"/>
      <c r="AA49" s="66"/>
      <c r="AB49" s="66"/>
      <c r="AC49" s="66"/>
    </row>
    <row r="50" spans="1:32" ht="15" customHeight="1">
      <c r="A50" s="87" t="s">
        <v>214</v>
      </c>
      <c r="B50" s="10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124"/>
      <c r="S50" s="103"/>
      <c r="T50" s="117"/>
      <c r="U50" s="53"/>
      <c r="V50" s="53"/>
      <c r="W50" s="53"/>
      <c r="X50" s="53"/>
      <c r="Y50" s="53"/>
      <c r="Z50" s="53"/>
      <c r="AA50" s="53"/>
      <c r="AB50" s="53"/>
      <c r="AC50" s="53"/>
      <c r="AD50" s="91"/>
      <c r="AE50" s="91"/>
      <c r="AF50" s="91"/>
    </row>
    <row r="51" spans="2:32" ht="15" customHeight="1">
      <c r="B51" s="124"/>
      <c r="C51" s="124"/>
      <c r="D51" s="124"/>
      <c r="E51" s="124"/>
      <c r="F51" s="124"/>
      <c r="G51" s="124"/>
      <c r="H51" s="124"/>
      <c r="R51" s="124"/>
      <c r="S51" s="448" t="s">
        <v>348</v>
      </c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86"/>
      <c r="AE51" s="91"/>
      <c r="AF51" s="91"/>
    </row>
    <row r="52" spans="1:32" s="16" customFormat="1" ht="15" customHeight="1" thickBot="1">
      <c r="A52" s="323" t="s">
        <v>327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431"/>
      <c r="Q52" s="431"/>
      <c r="R52" s="22"/>
      <c r="S52" s="64"/>
      <c r="T52" s="65"/>
      <c r="U52" s="177"/>
      <c r="V52" s="177"/>
      <c r="W52" s="177"/>
      <c r="X52" s="177"/>
      <c r="Y52" s="177"/>
      <c r="Z52" s="177"/>
      <c r="AA52" s="177"/>
      <c r="AB52" s="177"/>
      <c r="AC52" s="177"/>
      <c r="AD52" s="13"/>
      <c r="AE52" s="47"/>
      <c r="AF52" s="47"/>
    </row>
    <row r="53" spans="1:32" ht="15" customHeight="1" thickBot="1">
      <c r="A53" s="16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134"/>
      <c r="P53" s="135"/>
      <c r="Q53" s="9" t="s">
        <v>318</v>
      </c>
      <c r="R53" s="25"/>
      <c r="S53" s="326" t="s">
        <v>349</v>
      </c>
      <c r="T53" s="442"/>
      <c r="U53" s="377" t="s">
        <v>350</v>
      </c>
      <c r="V53" s="378"/>
      <c r="W53" s="379"/>
      <c r="X53" s="390" t="s">
        <v>215</v>
      </c>
      <c r="Y53" s="391"/>
      <c r="Z53" s="390" t="s">
        <v>216</v>
      </c>
      <c r="AA53" s="391"/>
      <c r="AB53" s="390" t="s">
        <v>217</v>
      </c>
      <c r="AC53" s="449"/>
      <c r="AD53" s="53"/>
      <c r="AE53" s="53"/>
      <c r="AF53" s="53"/>
    </row>
    <row r="54" spans="1:32" ht="15" customHeight="1">
      <c r="A54" s="417" t="s">
        <v>323</v>
      </c>
      <c r="B54" s="415" t="s">
        <v>199</v>
      </c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381"/>
      <c r="Q54" s="491" t="s">
        <v>337</v>
      </c>
      <c r="R54" s="132"/>
      <c r="S54" s="426"/>
      <c r="T54" s="422"/>
      <c r="U54" s="380" t="s">
        <v>81</v>
      </c>
      <c r="V54" s="381"/>
      <c r="W54" s="118" t="s">
        <v>82</v>
      </c>
      <c r="X54" s="118" t="s">
        <v>81</v>
      </c>
      <c r="Y54" s="118" t="s">
        <v>82</v>
      </c>
      <c r="Z54" s="118" t="s">
        <v>81</v>
      </c>
      <c r="AA54" s="118" t="s">
        <v>82</v>
      </c>
      <c r="AB54" s="118" t="s">
        <v>81</v>
      </c>
      <c r="AC54" s="86" t="s">
        <v>82</v>
      </c>
      <c r="AD54" s="53"/>
      <c r="AE54" s="53"/>
      <c r="AF54" s="53"/>
    </row>
    <row r="55" spans="1:32" ht="15" customHeight="1">
      <c r="A55" s="418"/>
      <c r="B55" s="403" t="s">
        <v>94</v>
      </c>
      <c r="C55" s="404"/>
      <c r="D55" s="403" t="s">
        <v>328</v>
      </c>
      <c r="E55" s="422"/>
      <c r="F55" s="483" t="s">
        <v>329</v>
      </c>
      <c r="G55" s="396" t="s">
        <v>330</v>
      </c>
      <c r="H55" s="396" t="s">
        <v>331</v>
      </c>
      <c r="I55" s="486" t="s">
        <v>332</v>
      </c>
      <c r="J55" s="396" t="s">
        <v>200</v>
      </c>
      <c r="K55" s="396" t="s">
        <v>333</v>
      </c>
      <c r="L55" s="396" t="s">
        <v>334</v>
      </c>
      <c r="M55" s="486" t="s">
        <v>335</v>
      </c>
      <c r="N55" s="396" t="s">
        <v>201</v>
      </c>
      <c r="O55" s="479" t="s">
        <v>319</v>
      </c>
      <c r="P55" s="481" t="s">
        <v>336</v>
      </c>
      <c r="Q55" s="446"/>
      <c r="R55" s="133"/>
      <c r="S55" s="443" t="s">
        <v>320</v>
      </c>
      <c r="T55" s="444"/>
      <c r="U55" s="374">
        <v>4215</v>
      </c>
      <c r="V55" s="374"/>
      <c r="W55" s="143">
        <v>2829</v>
      </c>
      <c r="X55" s="178">
        <v>1</v>
      </c>
      <c r="Y55" s="178">
        <v>0.2</v>
      </c>
      <c r="Z55" s="178">
        <v>1.5</v>
      </c>
      <c r="AA55" s="178">
        <v>8.3</v>
      </c>
      <c r="AB55" s="179" t="s">
        <v>225</v>
      </c>
      <c r="AC55" s="179">
        <v>0.04</v>
      </c>
      <c r="AD55" s="66"/>
      <c r="AE55" s="66"/>
      <c r="AF55" s="66"/>
    </row>
    <row r="56" spans="1:33" ht="15" customHeight="1">
      <c r="A56" s="418"/>
      <c r="B56" s="403"/>
      <c r="C56" s="404"/>
      <c r="D56" s="403"/>
      <c r="E56" s="422"/>
      <c r="F56" s="484"/>
      <c r="G56" s="478"/>
      <c r="H56" s="478"/>
      <c r="I56" s="487"/>
      <c r="J56" s="478"/>
      <c r="K56" s="478"/>
      <c r="L56" s="478"/>
      <c r="M56" s="487"/>
      <c r="N56" s="478"/>
      <c r="O56" s="480"/>
      <c r="P56" s="481"/>
      <c r="Q56" s="446"/>
      <c r="R56" s="133"/>
      <c r="S56" s="388"/>
      <c r="T56" s="389"/>
      <c r="U56" s="384"/>
      <c r="V56" s="384"/>
      <c r="W56" s="122"/>
      <c r="X56" s="93"/>
      <c r="Y56" s="93"/>
      <c r="Z56" s="93"/>
      <c r="AA56" s="93"/>
      <c r="AB56" s="142"/>
      <c r="AC56" s="142"/>
      <c r="AD56" s="86"/>
      <c r="AE56" s="53"/>
      <c r="AF56" s="53"/>
      <c r="AG56" s="53"/>
    </row>
    <row r="57" spans="1:35" ht="15" customHeight="1">
      <c r="A57" s="418"/>
      <c r="B57" s="403"/>
      <c r="C57" s="404"/>
      <c r="D57" s="403"/>
      <c r="E57" s="422"/>
      <c r="F57" s="484"/>
      <c r="G57" s="478"/>
      <c r="H57" s="478"/>
      <c r="I57" s="487"/>
      <c r="J57" s="478"/>
      <c r="K57" s="478"/>
      <c r="L57" s="478"/>
      <c r="M57" s="487"/>
      <c r="N57" s="478"/>
      <c r="O57" s="480"/>
      <c r="P57" s="481"/>
      <c r="Q57" s="446"/>
      <c r="R57" s="133"/>
      <c r="S57" s="392">
        <v>3</v>
      </c>
      <c r="T57" s="393"/>
      <c r="U57" s="374">
        <v>4138</v>
      </c>
      <c r="V57" s="374"/>
      <c r="W57" s="122">
        <v>2787</v>
      </c>
      <c r="X57" s="93">
        <v>1.7</v>
      </c>
      <c r="Y57" s="93">
        <v>0.1</v>
      </c>
      <c r="Z57" s="93">
        <v>1.4</v>
      </c>
      <c r="AA57" s="93">
        <v>10.1</v>
      </c>
      <c r="AB57" s="142" t="s">
        <v>225</v>
      </c>
      <c r="AC57" s="142">
        <v>0.07</v>
      </c>
      <c r="AD57" s="53"/>
      <c r="AE57" s="53"/>
      <c r="AF57" s="53"/>
      <c r="AG57" s="53"/>
      <c r="AI57" s="180"/>
    </row>
    <row r="58" spans="1:35" ht="15" customHeight="1">
      <c r="A58" s="419"/>
      <c r="B58" s="405"/>
      <c r="C58" s="406"/>
      <c r="D58" s="405"/>
      <c r="E58" s="423"/>
      <c r="F58" s="485"/>
      <c r="G58" s="478"/>
      <c r="H58" s="478"/>
      <c r="I58" s="488"/>
      <c r="J58" s="478"/>
      <c r="K58" s="478"/>
      <c r="L58" s="478"/>
      <c r="M58" s="488"/>
      <c r="N58" s="478"/>
      <c r="O58" s="480"/>
      <c r="P58" s="482"/>
      <c r="Q58" s="492"/>
      <c r="R58" s="133"/>
      <c r="S58" s="388"/>
      <c r="T58" s="389"/>
      <c r="U58" s="384"/>
      <c r="V58" s="384"/>
      <c r="W58" s="122"/>
      <c r="X58" s="93"/>
      <c r="Y58" s="93"/>
      <c r="Z58" s="93"/>
      <c r="AA58" s="93"/>
      <c r="AB58" s="142"/>
      <c r="AC58" s="142"/>
      <c r="AD58" s="53"/>
      <c r="AE58" s="66"/>
      <c r="AF58" s="66"/>
      <c r="AG58" s="66"/>
      <c r="AI58" s="91"/>
    </row>
    <row r="59" spans="1:35" ht="15" customHeight="1">
      <c r="A59" s="243" t="s">
        <v>321</v>
      </c>
      <c r="B59" s="386">
        <f>SUM(D59:P59)</f>
        <v>5</v>
      </c>
      <c r="C59" s="387"/>
      <c r="D59" s="374" t="s">
        <v>225</v>
      </c>
      <c r="E59" s="374"/>
      <c r="F59" s="122">
        <v>4</v>
      </c>
      <c r="G59" s="122" t="s">
        <v>225</v>
      </c>
      <c r="H59" s="122">
        <v>1</v>
      </c>
      <c r="I59" s="122" t="s">
        <v>225</v>
      </c>
      <c r="J59" s="122" t="s">
        <v>225</v>
      </c>
      <c r="K59" s="122" t="s">
        <v>225</v>
      </c>
      <c r="L59" s="122" t="s">
        <v>225</v>
      </c>
      <c r="M59" s="122" t="s">
        <v>225</v>
      </c>
      <c r="N59" s="122" t="s">
        <v>225</v>
      </c>
      <c r="O59" s="122" t="s">
        <v>225</v>
      </c>
      <c r="P59" s="122" t="s">
        <v>225</v>
      </c>
      <c r="Q59" s="122">
        <v>260</v>
      </c>
      <c r="R59" s="52"/>
      <c r="S59" s="392">
        <v>4</v>
      </c>
      <c r="T59" s="393"/>
      <c r="U59" s="374">
        <v>4218</v>
      </c>
      <c r="V59" s="374"/>
      <c r="W59" s="122">
        <v>2837</v>
      </c>
      <c r="X59" s="93">
        <v>1.3</v>
      </c>
      <c r="Y59" s="93">
        <v>0.2</v>
      </c>
      <c r="Z59" s="93">
        <v>1.1</v>
      </c>
      <c r="AA59" s="93">
        <v>12.3</v>
      </c>
      <c r="AB59" s="142" t="s">
        <v>225</v>
      </c>
      <c r="AC59" s="142" t="s">
        <v>225</v>
      </c>
      <c r="AD59" s="66"/>
      <c r="AE59" s="53"/>
      <c r="AF59" s="53"/>
      <c r="AG59" s="53"/>
      <c r="AI59" s="91"/>
    </row>
    <row r="60" spans="1:35" ht="15" customHeight="1">
      <c r="A60" s="244">
        <v>3</v>
      </c>
      <c r="B60" s="386">
        <f>SUM(D60:P60)</f>
        <v>4</v>
      </c>
      <c r="C60" s="387"/>
      <c r="D60" s="374" t="s">
        <v>225</v>
      </c>
      <c r="E60" s="374"/>
      <c r="F60" s="122">
        <v>3</v>
      </c>
      <c r="G60" s="122" t="s">
        <v>225</v>
      </c>
      <c r="H60" s="122">
        <v>1</v>
      </c>
      <c r="I60" s="122" t="s">
        <v>225</v>
      </c>
      <c r="J60" s="122" t="s">
        <v>225</v>
      </c>
      <c r="K60" s="122" t="s">
        <v>225</v>
      </c>
      <c r="L60" s="122" t="s">
        <v>225</v>
      </c>
      <c r="M60" s="122" t="s">
        <v>225</v>
      </c>
      <c r="N60" s="122" t="s">
        <v>225</v>
      </c>
      <c r="O60" s="122" t="s">
        <v>225</v>
      </c>
      <c r="P60" s="122" t="s">
        <v>225</v>
      </c>
      <c r="Q60" s="122">
        <v>478</v>
      </c>
      <c r="R60" s="52"/>
      <c r="S60" s="388"/>
      <c r="T60" s="389"/>
      <c r="U60" s="384"/>
      <c r="V60" s="384"/>
      <c r="W60" s="122"/>
      <c r="X60" s="93"/>
      <c r="Y60" s="93"/>
      <c r="Z60" s="93"/>
      <c r="AA60" s="93"/>
      <c r="AB60" s="142"/>
      <c r="AC60" s="142"/>
      <c r="AD60" s="53"/>
      <c r="AE60" s="53"/>
      <c r="AF60" s="53"/>
      <c r="AG60" s="53"/>
      <c r="AI60" s="91"/>
    </row>
    <row r="61" spans="1:35" ht="15" customHeight="1">
      <c r="A61" s="244">
        <v>4</v>
      </c>
      <c r="B61" s="386">
        <f>SUM(D61:P61)</f>
        <v>3</v>
      </c>
      <c r="C61" s="387"/>
      <c r="D61" s="374" t="s">
        <v>225</v>
      </c>
      <c r="E61" s="374"/>
      <c r="F61" s="122">
        <v>2</v>
      </c>
      <c r="G61" s="122" t="s">
        <v>225</v>
      </c>
      <c r="H61" s="122">
        <v>1</v>
      </c>
      <c r="I61" s="122" t="s">
        <v>225</v>
      </c>
      <c r="J61" s="122" t="s">
        <v>225</v>
      </c>
      <c r="K61" s="122" t="s">
        <v>225</v>
      </c>
      <c r="L61" s="122" t="s">
        <v>225</v>
      </c>
      <c r="M61" s="122" t="s">
        <v>225</v>
      </c>
      <c r="N61" s="122" t="s">
        <v>225</v>
      </c>
      <c r="O61" s="122" t="s">
        <v>225</v>
      </c>
      <c r="P61" s="122" t="s">
        <v>225</v>
      </c>
      <c r="Q61" s="122">
        <v>181</v>
      </c>
      <c r="R61" s="52"/>
      <c r="S61" s="392">
        <v>5</v>
      </c>
      <c r="T61" s="393"/>
      <c r="U61" s="376">
        <v>4264</v>
      </c>
      <c r="V61" s="374"/>
      <c r="W61" s="122">
        <v>2878</v>
      </c>
      <c r="X61" s="93">
        <v>0.2</v>
      </c>
      <c r="Y61" s="216">
        <v>0.03</v>
      </c>
      <c r="Z61" s="93">
        <v>2.3</v>
      </c>
      <c r="AA61" s="93">
        <v>12.2</v>
      </c>
      <c r="AB61" s="142" t="s">
        <v>225</v>
      </c>
      <c r="AC61" s="142" t="s">
        <v>225</v>
      </c>
      <c r="AD61" s="53"/>
      <c r="AE61" s="66"/>
      <c r="AF61" s="66"/>
      <c r="AG61" s="66"/>
      <c r="AI61" s="53"/>
    </row>
    <row r="62" spans="1:34" ht="15" customHeight="1">
      <c r="A62" s="244">
        <v>5</v>
      </c>
      <c r="B62" s="386">
        <f>SUM(D62:P62)</f>
        <v>10</v>
      </c>
      <c r="C62" s="387"/>
      <c r="D62" s="374">
        <v>1</v>
      </c>
      <c r="E62" s="374"/>
      <c r="F62" s="122">
        <v>9</v>
      </c>
      <c r="G62" s="122" t="s">
        <v>225</v>
      </c>
      <c r="H62" s="122" t="s">
        <v>225</v>
      </c>
      <c r="I62" s="122" t="s">
        <v>225</v>
      </c>
      <c r="J62" s="122" t="s">
        <v>225</v>
      </c>
      <c r="K62" s="122" t="s">
        <v>225</v>
      </c>
      <c r="L62" s="122" t="s">
        <v>225</v>
      </c>
      <c r="M62" s="122" t="s">
        <v>225</v>
      </c>
      <c r="N62" s="122" t="s">
        <v>225</v>
      </c>
      <c r="O62" s="122" t="s">
        <v>225</v>
      </c>
      <c r="P62" s="122" t="s">
        <v>225</v>
      </c>
      <c r="Q62" s="122">
        <v>223</v>
      </c>
      <c r="R62" s="52"/>
      <c r="S62" s="388"/>
      <c r="T62" s="389"/>
      <c r="U62" s="384"/>
      <c r="V62" s="384"/>
      <c r="W62" s="122"/>
      <c r="X62" s="93"/>
      <c r="Y62" s="93"/>
      <c r="Z62" s="93"/>
      <c r="AA62" s="93"/>
      <c r="AB62" s="142"/>
      <c r="AC62" s="142"/>
      <c r="AE62" s="119"/>
      <c r="AF62" s="119"/>
      <c r="AG62" s="180"/>
      <c r="AH62" s="53"/>
    </row>
    <row r="63" spans="1:34" ht="15" customHeight="1">
      <c r="A63" s="245">
        <v>6</v>
      </c>
      <c r="B63" s="385" t="s">
        <v>338</v>
      </c>
      <c r="C63" s="375"/>
      <c r="D63" s="375" t="s">
        <v>338</v>
      </c>
      <c r="E63" s="375"/>
      <c r="F63" s="224">
        <v>8</v>
      </c>
      <c r="G63" s="224" t="s">
        <v>338</v>
      </c>
      <c r="H63" s="224" t="s">
        <v>338</v>
      </c>
      <c r="I63" s="224" t="s">
        <v>338</v>
      </c>
      <c r="J63" s="224" t="s">
        <v>225</v>
      </c>
      <c r="K63" s="224" t="s">
        <v>225</v>
      </c>
      <c r="L63" s="224" t="s">
        <v>225</v>
      </c>
      <c r="M63" s="224" t="s">
        <v>225</v>
      </c>
      <c r="N63" s="224" t="s">
        <v>225</v>
      </c>
      <c r="O63" s="224" t="s">
        <v>225</v>
      </c>
      <c r="P63" s="224" t="s">
        <v>225</v>
      </c>
      <c r="Q63" s="224">
        <v>696</v>
      </c>
      <c r="R63" s="61"/>
      <c r="S63" s="440">
        <v>6</v>
      </c>
      <c r="T63" s="441"/>
      <c r="U63" s="375">
        <v>4224</v>
      </c>
      <c r="V63" s="375"/>
      <c r="W63" s="224">
        <v>2798</v>
      </c>
      <c r="X63" s="249">
        <v>0.1</v>
      </c>
      <c r="Y63" s="249" t="s">
        <v>212</v>
      </c>
      <c r="Z63" s="249">
        <v>2.1</v>
      </c>
      <c r="AA63" s="249">
        <v>11.1</v>
      </c>
      <c r="AB63" s="250" t="s">
        <v>225</v>
      </c>
      <c r="AC63" s="250" t="s">
        <v>225</v>
      </c>
      <c r="AD63" s="8"/>
      <c r="AE63" s="8"/>
      <c r="AF63" s="8"/>
      <c r="AG63" s="130"/>
      <c r="AH63" s="66"/>
    </row>
    <row r="64" spans="1:33" ht="15" customHeight="1">
      <c r="A64" s="87" t="s">
        <v>255</v>
      </c>
      <c r="B64" s="13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119"/>
      <c r="R64" s="86"/>
      <c r="S64" s="278" t="s">
        <v>449</v>
      </c>
      <c r="T64" s="56"/>
      <c r="U64" s="66"/>
      <c r="V64" s="66"/>
      <c r="W64" s="66"/>
      <c r="X64" s="66"/>
      <c r="Y64" s="66"/>
      <c r="Z64" s="66"/>
      <c r="AA64" s="66"/>
      <c r="AB64" s="66"/>
      <c r="AC64" s="66"/>
      <c r="AG64" s="91"/>
    </row>
    <row r="65" spans="1:33" ht="15" customHeight="1">
      <c r="A65" s="87" t="s">
        <v>190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R65" s="124"/>
      <c r="S65" s="103"/>
      <c r="T65" s="117"/>
      <c r="U65" s="53"/>
      <c r="V65" s="53"/>
      <c r="W65" s="53"/>
      <c r="X65" s="53"/>
      <c r="Y65" s="53"/>
      <c r="Z65" s="53"/>
      <c r="AA65" s="53"/>
      <c r="AB65" s="53"/>
      <c r="AC65" s="53"/>
      <c r="AG65" s="91"/>
    </row>
    <row r="66" spans="2:33" ht="18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24"/>
      <c r="M66" s="124"/>
      <c r="N66" s="124"/>
      <c r="O66" s="124"/>
      <c r="R66" s="124"/>
      <c r="S66" s="127"/>
      <c r="T66" s="117"/>
      <c r="U66" s="53"/>
      <c r="V66" s="53"/>
      <c r="W66" s="53"/>
      <c r="X66" s="53"/>
      <c r="Y66" s="53"/>
      <c r="Z66" s="53"/>
      <c r="AA66" s="53"/>
      <c r="AB66" s="53"/>
      <c r="AC66" s="53"/>
      <c r="AG66" s="53"/>
    </row>
    <row r="67" spans="2:33" ht="18" customHeight="1"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R67" s="124"/>
      <c r="S67" s="127"/>
      <c r="T67" s="56"/>
      <c r="U67" s="66"/>
      <c r="V67" s="66"/>
      <c r="W67" s="66"/>
      <c r="X67" s="66"/>
      <c r="Y67" s="66"/>
      <c r="Z67" s="66"/>
      <c r="AA67" s="66"/>
      <c r="AB67" s="66"/>
      <c r="AC67" s="66"/>
      <c r="AG67" s="53"/>
    </row>
    <row r="68" spans="1:33" ht="18" customHeight="1">
      <c r="A68" s="124"/>
      <c r="R68" s="124"/>
      <c r="T68" s="128"/>
      <c r="U68" s="128"/>
      <c r="AC68" s="119"/>
      <c r="AD68" s="180"/>
      <c r="AE68" s="180"/>
      <c r="AF68" s="180"/>
      <c r="AG68" s="66"/>
    </row>
    <row r="69" spans="18:32" ht="18" customHeight="1">
      <c r="R69" s="123"/>
      <c r="AD69" s="91"/>
      <c r="AE69" s="91"/>
      <c r="AF69" s="91"/>
    </row>
    <row r="70" spans="18:32" ht="18" customHeight="1">
      <c r="R70" s="124"/>
      <c r="AD70" s="91"/>
      <c r="AE70" s="91"/>
      <c r="AF70" s="91"/>
    </row>
    <row r="71" spans="18:32" ht="18" customHeight="1">
      <c r="R71" s="123"/>
      <c r="S71" s="86"/>
      <c r="T71" s="86"/>
      <c r="AD71" s="91"/>
      <c r="AE71" s="91"/>
      <c r="AF71" s="91"/>
    </row>
    <row r="72" spans="18:32" ht="18" customHeight="1">
      <c r="R72" s="124"/>
      <c r="S72" s="132"/>
      <c r="T72" s="86"/>
      <c r="AD72" s="53"/>
      <c r="AE72" s="53"/>
      <c r="AF72" s="53"/>
    </row>
    <row r="73" spans="18:32" ht="18" customHeight="1">
      <c r="R73" s="124"/>
      <c r="S73" s="132"/>
      <c r="T73" s="86"/>
      <c r="AD73" s="53"/>
      <c r="AE73" s="53"/>
      <c r="AF73" s="53"/>
    </row>
    <row r="74" spans="18:32" ht="18" customHeight="1">
      <c r="R74" s="124"/>
      <c r="S74" s="132"/>
      <c r="T74" s="86"/>
      <c r="U74" s="124"/>
      <c r="V74" s="124"/>
      <c r="W74" s="180"/>
      <c r="X74" s="180"/>
      <c r="Y74" s="180"/>
      <c r="Z74" s="180"/>
      <c r="AA74" s="180"/>
      <c r="AB74" s="180"/>
      <c r="AC74" s="180"/>
      <c r="AD74" s="66"/>
      <c r="AE74" s="66"/>
      <c r="AF74" s="66"/>
    </row>
    <row r="75" spans="18:32" ht="18" customHeight="1">
      <c r="R75" s="124"/>
      <c r="S75" s="132"/>
      <c r="T75" s="79"/>
      <c r="U75" s="86"/>
      <c r="V75" s="182"/>
      <c r="W75" s="91"/>
      <c r="X75" s="91"/>
      <c r="Y75" s="91"/>
      <c r="Z75" s="91"/>
      <c r="AA75" s="91"/>
      <c r="AB75" s="91"/>
      <c r="AC75" s="91"/>
      <c r="AD75" s="53"/>
      <c r="AE75" s="53"/>
      <c r="AF75" s="53"/>
    </row>
    <row r="76" spans="18:32" ht="15" customHeight="1">
      <c r="R76" s="124"/>
      <c r="S76" s="52"/>
      <c r="T76" s="79"/>
      <c r="U76" s="182"/>
      <c r="V76" s="182"/>
      <c r="W76" s="91"/>
      <c r="X76" s="91"/>
      <c r="Y76" s="91"/>
      <c r="Z76" s="91"/>
      <c r="AA76" s="91"/>
      <c r="AB76" s="91"/>
      <c r="AC76" s="91"/>
      <c r="AD76" s="53"/>
      <c r="AE76" s="53"/>
      <c r="AF76" s="53"/>
    </row>
    <row r="77" spans="18:32" ht="15" customHeight="1">
      <c r="R77" s="124"/>
      <c r="S77" s="52"/>
      <c r="T77" s="79"/>
      <c r="U77" s="182"/>
      <c r="V77" s="182"/>
      <c r="W77" s="91"/>
      <c r="X77" s="91"/>
      <c r="Y77" s="91"/>
      <c r="Z77" s="91"/>
      <c r="AA77" s="91"/>
      <c r="AB77" s="91"/>
      <c r="AC77" s="91"/>
      <c r="AD77" s="66"/>
      <c r="AE77" s="66"/>
      <c r="AF77" s="66"/>
    </row>
    <row r="78" spans="18:32" ht="18.75" customHeight="1">
      <c r="R78" s="124"/>
      <c r="S78" s="52"/>
      <c r="T78" s="129"/>
      <c r="U78" s="103"/>
      <c r="V78" s="117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19:32" ht="18.75" customHeight="1">
      <c r="S79" s="52"/>
      <c r="T79" s="79"/>
      <c r="U79" s="127"/>
      <c r="V79" s="117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19:32" ht="18.75" customHeight="1">
      <c r="S80" s="61"/>
      <c r="T80" s="28"/>
      <c r="U80" s="112"/>
      <c r="V80" s="56"/>
      <c r="W80" s="66"/>
      <c r="X80" s="66"/>
      <c r="Y80" s="66"/>
      <c r="Z80" s="66"/>
      <c r="AA80" s="66"/>
      <c r="AB80" s="66"/>
      <c r="AC80" s="66"/>
      <c r="AD80" s="66"/>
      <c r="AE80" s="66"/>
      <c r="AF80" s="66"/>
    </row>
    <row r="81" spans="19:32" ht="14.25">
      <c r="S81" s="103"/>
      <c r="T81" s="117"/>
      <c r="U81" s="53"/>
      <c r="V81" s="53"/>
      <c r="W81" s="53"/>
      <c r="X81" s="53"/>
      <c r="Y81" s="53"/>
      <c r="Z81" s="53"/>
      <c r="AA81" s="53"/>
      <c r="AB81" s="53"/>
      <c r="AC81" s="53"/>
      <c r="AD81" s="119"/>
      <c r="AE81" s="119"/>
      <c r="AF81" s="119"/>
    </row>
    <row r="82" spans="19:29" ht="14.25">
      <c r="S82" s="127"/>
      <c r="T82" s="117"/>
      <c r="U82" s="53"/>
      <c r="V82" s="53"/>
      <c r="W82" s="53"/>
      <c r="X82" s="53"/>
      <c r="Y82" s="53"/>
      <c r="Z82" s="53"/>
      <c r="AA82" s="53"/>
      <c r="AB82" s="53"/>
      <c r="AC82" s="53"/>
    </row>
    <row r="83" spans="19:29" ht="14.25">
      <c r="S83" s="127"/>
      <c r="T83" s="56"/>
      <c r="U83" s="66"/>
      <c r="V83" s="66"/>
      <c r="W83" s="66"/>
      <c r="X83" s="66"/>
      <c r="Y83" s="66"/>
      <c r="Z83" s="66"/>
      <c r="AA83" s="66"/>
      <c r="AB83" s="66"/>
      <c r="AC83" s="66"/>
    </row>
    <row r="84" spans="19:29" ht="14.25">
      <c r="S84" s="103"/>
      <c r="T84" s="117"/>
      <c r="U84" s="53"/>
      <c r="V84" s="53"/>
      <c r="W84" s="53"/>
      <c r="X84" s="53"/>
      <c r="Y84" s="53"/>
      <c r="Z84" s="53"/>
      <c r="AA84" s="53"/>
      <c r="AB84" s="53"/>
      <c r="AC84" s="53"/>
    </row>
    <row r="85" spans="19:29" ht="14.25">
      <c r="S85" s="127"/>
      <c r="T85" s="117"/>
      <c r="U85" s="53"/>
      <c r="V85" s="53"/>
      <c r="W85" s="53"/>
      <c r="X85" s="53"/>
      <c r="Y85" s="53"/>
      <c r="Z85" s="53"/>
      <c r="AA85" s="53"/>
      <c r="AB85" s="53"/>
      <c r="AC85" s="53"/>
    </row>
    <row r="86" spans="19:29" ht="14.25">
      <c r="S86" s="127"/>
      <c r="T86" s="56"/>
      <c r="U86" s="66"/>
      <c r="V86" s="66"/>
      <c r="W86" s="66"/>
      <c r="X86" s="66"/>
      <c r="Y86" s="66"/>
      <c r="Z86" s="66"/>
      <c r="AA86" s="66"/>
      <c r="AB86" s="66"/>
      <c r="AC86" s="66"/>
    </row>
    <row r="87" spans="19:29" ht="14.25">
      <c r="S87" s="85"/>
      <c r="T87" s="79"/>
      <c r="U87" s="79"/>
      <c r="V87" s="119"/>
      <c r="W87" s="119"/>
      <c r="X87" s="119"/>
      <c r="Y87" s="119"/>
      <c r="Z87" s="119"/>
      <c r="AA87" s="119"/>
      <c r="AB87" s="119"/>
      <c r="AC87" s="119"/>
    </row>
  </sheetData>
  <sheetProtection/>
  <mergeCells count="194">
    <mergeCell ref="U7:V7"/>
    <mergeCell ref="S10:T10"/>
    <mergeCell ref="U8:V8"/>
    <mergeCell ref="S11:T11"/>
    <mergeCell ref="U9:V9"/>
    <mergeCell ref="U10:V10"/>
    <mergeCell ref="S2:AC2"/>
    <mergeCell ref="W10:X10"/>
    <mergeCell ref="S4:T5"/>
    <mergeCell ref="W7:X7"/>
    <mergeCell ref="W8:X8"/>
    <mergeCell ref="W9:X9"/>
    <mergeCell ref="S7:T7"/>
    <mergeCell ref="U5:V5"/>
    <mergeCell ref="S8:T8"/>
    <mergeCell ref="S9:T9"/>
    <mergeCell ref="M55:M58"/>
    <mergeCell ref="S58:T58"/>
    <mergeCell ref="S23:T23"/>
    <mergeCell ref="S14:T14"/>
    <mergeCell ref="S15:T15"/>
    <mergeCell ref="S20:T20"/>
    <mergeCell ref="S21:T21"/>
    <mergeCell ref="S16:T16"/>
    <mergeCell ref="S17:T17"/>
    <mergeCell ref="S18:T18"/>
    <mergeCell ref="G55:G58"/>
    <mergeCell ref="H55:H58"/>
    <mergeCell ref="I55:I58"/>
    <mergeCell ref="J55:J58"/>
    <mergeCell ref="K55:K58"/>
    <mergeCell ref="S22:T22"/>
    <mergeCell ref="S25:V25"/>
    <mergeCell ref="U22:V22"/>
    <mergeCell ref="U23:V23"/>
    <mergeCell ref="Q54:Q58"/>
    <mergeCell ref="L55:L58"/>
    <mergeCell ref="C42:C44"/>
    <mergeCell ref="N55:N58"/>
    <mergeCell ref="O55:O58"/>
    <mergeCell ref="P55:P58"/>
    <mergeCell ref="N42:N44"/>
    <mergeCell ref="O42:O44"/>
    <mergeCell ref="H42:H44"/>
    <mergeCell ref="I42:I44"/>
    <mergeCell ref="F55:F58"/>
    <mergeCell ref="E30:E32"/>
    <mergeCell ref="F30:F32"/>
    <mergeCell ref="I30:I32"/>
    <mergeCell ref="Q30:Q32"/>
    <mergeCell ref="J30:J32"/>
    <mergeCell ref="G30:G32"/>
    <mergeCell ref="H30:H32"/>
    <mergeCell ref="O30:O32"/>
    <mergeCell ref="P30:P32"/>
    <mergeCell ref="A30:C32"/>
    <mergeCell ref="A40:Q40"/>
    <mergeCell ref="K30:K32"/>
    <mergeCell ref="L30:L32"/>
    <mergeCell ref="M30:M32"/>
    <mergeCell ref="N30:N32"/>
    <mergeCell ref="A33:C33"/>
    <mergeCell ref="A34:C34"/>
    <mergeCell ref="A35:C35"/>
    <mergeCell ref="D30:D32"/>
    <mergeCell ref="A22:B22"/>
    <mergeCell ref="A24:B24"/>
    <mergeCell ref="A26:F26"/>
    <mergeCell ref="A23:B23"/>
    <mergeCell ref="A18:B18"/>
    <mergeCell ref="A19:B19"/>
    <mergeCell ref="A20:B20"/>
    <mergeCell ref="A21:B21"/>
    <mergeCell ref="A14:B14"/>
    <mergeCell ref="A7:B7"/>
    <mergeCell ref="A15:B15"/>
    <mergeCell ref="A11:B11"/>
    <mergeCell ref="A13:B13"/>
    <mergeCell ref="J4:J6"/>
    <mergeCell ref="H4:H6"/>
    <mergeCell ref="I4:I6"/>
    <mergeCell ref="A9:B9"/>
    <mergeCell ref="A10:B10"/>
    <mergeCell ref="C4:C6"/>
    <mergeCell ref="D4:D6"/>
    <mergeCell ref="E4:E6"/>
    <mergeCell ref="F4:F6"/>
    <mergeCell ref="Q4:Q6"/>
    <mergeCell ref="L4:L6"/>
    <mergeCell ref="K4:K6"/>
    <mergeCell ref="N4:N6"/>
    <mergeCell ref="G4:G6"/>
    <mergeCell ref="O4:O6"/>
    <mergeCell ref="S63:T63"/>
    <mergeCell ref="S53:T54"/>
    <mergeCell ref="S55:T55"/>
    <mergeCell ref="S57:T57"/>
    <mergeCell ref="S60:T60"/>
    <mergeCell ref="Q42:Q44"/>
    <mergeCell ref="S51:AC51"/>
    <mergeCell ref="AB53:AC53"/>
    <mergeCell ref="U60:V60"/>
    <mergeCell ref="U62:V62"/>
    <mergeCell ref="A8:B8"/>
    <mergeCell ref="M4:M6"/>
    <mergeCell ref="L42:L44"/>
    <mergeCell ref="A16:B16"/>
    <mergeCell ref="A17:B17"/>
    <mergeCell ref="A54:A58"/>
    <mergeCell ref="A52:Q52"/>
    <mergeCell ref="M42:M44"/>
    <mergeCell ref="A36:C36"/>
    <mergeCell ref="A4:B6"/>
    <mergeCell ref="P4:P6"/>
    <mergeCell ref="S34:S35"/>
    <mergeCell ref="S19:T19"/>
    <mergeCell ref="S13:T13"/>
    <mergeCell ref="U12:V12"/>
    <mergeCell ref="D42:D44"/>
    <mergeCell ref="E42:E44"/>
    <mergeCell ref="P42:P44"/>
    <mergeCell ref="G42:G44"/>
    <mergeCell ref="J42:J44"/>
    <mergeCell ref="K42:K44"/>
    <mergeCell ref="B60:C60"/>
    <mergeCell ref="A37:C37"/>
    <mergeCell ref="B59:C59"/>
    <mergeCell ref="B54:P54"/>
    <mergeCell ref="A42:A44"/>
    <mergeCell ref="B42:B44"/>
    <mergeCell ref="D55:E58"/>
    <mergeCell ref="D59:E59"/>
    <mergeCell ref="D60:E60"/>
    <mergeCell ref="B55:C58"/>
    <mergeCell ref="AC4:AC5"/>
    <mergeCell ref="AB4:AB5"/>
    <mergeCell ref="Y4:Y5"/>
    <mergeCell ref="Z34:AA34"/>
    <mergeCell ref="AB34:AC34"/>
    <mergeCell ref="AA4:AA5"/>
    <mergeCell ref="S32:AC32"/>
    <mergeCell ref="W18:X18"/>
    <mergeCell ref="W23:X23"/>
    <mergeCell ref="S31:AC31"/>
    <mergeCell ref="U13:V13"/>
    <mergeCell ref="Z4:Z5"/>
    <mergeCell ref="S59:T59"/>
    <mergeCell ref="U55:V55"/>
    <mergeCell ref="U57:V57"/>
    <mergeCell ref="V34:W34"/>
    <mergeCell ref="X34:Y34"/>
    <mergeCell ref="W5:X5"/>
    <mergeCell ref="W12:X12"/>
    <mergeCell ref="W13:X13"/>
    <mergeCell ref="U18:V18"/>
    <mergeCell ref="U19:V19"/>
    <mergeCell ref="U20:V20"/>
    <mergeCell ref="U21:V21"/>
    <mergeCell ref="U14:V14"/>
    <mergeCell ref="U15:V15"/>
    <mergeCell ref="U16:V16"/>
    <mergeCell ref="S56:T56"/>
    <mergeCell ref="Z53:AA53"/>
    <mergeCell ref="S62:T62"/>
    <mergeCell ref="S61:T61"/>
    <mergeCell ref="U61:V61"/>
    <mergeCell ref="U59:V59"/>
    <mergeCell ref="X53:Y53"/>
    <mergeCell ref="B63:C63"/>
    <mergeCell ref="D63:E63"/>
    <mergeCell ref="B61:C61"/>
    <mergeCell ref="B62:C62"/>
    <mergeCell ref="D61:E61"/>
    <mergeCell ref="D62:E62"/>
    <mergeCell ref="U63:V63"/>
    <mergeCell ref="W16:X16"/>
    <mergeCell ref="W15:X15"/>
    <mergeCell ref="W17:X17"/>
    <mergeCell ref="U17:V17"/>
    <mergeCell ref="U53:W53"/>
    <mergeCell ref="U54:V54"/>
    <mergeCell ref="T34:U34"/>
    <mergeCell ref="U56:V56"/>
    <mergeCell ref="U58:V58"/>
    <mergeCell ref="A2:Q2"/>
    <mergeCell ref="A28:Q28"/>
    <mergeCell ref="U11:V11"/>
    <mergeCell ref="W11:X11"/>
    <mergeCell ref="U4:X4"/>
    <mergeCell ref="W19:X19"/>
    <mergeCell ref="W20:X20"/>
    <mergeCell ref="W22:X22"/>
    <mergeCell ref="W21:X21"/>
    <mergeCell ref="W14:X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zoomScalePageLayoutView="0" workbookViewId="0" topLeftCell="A49">
      <selection activeCell="A58" sqref="A58:B59"/>
    </sheetView>
  </sheetViews>
  <sheetFormatPr defaultColWidth="10.59765625" defaultRowHeight="15"/>
  <cols>
    <col min="1" max="1" width="20.59765625" style="153" customWidth="1"/>
    <col min="2" max="3" width="7.5" style="153" customWidth="1"/>
    <col min="4" max="21" width="8" style="153" customWidth="1"/>
    <col min="22" max="22" width="9.69921875" style="153" customWidth="1"/>
    <col min="23" max="24" width="8" style="153" customWidth="1"/>
    <col min="25" max="25" width="10" style="153" customWidth="1"/>
    <col min="26" max="26" width="9.69921875" style="153" customWidth="1"/>
    <col min="27" max="16384" width="10.59765625" style="153" customWidth="1"/>
  </cols>
  <sheetData>
    <row r="1" spans="1:26" s="32" customFormat="1" ht="19.5" customHeight="1">
      <c r="A1" s="29" t="s">
        <v>351</v>
      </c>
      <c r="B1" s="29"/>
      <c r="C1" s="29"/>
      <c r="D1" s="30"/>
      <c r="E1" s="30"/>
      <c r="F1" s="31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  <c r="Z1" s="74" t="s">
        <v>352</v>
      </c>
    </row>
    <row r="2" spans="1:26" s="33" customFormat="1" ht="19.5" customHeight="1">
      <c r="A2" s="600" t="s">
        <v>375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</row>
    <row r="3" spans="1:26" s="33" customFormat="1" ht="18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7" s="33" customFormat="1" ht="18" customHeight="1">
      <c r="A4" s="565" t="s">
        <v>362</v>
      </c>
      <c r="B4" s="565"/>
      <c r="C4" s="566"/>
      <c r="D4" s="574" t="s">
        <v>377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4" t="s">
        <v>353</v>
      </c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5"/>
    </row>
    <row r="5" spans="1:28" s="33" customFormat="1" ht="18" customHeight="1">
      <c r="A5" s="567"/>
      <c r="B5" s="567"/>
      <c r="C5" s="568"/>
      <c r="D5" s="559" t="s">
        <v>95</v>
      </c>
      <c r="E5" s="577"/>
      <c r="F5" s="544" t="s">
        <v>378</v>
      </c>
      <c r="G5" s="545"/>
      <c r="H5" s="545"/>
      <c r="I5" s="545"/>
      <c r="J5" s="545"/>
      <c r="K5" s="545"/>
      <c r="L5" s="545"/>
      <c r="M5" s="546"/>
      <c r="N5" s="540" t="s">
        <v>354</v>
      </c>
      <c r="O5" s="541"/>
      <c r="P5" s="559" t="s">
        <v>368</v>
      </c>
      <c r="Q5" s="541"/>
      <c r="R5" s="544" t="s">
        <v>355</v>
      </c>
      <c r="S5" s="355"/>
      <c r="T5" s="355"/>
      <c r="U5" s="355"/>
      <c r="V5" s="557"/>
      <c r="W5" s="559" t="s">
        <v>356</v>
      </c>
      <c r="X5" s="541"/>
      <c r="Y5" s="551" t="s">
        <v>369</v>
      </c>
      <c r="Z5" s="552"/>
      <c r="AA5" s="55"/>
      <c r="AB5" s="36"/>
    </row>
    <row r="6" spans="1:28" s="33" customFormat="1" ht="18" customHeight="1">
      <c r="A6" s="567"/>
      <c r="B6" s="567"/>
      <c r="C6" s="568"/>
      <c r="D6" s="578"/>
      <c r="E6" s="579"/>
      <c r="F6" s="547"/>
      <c r="G6" s="548"/>
      <c r="H6" s="548"/>
      <c r="I6" s="548"/>
      <c r="J6" s="548"/>
      <c r="K6" s="548"/>
      <c r="L6" s="548"/>
      <c r="M6" s="549"/>
      <c r="N6" s="542"/>
      <c r="O6" s="543"/>
      <c r="P6" s="560"/>
      <c r="Q6" s="543"/>
      <c r="R6" s="561"/>
      <c r="S6" s="367"/>
      <c r="T6" s="367"/>
      <c r="U6" s="367"/>
      <c r="V6" s="562"/>
      <c r="W6" s="560"/>
      <c r="X6" s="543"/>
      <c r="Y6" s="553"/>
      <c r="Z6" s="554"/>
      <c r="AA6" s="36"/>
      <c r="AB6" s="36"/>
    </row>
    <row r="7" spans="1:28" s="33" customFormat="1" ht="18" customHeight="1">
      <c r="A7" s="567"/>
      <c r="B7" s="567"/>
      <c r="C7" s="568"/>
      <c r="D7" s="578"/>
      <c r="E7" s="579"/>
      <c r="F7" s="544" t="s">
        <v>364</v>
      </c>
      <c r="G7" s="557"/>
      <c r="H7" s="544" t="s">
        <v>370</v>
      </c>
      <c r="I7" s="557"/>
      <c r="J7" s="544" t="s">
        <v>365</v>
      </c>
      <c r="K7" s="557"/>
      <c r="L7" s="544" t="s">
        <v>366</v>
      </c>
      <c r="M7" s="557"/>
      <c r="N7" s="542"/>
      <c r="O7" s="543"/>
      <c r="P7" s="560" t="s">
        <v>367</v>
      </c>
      <c r="Q7" s="543"/>
      <c r="R7" s="544" t="s">
        <v>96</v>
      </c>
      <c r="S7" s="573"/>
      <c r="T7" s="544" t="s">
        <v>371</v>
      </c>
      <c r="U7" s="573"/>
      <c r="V7" s="544" t="s">
        <v>372</v>
      </c>
      <c r="W7" s="560"/>
      <c r="X7" s="543"/>
      <c r="Y7" s="553"/>
      <c r="Z7" s="554"/>
      <c r="AA7" s="36"/>
      <c r="AB7" s="36"/>
    </row>
    <row r="8" spans="1:28" s="33" customFormat="1" ht="18" customHeight="1">
      <c r="A8" s="569"/>
      <c r="B8" s="569"/>
      <c r="C8" s="570"/>
      <c r="D8" s="555" t="s">
        <v>373</v>
      </c>
      <c r="E8" s="558"/>
      <c r="F8" s="555"/>
      <c r="G8" s="558"/>
      <c r="H8" s="555"/>
      <c r="I8" s="558"/>
      <c r="J8" s="555"/>
      <c r="K8" s="558"/>
      <c r="L8" s="555"/>
      <c r="M8" s="558"/>
      <c r="N8" s="555" t="s">
        <v>374</v>
      </c>
      <c r="O8" s="558"/>
      <c r="P8" s="563"/>
      <c r="Q8" s="564"/>
      <c r="R8" s="555"/>
      <c r="S8" s="558"/>
      <c r="T8" s="555"/>
      <c r="U8" s="558"/>
      <c r="V8" s="555"/>
      <c r="W8" s="555" t="s">
        <v>97</v>
      </c>
      <c r="X8" s="558"/>
      <c r="Y8" s="555" t="s">
        <v>97</v>
      </c>
      <c r="Z8" s="580"/>
      <c r="AA8" s="36"/>
      <c r="AB8" s="36"/>
    </row>
    <row r="9" spans="1:28" s="33" customFormat="1" ht="18" customHeight="1">
      <c r="A9" s="571" t="s">
        <v>249</v>
      </c>
      <c r="B9" s="571"/>
      <c r="C9" s="572"/>
      <c r="D9" s="550">
        <v>1161373</v>
      </c>
      <c r="E9" s="501"/>
      <c r="F9" s="501">
        <v>781057</v>
      </c>
      <c r="G9" s="501"/>
      <c r="H9" s="501">
        <v>318042</v>
      </c>
      <c r="I9" s="501"/>
      <c r="J9" s="501">
        <v>454500</v>
      </c>
      <c r="K9" s="501"/>
      <c r="L9" s="501">
        <v>9560</v>
      </c>
      <c r="M9" s="501"/>
      <c r="N9" s="501">
        <v>232</v>
      </c>
      <c r="O9" s="501"/>
      <c r="P9" s="501">
        <v>1162103</v>
      </c>
      <c r="Q9" s="501"/>
      <c r="R9" s="501">
        <f>SUM(T9:V9)</f>
        <v>315368</v>
      </c>
      <c r="S9" s="501"/>
      <c r="T9" s="501">
        <v>315368</v>
      </c>
      <c r="U9" s="501"/>
      <c r="V9" s="292">
        <v>0</v>
      </c>
      <c r="W9" s="501">
        <v>10286</v>
      </c>
      <c r="X9" s="501"/>
      <c r="Y9" s="501">
        <v>789248</v>
      </c>
      <c r="Z9" s="501"/>
      <c r="AA9" s="36"/>
      <c r="AB9" s="36"/>
    </row>
    <row r="10" spans="1:28" s="33" customFormat="1" ht="18" customHeight="1">
      <c r="A10" s="581">
        <v>3</v>
      </c>
      <c r="B10" s="581"/>
      <c r="C10" s="582"/>
      <c r="D10" s="550">
        <v>1163189</v>
      </c>
      <c r="E10" s="501"/>
      <c r="F10" s="501">
        <v>705404</v>
      </c>
      <c r="G10" s="501"/>
      <c r="H10" s="501">
        <v>323188</v>
      </c>
      <c r="I10" s="501"/>
      <c r="J10" s="501">
        <v>372203</v>
      </c>
      <c r="K10" s="501"/>
      <c r="L10" s="501">
        <v>9983</v>
      </c>
      <c r="M10" s="501"/>
      <c r="N10" s="501">
        <v>30</v>
      </c>
      <c r="O10" s="501"/>
      <c r="P10" s="501">
        <v>1163841</v>
      </c>
      <c r="Q10" s="501"/>
      <c r="R10" s="501">
        <f>SUM(T10:V10)</f>
        <v>322418</v>
      </c>
      <c r="S10" s="501"/>
      <c r="T10" s="501">
        <v>322418</v>
      </c>
      <c r="U10" s="501"/>
      <c r="V10" s="292">
        <v>0</v>
      </c>
      <c r="W10" s="501">
        <v>8044</v>
      </c>
      <c r="X10" s="501"/>
      <c r="Y10" s="501">
        <v>824144</v>
      </c>
      <c r="Z10" s="501"/>
      <c r="AA10" s="36"/>
      <c r="AB10" s="36"/>
    </row>
    <row r="11" spans="1:26" s="33" customFormat="1" ht="18" customHeight="1">
      <c r="A11" s="581">
        <v>4</v>
      </c>
      <c r="B11" s="581"/>
      <c r="C11" s="582"/>
      <c r="D11" s="550">
        <v>1165867</v>
      </c>
      <c r="E11" s="501"/>
      <c r="F11" s="501">
        <v>652713</v>
      </c>
      <c r="G11" s="501"/>
      <c r="H11" s="501">
        <v>320067</v>
      </c>
      <c r="I11" s="501"/>
      <c r="J11" s="501">
        <v>318267</v>
      </c>
      <c r="K11" s="501"/>
      <c r="L11" s="501">
        <v>14370</v>
      </c>
      <c r="M11" s="501"/>
      <c r="N11" s="501">
        <v>282</v>
      </c>
      <c r="O11" s="501"/>
      <c r="P11" s="501">
        <v>1166529</v>
      </c>
      <c r="Q11" s="501"/>
      <c r="R11" s="501">
        <f>SUM(T11:V11)</f>
        <v>317987</v>
      </c>
      <c r="S11" s="501"/>
      <c r="T11" s="501">
        <v>317987</v>
      </c>
      <c r="U11" s="501"/>
      <c r="V11" s="292">
        <v>0</v>
      </c>
      <c r="W11" s="501">
        <v>5598</v>
      </c>
      <c r="X11" s="501"/>
      <c r="Y11" s="501">
        <v>856094</v>
      </c>
      <c r="Z11" s="501"/>
    </row>
    <row r="12" spans="1:26" s="33" customFormat="1" ht="18" customHeight="1">
      <c r="A12" s="581">
        <v>5</v>
      </c>
      <c r="B12" s="581"/>
      <c r="C12" s="582"/>
      <c r="D12" s="550">
        <v>1168130</v>
      </c>
      <c r="E12" s="501"/>
      <c r="F12" s="501">
        <f>SUM(H12:M12)</f>
        <v>618464</v>
      </c>
      <c r="G12" s="501"/>
      <c r="H12" s="501">
        <v>327505</v>
      </c>
      <c r="I12" s="501"/>
      <c r="J12" s="501">
        <v>272573</v>
      </c>
      <c r="K12" s="501"/>
      <c r="L12" s="501">
        <v>18386</v>
      </c>
      <c r="M12" s="501"/>
      <c r="N12" s="501">
        <v>216</v>
      </c>
      <c r="O12" s="501"/>
      <c r="P12" s="501">
        <v>1168741</v>
      </c>
      <c r="Q12" s="501"/>
      <c r="R12" s="501">
        <f>SUM(T12:V12)</f>
        <v>315897</v>
      </c>
      <c r="S12" s="501"/>
      <c r="T12" s="501">
        <v>315897</v>
      </c>
      <c r="U12" s="501"/>
      <c r="V12" s="292">
        <v>0</v>
      </c>
      <c r="W12" s="501">
        <v>5034</v>
      </c>
      <c r="X12" s="501"/>
      <c r="Y12" s="501">
        <v>891472</v>
      </c>
      <c r="Z12" s="501"/>
    </row>
    <row r="13" spans="1:26" s="251" customFormat="1" ht="18" customHeight="1">
      <c r="A13" s="358">
        <v>6</v>
      </c>
      <c r="B13" s="358"/>
      <c r="C13" s="585"/>
      <c r="D13" s="509">
        <f>SUM(D25,D38)</f>
        <v>1170872</v>
      </c>
      <c r="E13" s="508"/>
      <c r="F13" s="508">
        <f>SUM(F25,F38)</f>
        <v>482274</v>
      </c>
      <c r="G13" s="508"/>
      <c r="H13" s="508">
        <f>SUM(H25,H38)</f>
        <v>328373</v>
      </c>
      <c r="I13" s="508"/>
      <c r="J13" s="508">
        <f>SUM(J25,J38)</f>
        <v>132767</v>
      </c>
      <c r="K13" s="508"/>
      <c r="L13" s="508">
        <f>SUM(L25,L38)</f>
        <v>21134</v>
      </c>
      <c r="M13" s="508"/>
      <c r="N13" s="508">
        <f>SUM(N25,N38)</f>
        <v>120</v>
      </c>
      <c r="O13" s="508"/>
      <c r="P13" s="508">
        <f>SUM(P25,P38)</f>
        <v>1171263</v>
      </c>
      <c r="Q13" s="508"/>
      <c r="R13" s="508">
        <f>SUM(R25,R38)</f>
        <v>316794</v>
      </c>
      <c r="S13" s="508"/>
      <c r="T13" s="508">
        <f>SUM(T25,T38)</f>
        <v>316794</v>
      </c>
      <c r="U13" s="508"/>
      <c r="V13" s="287">
        <f>SUM(V25,V38)</f>
        <v>0</v>
      </c>
      <c r="W13" s="508">
        <v>5302</v>
      </c>
      <c r="X13" s="508"/>
      <c r="Y13" s="508">
        <f>SUM(Y25,Y38)</f>
        <v>921196</v>
      </c>
      <c r="Z13" s="508"/>
    </row>
    <row r="14" spans="1:26" s="151" customFormat="1" ht="18" customHeight="1">
      <c r="A14" s="583"/>
      <c r="B14" s="583"/>
      <c r="C14" s="584"/>
      <c r="D14" s="536"/>
      <c r="E14" s="502"/>
      <c r="F14" s="502"/>
      <c r="G14" s="502"/>
      <c r="H14" s="502"/>
      <c r="I14" s="502"/>
      <c r="J14" s="502"/>
      <c r="K14" s="502"/>
      <c r="L14" s="502"/>
      <c r="M14" s="502"/>
      <c r="N14" s="512"/>
      <c r="O14" s="512"/>
      <c r="P14" s="502"/>
      <c r="Q14" s="502"/>
      <c r="R14" s="502"/>
      <c r="S14" s="502"/>
      <c r="T14" s="502"/>
      <c r="U14" s="502"/>
      <c r="V14" s="293"/>
      <c r="W14" s="512"/>
      <c r="X14" s="512"/>
      <c r="Y14" s="502"/>
      <c r="Z14" s="502"/>
    </row>
    <row r="15" spans="1:26" ht="18" customHeight="1">
      <c r="A15" s="586" t="s">
        <v>5</v>
      </c>
      <c r="B15" s="586"/>
      <c r="C15" s="587"/>
      <c r="D15" s="513">
        <v>435179</v>
      </c>
      <c r="E15" s="500"/>
      <c r="F15" s="500">
        <f>SUM(H15:M15)</f>
        <v>196808</v>
      </c>
      <c r="G15" s="500"/>
      <c r="H15" s="500">
        <v>141031</v>
      </c>
      <c r="I15" s="500"/>
      <c r="J15" s="500">
        <v>49780</v>
      </c>
      <c r="K15" s="500"/>
      <c r="L15" s="500">
        <v>5997</v>
      </c>
      <c r="M15" s="500"/>
      <c r="N15" s="500">
        <v>0</v>
      </c>
      <c r="O15" s="500"/>
      <c r="P15" s="500">
        <v>435179</v>
      </c>
      <c r="Q15" s="500"/>
      <c r="R15" s="500">
        <f>SUM(T15:V15)</f>
        <v>64096</v>
      </c>
      <c r="S15" s="500"/>
      <c r="T15" s="500">
        <v>64096</v>
      </c>
      <c r="U15" s="500"/>
      <c r="V15" s="294">
        <v>0</v>
      </c>
      <c r="W15" s="500">
        <v>0</v>
      </c>
      <c r="X15" s="500"/>
      <c r="Y15" s="510">
        <v>409939</v>
      </c>
      <c r="Z15" s="510"/>
    </row>
    <row r="16" spans="1:26" ht="18" customHeight="1">
      <c r="A16" s="523" t="s">
        <v>7</v>
      </c>
      <c r="B16" s="523"/>
      <c r="C16" s="524"/>
      <c r="D16" s="513">
        <v>107934</v>
      </c>
      <c r="E16" s="500"/>
      <c r="F16" s="500">
        <f aca="true" t="shared" si="0" ref="F16:F21">SUM(H16:M16)</f>
        <v>36933</v>
      </c>
      <c r="G16" s="500"/>
      <c r="H16" s="500">
        <v>28266</v>
      </c>
      <c r="I16" s="500"/>
      <c r="J16" s="500">
        <v>4811</v>
      </c>
      <c r="K16" s="500"/>
      <c r="L16" s="500">
        <v>3856</v>
      </c>
      <c r="M16" s="500"/>
      <c r="N16" s="500">
        <v>0</v>
      </c>
      <c r="O16" s="500"/>
      <c r="P16" s="503">
        <v>-107934</v>
      </c>
      <c r="Q16" s="503"/>
      <c r="R16" s="500">
        <v>-35412</v>
      </c>
      <c r="S16" s="500"/>
      <c r="T16" s="500">
        <v>-35412</v>
      </c>
      <c r="U16" s="500"/>
      <c r="V16" s="294">
        <v>-0.1</v>
      </c>
      <c r="W16" s="503">
        <v>-300</v>
      </c>
      <c r="X16" s="503"/>
      <c r="Y16" s="503">
        <v>-78097</v>
      </c>
      <c r="Z16" s="503"/>
    </row>
    <row r="17" spans="1:26" ht="18" customHeight="1">
      <c r="A17" s="523" t="s">
        <v>8</v>
      </c>
      <c r="B17" s="523"/>
      <c r="C17" s="524"/>
      <c r="D17" s="513">
        <v>30251</v>
      </c>
      <c r="E17" s="500"/>
      <c r="F17" s="500">
        <f t="shared" si="0"/>
        <v>29355</v>
      </c>
      <c r="G17" s="500"/>
      <c r="H17" s="500">
        <v>10509</v>
      </c>
      <c r="I17" s="500"/>
      <c r="J17" s="500">
        <v>18613</v>
      </c>
      <c r="K17" s="500"/>
      <c r="L17" s="500">
        <v>233</v>
      </c>
      <c r="M17" s="500"/>
      <c r="N17" s="500">
        <v>0</v>
      </c>
      <c r="O17" s="500"/>
      <c r="P17" s="500">
        <v>30251</v>
      </c>
      <c r="Q17" s="500"/>
      <c r="R17" s="500">
        <f>SUM(T17:V17)</f>
        <v>13201</v>
      </c>
      <c r="S17" s="500"/>
      <c r="T17" s="500">
        <v>13201</v>
      </c>
      <c r="U17" s="500"/>
      <c r="V17" s="294">
        <v>0</v>
      </c>
      <c r="W17" s="500">
        <v>62</v>
      </c>
      <c r="X17" s="500"/>
      <c r="Y17" s="510">
        <v>14703</v>
      </c>
      <c r="Z17" s="510"/>
    </row>
    <row r="18" spans="1:26" ht="18" customHeight="1">
      <c r="A18" s="523" t="s">
        <v>9</v>
      </c>
      <c r="B18" s="523"/>
      <c r="C18" s="524"/>
      <c r="D18" s="513">
        <v>23360</v>
      </c>
      <c r="E18" s="500"/>
      <c r="F18" s="500">
        <f t="shared" si="0"/>
        <v>9799</v>
      </c>
      <c r="G18" s="500"/>
      <c r="H18" s="500">
        <v>5617</v>
      </c>
      <c r="I18" s="500"/>
      <c r="J18" s="500">
        <v>3886</v>
      </c>
      <c r="K18" s="500"/>
      <c r="L18" s="500">
        <v>296</v>
      </c>
      <c r="M18" s="500"/>
      <c r="N18" s="500">
        <v>104</v>
      </c>
      <c r="O18" s="500"/>
      <c r="P18" s="503">
        <v>-23669</v>
      </c>
      <c r="Q18" s="503"/>
      <c r="R18" s="500">
        <v>-7890</v>
      </c>
      <c r="S18" s="500"/>
      <c r="T18" s="500">
        <v>-7890</v>
      </c>
      <c r="U18" s="500"/>
      <c r="V18" s="294">
        <v>-0.1</v>
      </c>
      <c r="W18" s="503">
        <v>-195</v>
      </c>
      <c r="X18" s="503"/>
      <c r="Y18" s="511">
        <v>-9661</v>
      </c>
      <c r="Z18" s="511"/>
    </row>
    <row r="19" spans="1:26" ht="18" customHeight="1">
      <c r="A19" s="523" t="s">
        <v>10</v>
      </c>
      <c r="B19" s="523"/>
      <c r="C19" s="524"/>
      <c r="D19" s="513">
        <v>69329</v>
      </c>
      <c r="E19" s="500"/>
      <c r="F19" s="500">
        <f t="shared" si="0"/>
        <v>38215</v>
      </c>
      <c r="G19" s="500"/>
      <c r="H19" s="500">
        <v>22083</v>
      </c>
      <c r="I19" s="500"/>
      <c r="J19" s="500">
        <v>14376</v>
      </c>
      <c r="K19" s="500"/>
      <c r="L19" s="500">
        <v>1756</v>
      </c>
      <c r="M19" s="500"/>
      <c r="N19" s="500">
        <v>0</v>
      </c>
      <c r="O19" s="500"/>
      <c r="P19" s="503">
        <v>-69329</v>
      </c>
      <c r="Q19" s="503"/>
      <c r="R19" s="500">
        <v>-23746</v>
      </c>
      <c r="S19" s="500"/>
      <c r="T19" s="500">
        <v>-23746</v>
      </c>
      <c r="U19" s="500"/>
      <c r="V19" s="294">
        <v>-0.1</v>
      </c>
      <c r="W19" s="500">
        <v>-0.1</v>
      </c>
      <c r="X19" s="500"/>
      <c r="Y19" s="510">
        <v>-49946</v>
      </c>
      <c r="Z19" s="510"/>
    </row>
    <row r="20" spans="1:26" ht="18" customHeight="1">
      <c r="A20" s="523" t="s">
        <v>14</v>
      </c>
      <c r="B20" s="523"/>
      <c r="C20" s="524"/>
      <c r="D20" s="513">
        <v>11091</v>
      </c>
      <c r="E20" s="500"/>
      <c r="F20" s="500">
        <f t="shared" si="0"/>
        <v>5266</v>
      </c>
      <c r="G20" s="500"/>
      <c r="H20" s="500">
        <v>4015</v>
      </c>
      <c r="I20" s="500"/>
      <c r="J20" s="500">
        <v>1087</v>
      </c>
      <c r="K20" s="500"/>
      <c r="L20" s="500">
        <v>164</v>
      </c>
      <c r="M20" s="500"/>
      <c r="N20" s="500">
        <v>0</v>
      </c>
      <c r="O20" s="500"/>
      <c r="P20" s="500">
        <v>11091</v>
      </c>
      <c r="Q20" s="500"/>
      <c r="R20" s="500">
        <f>SUM(T20:V20)</f>
        <v>4994</v>
      </c>
      <c r="S20" s="500"/>
      <c r="T20" s="500">
        <v>4994</v>
      </c>
      <c r="U20" s="500"/>
      <c r="V20" s="294">
        <v>0</v>
      </c>
      <c r="W20" s="500">
        <v>155</v>
      </c>
      <c r="X20" s="500"/>
      <c r="Y20" s="510">
        <v>7172</v>
      </c>
      <c r="Z20" s="510"/>
    </row>
    <row r="21" spans="1:26" ht="18" customHeight="1">
      <c r="A21" s="523" t="s">
        <v>36</v>
      </c>
      <c r="B21" s="523"/>
      <c r="C21" s="524"/>
      <c r="D21" s="513">
        <v>11708</v>
      </c>
      <c r="E21" s="500"/>
      <c r="F21" s="500">
        <f t="shared" si="0"/>
        <v>3446</v>
      </c>
      <c r="G21" s="500"/>
      <c r="H21" s="500">
        <v>2482</v>
      </c>
      <c r="I21" s="500"/>
      <c r="J21" s="500">
        <v>954</v>
      </c>
      <c r="K21" s="500"/>
      <c r="L21" s="500">
        <v>10</v>
      </c>
      <c r="M21" s="500"/>
      <c r="N21" s="500">
        <v>0</v>
      </c>
      <c r="O21" s="500"/>
      <c r="P21" s="500">
        <v>11708</v>
      </c>
      <c r="Q21" s="500"/>
      <c r="R21" s="500">
        <f>SUM(T21:V21)</f>
        <v>526</v>
      </c>
      <c r="S21" s="500"/>
      <c r="T21" s="500">
        <v>526</v>
      </c>
      <c r="U21" s="500"/>
      <c r="V21" s="294">
        <v>0</v>
      </c>
      <c r="W21" s="500">
        <v>0</v>
      </c>
      <c r="X21" s="500"/>
      <c r="Y21" s="500">
        <v>3816</v>
      </c>
      <c r="Z21" s="500"/>
    </row>
    <row r="22" spans="1:26" ht="18" customHeight="1">
      <c r="A22" s="523" t="s">
        <v>50</v>
      </c>
      <c r="B22" s="523"/>
      <c r="C22" s="524"/>
      <c r="D22" s="517">
        <v>-13763</v>
      </c>
      <c r="E22" s="503"/>
      <c r="F22" s="500">
        <v>4101</v>
      </c>
      <c r="G22" s="500"/>
      <c r="H22" s="500">
        <v>-3458</v>
      </c>
      <c r="I22" s="500"/>
      <c r="J22" s="500">
        <v>4081</v>
      </c>
      <c r="K22" s="500"/>
      <c r="L22" s="500">
        <v>20</v>
      </c>
      <c r="M22" s="500"/>
      <c r="N22" s="500">
        <v>-0.1</v>
      </c>
      <c r="O22" s="500"/>
      <c r="P22" s="503">
        <v>-13763</v>
      </c>
      <c r="Q22" s="503"/>
      <c r="R22" s="500">
        <v>-4667</v>
      </c>
      <c r="S22" s="500"/>
      <c r="T22" s="500">
        <v>-4667</v>
      </c>
      <c r="U22" s="500"/>
      <c r="V22" s="294">
        <v>-0.1</v>
      </c>
      <c r="W22" s="503">
        <v>-589</v>
      </c>
      <c r="X22" s="503"/>
      <c r="Y22" s="503">
        <v>-6273</v>
      </c>
      <c r="Z22" s="503"/>
    </row>
    <row r="23" spans="1:26" ht="18" customHeight="1">
      <c r="A23" s="523" t="s">
        <v>51</v>
      </c>
      <c r="B23" s="523"/>
      <c r="C23" s="524"/>
      <c r="D23" s="517">
        <v>-5344</v>
      </c>
      <c r="E23" s="503"/>
      <c r="F23" s="500">
        <v>1412</v>
      </c>
      <c r="G23" s="500"/>
      <c r="H23" s="500">
        <v>-662</v>
      </c>
      <c r="I23" s="500"/>
      <c r="J23" s="500">
        <v>1402</v>
      </c>
      <c r="K23" s="500"/>
      <c r="L23" s="500">
        <v>10</v>
      </c>
      <c r="M23" s="500"/>
      <c r="N23" s="500">
        <v>-0.1</v>
      </c>
      <c r="O23" s="500"/>
      <c r="P23" s="503">
        <v>-5344</v>
      </c>
      <c r="Q23" s="503"/>
      <c r="R23" s="500">
        <v>-834</v>
      </c>
      <c r="S23" s="500"/>
      <c r="T23" s="500">
        <v>-834</v>
      </c>
      <c r="U23" s="500"/>
      <c r="V23" s="294">
        <v>-0.1</v>
      </c>
      <c r="W23" s="503">
        <v>-1121</v>
      </c>
      <c r="X23" s="503"/>
      <c r="Y23" s="503">
        <v>-1586</v>
      </c>
      <c r="Z23" s="503"/>
    </row>
    <row r="24" spans="1:26" ht="18" customHeight="1">
      <c r="A24" s="523" t="s">
        <v>53</v>
      </c>
      <c r="B24" s="523"/>
      <c r="C24" s="524"/>
      <c r="D24" s="513">
        <v>9198</v>
      </c>
      <c r="E24" s="500"/>
      <c r="F24" s="500">
        <f>SUM(H24:M24)</f>
        <v>4619</v>
      </c>
      <c r="G24" s="500"/>
      <c r="H24" s="500">
        <v>2488</v>
      </c>
      <c r="I24" s="500"/>
      <c r="J24" s="500">
        <v>2121</v>
      </c>
      <c r="K24" s="500"/>
      <c r="L24" s="500">
        <v>10</v>
      </c>
      <c r="M24" s="500"/>
      <c r="N24" s="500">
        <v>0</v>
      </c>
      <c r="O24" s="500"/>
      <c r="P24" s="503">
        <v>-9198</v>
      </c>
      <c r="Q24" s="503"/>
      <c r="R24" s="500">
        <v>-3067</v>
      </c>
      <c r="S24" s="500"/>
      <c r="T24" s="500">
        <v>-3067</v>
      </c>
      <c r="U24" s="500"/>
      <c r="V24" s="294">
        <v>-0.1</v>
      </c>
      <c r="W24" s="503">
        <v>-47</v>
      </c>
      <c r="X24" s="503"/>
      <c r="Y24" s="503">
        <v>-4305</v>
      </c>
      <c r="Z24" s="503"/>
    </row>
    <row r="25" spans="1:26" ht="18" customHeight="1">
      <c r="A25" s="523" t="s">
        <v>98</v>
      </c>
      <c r="B25" s="523"/>
      <c r="C25" s="524"/>
      <c r="D25" s="517">
        <v>698050</v>
      </c>
      <c r="E25" s="503"/>
      <c r="F25" s="500">
        <f>SUM(F15:G24)</f>
        <v>329954</v>
      </c>
      <c r="G25" s="500"/>
      <c r="H25" s="500">
        <v>216491</v>
      </c>
      <c r="I25" s="500"/>
      <c r="J25" s="500">
        <f>SUM(J15:J24)</f>
        <v>101111</v>
      </c>
      <c r="K25" s="500"/>
      <c r="L25" s="500">
        <f>SUM(L15:L24)</f>
        <v>12352</v>
      </c>
      <c r="M25" s="500"/>
      <c r="N25" s="500">
        <v>104</v>
      </c>
      <c r="O25" s="500"/>
      <c r="P25" s="503">
        <v>488229</v>
      </c>
      <c r="Q25" s="503"/>
      <c r="R25" s="500">
        <v>82817</v>
      </c>
      <c r="S25" s="500"/>
      <c r="T25" s="500">
        <v>82817</v>
      </c>
      <c r="U25" s="500"/>
      <c r="V25" s="294">
        <v>0</v>
      </c>
      <c r="W25" s="503">
        <v>217</v>
      </c>
      <c r="X25" s="503"/>
      <c r="Y25" s="511">
        <v>435630</v>
      </c>
      <c r="Z25" s="511"/>
    </row>
    <row r="26" spans="1:26" ht="18" customHeight="1">
      <c r="A26" s="533"/>
      <c r="B26" s="533"/>
      <c r="C26" s="534"/>
      <c r="D26" s="556"/>
      <c r="E26" s="504"/>
      <c r="F26" s="504"/>
      <c r="G26" s="504"/>
      <c r="H26" s="504"/>
      <c r="I26" s="504"/>
      <c r="J26" s="504"/>
      <c r="K26" s="504"/>
      <c r="L26" s="504"/>
      <c r="M26" s="504"/>
      <c r="N26" s="500"/>
      <c r="O26" s="500"/>
      <c r="P26" s="504"/>
      <c r="Q26" s="504"/>
      <c r="R26" s="504"/>
      <c r="S26" s="504"/>
      <c r="T26" s="504"/>
      <c r="U26" s="504"/>
      <c r="V26" s="294"/>
      <c r="W26" s="500"/>
      <c r="X26" s="500"/>
      <c r="Y26" s="504"/>
      <c r="Z26" s="504"/>
    </row>
    <row r="27" spans="1:26" ht="18" customHeight="1">
      <c r="A27" s="533" t="s">
        <v>99</v>
      </c>
      <c r="B27" s="533"/>
      <c r="C27" s="534"/>
      <c r="D27" s="513" t="s">
        <v>466</v>
      </c>
      <c r="E27" s="500"/>
      <c r="F27" s="500" t="s">
        <v>466</v>
      </c>
      <c r="G27" s="500"/>
      <c r="H27" s="500" t="s">
        <v>466</v>
      </c>
      <c r="I27" s="500"/>
      <c r="J27" s="500" t="s">
        <v>466</v>
      </c>
      <c r="K27" s="500"/>
      <c r="L27" s="500" t="s">
        <v>466</v>
      </c>
      <c r="M27" s="500"/>
      <c r="N27" s="500" t="s">
        <v>466</v>
      </c>
      <c r="O27" s="500"/>
      <c r="P27" s="500">
        <v>177263</v>
      </c>
      <c r="Q27" s="500"/>
      <c r="R27" s="500">
        <f>SUM(T27:V27)</f>
        <v>59158</v>
      </c>
      <c r="S27" s="500"/>
      <c r="T27" s="500">
        <v>59158</v>
      </c>
      <c r="U27" s="500"/>
      <c r="V27" s="294">
        <v>0</v>
      </c>
      <c r="W27" s="500">
        <v>300</v>
      </c>
      <c r="X27" s="500"/>
      <c r="Y27" s="510">
        <v>128043</v>
      </c>
      <c r="Z27" s="510"/>
    </row>
    <row r="28" spans="1:26" ht="18" customHeight="1">
      <c r="A28" s="533" t="s">
        <v>100</v>
      </c>
      <c r="B28" s="533"/>
      <c r="C28" s="534"/>
      <c r="D28" s="513" t="s">
        <v>466</v>
      </c>
      <c r="E28" s="500"/>
      <c r="F28" s="500" t="s">
        <v>466</v>
      </c>
      <c r="G28" s="500"/>
      <c r="H28" s="500" t="s">
        <v>466</v>
      </c>
      <c r="I28" s="500"/>
      <c r="J28" s="500" t="s">
        <v>466</v>
      </c>
      <c r="K28" s="500"/>
      <c r="L28" s="500" t="s">
        <v>466</v>
      </c>
      <c r="M28" s="500"/>
      <c r="N28" s="500" t="s">
        <v>466</v>
      </c>
      <c r="O28" s="500"/>
      <c r="P28" s="500">
        <v>75818</v>
      </c>
      <c r="Q28" s="500"/>
      <c r="R28" s="500">
        <f>SUM(T28:V28)</f>
        <v>24246</v>
      </c>
      <c r="S28" s="500"/>
      <c r="T28" s="500">
        <v>24246</v>
      </c>
      <c r="U28" s="500"/>
      <c r="V28" s="294">
        <v>0</v>
      </c>
      <c r="W28" s="500">
        <v>0</v>
      </c>
      <c r="X28" s="500"/>
      <c r="Y28" s="510">
        <v>61284</v>
      </c>
      <c r="Z28" s="510"/>
    </row>
    <row r="29" spans="1:26" ht="18" customHeight="1">
      <c r="A29" s="533" t="s">
        <v>101</v>
      </c>
      <c r="B29" s="533"/>
      <c r="C29" s="534"/>
      <c r="D29" s="513">
        <v>46616</v>
      </c>
      <c r="E29" s="500"/>
      <c r="F29" s="500">
        <f>SUM(H29:M29)</f>
        <v>17094</v>
      </c>
      <c r="G29" s="500"/>
      <c r="H29" s="500">
        <v>8024</v>
      </c>
      <c r="I29" s="500"/>
      <c r="J29" s="500">
        <v>8582</v>
      </c>
      <c r="K29" s="500"/>
      <c r="L29" s="500">
        <v>488</v>
      </c>
      <c r="M29" s="500"/>
      <c r="N29" s="500">
        <v>0</v>
      </c>
      <c r="O29" s="500"/>
      <c r="P29" s="500" t="s">
        <v>461</v>
      </c>
      <c r="Q29" s="500"/>
      <c r="R29" s="500" t="s">
        <v>461</v>
      </c>
      <c r="S29" s="500"/>
      <c r="T29" s="500" t="s">
        <v>461</v>
      </c>
      <c r="U29" s="500"/>
      <c r="V29" s="294" t="s">
        <v>461</v>
      </c>
      <c r="W29" s="500" t="s">
        <v>461</v>
      </c>
      <c r="X29" s="500"/>
      <c r="Y29" s="500" t="s">
        <v>461</v>
      </c>
      <c r="Z29" s="500"/>
    </row>
    <row r="30" spans="1:26" ht="18" customHeight="1">
      <c r="A30" s="533" t="s">
        <v>102</v>
      </c>
      <c r="B30" s="533"/>
      <c r="C30" s="534"/>
      <c r="D30" s="513">
        <v>142667</v>
      </c>
      <c r="E30" s="500"/>
      <c r="F30" s="500">
        <f>SUM(H30:M30)</f>
        <v>54564</v>
      </c>
      <c r="G30" s="500"/>
      <c r="H30" s="500">
        <v>39913</v>
      </c>
      <c r="I30" s="500"/>
      <c r="J30" s="500">
        <v>13041</v>
      </c>
      <c r="K30" s="500"/>
      <c r="L30" s="500">
        <v>1610</v>
      </c>
      <c r="M30" s="500"/>
      <c r="N30" s="500">
        <v>0</v>
      </c>
      <c r="O30" s="500"/>
      <c r="P30" s="500" t="s">
        <v>461</v>
      </c>
      <c r="Q30" s="500"/>
      <c r="R30" s="500" t="s">
        <v>461</v>
      </c>
      <c r="S30" s="500"/>
      <c r="T30" s="500" t="s">
        <v>461</v>
      </c>
      <c r="U30" s="500"/>
      <c r="V30" s="294" t="s">
        <v>461</v>
      </c>
      <c r="W30" s="500" t="s">
        <v>461</v>
      </c>
      <c r="X30" s="500"/>
      <c r="Y30" s="500" t="s">
        <v>461</v>
      </c>
      <c r="Z30" s="500"/>
    </row>
    <row r="31" spans="1:26" ht="18" customHeight="1">
      <c r="A31" s="533" t="s">
        <v>103</v>
      </c>
      <c r="B31" s="533"/>
      <c r="C31" s="534"/>
      <c r="D31" s="513" t="s">
        <v>461</v>
      </c>
      <c r="E31" s="500"/>
      <c r="F31" s="500" t="s">
        <v>466</v>
      </c>
      <c r="G31" s="500"/>
      <c r="H31" s="500" t="s">
        <v>461</v>
      </c>
      <c r="I31" s="500"/>
      <c r="J31" s="500" t="s">
        <v>461</v>
      </c>
      <c r="K31" s="500"/>
      <c r="L31" s="500" t="s">
        <v>461</v>
      </c>
      <c r="M31" s="500"/>
      <c r="N31" s="500" t="s">
        <v>461</v>
      </c>
      <c r="O31" s="500"/>
      <c r="P31" s="500">
        <v>113465</v>
      </c>
      <c r="Q31" s="500"/>
      <c r="R31" s="500">
        <f>SUM(T31:V31)</f>
        <v>33414</v>
      </c>
      <c r="S31" s="500"/>
      <c r="T31" s="500">
        <v>33414</v>
      </c>
      <c r="U31" s="500"/>
      <c r="V31" s="294">
        <v>0</v>
      </c>
      <c r="W31" s="500">
        <v>0</v>
      </c>
      <c r="X31" s="500"/>
      <c r="Y31" s="510">
        <v>100054</v>
      </c>
      <c r="Z31" s="510"/>
    </row>
    <row r="32" spans="1:26" ht="18" customHeight="1">
      <c r="A32" s="533" t="s">
        <v>256</v>
      </c>
      <c r="B32" s="533"/>
      <c r="C32" s="534"/>
      <c r="D32" s="513">
        <v>90522</v>
      </c>
      <c r="E32" s="500"/>
      <c r="F32" s="500">
        <f>SUM(H32:M32)</f>
        <v>24813</v>
      </c>
      <c r="G32" s="500"/>
      <c r="H32" s="500">
        <v>21175</v>
      </c>
      <c r="I32" s="500"/>
      <c r="J32" s="500">
        <v>2359</v>
      </c>
      <c r="K32" s="500"/>
      <c r="L32" s="500">
        <v>1279</v>
      </c>
      <c r="M32" s="500"/>
      <c r="N32" s="500">
        <v>16</v>
      </c>
      <c r="O32" s="500"/>
      <c r="P32" s="500">
        <v>90604</v>
      </c>
      <c r="Q32" s="500"/>
      <c r="R32" s="500">
        <f aca="true" t="shared" si="1" ref="R32:R37">SUM(T32:V32)</f>
        <v>24016</v>
      </c>
      <c r="S32" s="500"/>
      <c r="T32" s="500">
        <v>24016</v>
      </c>
      <c r="U32" s="500"/>
      <c r="V32" s="294">
        <v>0</v>
      </c>
      <c r="W32" s="500">
        <v>0</v>
      </c>
      <c r="X32" s="500"/>
      <c r="Y32" s="510">
        <v>75481</v>
      </c>
      <c r="Z32" s="510"/>
    </row>
    <row r="33" spans="1:26" ht="18" customHeight="1">
      <c r="A33" s="533" t="s">
        <v>104</v>
      </c>
      <c r="B33" s="533"/>
      <c r="C33" s="534"/>
      <c r="D33" s="513">
        <v>61570</v>
      </c>
      <c r="E33" s="500"/>
      <c r="F33" s="500">
        <f>SUM(H33:M33)</f>
        <v>18671</v>
      </c>
      <c r="G33" s="500"/>
      <c r="H33" s="500">
        <v>13082</v>
      </c>
      <c r="I33" s="500"/>
      <c r="J33" s="500">
        <v>4170</v>
      </c>
      <c r="K33" s="500"/>
      <c r="L33" s="500">
        <v>1419</v>
      </c>
      <c r="M33" s="500"/>
      <c r="N33" s="500">
        <v>0</v>
      </c>
      <c r="O33" s="500"/>
      <c r="P33" s="500">
        <v>61570</v>
      </c>
      <c r="Q33" s="500"/>
      <c r="R33" s="500">
        <f t="shared" si="1"/>
        <v>25349</v>
      </c>
      <c r="S33" s="500"/>
      <c r="T33" s="500">
        <v>25349</v>
      </c>
      <c r="U33" s="500"/>
      <c r="V33" s="294">
        <v>0</v>
      </c>
      <c r="W33" s="500">
        <v>0</v>
      </c>
      <c r="X33" s="500"/>
      <c r="Y33" s="510">
        <v>28634</v>
      </c>
      <c r="Z33" s="510"/>
    </row>
    <row r="34" spans="1:26" ht="18" customHeight="1">
      <c r="A34" s="533" t="s">
        <v>105</v>
      </c>
      <c r="B34" s="533"/>
      <c r="C34" s="534"/>
      <c r="D34" s="513">
        <v>89327</v>
      </c>
      <c r="E34" s="500"/>
      <c r="F34" s="500">
        <f>SUM(H34:M34)</f>
        <v>25865</v>
      </c>
      <c r="G34" s="500"/>
      <c r="H34" s="500">
        <v>20605</v>
      </c>
      <c r="I34" s="500"/>
      <c r="J34" s="500">
        <v>1789</v>
      </c>
      <c r="K34" s="500"/>
      <c r="L34" s="500">
        <v>3471</v>
      </c>
      <c r="M34" s="500"/>
      <c r="N34" s="500">
        <v>0</v>
      </c>
      <c r="O34" s="500"/>
      <c r="P34" s="500">
        <v>89327</v>
      </c>
      <c r="Q34" s="500"/>
      <c r="R34" s="500">
        <f t="shared" si="1"/>
        <v>43789</v>
      </c>
      <c r="S34" s="500"/>
      <c r="T34" s="500">
        <v>43789</v>
      </c>
      <c r="U34" s="500"/>
      <c r="V34" s="294">
        <v>0</v>
      </c>
      <c r="W34" s="500">
        <v>0</v>
      </c>
      <c r="X34" s="500"/>
      <c r="Y34" s="510">
        <v>63919</v>
      </c>
      <c r="Z34" s="510"/>
    </row>
    <row r="35" spans="1:26" ht="18" customHeight="1">
      <c r="A35" s="533" t="s">
        <v>106</v>
      </c>
      <c r="B35" s="533"/>
      <c r="C35" s="534"/>
      <c r="D35" s="513">
        <v>23013</v>
      </c>
      <c r="E35" s="500"/>
      <c r="F35" s="500">
        <f>SUM(H35:M35)</f>
        <v>7193</v>
      </c>
      <c r="G35" s="500"/>
      <c r="H35" s="500">
        <v>4963</v>
      </c>
      <c r="I35" s="500"/>
      <c r="J35" s="500">
        <v>1715</v>
      </c>
      <c r="K35" s="500"/>
      <c r="L35" s="500">
        <v>515</v>
      </c>
      <c r="M35" s="500"/>
      <c r="N35" s="500">
        <v>0</v>
      </c>
      <c r="O35" s="500"/>
      <c r="P35" s="500">
        <v>23013</v>
      </c>
      <c r="Q35" s="500"/>
      <c r="R35" s="500">
        <f t="shared" si="1"/>
        <v>7547</v>
      </c>
      <c r="S35" s="500"/>
      <c r="T35" s="500">
        <v>7547</v>
      </c>
      <c r="U35" s="500"/>
      <c r="V35" s="294">
        <v>0</v>
      </c>
      <c r="W35" s="500">
        <v>2823</v>
      </c>
      <c r="X35" s="500"/>
      <c r="Y35" s="510">
        <v>6326</v>
      </c>
      <c r="Z35" s="510"/>
    </row>
    <row r="36" spans="1:26" ht="18" customHeight="1">
      <c r="A36" s="533" t="s">
        <v>107</v>
      </c>
      <c r="B36" s="533"/>
      <c r="C36" s="534"/>
      <c r="D36" s="513">
        <v>19107</v>
      </c>
      <c r="E36" s="500"/>
      <c r="F36" s="500">
        <v>4120</v>
      </c>
      <c r="G36" s="500"/>
      <c r="H36" s="500">
        <v>4120</v>
      </c>
      <c r="I36" s="500"/>
      <c r="J36" s="500">
        <v>-5483</v>
      </c>
      <c r="K36" s="500"/>
      <c r="L36" s="500">
        <v>0</v>
      </c>
      <c r="M36" s="500"/>
      <c r="N36" s="500">
        <v>0</v>
      </c>
      <c r="O36" s="500"/>
      <c r="P36" s="500">
        <v>19107</v>
      </c>
      <c r="Q36" s="500"/>
      <c r="R36" s="500">
        <f t="shared" si="1"/>
        <v>5501</v>
      </c>
      <c r="S36" s="500"/>
      <c r="T36" s="500">
        <v>5501</v>
      </c>
      <c r="U36" s="500"/>
      <c r="V36" s="294">
        <v>0</v>
      </c>
      <c r="W36" s="500">
        <v>1710</v>
      </c>
      <c r="X36" s="500"/>
      <c r="Y36" s="510">
        <v>7859</v>
      </c>
      <c r="Z36" s="510"/>
    </row>
    <row r="37" spans="1:26" ht="18" customHeight="1">
      <c r="A37" s="533" t="s">
        <v>108</v>
      </c>
      <c r="B37" s="533"/>
      <c r="C37" s="534"/>
      <c r="D37" s="513" t="s">
        <v>461</v>
      </c>
      <c r="E37" s="500"/>
      <c r="F37" s="500" t="s">
        <v>461</v>
      </c>
      <c r="G37" s="500"/>
      <c r="H37" s="500" t="s">
        <v>461</v>
      </c>
      <c r="I37" s="500"/>
      <c r="J37" s="500" t="s">
        <v>461</v>
      </c>
      <c r="K37" s="500"/>
      <c r="L37" s="500" t="s">
        <v>461</v>
      </c>
      <c r="M37" s="500"/>
      <c r="N37" s="500" t="s">
        <v>461</v>
      </c>
      <c r="O37" s="500"/>
      <c r="P37" s="500">
        <v>32867</v>
      </c>
      <c r="Q37" s="500"/>
      <c r="R37" s="500">
        <f t="shared" si="1"/>
        <v>10957</v>
      </c>
      <c r="S37" s="500"/>
      <c r="T37" s="500">
        <v>10957</v>
      </c>
      <c r="U37" s="500"/>
      <c r="V37" s="294">
        <v>0</v>
      </c>
      <c r="W37" s="500">
        <v>242</v>
      </c>
      <c r="X37" s="500"/>
      <c r="Y37" s="510">
        <v>13966</v>
      </c>
      <c r="Z37" s="510"/>
    </row>
    <row r="38" spans="1:26" ht="18" customHeight="1">
      <c r="A38" s="535" t="s">
        <v>98</v>
      </c>
      <c r="B38" s="535"/>
      <c r="C38" s="535"/>
      <c r="D38" s="518">
        <f>SUM(D27:E37)</f>
        <v>472822</v>
      </c>
      <c r="E38" s="506"/>
      <c r="F38" s="506">
        <f>SUM(F27:G37)</f>
        <v>152320</v>
      </c>
      <c r="G38" s="506"/>
      <c r="H38" s="506">
        <f>SUM(H27:I37)</f>
        <v>111882</v>
      </c>
      <c r="I38" s="506"/>
      <c r="J38" s="506">
        <v>31656</v>
      </c>
      <c r="K38" s="506"/>
      <c r="L38" s="506">
        <f>SUM(L27:M37)</f>
        <v>8782</v>
      </c>
      <c r="M38" s="506"/>
      <c r="N38" s="506">
        <f>SUM(N27:O37)</f>
        <v>16</v>
      </c>
      <c r="O38" s="506"/>
      <c r="P38" s="506">
        <f>SUM(P27:Q37)</f>
        <v>683034</v>
      </c>
      <c r="Q38" s="506"/>
      <c r="R38" s="506">
        <f>SUM(R27:S37)</f>
        <v>233977</v>
      </c>
      <c r="S38" s="506"/>
      <c r="T38" s="506">
        <f>SUM(T27:U37)</f>
        <v>233977</v>
      </c>
      <c r="U38" s="506"/>
      <c r="V38" s="295">
        <f>SUM(V27:V37)</f>
        <v>0</v>
      </c>
      <c r="W38" s="506">
        <v>5085</v>
      </c>
      <c r="X38" s="506"/>
      <c r="Y38" s="506">
        <f>SUM(Y27:Z37)</f>
        <v>485566</v>
      </c>
      <c r="Z38" s="506"/>
    </row>
    <row r="39" spans="1:26" ht="15" customHeight="1">
      <c r="A39" s="154" t="s">
        <v>363</v>
      </c>
      <c r="B39" s="85"/>
      <c r="C39" s="85"/>
      <c r="D39" s="86"/>
      <c r="E39" s="86"/>
      <c r="F39" s="86"/>
      <c r="G39" s="86"/>
      <c r="H39" s="86"/>
      <c r="I39" s="86"/>
      <c r="J39" s="155"/>
      <c r="K39" s="155"/>
      <c r="L39" s="155"/>
      <c r="M39" s="155"/>
      <c r="N39" s="155"/>
      <c r="O39" s="155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</row>
    <row r="40" spans="1:26" ht="15" customHeight="1">
      <c r="A40" s="279" t="s">
        <v>450</v>
      </c>
      <c r="B40" s="154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6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</row>
    <row r="41" spans="2:26" ht="18" customHeight="1">
      <c r="B41" s="154"/>
      <c r="C41" s="154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</row>
    <row r="42" spans="1:26" s="33" customFormat="1" ht="19.5" customHeight="1">
      <c r="A42" s="600" t="s">
        <v>465</v>
      </c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</row>
    <row r="43" spans="1:30" s="33" customFormat="1" ht="18" customHeight="1" thickBot="1">
      <c r="A43" s="67"/>
      <c r="B43" s="67"/>
      <c r="C43" s="67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68"/>
      <c r="Y43" s="70"/>
      <c r="Z43" s="67"/>
      <c r="AA43" s="36"/>
      <c r="AB43" s="36"/>
      <c r="AC43" s="36"/>
      <c r="AD43" s="36"/>
    </row>
    <row r="44" spans="1:29" s="33" customFormat="1" ht="18" customHeight="1">
      <c r="A44" s="603" t="s">
        <v>357</v>
      </c>
      <c r="B44" s="605" t="s">
        <v>110</v>
      </c>
      <c r="C44" s="528"/>
      <c r="D44" s="528"/>
      <c r="E44" s="528"/>
      <c r="F44" s="528"/>
      <c r="G44" s="529"/>
      <c r="H44" s="598" t="s">
        <v>257</v>
      </c>
      <c r="I44" s="592"/>
      <c r="J44" s="592"/>
      <c r="K44" s="592"/>
      <c r="L44" s="592"/>
      <c r="M44" s="598" t="s">
        <v>218</v>
      </c>
      <c r="N44" s="592"/>
      <c r="O44" s="592"/>
      <c r="P44" s="592"/>
      <c r="Q44" s="592"/>
      <c r="R44" s="593"/>
      <c r="S44" s="592" t="s">
        <v>358</v>
      </c>
      <c r="T44" s="592"/>
      <c r="U44" s="592"/>
      <c r="V44" s="592"/>
      <c r="W44" s="592"/>
      <c r="X44" s="593"/>
      <c r="Y44" s="597" t="s">
        <v>219</v>
      </c>
      <c r="Z44" s="601" t="s">
        <v>220</v>
      </c>
      <c r="AA44" s="69"/>
      <c r="AB44" s="36"/>
      <c r="AC44" s="36"/>
    </row>
    <row r="45" spans="1:27" s="33" customFormat="1" ht="18" customHeight="1">
      <c r="A45" s="357"/>
      <c r="B45" s="606"/>
      <c r="C45" s="530"/>
      <c r="D45" s="530"/>
      <c r="E45" s="530"/>
      <c r="F45" s="530"/>
      <c r="G45" s="531"/>
      <c r="H45" s="599"/>
      <c r="I45" s="580"/>
      <c r="J45" s="580"/>
      <c r="K45" s="580"/>
      <c r="L45" s="580"/>
      <c r="M45" s="599"/>
      <c r="N45" s="580"/>
      <c r="O45" s="580"/>
      <c r="P45" s="580"/>
      <c r="Q45" s="580"/>
      <c r="R45" s="594"/>
      <c r="S45" s="580"/>
      <c r="T45" s="580"/>
      <c r="U45" s="580"/>
      <c r="V45" s="580"/>
      <c r="W45" s="580"/>
      <c r="X45" s="594"/>
      <c r="Y45" s="471"/>
      <c r="Z45" s="602"/>
      <c r="AA45" s="69"/>
    </row>
    <row r="46" spans="1:27" s="33" customFormat="1" ht="18" customHeight="1">
      <c r="A46" s="604"/>
      <c r="B46" s="588" t="s">
        <v>111</v>
      </c>
      <c r="C46" s="588" t="s">
        <v>258</v>
      </c>
      <c r="D46" s="588" t="s">
        <v>112</v>
      </c>
      <c r="E46" s="588" t="s">
        <v>113</v>
      </c>
      <c r="F46" s="588" t="s">
        <v>114</v>
      </c>
      <c r="G46" s="588" t="s">
        <v>221</v>
      </c>
      <c r="H46" s="588" t="s">
        <v>111</v>
      </c>
      <c r="I46" s="588" t="s">
        <v>258</v>
      </c>
      <c r="J46" s="588" t="s">
        <v>113</v>
      </c>
      <c r="K46" s="588" t="s">
        <v>114</v>
      </c>
      <c r="L46" s="588" t="s">
        <v>221</v>
      </c>
      <c r="M46" s="590" t="s">
        <v>111</v>
      </c>
      <c r="N46" s="590" t="s">
        <v>258</v>
      </c>
      <c r="O46" s="590" t="s">
        <v>112</v>
      </c>
      <c r="P46" s="590" t="s">
        <v>113</v>
      </c>
      <c r="Q46" s="590" t="s">
        <v>114</v>
      </c>
      <c r="R46" s="590" t="s">
        <v>221</v>
      </c>
      <c r="S46" s="590" t="s">
        <v>111</v>
      </c>
      <c r="T46" s="590" t="s">
        <v>258</v>
      </c>
      <c r="U46" s="590" t="s">
        <v>112</v>
      </c>
      <c r="V46" s="590" t="s">
        <v>113</v>
      </c>
      <c r="W46" s="590" t="s">
        <v>114</v>
      </c>
      <c r="X46" s="590" t="s">
        <v>221</v>
      </c>
      <c r="Y46" s="590" t="s">
        <v>111</v>
      </c>
      <c r="Z46" s="595" t="s">
        <v>111</v>
      </c>
      <c r="AA46" s="38"/>
    </row>
    <row r="47" spans="1:27" s="33" customFormat="1" ht="18" customHeight="1">
      <c r="A47" s="562"/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6"/>
      <c r="AA47" s="69"/>
    </row>
    <row r="48" spans="1:27" s="33" customFormat="1" ht="18" customHeight="1">
      <c r="A48" s="23" t="s">
        <v>359</v>
      </c>
      <c r="B48" s="199">
        <v>0.005</v>
      </c>
      <c r="C48" s="200">
        <v>0.006</v>
      </c>
      <c r="D48" s="200">
        <v>0.005</v>
      </c>
      <c r="E48" s="200">
        <v>0.005</v>
      </c>
      <c r="F48" s="200">
        <v>0.005</v>
      </c>
      <c r="G48" s="200">
        <v>0.006</v>
      </c>
      <c r="H48" s="200">
        <v>0.023</v>
      </c>
      <c r="I48" s="200">
        <v>0.025</v>
      </c>
      <c r="J48" s="200">
        <v>0.025</v>
      </c>
      <c r="K48" s="200">
        <v>0.028</v>
      </c>
      <c r="L48" s="200">
        <v>0.031</v>
      </c>
      <c r="M48" s="200">
        <v>0.01</v>
      </c>
      <c r="N48" s="200">
        <v>0.015</v>
      </c>
      <c r="O48" s="200">
        <v>0.01</v>
      </c>
      <c r="P48" s="200">
        <v>0.014</v>
      </c>
      <c r="Q48" s="200">
        <v>0.014</v>
      </c>
      <c r="R48" s="200">
        <v>0.017</v>
      </c>
      <c r="S48" s="200">
        <v>0.032</v>
      </c>
      <c r="T48" s="200">
        <v>0.028</v>
      </c>
      <c r="U48" s="200">
        <v>0.03</v>
      </c>
      <c r="V48" s="200">
        <v>0.033</v>
      </c>
      <c r="W48" s="200">
        <v>0.027</v>
      </c>
      <c r="X48" s="200">
        <v>0.03</v>
      </c>
      <c r="Y48" s="201">
        <v>0.4</v>
      </c>
      <c r="Z48" s="202">
        <v>2</v>
      </c>
      <c r="AA48" s="36"/>
    </row>
    <row r="49" spans="1:27" s="33" customFormat="1" ht="18" customHeight="1">
      <c r="A49" s="230">
        <v>3</v>
      </c>
      <c r="B49" s="203">
        <v>0.005</v>
      </c>
      <c r="C49" s="204">
        <v>0.005</v>
      </c>
      <c r="D49" s="204">
        <v>0.004</v>
      </c>
      <c r="E49" s="204">
        <v>0.005</v>
      </c>
      <c r="F49" s="204">
        <v>0.006</v>
      </c>
      <c r="G49" s="204">
        <v>0.005</v>
      </c>
      <c r="H49" s="204">
        <v>0.023</v>
      </c>
      <c r="I49" s="204">
        <v>0.025</v>
      </c>
      <c r="J49" s="204">
        <v>0.03</v>
      </c>
      <c r="K49" s="204">
        <v>0.028</v>
      </c>
      <c r="L49" s="204">
        <v>0.028</v>
      </c>
      <c r="M49" s="204">
        <v>0.011</v>
      </c>
      <c r="N49" s="204">
        <v>0.015</v>
      </c>
      <c r="O49" s="204">
        <v>0.01</v>
      </c>
      <c r="P49" s="204">
        <v>0.015</v>
      </c>
      <c r="Q49" s="204">
        <v>0.015</v>
      </c>
      <c r="R49" s="204">
        <v>0.018</v>
      </c>
      <c r="S49" s="204">
        <v>0.032</v>
      </c>
      <c r="T49" s="204">
        <v>0.027</v>
      </c>
      <c r="U49" s="204">
        <v>0.027</v>
      </c>
      <c r="V49" s="204">
        <v>0.025</v>
      </c>
      <c r="W49" s="204">
        <v>0.023</v>
      </c>
      <c r="X49" s="204">
        <v>0.029</v>
      </c>
      <c r="Y49" s="205">
        <v>0.4</v>
      </c>
      <c r="Z49" s="206">
        <v>2.05</v>
      </c>
      <c r="AA49" s="36"/>
    </row>
    <row r="50" spans="1:27" s="33" customFormat="1" ht="18" customHeight="1">
      <c r="A50" s="230">
        <v>4</v>
      </c>
      <c r="B50" s="203">
        <v>0.005</v>
      </c>
      <c r="C50" s="204">
        <v>0.006</v>
      </c>
      <c r="D50" s="204">
        <v>0.005</v>
      </c>
      <c r="E50" s="204">
        <v>0.004</v>
      </c>
      <c r="F50" s="204">
        <v>0.005</v>
      </c>
      <c r="G50" s="204">
        <v>0.005</v>
      </c>
      <c r="H50" s="204">
        <v>0.022</v>
      </c>
      <c r="I50" s="204">
        <v>0.027</v>
      </c>
      <c r="J50" s="204">
        <v>0.027</v>
      </c>
      <c r="K50" s="204">
        <v>0.028</v>
      </c>
      <c r="L50" s="204">
        <v>0.027</v>
      </c>
      <c r="M50" s="204">
        <v>0.01</v>
      </c>
      <c r="N50" s="204">
        <v>0.015</v>
      </c>
      <c r="O50" s="204">
        <v>0.01</v>
      </c>
      <c r="P50" s="204">
        <v>0.015</v>
      </c>
      <c r="Q50" s="204">
        <v>0.015</v>
      </c>
      <c r="R50" s="204">
        <v>0.018</v>
      </c>
      <c r="S50" s="204">
        <v>0.039</v>
      </c>
      <c r="T50" s="204">
        <v>0.031</v>
      </c>
      <c r="U50" s="204">
        <v>0.035</v>
      </c>
      <c r="V50" s="204">
        <v>0.03</v>
      </c>
      <c r="W50" s="204">
        <v>0.031</v>
      </c>
      <c r="X50" s="204">
        <v>0.034</v>
      </c>
      <c r="Y50" s="205">
        <v>0.4</v>
      </c>
      <c r="Z50" s="206">
        <v>2.03</v>
      </c>
      <c r="AA50" s="36"/>
    </row>
    <row r="51" spans="1:26" s="33" customFormat="1" ht="18" customHeight="1">
      <c r="A51" s="230">
        <v>5</v>
      </c>
      <c r="B51" s="203">
        <v>0.005</v>
      </c>
      <c r="C51" s="204">
        <v>0.006</v>
      </c>
      <c r="D51" s="204">
        <v>0.004</v>
      </c>
      <c r="E51" s="204">
        <v>0.004</v>
      </c>
      <c r="F51" s="204">
        <v>0.004</v>
      </c>
      <c r="G51" s="204">
        <v>0.005</v>
      </c>
      <c r="H51" s="204">
        <v>0.02</v>
      </c>
      <c r="I51" s="204">
        <v>0.024</v>
      </c>
      <c r="J51" s="204">
        <v>0.023</v>
      </c>
      <c r="K51" s="204">
        <v>0.026</v>
      </c>
      <c r="L51" s="204">
        <v>0.025</v>
      </c>
      <c r="M51" s="204">
        <v>0.011</v>
      </c>
      <c r="N51" s="204">
        <v>0.016</v>
      </c>
      <c r="O51" s="204">
        <v>0.01</v>
      </c>
      <c r="P51" s="204">
        <v>0.015</v>
      </c>
      <c r="Q51" s="204">
        <v>0.016</v>
      </c>
      <c r="R51" s="204">
        <v>0.017</v>
      </c>
      <c r="S51" s="204">
        <v>0.038</v>
      </c>
      <c r="T51" s="204">
        <v>0.033</v>
      </c>
      <c r="U51" s="204">
        <v>0.035</v>
      </c>
      <c r="V51" s="204">
        <v>0.035</v>
      </c>
      <c r="W51" s="204">
        <v>0.028</v>
      </c>
      <c r="X51" s="204">
        <v>0.034</v>
      </c>
      <c r="Y51" s="205">
        <v>0.4</v>
      </c>
      <c r="Z51" s="206">
        <v>2.09</v>
      </c>
    </row>
    <row r="52" spans="1:26" s="251" customFormat="1" ht="18" customHeight="1">
      <c r="A52" s="231">
        <v>6</v>
      </c>
      <c r="B52" s="252">
        <v>0.004</v>
      </c>
      <c r="C52" s="253" t="s">
        <v>376</v>
      </c>
      <c r="D52" s="253">
        <v>0.004</v>
      </c>
      <c r="E52" s="253">
        <v>0.004</v>
      </c>
      <c r="F52" s="253">
        <v>0.004</v>
      </c>
      <c r="G52" s="253">
        <v>0.005</v>
      </c>
      <c r="H52" s="253">
        <v>0.023</v>
      </c>
      <c r="I52" s="253" t="s">
        <v>376</v>
      </c>
      <c r="J52" s="253">
        <v>0.028</v>
      </c>
      <c r="K52" s="253">
        <v>0.028</v>
      </c>
      <c r="L52" s="253">
        <v>0.028</v>
      </c>
      <c r="M52" s="253">
        <v>0.011</v>
      </c>
      <c r="N52" s="253" t="s">
        <v>376</v>
      </c>
      <c r="O52" s="253">
        <v>0.01</v>
      </c>
      <c r="P52" s="253">
        <v>0.014</v>
      </c>
      <c r="Q52" s="253">
        <v>0.016</v>
      </c>
      <c r="R52" s="253">
        <v>0.016</v>
      </c>
      <c r="S52" s="253">
        <v>0.039</v>
      </c>
      <c r="T52" s="253" t="s">
        <v>376</v>
      </c>
      <c r="U52" s="253">
        <v>0.035</v>
      </c>
      <c r="V52" s="253">
        <v>0.034</v>
      </c>
      <c r="W52" s="253">
        <v>0.03</v>
      </c>
      <c r="X52" s="253">
        <v>0.033</v>
      </c>
      <c r="Y52" s="254">
        <v>0.4</v>
      </c>
      <c r="Z52" s="255">
        <v>2.03</v>
      </c>
    </row>
    <row r="53" spans="1:26" s="151" customFormat="1" ht="18" customHeight="1">
      <c r="A53" s="157" t="s">
        <v>224</v>
      </c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9"/>
      <c r="Q53" s="41"/>
      <c r="R53" s="42"/>
      <c r="S53" s="41"/>
      <c r="T53" s="42"/>
      <c r="U53" s="41"/>
      <c r="V53" s="42"/>
      <c r="W53" s="42"/>
      <c r="X53" s="43"/>
      <c r="Y53" s="43"/>
      <c r="Z53" s="41"/>
    </row>
    <row r="54" spans="1:26" s="151" customFormat="1" ht="18" customHeight="1">
      <c r="A54" s="158" t="s">
        <v>259</v>
      </c>
      <c r="B54" s="158"/>
      <c r="C54" s="158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s="151" customFormat="1" ht="18" customHeight="1">
      <c r="A55" s="158"/>
      <c r="B55" s="158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s="33" customFormat="1" ht="18" customHeight="1">
      <c r="A56" s="431" t="s">
        <v>379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</row>
    <row r="57" spans="1:26" s="33" customFormat="1" ht="15.75" customHeight="1" thickBot="1">
      <c r="A57" s="72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71"/>
      <c r="N57" s="71"/>
      <c r="O57" s="16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68" t="s">
        <v>109</v>
      </c>
    </row>
    <row r="58" spans="1:27" s="33" customFormat="1" ht="18" customHeight="1">
      <c r="A58" s="528" t="s">
        <v>360</v>
      </c>
      <c r="B58" s="529"/>
      <c r="C58" s="521" t="s">
        <v>433</v>
      </c>
      <c r="D58" s="522"/>
      <c r="E58" s="522"/>
      <c r="F58" s="522"/>
      <c r="G58" s="521" t="s">
        <v>434</v>
      </c>
      <c r="H58" s="522"/>
      <c r="I58" s="522"/>
      <c r="J58" s="522"/>
      <c r="K58" s="521" t="s">
        <v>435</v>
      </c>
      <c r="L58" s="522"/>
      <c r="M58" s="522"/>
      <c r="N58" s="522"/>
      <c r="O58" s="607" t="s">
        <v>437</v>
      </c>
      <c r="P58" s="608"/>
      <c r="Q58" s="607" t="s">
        <v>436</v>
      </c>
      <c r="R58" s="608"/>
      <c r="S58" s="521" t="s">
        <v>438</v>
      </c>
      <c r="T58" s="522"/>
      <c r="U58" s="607" t="s">
        <v>439</v>
      </c>
      <c r="V58" s="608"/>
      <c r="W58" s="607" t="s">
        <v>440</v>
      </c>
      <c r="X58" s="608"/>
      <c r="Y58" s="607" t="s">
        <v>441</v>
      </c>
      <c r="Z58" s="609"/>
      <c r="AA58" s="35"/>
    </row>
    <row r="59" spans="1:31" s="33" customFormat="1" ht="18" customHeight="1">
      <c r="A59" s="530"/>
      <c r="B59" s="531"/>
      <c r="C59" s="532" t="s">
        <v>442</v>
      </c>
      <c r="D59" s="515"/>
      <c r="E59" s="514" t="s">
        <v>443</v>
      </c>
      <c r="F59" s="515"/>
      <c r="G59" s="514" t="s">
        <v>442</v>
      </c>
      <c r="H59" s="515"/>
      <c r="I59" s="514" t="s">
        <v>443</v>
      </c>
      <c r="J59" s="515"/>
      <c r="K59" s="514" t="s">
        <v>442</v>
      </c>
      <c r="L59" s="515"/>
      <c r="M59" s="514" t="s">
        <v>443</v>
      </c>
      <c r="N59" s="515"/>
      <c r="O59" s="162" t="s">
        <v>222</v>
      </c>
      <c r="P59" s="162" t="s">
        <v>223</v>
      </c>
      <c r="Q59" s="162" t="s">
        <v>222</v>
      </c>
      <c r="R59" s="162" t="s">
        <v>223</v>
      </c>
      <c r="S59" s="162" t="s">
        <v>222</v>
      </c>
      <c r="T59" s="162" t="s">
        <v>223</v>
      </c>
      <c r="U59" s="162" t="s">
        <v>222</v>
      </c>
      <c r="V59" s="162" t="s">
        <v>223</v>
      </c>
      <c r="W59" s="162" t="s">
        <v>222</v>
      </c>
      <c r="X59" s="162" t="s">
        <v>223</v>
      </c>
      <c r="Y59" s="162" t="s">
        <v>222</v>
      </c>
      <c r="Z59" s="222" t="s">
        <v>223</v>
      </c>
      <c r="AA59" s="35"/>
      <c r="AB59" s="35"/>
      <c r="AC59" s="35"/>
      <c r="AD59" s="35"/>
      <c r="AE59" s="35"/>
    </row>
    <row r="60" spans="1:31" ht="18" customHeight="1">
      <c r="A60" s="326" t="s">
        <v>361</v>
      </c>
      <c r="B60" s="327"/>
      <c r="C60" s="525">
        <f>SUM(G60,K60,O60,Q60,S60,W60,Y60)</f>
        <v>666</v>
      </c>
      <c r="D60" s="520"/>
      <c r="E60" s="516">
        <f>100*C60/$C60</f>
        <v>100</v>
      </c>
      <c r="F60" s="516"/>
      <c r="G60" s="520">
        <v>41</v>
      </c>
      <c r="H60" s="520"/>
      <c r="I60" s="516">
        <f>100*G60/$C60</f>
        <v>6.156156156156156</v>
      </c>
      <c r="J60" s="516"/>
      <c r="K60" s="520">
        <v>77</v>
      </c>
      <c r="L60" s="520"/>
      <c r="M60" s="516">
        <f>100*K60/$C60</f>
        <v>11.561561561561561</v>
      </c>
      <c r="N60" s="516"/>
      <c r="O60" s="296" t="s">
        <v>225</v>
      </c>
      <c r="P60" s="297"/>
      <c r="Q60" s="296">
        <v>97</v>
      </c>
      <c r="R60" s="297">
        <f>100*Q60/$C60</f>
        <v>14.564564564564565</v>
      </c>
      <c r="S60" s="298">
        <v>17</v>
      </c>
      <c r="T60" s="297">
        <f>100*S60/$C60</f>
        <v>2.5525525525525525</v>
      </c>
      <c r="U60" s="296" t="s">
        <v>225</v>
      </c>
      <c r="V60" s="297" t="s">
        <v>225</v>
      </c>
      <c r="W60" s="296">
        <v>102</v>
      </c>
      <c r="X60" s="297">
        <f>100*W60/$C60</f>
        <v>15.315315315315315</v>
      </c>
      <c r="Y60" s="296">
        <v>332</v>
      </c>
      <c r="Z60" s="297">
        <f>100*Y60/$C60</f>
        <v>49.849849849849846</v>
      </c>
      <c r="AA60" s="37"/>
      <c r="AB60" s="37"/>
      <c r="AC60" s="54"/>
      <c r="AD60" s="163"/>
      <c r="AE60" s="54"/>
    </row>
    <row r="61" spans="1:31" ht="18" customHeight="1">
      <c r="A61" s="392">
        <v>3</v>
      </c>
      <c r="B61" s="527"/>
      <c r="C61" s="526">
        <f>SUM(G61,K61,O61,Q61,S61,W61,Y61)</f>
        <v>727</v>
      </c>
      <c r="D61" s="387"/>
      <c r="E61" s="519">
        <f>100*C61/$C61</f>
        <v>100</v>
      </c>
      <c r="F61" s="519"/>
      <c r="G61" s="387">
        <v>47</v>
      </c>
      <c r="H61" s="387"/>
      <c r="I61" s="519">
        <f>100*G61/$C61</f>
        <v>6.464924346629986</v>
      </c>
      <c r="J61" s="519"/>
      <c r="K61" s="387">
        <v>97</v>
      </c>
      <c r="L61" s="387"/>
      <c r="M61" s="519">
        <f>100*K61/$C61</f>
        <v>13.342503438789546</v>
      </c>
      <c r="N61" s="519"/>
      <c r="O61" s="44" t="s">
        <v>225</v>
      </c>
      <c r="P61" s="299" t="s">
        <v>225</v>
      </c>
      <c r="Q61" s="44">
        <v>93</v>
      </c>
      <c r="R61" s="299">
        <f>100*Q61/$C61</f>
        <v>12.792297111416781</v>
      </c>
      <c r="S61" s="300">
        <v>14</v>
      </c>
      <c r="T61" s="299">
        <f>100*S61/$C61</f>
        <v>1.9257221458046767</v>
      </c>
      <c r="U61" s="44" t="s">
        <v>225</v>
      </c>
      <c r="V61" s="299" t="s">
        <v>225</v>
      </c>
      <c r="W61" s="44">
        <v>107</v>
      </c>
      <c r="X61" s="299">
        <f>100*W61/$C61</f>
        <v>14.718019257221458</v>
      </c>
      <c r="Y61" s="44">
        <v>369</v>
      </c>
      <c r="Z61" s="299">
        <f>100*Y61/$C61</f>
        <v>50.75653370013755</v>
      </c>
      <c r="AA61" s="152"/>
      <c r="AB61" s="152"/>
      <c r="AC61" s="54"/>
      <c r="AD61" s="163"/>
      <c r="AE61" s="54"/>
    </row>
    <row r="62" spans="1:31" ht="18" customHeight="1">
      <c r="A62" s="392">
        <v>4</v>
      </c>
      <c r="B62" s="527"/>
      <c r="C62" s="526">
        <f>SUM(G62,K62,O62,Q62,S62,W62,Y62)</f>
        <v>891</v>
      </c>
      <c r="D62" s="387"/>
      <c r="E62" s="519">
        <f>100*C62/$C62</f>
        <v>100</v>
      </c>
      <c r="F62" s="519"/>
      <c r="G62" s="387">
        <v>69</v>
      </c>
      <c r="H62" s="387"/>
      <c r="I62" s="519">
        <f>100*G62/$C62</f>
        <v>7.744107744107744</v>
      </c>
      <c r="J62" s="519"/>
      <c r="K62" s="387">
        <v>133</v>
      </c>
      <c r="L62" s="387"/>
      <c r="M62" s="519">
        <f>100*K62/$C62</f>
        <v>14.927048260381595</v>
      </c>
      <c r="N62" s="519"/>
      <c r="O62" s="44">
        <v>1</v>
      </c>
      <c r="P62" s="299">
        <f>100*O62/$C62</f>
        <v>0.1122334455667789</v>
      </c>
      <c r="Q62" s="44">
        <v>90</v>
      </c>
      <c r="R62" s="299">
        <f>100*Q62/$C62</f>
        <v>10.1010101010101</v>
      </c>
      <c r="S62" s="300">
        <v>10</v>
      </c>
      <c r="T62" s="299">
        <f>100*S62/$C62</f>
        <v>1.122334455667789</v>
      </c>
      <c r="U62" s="44" t="s">
        <v>225</v>
      </c>
      <c r="V62" s="299" t="s">
        <v>225</v>
      </c>
      <c r="W62" s="44">
        <v>109</v>
      </c>
      <c r="X62" s="299">
        <f>100*W62/$C62</f>
        <v>12.2334455667789</v>
      </c>
      <c r="Y62" s="44">
        <v>479</v>
      </c>
      <c r="Z62" s="299">
        <f>100*Y62/$C62</f>
        <v>53.759820426487096</v>
      </c>
      <c r="AA62" s="152"/>
      <c r="AB62" s="152"/>
      <c r="AC62" s="54"/>
      <c r="AD62" s="163"/>
      <c r="AE62" s="54"/>
    </row>
    <row r="63" spans="1:31" ht="18" customHeight="1">
      <c r="A63" s="392">
        <v>5</v>
      </c>
      <c r="B63" s="527"/>
      <c r="C63" s="526">
        <f>SUM(G63,K63,O63,Q63,S63,W63,Y63)</f>
        <v>748</v>
      </c>
      <c r="D63" s="387"/>
      <c r="E63" s="519">
        <f>100*C63/$C63</f>
        <v>100</v>
      </c>
      <c r="F63" s="519"/>
      <c r="G63" s="387">
        <v>62</v>
      </c>
      <c r="H63" s="387"/>
      <c r="I63" s="519">
        <f>100*G63/$C63</f>
        <v>8.288770053475936</v>
      </c>
      <c r="J63" s="519"/>
      <c r="K63" s="387">
        <v>94</v>
      </c>
      <c r="L63" s="387"/>
      <c r="M63" s="519">
        <f>100*K63/$C63</f>
        <v>12.566844919786096</v>
      </c>
      <c r="N63" s="519"/>
      <c r="O63" s="44" t="s">
        <v>225</v>
      </c>
      <c r="P63" s="299" t="s">
        <v>225</v>
      </c>
      <c r="Q63" s="44">
        <v>118</v>
      </c>
      <c r="R63" s="299">
        <f>100*Q63/$C63</f>
        <v>15.775401069518717</v>
      </c>
      <c r="S63" s="300">
        <v>16</v>
      </c>
      <c r="T63" s="299">
        <f>100*S63/$C63</f>
        <v>2.1390374331550803</v>
      </c>
      <c r="U63" s="44" t="s">
        <v>225</v>
      </c>
      <c r="V63" s="299" t="s">
        <v>225</v>
      </c>
      <c r="W63" s="44">
        <v>99</v>
      </c>
      <c r="X63" s="299">
        <f>100*W63/$C63</f>
        <v>13.235294117647058</v>
      </c>
      <c r="Y63" s="44">
        <v>359</v>
      </c>
      <c r="Z63" s="299">
        <f>100*Y63/$C63</f>
        <v>47.99465240641711</v>
      </c>
      <c r="AA63" s="152"/>
      <c r="AB63" s="152"/>
      <c r="AC63" s="54"/>
      <c r="AD63" s="163"/>
      <c r="AE63" s="54"/>
    </row>
    <row r="64" spans="1:31" s="251" customFormat="1" ht="18" customHeight="1">
      <c r="A64" s="537">
        <v>6</v>
      </c>
      <c r="B64" s="538"/>
      <c r="C64" s="539">
        <f>SUM(G64,K64,O64,Q64,S64,W64,Y64)</f>
        <v>748</v>
      </c>
      <c r="D64" s="507"/>
      <c r="E64" s="505">
        <f>100*C64/$C64</f>
        <v>100</v>
      </c>
      <c r="F64" s="505"/>
      <c r="G64" s="507">
        <v>56</v>
      </c>
      <c r="H64" s="507"/>
      <c r="I64" s="505">
        <f>100*G64/$C64</f>
        <v>7.4866310160427805</v>
      </c>
      <c r="J64" s="505"/>
      <c r="K64" s="507">
        <v>93</v>
      </c>
      <c r="L64" s="507"/>
      <c r="M64" s="505">
        <f>100*K64/$C64</f>
        <v>12.433155080213904</v>
      </c>
      <c r="N64" s="505"/>
      <c r="O64" s="301" t="s">
        <v>456</v>
      </c>
      <c r="P64" s="302" t="s">
        <v>456</v>
      </c>
      <c r="Q64" s="301">
        <v>111</v>
      </c>
      <c r="R64" s="302">
        <f>100*Q64/$C64</f>
        <v>14.83957219251337</v>
      </c>
      <c r="S64" s="303">
        <v>16</v>
      </c>
      <c r="T64" s="302">
        <f>100*S64/$C64</f>
        <v>2.1390374331550803</v>
      </c>
      <c r="U64" s="301" t="s">
        <v>225</v>
      </c>
      <c r="V64" s="302" t="s">
        <v>456</v>
      </c>
      <c r="W64" s="301">
        <v>124</v>
      </c>
      <c r="X64" s="302">
        <f>100*W64/$C64</f>
        <v>16.577540106951872</v>
      </c>
      <c r="Y64" s="301">
        <v>348</v>
      </c>
      <c r="Z64" s="302">
        <f>100*Y64/$C64</f>
        <v>46.524064171122994</v>
      </c>
      <c r="AA64" s="256"/>
      <c r="AB64" s="256"/>
      <c r="AC64" s="257"/>
      <c r="AD64" s="258"/>
      <c r="AE64" s="257"/>
    </row>
    <row r="65" spans="1:26" ht="15" customHeight="1">
      <c r="A65" s="154" t="s">
        <v>250</v>
      </c>
      <c r="B65" s="164"/>
      <c r="C65" s="165"/>
      <c r="D65" s="166"/>
      <c r="E65" s="166"/>
      <c r="F65" s="167"/>
      <c r="G65" s="168"/>
      <c r="H65" s="168"/>
      <c r="I65" s="168"/>
      <c r="J65" s="167"/>
      <c r="K65" s="168"/>
      <c r="L65" s="168"/>
      <c r="M65" s="168"/>
      <c r="N65" s="168"/>
      <c r="O65" s="167"/>
      <c r="P65" s="166"/>
      <c r="Q65" s="169"/>
      <c r="R65" s="166"/>
      <c r="S65" s="169"/>
      <c r="T65" s="155"/>
      <c r="U65" s="170"/>
      <c r="V65" s="155"/>
      <c r="W65" s="155"/>
      <c r="X65" s="155"/>
      <c r="Y65" s="155"/>
      <c r="Z65" s="154"/>
    </row>
    <row r="66" spans="2:26" ht="15" customHeight="1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7"/>
      <c r="R66" s="168"/>
      <c r="S66" s="168"/>
      <c r="T66" s="154"/>
      <c r="U66" s="154"/>
      <c r="V66" s="154"/>
      <c r="W66" s="154"/>
      <c r="X66" s="154"/>
      <c r="Y66" s="154"/>
      <c r="Z66" s="154"/>
    </row>
    <row r="69" spans="13:17" ht="14.25">
      <c r="M69" s="80"/>
      <c r="N69" s="171"/>
      <c r="O69" s="171"/>
      <c r="P69" s="80"/>
      <c r="Q69" s="80"/>
    </row>
    <row r="70" spans="13:17" ht="14.25">
      <c r="M70" s="80"/>
      <c r="N70" s="80"/>
      <c r="O70" s="80"/>
      <c r="P70" s="80"/>
      <c r="Q70" s="80"/>
    </row>
    <row r="71" spans="13:17" ht="14.25">
      <c r="M71" s="80"/>
      <c r="N71" s="80"/>
      <c r="O71" s="80"/>
      <c r="P71" s="80"/>
      <c r="Q71" s="80"/>
    </row>
  </sheetData>
  <sheetProtection/>
  <mergeCells count="468">
    <mergeCell ref="O58:P58"/>
    <mergeCell ref="Q58:R58"/>
    <mergeCell ref="L46:L47"/>
    <mergeCell ref="P46:P47"/>
    <mergeCell ref="Q46:Q47"/>
    <mergeCell ref="M46:M47"/>
    <mergeCell ref="K58:N58"/>
    <mergeCell ref="A2:Z2"/>
    <mergeCell ref="U58:V58"/>
    <mergeCell ref="W58:X58"/>
    <mergeCell ref="Y58:Z58"/>
    <mergeCell ref="W46:W47"/>
    <mergeCell ref="R46:R47"/>
    <mergeCell ref="N46:N47"/>
    <mergeCell ref="O46:O47"/>
    <mergeCell ref="J46:J47"/>
    <mergeCell ref="K46:K47"/>
    <mergeCell ref="A44:A47"/>
    <mergeCell ref="C46:C47"/>
    <mergeCell ref="F46:F47"/>
    <mergeCell ref="G46:G47"/>
    <mergeCell ref="D46:D47"/>
    <mergeCell ref="Y46:Y47"/>
    <mergeCell ref="B44:G45"/>
    <mergeCell ref="E46:E47"/>
    <mergeCell ref="M44:R45"/>
    <mergeCell ref="I46:I47"/>
    <mergeCell ref="H44:L45"/>
    <mergeCell ref="V46:V47"/>
    <mergeCell ref="X46:X47"/>
    <mergeCell ref="A29:C29"/>
    <mergeCell ref="A30:C30"/>
    <mergeCell ref="A31:C31"/>
    <mergeCell ref="A32:C32"/>
    <mergeCell ref="A42:Z42"/>
    <mergeCell ref="B46:B47"/>
    <mergeCell ref="Z44:Z45"/>
    <mergeCell ref="T46:T47"/>
    <mergeCell ref="U46:U47"/>
    <mergeCell ref="S44:X45"/>
    <mergeCell ref="Z46:Z47"/>
    <mergeCell ref="S46:S47"/>
    <mergeCell ref="Y44:Y45"/>
    <mergeCell ref="H46:H47"/>
    <mergeCell ref="A23:C23"/>
    <mergeCell ref="A24:C24"/>
    <mergeCell ref="A25:C25"/>
    <mergeCell ref="A27:C27"/>
    <mergeCell ref="A26:C26"/>
    <mergeCell ref="D29:E29"/>
    <mergeCell ref="A28:C28"/>
    <mergeCell ref="D32:E32"/>
    <mergeCell ref="D33:E33"/>
    <mergeCell ref="A20:C20"/>
    <mergeCell ref="A21:C21"/>
    <mergeCell ref="A10:C10"/>
    <mergeCell ref="A11:C11"/>
    <mergeCell ref="A12:C12"/>
    <mergeCell ref="A14:C14"/>
    <mergeCell ref="A13:C13"/>
    <mergeCell ref="A15:C15"/>
    <mergeCell ref="A16:C16"/>
    <mergeCell ref="A17:C17"/>
    <mergeCell ref="A4:C8"/>
    <mergeCell ref="A9:C9"/>
    <mergeCell ref="J7:K8"/>
    <mergeCell ref="T7:U8"/>
    <mergeCell ref="D4:O4"/>
    <mergeCell ref="P4:Z4"/>
    <mergeCell ref="D5:E7"/>
    <mergeCell ref="R7:S8"/>
    <mergeCell ref="D8:E8"/>
    <mergeCell ref="Y8:Z8"/>
    <mergeCell ref="F7:G8"/>
    <mergeCell ref="H7:I8"/>
    <mergeCell ref="L7:M8"/>
    <mergeCell ref="W5:X7"/>
    <mergeCell ref="W8:X8"/>
    <mergeCell ref="N8:O8"/>
    <mergeCell ref="R5:V6"/>
    <mergeCell ref="P5:Q6"/>
    <mergeCell ref="P7:Q8"/>
    <mergeCell ref="Y5:Z7"/>
    <mergeCell ref="V7:V8"/>
    <mergeCell ref="A33:C33"/>
    <mergeCell ref="A34:C34"/>
    <mergeCell ref="A35:C35"/>
    <mergeCell ref="D25:E25"/>
    <mergeCell ref="D26:E26"/>
    <mergeCell ref="D31:E31"/>
    <mergeCell ref="D27:E27"/>
    <mergeCell ref="D28:E28"/>
    <mergeCell ref="A18:C18"/>
    <mergeCell ref="A19:C19"/>
    <mergeCell ref="N5:O7"/>
    <mergeCell ref="F5:M6"/>
    <mergeCell ref="D18:E18"/>
    <mergeCell ref="D19:E19"/>
    <mergeCell ref="D9:E9"/>
    <mergeCell ref="D10:E10"/>
    <mergeCell ref="D11:E11"/>
    <mergeCell ref="D12:E12"/>
    <mergeCell ref="D14:E14"/>
    <mergeCell ref="D15:E15"/>
    <mergeCell ref="A64:B64"/>
    <mergeCell ref="A62:B62"/>
    <mergeCell ref="E59:F59"/>
    <mergeCell ref="C62:D62"/>
    <mergeCell ref="C63:D63"/>
    <mergeCell ref="A63:B63"/>
    <mergeCell ref="C64:D64"/>
    <mergeCell ref="E62:F62"/>
    <mergeCell ref="A58:B59"/>
    <mergeCell ref="C59:D59"/>
    <mergeCell ref="C58:F58"/>
    <mergeCell ref="G58:J58"/>
    <mergeCell ref="I59:J59"/>
    <mergeCell ref="D20:E20"/>
    <mergeCell ref="D21:E21"/>
    <mergeCell ref="A37:C37"/>
    <mergeCell ref="A38:C38"/>
    <mergeCell ref="A36:C36"/>
    <mergeCell ref="A22:C22"/>
    <mergeCell ref="D23:E23"/>
    <mergeCell ref="A56:Z56"/>
    <mergeCell ref="C60:D60"/>
    <mergeCell ref="C61:D61"/>
    <mergeCell ref="A60:B60"/>
    <mergeCell ref="A61:B61"/>
    <mergeCell ref="I60:J60"/>
    <mergeCell ref="I61:J61"/>
    <mergeCell ref="M61:N61"/>
    <mergeCell ref="S58:T58"/>
    <mergeCell ref="G59:H59"/>
    <mergeCell ref="E63:F63"/>
    <mergeCell ref="G60:H60"/>
    <mergeCell ref="G61:H61"/>
    <mergeCell ref="G62:H62"/>
    <mergeCell ref="G63:H63"/>
    <mergeCell ref="E61:F61"/>
    <mergeCell ref="E60:F60"/>
    <mergeCell ref="I62:J62"/>
    <mergeCell ref="I63:J63"/>
    <mergeCell ref="K60:L60"/>
    <mergeCell ref="K61:L61"/>
    <mergeCell ref="K62:L62"/>
    <mergeCell ref="K63:L63"/>
    <mergeCell ref="M62:N62"/>
    <mergeCell ref="M63:N63"/>
    <mergeCell ref="M59:N59"/>
    <mergeCell ref="M60:N60"/>
    <mergeCell ref="K59:L59"/>
    <mergeCell ref="D16:E16"/>
    <mergeCell ref="D17:E17"/>
    <mergeCell ref="D22:E22"/>
    <mergeCell ref="D24:E24"/>
    <mergeCell ref="D36:E36"/>
    <mergeCell ref="D37:E37"/>
    <mergeCell ref="D38:E38"/>
    <mergeCell ref="D34:E34"/>
    <mergeCell ref="D35:E35"/>
    <mergeCell ref="D30:E30"/>
    <mergeCell ref="F12:G12"/>
    <mergeCell ref="F15:G15"/>
    <mergeCell ref="F16:G16"/>
    <mergeCell ref="F14:G14"/>
    <mergeCell ref="F19:G19"/>
    <mergeCell ref="F20:G20"/>
    <mergeCell ref="F28:G28"/>
    <mergeCell ref="F29:G29"/>
    <mergeCell ref="F30:G30"/>
    <mergeCell ref="F9:G9"/>
    <mergeCell ref="F10:G10"/>
    <mergeCell ref="F11:G11"/>
    <mergeCell ref="F25:G25"/>
    <mergeCell ref="F21:G21"/>
    <mergeCell ref="F22:G22"/>
    <mergeCell ref="F23:G23"/>
    <mergeCell ref="F24:G24"/>
    <mergeCell ref="F17:G17"/>
    <mergeCell ref="F18:G18"/>
    <mergeCell ref="F31:G31"/>
    <mergeCell ref="F26:G26"/>
    <mergeCell ref="F27:G27"/>
    <mergeCell ref="H9:I9"/>
    <mergeCell ref="H10:I10"/>
    <mergeCell ref="H12:I12"/>
    <mergeCell ref="H14:I14"/>
    <mergeCell ref="H11:I11"/>
    <mergeCell ref="H15:I15"/>
    <mergeCell ref="H16:I16"/>
    <mergeCell ref="H26:I26"/>
    <mergeCell ref="H20:I20"/>
    <mergeCell ref="H21:I21"/>
    <mergeCell ref="H22:I22"/>
    <mergeCell ref="H23:I23"/>
    <mergeCell ref="H17:I17"/>
    <mergeCell ref="H18:I18"/>
    <mergeCell ref="H19:I19"/>
    <mergeCell ref="F38:G38"/>
    <mergeCell ref="F32:G32"/>
    <mergeCell ref="F33:G33"/>
    <mergeCell ref="F34:G34"/>
    <mergeCell ref="F35:G35"/>
    <mergeCell ref="F36:G36"/>
    <mergeCell ref="F37:G37"/>
    <mergeCell ref="H36:I36"/>
    <mergeCell ref="H37:I37"/>
    <mergeCell ref="H38:I38"/>
    <mergeCell ref="H31:I31"/>
    <mergeCell ref="H32:I32"/>
    <mergeCell ref="H33:I33"/>
    <mergeCell ref="H34:I34"/>
    <mergeCell ref="H35:I35"/>
    <mergeCell ref="H27:I27"/>
    <mergeCell ref="H28:I28"/>
    <mergeCell ref="H29:I29"/>
    <mergeCell ref="H30:I30"/>
    <mergeCell ref="H24:I24"/>
    <mergeCell ref="H25:I25"/>
    <mergeCell ref="J12:K12"/>
    <mergeCell ref="J14:K14"/>
    <mergeCell ref="J16:K16"/>
    <mergeCell ref="J15:K15"/>
    <mergeCell ref="J9:K9"/>
    <mergeCell ref="J10:K10"/>
    <mergeCell ref="J11:K11"/>
    <mergeCell ref="J21:K21"/>
    <mergeCell ref="J22:K22"/>
    <mergeCell ref="J23:K23"/>
    <mergeCell ref="J24:K24"/>
    <mergeCell ref="J17:K17"/>
    <mergeCell ref="J18:K18"/>
    <mergeCell ref="J19:K19"/>
    <mergeCell ref="J20:K20"/>
    <mergeCell ref="J28:K28"/>
    <mergeCell ref="J29:K29"/>
    <mergeCell ref="J30:K30"/>
    <mergeCell ref="J31:K31"/>
    <mergeCell ref="J25:K25"/>
    <mergeCell ref="J26:K26"/>
    <mergeCell ref="J27:K27"/>
    <mergeCell ref="J37:K37"/>
    <mergeCell ref="J38:K38"/>
    <mergeCell ref="L38:M38"/>
    <mergeCell ref="L37:M37"/>
    <mergeCell ref="L36:M36"/>
    <mergeCell ref="J32:K32"/>
    <mergeCell ref="J33:K33"/>
    <mergeCell ref="J34:K34"/>
    <mergeCell ref="J35:K35"/>
    <mergeCell ref="L29:M29"/>
    <mergeCell ref="L28:M28"/>
    <mergeCell ref="L35:M35"/>
    <mergeCell ref="L34:M34"/>
    <mergeCell ref="L33:M33"/>
    <mergeCell ref="L32:M32"/>
    <mergeCell ref="L27:M27"/>
    <mergeCell ref="L26:M26"/>
    <mergeCell ref="L24:M24"/>
    <mergeCell ref="L15:M15"/>
    <mergeCell ref="L20:M20"/>
    <mergeCell ref="L19:M19"/>
    <mergeCell ref="L23:M23"/>
    <mergeCell ref="L22:M22"/>
    <mergeCell ref="L25:M25"/>
    <mergeCell ref="L21:M21"/>
    <mergeCell ref="L14:M14"/>
    <mergeCell ref="L18:M18"/>
    <mergeCell ref="L12:M12"/>
    <mergeCell ref="L13:M13"/>
    <mergeCell ref="L17:M17"/>
    <mergeCell ref="L16:M16"/>
    <mergeCell ref="N9:O9"/>
    <mergeCell ref="N10:O10"/>
    <mergeCell ref="N11:O11"/>
    <mergeCell ref="L11:M11"/>
    <mergeCell ref="L10:M10"/>
    <mergeCell ref="L9:M9"/>
    <mergeCell ref="N20:O20"/>
    <mergeCell ref="N21:O21"/>
    <mergeCell ref="N12:O12"/>
    <mergeCell ref="N14:O14"/>
    <mergeCell ref="N16:O16"/>
    <mergeCell ref="N17:O17"/>
    <mergeCell ref="N15:O15"/>
    <mergeCell ref="N13:O13"/>
    <mergeCell ref="P23:Q23"/>
    <mergeCell ref="P24:Q24"/>
    <mergeCell ref="N34:O34"/>
    <mergeCell ref="N35:O35"/>
    <mergeCell ref="P18:Q18"/>
    <mergeCell ref="P25:Q25"/>
    <mergeCell ref="P27:Q27"/>
    <mergeCell ref="P28:Q28"/>
    <mergeCell ref="N18:O18"/>
    <mergeCell ref="N19:O19"/>
    <mergeCell ref="N22:O22"/>
    <mergeCell ref="N23:O23"/>
    <mergeCell ref="N24:O24"/>
    <mergeCell ref="N25:O25"/>
    <mergeCell ref="N26:O26"/>
    <mergeCell ref="N27:O27"/>
    <mergeCell ref="R16:S16"/>
    <mergeCell ref="R18:S18"/>
    <mergeCell ref="N37:O37"/>
    <mergeCell ref="P29:Q29"/>
    <mergeCell ref="R25:S25"/>
    <mergeCell ref="P19:Q19"/>
    <mergeCell ref="P20:Q20"/>
    <mergeCell ref="P21:Q21"/>
    <mergeCell ref="P22:Q22"/>
    <mergeCell ref="N29:O29"/>
    <mergeCell ref="R19:S19"/>
    <mergeCell ref="R20:S20"/>
    <mergeCell ref="R14:S14"/>
    <mergeCell ref="T18:U18"/>
    <mergeCell ref="T19:U19"/>
    <mergeCell ref="T20:U20"/>
    <mergeCell ref="T15:U15"/>
    <mergeCell ref="T16:U16"/>
    <mergeCell ref="T17:U17"/>
    <mergeCell ref="R15:S15"/>
    <mergeCell ref="R17:S17"/>
    <mergeCell ref="T9:U9"/>
    <mergeCell ref="T10:U10"/>
    <mergeCell ref="T11:U11"/>
    <mergeCell ref="T12:U12"/>
    <mergeCell ref="T14:U14"/>
    <mergeCell ref="R9:S9"/>
    <mergeCell ref="R10:S10"/>
    <mergeCell ref="R11:S11"/>
    <mergeCell ref="R12:S12"/>
    <mergeCell ref="T22:U22"/>
    <mergeCell ref="T23:U23"/>
    <mergeCell ref="T24:U24"/>
    <mergeCell ref="R21:S21"/>
    <mergeCell ref="R22:S22"/>
    <mergeCell ref="R23:S23"/>
    <mergeCell ref="R24:S24"/>
    <mergeCell ref="T21:U21"/>
    <mergeCell ref="R38:S38"/>
    <mergeCell ref="P34:Q34"/>
    <mergeCell ref="P35:Q35"/>
    <mergeCell ref="P31:Q31"/>
    <mergeCell ref="P32:Q32"/>
    <mergeCell ref="P33:Q33"/>
    <mergeCell ref="R31:S31"/>
    <mergeCell ref="R32:S32"/>
    <mergeCell ref="R33:S33"/>
    <mergeCell ref="R34:S34"/>
    <mergeCell ref="R30:S30"/>
    <mergeCell ref="R35:S35"/>
    <mergeCell ref="R36:S36"/>
    <mergeCell ref="R37:S37"/>
    <mergeCell ref="R26:S26"/>
    <mergeCell ref="R27:S27"/>
    <mergeCell ref="R28:S28"/>
    <mergeCell ref="R29:S29"/>
    <mergeCell ref="T36:U36"/>
    <mergeCell ref="T37:U37"/>
    <mergeCell ref="T38:U38"/>
    <mergeCell ref="T31:U31"/>
    <mergeCell ref="T32:U32"/>
    <mergeCell ref="T33:U33"/>
    <mergeCell ref="T34:U34"/>
    <mergeCell ref="T35:U35"/>
    <mergeCell ref="T27:U27"/>
    <mergeCell ref="T28:U28"/>
    <mergeCell ref="T29:U29"/>
    <mergeCell ref="T30:U30"/>
    <mergeCell ref="T25:U25"/>
    <mergeCell ref="T26:U26"/>
    <mergeCell ref="W12:X12"/>
    <mergeCell ref="W14:X14"/>
    <mergeCell ref="W15:X15"/>
    <mergeCell ref="W16:X16"/>
    <mergeCell ref="W22:X22"/>
    <mergeCell ref="W23:X23"/>
    <mergeCell ref="W24:X24"/>
    <mergeCell ref="W25:X25"/>
    <mergeCell ref="W9:X9"/>
    <mergeCell ref="W10:X10"/>
    <mergeCell ref="W11:X11"/>
    <mergeCell ref="W21:X21"/>
    <mergeCell ref="W17:X17"/>
    <mergeCell ref="W18:X18"/>
    <mergeCell ref="W19:X19"/>
    <mergeCell ref="W20:X20"/>
    <mergeCell ref="W28:X28"/>
    <mergeCell ref="W29:X29"/>
    <mergeCell ref="W30:X30"/>
    <mergeCell ref="W31:X31"/>
    <mergeCell ref="W26:X26"/>
    <mergeCell ref="W27:X27"/>
    <mergeCell ref="W38:X38"/>
    <mergeCell ref="Y38:Z38"/>
    <mergeCell ref="Y37:Z37"/>
    <mergeCell ref="Y36:Z36"/>
    <mergeCell ref="W32:X32"/>
    <mergeCell ref="W33:X33"/>
    <mergeCell ref="W34:X34"/>
    <mergeCell ref="W35:X35"/>
    <mergeCell ref="Y35:Z35"/>
    <mergeCell ref="Y34:Z34"/>
    <mergeCell ref="Y33:Z33"/>
    <mergeCell ref="Y32:Z32"/>
    <mergeCell ref="W36:X36"/>
    <mergeCell ref="W37:X37"/>
    <mergeCell ref="Y25:Z25"/>
    <mergeCell ref="Y21:Z21"/>
    <mergeCell ref="Y27:Z27"/>
    <mergeCell ref="Y26:Z26"/>
    <mergeCell ref="Y24:Z24"/>
    <mergeCell ref="Y31:Z31"/>
    <mergeCell ref="Y30:Z30"/>
    <mergeCell ref="Y29:Z29"/>
    <mergeCell ref="Y28:Z28"/>
    <mergeCell ref="Y20:Z20"/>
    <mergeCell ref="Y19:Z19"/>
    <mergeCell ref="Y18:Z18"/>
    <mergeCell ref="Y16:Z16"/>
    <mergeCell ref="Y23:Z23"/>
    <mergeCell ref="Y22:Z22"/>
    <mergeCell ref="Y9:Z9"/>
    <mergeCell ref="Y14:Z14"/>
    <mergeCell ref="Y17:Z17"/>
    <mergeCell ref="Y15:Z15"/>
    <mergeCell ref="Y12:Z12"/>
    <mergeCell ref="Y11:Z11"/>
    <mergeCell ref="Y10:Z10"/>
    <mergeCell ref="Y13:Z13"/>
    <mergeCell ref="R13:S13"/>
    <mergeCell ref="T13:U13"/>
    <mergeCell ref="W13:X13"/>
    <mergeCell ref="D13:E13"/>
    <mergeCell ref="F13:G13"/>
    <mergeCell ref="H13:I13"/>
    <mergeCell ref="J13:K13"/>
    <mergeCell ref="P13:Q13"/>
    <mergeCell ref="E64:F64"/>
    <mergeCell ref="G64:H64"/>
    <mergeCell ref="I64:J64"/>
    <mergeCell ref="K64:L64"/>
    <mergeCell ref="P37:Q37"/>
    <mergeCell ref="P30:Q30"/>
    <mergeCell ref="N36:O36"/>
    <mergeCell ref="L31:M31"/>
    <mergeCell ref="L30:M30"/>
    <mergeCell ref="J36:K36"/>
    <mergeCell ref="P26:Q26"/>
    <mergeCell ref="M64:N64"/>
    <mergeCell ref="P38:Q38"/>
    <mergeCell ref="N38:O38"/>
    <mergeCell ref="N30:O30"/>
    <mergeCell ref="N31:O31"/>
    <mergeCell ref="N32:O32"/>
    <mergeCell ref="N33:O33"/>
    <mergeCell ref="P36:Q36"/>
    <mergeCell ref="N28:O28"/>
    <mergeCell ref="P17:Q17"/>
    <mergeCell ref="P9:Q9"/>
    <mergeCell ref="P10:Q10"/>
    <mergeCell ref="P11:Q11"/>
    <mergeCell ref="P14:Q14"/>
    <mergeCell ref="P12:Q12"/>
    <mergeCell ref="P15:Q15"/>
    <mergeCell ref="P16:Q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tabSelected="1" zoomScalePageLayoutView="0" workbookViewId="0" topLeftCell="A1">
      <selection activeCell="A7" sqref="A7"/>
    </sheetView>
  </sheetViews>
  <sheetFormatPr defaultColWidth="10.59765625" defaultRowHeight="15"/>
  <cols>
    <col min="1" max="1" width="21" style="106" customWidth="1"/>
    <col min="2" max="2" width="2.09765625" style="106" customWidth="1"/>
    <col min="3" max="4" width="8.3984375" style="106" bestFit="1" customWidth="1"/>
    <col min="5" max="5" width="8.19921875" style="106" customWidth="1"/>
    <col min="6" max="6" width="2.59765625" style="106" customWidth="1"/>
    <col min="7" max="8" width="7.09765625" style="106" customWidth="1"/>
    <col min="9" max="9" width="2.59765625" style="106" customWidth="1"/>
    <col min="10" max="10" width="7.09765625" style="106" customWidth="1"/>
    <col min="11" max="11" width="8.09765625" style="106" customWidth="1"/>
    <col min="12" max="12" width="2.59765625" style="106" customWidth="1"/>
    <col min="13" max="14" width="7.09765625" style="106" customWidth="1"/>
    <col min="15" max="15" width="2.59765625" style="106" customWidth="1"/>
    <col min="16" max="16" width="7.09765625" style="106" customWidth="1"/>
    <col min="17" max="17" width="8" style="106" customWidth="1"/>
    <col min="18" max="18" width="2.59765625" style="106" customWidth="1"/>
    <col min="19" max="20" width="7.09765625" style="106" customWidth="1"/>
    <col min="21" max="21" width="5.59765625" style="106" customWidth="1"/>
    <col min="22" max="22" width="7.09765625" style="106" customWidth="1"/>
    <col min="23" max="23" width="8" style="106" customWidth="1"/>
    <col min="24" max="24" width="2.59765625" style="106" customWidth="1"/>
    <col min="25" max="25" width="7.09765625" style="106" customWidth="1"/>
    <col min="26" max="26" width="7.09765625" style="191" customWidth="1"/>
    <col min="27" max="27" width="2.59765625" style="106" customWidth="1"/>
    <col min="28" max="28" width="7.09765625" style="106" customWidth="1"/>
    <col min="29" max="29" width="6.59765625" style="191" customWidth="1"/>
    <col min="30" max="30" width="2.59765625" style="106" customWidth="1"/>
    <col min="31" max="31" width="6.59765625" style="192" customWidth="1"/>
    <col min="32" max="32" width="6.19921875" style="106" customWidth="1"/>
    <col min="33" max="33" width="2.59765625" style="106" customWidth="1"/>
    <col min="34" max="34" width="5.09765625" style="106" bestFit="1" customWidth="1"/>
    <col min="35" max="35" width="1.8984375" style="106" customWidth="1"/>
    <col min="36" max="36" width="2.59765625" style="106" customWidth="1"/>
    <col min="37" max="37" width="6.19921875" style="106" customWidth="1"/>
    <col min="38" max="38" width="2.59765625" style="106" customWidth="1"/>
    <col min="39" max="39" width="3" style="106" customWidth="1"/>
    <col min="40" max="40" width="2.19921875" style="106" customWidth="1"/>
    <col min="41" max="16384" width="10.59765625" style="106" customWidth="1"/>
  </cols>
  <sheetData>
    <row r="1" spans="1:40" s="16" customFormat="1" ht="19.5" customHeight="1">
      <c r="A1" s="29" t="s">
        <v>251</v>
      </c>
      <c r="B1" s="46"/>
      <c r="Z1" s="17"/>
      <c r="AC1" s="17"/>
      <c r="AE1" s="73"/>
      <c r="AN1" s="4" t="s">
        <v>252</v>
      </c>
    </row>
    <row r="2" spans="1:40" s="16" customFormat="1" ht="19.5" customHeight="1">
      <c r="A2" s="323" t="s">
        <v>399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3:40" s="16" customFormat="1" ht="18" customHeight="1" thickBo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9"/>
      <c r="AA3" s="22"/>
      <c r="AB3" s="22"/>
      <c r="AC3" s="9"/>
      <c r="AD3" s="22"/>
      <c r="AE3" s="45"/>
      <c r="AF3" s="22"/>
      <c r="AG3" s="22"/>
      <c r="AH3" s="22"/>
      <c r="AI3" s="619" t="s">
        <v>404</v>
      </c>
      <c r="AJ3" s="619"/>
      <c r="AK3" s="619"/>
      <c r="AL3" s="619"/>
      <c r="AM3" s="619"/>
      <c r="AN3" s="619"/>
    </row>
    <row r="4" spans="1:40" s="16" customFormat="1" ht="14.25" customHeight="1">
      <c r="A4" s="610" t="s">
        <v>444</v>
      </c>
      <c r="B4" s="325"/>
      <c r="C4" s="325" t="s">
        <v>380</v>
      </c>
      <c r="D4" s="620" t="s">
        <v>115</v>
      </c>
      <c r="E4" s="620" t="s">
        <v>400</v>
      </c>
      <c r="F4" s="623"/>
      <c r="G4" s="623"/>
      <c r="H4" s="623"/>
      <c r="I4" s="623"/>
      <c r="J4" s="623"/>
      <c r="K4" s="362" t="s">
        <v>381</v>
      </c>
      <c r="L4" s="363"/>
      <c r="M4" s="363"/>
      <c r="N4" s="363"/>
      <c r="O4" s="363"/>
      <c r="P4" s="624"/>
      <c r="Q4" s="450" t="s">
        <v>382</v>
      </c>
      <c r="R4" s="625"/>
      <c r="S4" s="625"/>
      <c r="T4" s="625"/>
      <c r="U4" s="625"/>
      <c r="V4" s="626"/>
      <c r="W4" s="450" t="s">
        <v>401</v>
      </c>
      <c r="X4" s="615"/>
      <c r="Y4" s="615"/>
      <c r="Z4" s="615"/>
      <c r="AA4" s="615"/>
      <c r="AB4" s="435"/>
      <c r="AC4" s="362" t="s">
        <v>403</v>
      </c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4"/>
    </row>
    <row r="5" spans="1:40" s="16" customFormat="1" ht="14.25" customHeight="1">
      <c r="A5" s="326"/>
      <c r="B5" s="327"/>
      <c r="C5" s="604"/>
      <c r="D5" s="621"/>
      <c r="E5" s="621"/>
      <c r="F5" s="621"/>
      <c r="G5" s="621"/>
      <c r="H5" s="621"/>
      <c r="I5" s="621"/>
      <c r="J5" s="621"/>
      <c r="K5" s="365"/>
      <c r="L5" s="366"/>
      <c r="M5" s="366"/>
      <c r="N5" s="366"/>
      <c r="O5" s="366"/>
      <c r="P5" s="361"/>
      <c r="Q5" s="627"/>
      <c r="R5" s="628"/>
      <c r="S5" s="628"/>
      <c r="T5" s="628"/>
      <c r="U5" s="628"/>
      <c r="V5" s="629"/>
      <c r="W5" s="616" t="s">
        <v>402</v>
      </c>
      <c r="X5" s="617"/>
      <c r="Y5" s="617"/>
      <c r="Z5" s="617"/>
      <c r="AA5" s="617"/>
      <c r="AB5" s="618"/>
      <c r="AC5" s="365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7"/>
    </row>
    <row r="6" spans="1:40" s="16" customFormat="1" ht="15" customHeight="1">
      <c r="A6" s="328"/>
      <c r="B6" s="329"/>
      <c r="C6" s="562"/>
      <c r="D6" s="622"/>
      <c r="E6" s="351" t="s">
        <v>383</v>
      </c>
      <c r="F6" s="351"/>
      <c r="G6" s="351"/>
      <c r="H6" s="351" t="s">
        <v>116</v>
      </c>
      <c r="I6" s="351"/>
      <c r="J6" s="351"/>
      <c r="K6" s="611" t="s">
        <v>384</v>
      </c>
      <c r="L6" s="354"/>
      <c r="M6" s="612"/>
      <c r="N6" s="611" t="s">
        <v>116</v>
      </c>
      <c r="O6" s="354"/>
      <c r="P6" s="612"/>
      <c r="Q6" s="611" t="s">
        <v>384</v>
      </c>
      <c r="R6" s="354"/>
      <c r="S6" s="612"/>
      <c r="T6" s="611" t="s">
        <v>116</v>
      </c>
      <c r="U6" s="354"/>
      <c r="V6" s="612"/>
      <c r="W6" s="611" t="s">
        <v>384</v>
      </c>
      <c r="X6" s="354"/>
      <c r="Y6" s="612"/>
      <c r="Z6" s="611" t="s">
        <v>116</v>
      </c>
      <c r="AA6" s="354"/>
      <c r="AB6" s="612"/>
      <c r="AC6" s="611" t="s">
        <v>384</v>
      </c>
      <c r="AD6" s="354"/>
      <c r="AE6" s="612"/>
      <c r="AF6" s="611" t="s">
        <v>116</v>
      </c>
      <c r="AG6" s="354"/>
      <c r="AH6" s="354"/>
      <c r="AI6" s="354"/>
      <c r="AJ6" s="354"/>
      <c r="AK6" s="354"/>
      <c r="AL6" s="354"/>
      <c r="AM6" s="354"/>
      <c r="AN6" s="274"/>
    </row>
    <row r="7" spans="1:40" ht="15" customHeight="1">
      <c r="A7" s="24"/>
      <c r="B7" s="208"/>
      <c r="C7" s="207" t="s">
        <v>117</v>
      </c>
      <c r="D7" s="304">
        <f>SUM(D13,D22,D25,D27)</f>
        <v>4</v>
      </c>
      <c r="E7" s="305">
        <f>SUM(E13,E22,E25,E27)</f>
        <v>0</v>
      </c>
      <c r="F7" s="306" t="s">
        <v>118</v>
      </c>
      <c r="G7" s="307">
        <f>SUM(G13,G22,G25,G27)</f>
        <v>51</v>
      </c>
      <c r="H7" s="308">
        <f>MIN(H13,H22,H25,H27)</f>
        <v>6.8</v>
      </c>
      <c r="I7" s="309" t="s">
        <v>119</v>
      </c>
      <c r="J7" s="310">
        <f>MAX(J13,J22,J25,J27)</f>
        <v>8.5</v>
      </c>
      <c r="K7" s="305">
        <f>SUM(K13,K22,K25,K27)</f>
        <v>0</v>
      </c>
      <c r="L7" s="306" t="s">
        <v>118</v>
      </c>
      <c r="M7" s="307">
        <f>SUM(M13,M22,M25,M27)</f>
        <v>51</v>
      </c>
      <c r="N7" s="311">
        <f>MIN(N13,N22,N25,N27)</f>
        <v>8</v>
      </c>
      <c r="O7" s="309" t="s">
        <v>119</v>
      </c>
      <c r="P7" s="307">
        <f>MAX(P13,P22,P25,P27)</f>
        <v>12</v>
      </c>
      <c r="Q7" s="305">
        <f>SUM(Q13,Q22,Q25,Q27)</f>
        <v>0</v>
      </c>
      <c r="R7" s="306" t="s">
        <v>118</v>
      </c>
      <c r="S7" s="307">
        <f>SUM(S13,S22,S25,S27)</f>
        <v>51</v>
      </c>
      <c r="T7" s="308" t="s">
        <v>467</v>
      </c>
      <c r="U7" s="311" t="s">
        <v>119</v>
      </c>
      <c r="V7" s="312">
        <f>MAX(V13,V22,V25,V27)</f>
        <v>0.9</v>
      </c>
      <c r="W7" s="305">
        <f>SUM(W13,W22,W25,W27)</f>
        <v>0</v>
      </c>
      <c r="X7" s="306" t="s">
        <v>118</v>
      </c>
      <c r="Y7" s="307">
        <f>SUM(Y13,Y22,Y25,Y27)</f>
        <v>51</v>
      </c>
      <c r="Z7" s="308" t="s">
        <v>468</v>
      </c>
      <c r="AA7" s="311" t="s">
        <v>119</v>
      </c>
      <c r="AB7" s="307">
        <f>SUM(AB13,AB22,AB25,AB27)</f>
        <v>45</v>
      </c>
      <c r="AC7" s="305">
        <f>SUM(AC13,AC22,AC25,AC27)</f>
        <v>30</v>
      </c>
      <c r="AD7" s="306" t="s">
        <v>118</v>
      </c>
      <c r="AE7" s="307">
        <f>SUM(AE13,AE22,AE25,AE27)</f>
        <v>51</v>
      </c>
      <c r="AF7" s="305">
        <f>SUM(AF13,AF22,AF25,AF27)</f>
        <v>7.7</v>
      </c>
      <c r="AG7" s="313" t="s">
        <v>120</v>
      </c>
      <c r="AH7" s="307">
        <f>SUM(AH13,AH22,AH25,AH27)</f>
        <v>40</v>
      </c>
      <c r="AI7" s="217">
        <v>0</v>
      </c>
      <c r="AJ7" s="81" t="s">
        <v>119</v>
      </c>
      <c r="AK7" s="82">
        <v>1.7</v>
      </c>
      <c r="AL7" s="81" t="s">
        <v>120</v>
      </c>
      <c r="AM7" s="83">
        <v>10</v>
      </c>
      <c r="AN7" s="220">
        <v>3</v>
      </c>
    </row>
    <row r="8" spans="1:40" ht="15" customHeight="1">
      <c r="A8" s="85"/>
      <c r="B8" s="209"/>
      <c r="C8" s="118" t="s">
        <v>121</v>
      </c>
      <c r="D8" s="314">
        <f>SUM(D14,D17,D20,D23,D26,D28,D29,D33,D36,D38,D39,D41,D46,D48,D52:D55)</f>
        <v>22</v>
      </c>
      <c r="E8" s="293">
        <f>SUM(E14,E17,E20,E23,E26,E28,E29,E33,E36,E38,E39,E41,E46,E48,E52:E55)</f>
        <v>25</v>
      </c>
      <c r="F8" s="315" t="s">
        <v>118</v>
      </c>
      <c r="G8" s="316">
        <f>SUM(G14,G17,G20,G23,G26,G28,G29,G33,G36,G38,G39,G41,G46,G48,G52:G55)</f>
        <v>342</v>
      </c>
      <c r="H8" s="317">
        <f>MIN(H14,H17,H20,H23,H26,H28,H29,H33,H36,H38,H39,H41,H46,H48,H52:H55)</f>
        <v>6.3</v>
      </c>
      <c r="I8" s="318" t="s">
        <v>119</v>
      </c>
      <c r="J8" s="319">
        <f>MAX(J14,J17,J20,J23,J26,J28,J29,J33,J36,J38,J39,J41,J46,J48,J52:J55)</f>
        <v>9.6</v>
      </c>
      <c r="K8" s="293">
        <f>SUM(K14,K17,K20,K23,K26,K28,K29,K33,K36,K38,K39,K41,K46,K48,K52:K55)</f>
        <v>21</v>
      </c>
      <c r="L8" s="315" t="s">
        <v>118</v>
      </c>
      <c r="M8" s="316">
        <f>SUM(M14,M17,M20,M23,M26,M28,M29,M33,M36,M38,M39,M41,M46,M48,M52:M55)</f>
        <v>342</v>
      </c>
      <c r="N8" s="320">
        <f>MIN(N14,N17,N20,N23,N26,N28,N29,N33,N36,N38,N39,N41,N46,N48,N52:N55)</f>
        <v>3.9</v>
      </c>
      <c r="O8" s="318" t="s">
        <v>119</v>
      </c>
      <c r="P8" s="316">
        <f>MAX(P14,P17,P20,P23,P26,P28,P29,P33,P36,P38,P39,P41,P46,P48,P52:P55)</f>
        <v>15</v>
      </c>
      <c r="Q8" s="293">
        <f>SUM(Q14,Q17,Q20,Q23,Q26,Q28,Q29,Q33,Q36,Q38,Q39,Q41,Q46,Q48,Q52:Q55)</f>
        <v>71</v>
      </c>
      <c r="R8" s="315" t="s">
        <v>118</v>
      </c>
      <c r="S8" s="316">
        <f>SUM(S14,S17,S20,S23,S26,S28,S29,S33,S36,S38,S39,S41,S46,S48,S52:S55)</f>
        <v>342</v>
      </c>
      <c r="T8" s="317" t="s">
        <v>467</v>
      </c>
      <c r="U8" s="320" t="s">
        <v>119</v>
      </c>
      <c r="V8" s="321">
        <f>MAX(V14,V17,V20,V23,V26,V28,V29,V33,V36,V38,V39,V41,V46,V48,V52:V55)</f>
        <v>11</v>
      </c>
      <c r="W8" s="293">
        <f>SUM(W14,W17,W20,W23,W26,W28,W29,W33,W36,W38,W39,W41,W46,W48,W52:W55)</f>
        <v>21</v>
      </c>
      <c r="X8" s="315" t="s">
        <v>118</v>
      </c>
      <c r="Y8" s="316">
        <f>SUM(Y14,Y17,Y20,Y23,Y26,Y28,Y29,Y33,Y36,Y38,Y39,Y41,Y46,Y48,Y52:Y55)</f>
        <v>342</v>
      </c>
      <c r="Z8" s="317" t="s">
        <v>468</v>
      </c>
      <c r="AA8" s="320" t="s">
        <v>119</v>
      </c>
      <c r="AB8" s="316">
        <f>SUM(AB14,AB17,AB20,AB23,AB26,AB28,AB29,AB33,AB36,AB38,AB39,AB41,AB46,AB48,AB52:AB55)</f>
        <v>563</v>
      </c>
      <c r="AC8" s="293">
        <f>SUM(AC14,AC17,AC20,AC23,AC26,AC28,AC29,AC33,AC36,AC38,AC39,AC41,AC46,AC48,AC52:AC55)</f>
        <v>255</v>
      </c>
      <c r="AD8" s="315" t="s">
        <v>118</v>
      </c>
      <c r="AE8" s="316">
        <f>SUM(AE14,AE17,AE20,AE23,AE26,AE28,AE29,AE33,AE36,AE38,AE39,AE41,AE46,AE48,AE52:AE55)</f>
        <v>342</v>
      </c>
      <c r="AF8" s="293">
        <f>SUM(AF14,AF17,AF20,AF23,AF26,AF28,AF29,AF33,AF36,AF38,AF39,AF41,AF46,AF48,AF52:AF55)</f>
        <v>68.6</v>
      </c>
      <c r="AG8" s="322" t="s">
        <v>120</v>
      </c>
      <c r="AH8" s="316">
        <f>SUM(AH14,AH17,AH20,AH23,AH26,AH28,AH29,AH33,AH36,AH38,AH39,AH41,AH46,AH48,AH52:AH55)</f>
        <v>180</v>
      </c>
      <c r="AI8" s="218">
        <v>1</v>
      </c>
      <c r="AJ8" s="85" t="s">
        <v>119</v>
      </c>
      <c r="AK8" s="88">
        <v>1.6</v>
      </c>
      <c r="AL8" s="85" t="s">
        <v>120</v>
      </c>
      <c r="AM8" s="92">
        <v>10</v>
      </c>
      <c r="AN8" s="219">
        <v>6</v>
      </c>
    </row>
    <row r="9" spans="1:40" ht="15" customHeight="1">
      <c r="A9" s="338" t="s">
        <v>122</v>
      </c>
      <c r="B9" s="209"/>
      <c r="C9" s="118" t="s">
        <v>123</v>
      </c>
      <c r="D9" s="314">
        <f>SUM(D15,D18:D19,D21,D24,D30,D34,D37,D40,D42,D44:D45,D47,D49:D50,D56)</f>
        <v>18</v>
      </c>
      <c r="E9" s="293">
        <f>SUM(E15,E18:E19,E21,E24,E30,E34,E37,E40,E42,E44:E45,E47,E49:E50,E56)</f>
        <v>16</v>
      </c>
      <c r="F9" s="315" t="s">
        <v>118</v>
      </c>
      <c r="G9" s="316">
        <f>SUM(G15,G18:G19,G21,G24,G30,G34,G37,G40,G42,G44:G45,G47,G49:G50,G56)</f>
        <v>324</v>
      </c>
      <c r="H9" s="317">
        <f>MIN(H15,H18:H19,H21,H24,H30,H34,H37,H40,H42,H44:H45,H47,H49:H50,H56)</f>
        <v>6.5</v>
      </c>
      <c r="I9" s="318" t="s">
        <v>119</v>
      </c>
      <c r="J9" s="319">
        <f>MAX(J15,J18:J19,J21,J24,J30,J34,J37,J40,J42,J44:J45,J47,J49:J50,J56)</f>
        <v>10.2</v>
      </c>
      <c r="K9" s="293">
        <f>SUM(K15,K18:K19,K21,K24,K30,K34,K37,K40,K42,K44:K45,K47,K49:K50,K56)</f>
        <v>24</v>
      </c>
      <c r="L9" s="315" t="s">
        <v>118</v>
      </c>
      <c r="M9" s="316">
        <f>SUM(M15,M18:M19,M21,M24,M30,M34,M37,M40,M42,M44:M45,M47,M49:M50,M56)</f>
        <v>324</v>
      </c>
      <c r="N9" s="320">
        <f>MIN(N15,N18:N19,N21,N24,N30,N34,N37,N40,N42,N44:N45,N47,N49:N50,N56)</f>
        <v>1</v>
      </c>
      <c r="O9" s="318" t="s">
        <v>119</v>
      </c>
      <c r="P9" s="316">
        <f>MAX(P15,P18:P19,P21,P24,P30,P34,P37,P40,P42,P44:P45,P47,P49:P50,P56)</f>
        <v>14</v>
      </c>
      <c r="Q9" s="293">
        <f>SUM(Q15,Q18:Q19,Q21,Q24,Q30,Q34,Q37,Q40,Q42,Q44:Q45,Q47,Q49:Q50,Q56)</f>
        <v>115</v>
      </c>
      <c r="R9" s="315" t="s">
        <v>118</v>
      </c>
      <c r="S9" s="316">
        <f>SUM(S15,S18:S19,S21,S24,S30,S34,S37,S40,S42,S44:S45,S47,S49:S50,S56)</f>
        <v>324</v>
      </c>
      <c r="T9" s="317" t="s">
        <v>467</v>
      </c>
      <c r="U9" s="320" t="s">
        <v>119</v>
      </c>
      <c r="V9" s="321">
        <f>MAX(V15,V18:V19,V21,V24,V30,V34,V37,V40,V42,V44:V45,V47,V49:V50,V56)</f>
        <v>15</v>
      </c>
      <c r="W9" s="293">
        <f>SUM(W15,W18:W19,W21,W24,W30,W34,W37,W40,W42,W44:W45,W47,W49:W50,W56)</f>
        <v>27</v>
      </c>
      <c r="X9" s="315" t="s">
        <v>118</v>
      </c>
      <c r="Y9" s="316">
        <f>SUM(Y15,Y18:Y19,Y21,Y24,Y30,Y34,Y37,Y40,Y42,Y44:Y45,Y47,Y49:Y50,Y56)</f>
        <v>324</v>
      </c>
      <c r="Z9" s="317" t="s">
        <v>468</v>
      </c>
      <c r="AA9" s="320" t="s">
        <v>119</v>
      </c>
      <c r="AB9" s="316">
        <f>SUM(AB15,AB18:AB19,AB21,AB24,AB30,AB34,AB37,AB40,AB42,AB44:AB45,AB47,AB49:AB50,AB56)</f>
        <v>642</v>
      </c>
      <c r="AC9" s="293">
        <f>SUM(AC15,AC18:AC19,AC21,AC24,AC30,AC34,AC37,AC40,AC42,AC44:AC45,AC47,AC49:AC50,AC56)</f>
        <v>199</v>
      </c>
      <c r="AD9" s="315" t="s">
        <v>118</v>
      </c>
      <c r="AE9" s="316">
        <f>SUM(AE15,AE18:AE19,AE21,AE24,AE30,AE34,AE37,AE40,AE42,AE44:AE45,AE47,AE49:AE50,AE56)</f>
        <v>324</v>
      </c>
      <c r="AF9" s="293">
        <f>SUM(AF15,AF18:AF19,AF21,AF24,AF30,AF34,AF37,AF40,AF42,AF44:AF45,AF47,AF49:AF50,AF56)</f>
        <v>54.19999999999999</v>
      </c>
      <c r="AG9" s="322" t="s">
        <v>120</v>
      </c>
      <c r="AH9" s="316">
        <f>SUM(AH15,AH18:AH19,AH21,AH24,AH30,AH34,AH37,AH40,AH42,AH44:AH45,AH47,AH49:AH50,AH56)</f>
        <v>160</v>
      </c>
      <c r="AI9" s="218">
        <v>0</v>
      </c>
      <c r="AJ9" s="85" t="s">
        <v>119</v>
      </c>
      <c r="AK9" s="88">
        <v>7.9</v>
      </c>
      <c r="AL9" s="85" t="s">
        <v>120</v>
      </c>
      <c r="AM9" s="92">
        <v>10</v>
      </c>
      <c r="AN9" s="219">
        <v>8</v>
      </c>
    </row>
    <row r="10" spans="1:40" ht="15" customHeight="1">
      <c r="A10" s="338"/>
      <c r="B10" s="209"/>
      <c r="C10" s="118" t="s">
        <v>124</v>
      </c>
      <c r="D10" s="314">
        <f>SUM(D16,D35,D43,D51)</f>
        <v>5</v>
      </c>
      <c r="E10" s="293">
        <f>SUM(E16,E35,E43,E51)</f>
        <v>10</v>
      </c>
      <c r="F10" s="315" t="s">
        <v>118</v>
      </c>
      <c r="G10" s="316">
        <f>SUM(G16,G35,G43,G51)</f>
        <v>108</v>
      </c>
      <c r="H10" s="317">
        <f>MIN(H16,H35,H43,H51)</f>
        <v>6.7</v>
      </c>
      <c r="I10" s="318" t="s">
        <v>119</v>
      </c>
      <c r="J10" s="319">
        <f>MAX(J16,J35,J43,J51)</f>
        <v>9.1</v>
      </c>
      <c r="K10" s="293">
        <f>SUM(K16,K35,K43,K51)</f>
        <v>18</v>
      </c>
      <c r="L10" s="315" t="s">
        <v>118</v>
      </c>
      <c r="M10" s="316">
        <f>SUM(M16,M35,M43,M51)</f>
        <v>108</v>
      </c>
      <c r="N10" s="320">
        <f>MIN(N16,N35,N43,N51)</f>
        <v>1.3</v>
      </c>
      <c r="O10" s="318" t="s">
        <v>119</v>
      </c>
      <c r="P10" s="316">
        <f>MAX(P16,P35,P43,P51)</f>
        <v>16</v>
      </c>
      <c r="Q10" s="293">
        <f>SUM(Q16,Q35,Q43,Q51)</f>
        <v>53</v>
      </c>
      <c r="R10" s="315" t="s">
        <v>118</v>
      </c>
      <c r="S10" s="316">
        <f>SUM(S16,S35,S43,S51)</f>
        <v>108</v>
      </c>
      <c r="T10" s="317">
        <f>MIN(T16,T35,T43,T51)</f>
        <v>1.1</v>
      </c>
      <c r="U10" s="320" t="s">
        <v>119</v>
      </c>
      <c r="V10" s="321">
        <f>MAX(V16,V35,V43,V51)</f>
        <v>29</v>
      </c>
      <c r="W10" s="293">
        <f>SUM(W16,W35,W43,W51)</f>
        <v>6</v>
      </c>
      <c r="X10" s="315" t="s">
        <v>118</v>
      </c>
      <c r="Y10" s="316">
        <f>SUM(Y16,Y35,Y43,Y51)</f>
        <v>108</v>
      </c>
      <c r="Z10" s="317" t="s">
        <v>468</v>
      </c>
      <c r="AA10" s="320" t="s">
        <v>119</v>
      </c>
      <c r="AB10" s="316">
        <f>SUM(AB16,AB35,AB43,AB51)</f>
        <v>222</v>
      </c>
      <c r="AC10" s="293">
        <f>SUM(AC16,AC35,AC43,AC51)</f>
        <v>0</v>
      </c>
      <c r="AD10" s="315" t="s">
        <v>118</v>
      </c>
      <c r="AE10" s="316">
        <f>SUM(AE16,AE35,AE43,AE51)</f>
        <v>108</v>
      </c>
      <c r="AF10" s="293">
        <f>SUM(AF16,AF35,AF43,AF51)</f>
        <v>21.200000000000003</v>
      </c>
      <c r="AG10" s="322" t="s">
        <v>120</v>
      </c>
      <c r="AH10" s="316">
        <f>SUM(AH16,AH35,AH43,AH51)</f>
        <v>40</v>
      </c>
      <c r="AI10" s="218">
        <v>2</v>
      </c>
      <c r="AJ10" s="85" t="s">
        <v>119</v>
      </c>
      <c r="AK10" s="88">
        <v>7.9</v>
      </c>
      <c r="AL10" s="85" t="s">
        <v>120</v>
      </c>
      <c r="AM10" s="92">
        <v>10</v>
      </c>
      <c r="AN10" s="219">
        <v>10</v>
      </c>
    </row>
    <row r="11" spans="1:40" ht="15" customHeight="1">
      <c r="A11" s="103"/>
      <c r="B11" s="209"/>
      <c r="C11" s="118" t="s">
        <v>125</v>
      </c>
      <c r="D11" s="314">
        <f>SUM(D31)</f>
        <v>1</v>
      </c>
      <c r="E11" s="293">
        <f>SUM(E31)</f>
        <v>0</v>
      </c>
      <c r="F11" s="315" t="s">
        <v>118</v>
      </c>
      <c r="G11" s="316">
        <f>SUM(G31)</f>
        <v>24</v>
      </c>
      <c r="H11" s="317">
        <f>MIN(H31)</f>
        <v>7.1</v>
      </c>
      <c r="I11" s="318" t="s">
        <v>119</v>
      </c>
      <c r="J11" s="319">
        <f>MAX(J31)</f>
        <v>8.3</v>
      </c>
      <c r="K11" s="293">
        <f>SUM(K31)</f>
        <v>0</v>
      </c>
      <c r="L11" s="315" t="s">
        <v>118</v>
      </c>
      <c r="M11" s="316">
        <f>SUM(M31)</f>
        <v>24</v>
      </c>
      <c r="N11" s="320">
        <f>MIN(N31)</f>
        <v>5.2</v>
      </c>
      <c r="O11" s="318" t="s">
        <v>119</v>
      </c>
      <c r="P11" s="316">
        <f>MAX(P31)</f>
        <v>11</v>
      </c>
      <c r="Q11" s="293">
        <f>SUM(Q31)</f>
        <v>0</v>
      </c>
      <c r="R11" s="315" t="s">
        <v>118</v>
      </c>
      <c r="S11" s="316">
        <f>SUM(S31)</f>
        <v>24</v>
      </c>
      <c r="T11" s="317">
        <f>MIN(T31)</f>
        <v>1.6</v>
      </c>
      <c r="U11" s="320" t="s">
        <v>119</v>
      </c>
      <c r="V11" s="321">
        <f>MAX(V31)</f>
        <v>6.7</v>
      </c>
      <c r="W11" s="293">
        <f>SUM(W31)</f>
        <v>0</v>
      </c>
      <c r="X11" s="315" t="s">
        <v>118</v>
      </c>
      <c r="Y11" s="316">
        <f>SUM(Y31)</f>
        <v>24</v>
      </c>
      <c r="Z11" s="293">
        <f>MIN(Z31)</f>
        <v>5</v>
      </c>
      <c r="AA11" s="320" t="s">
        <v>119</v>
      </c>
      <c r="AB11" s="316">
        <f>SUM(AB31)</f>
        <v>28</v>
      </c>
      <c r="AC11" s="293">
        <f>SUM(AC31)</f>
        <v>0</v>
      </c>
      <c r="AD11" s="315" t="s">
        <v>118</v>
      </c>
      <c r="AE11" s="316">
        <f>SUM(AE31)</f>
        <v>24</v>
      </c>
      <c r="AF11" s="293">
        <f>SUM(AF31)</f>
        <v>2.2</v>
      </c>
      <c r="AG11" s="322" t="s">
        <v>120</v>
      </c>
      <c r="AH11" s="316">
        <f>SUM(AH31)</f>
        <v>10</v>
      </c>
      <c r="AI11" s="218">
        <v>2</v>
      </c>
      <c r="AJ11" s="85" t="s">
        <v>119</v>
      </c>
      <c r="AK11" s="93">
        <v>1.6</v>
      </c>
      <c r="AL11" s="85" t="s">
        <v>120</v>
      </c>
      <c r="AM11" s="92">
        <v>10</v>
      </c>
      <c r="AN11" s="219">
        <v>6</v>
      </c>
    </row>
    <row r="12" spans="1:40" ht="15" customHeight="1">
      <c r="A12" s="103"/>
      <c r="B12" s="209"/>
      <c r="C12" s="118" t="s">
        <v>126</v>
      </c>
      <c r="D12" s="314">
        <f>SUM(D32)</f>
        <v>1</v>
      </c>
      <c r="E12" s="293">
        <f>SUM(E32)</f>
        <v>2</v>
      </c>
      <c r="F12" s="315" t="s">
        <v>118</v>
      </c>
      <c r="G12" s="316">
        <f>SUM(G32)</f>
        <v>24</v>
      </c>
      <c r="H12" s="317">
        <f>MIN(H32)</f>
        <v>7.2</v>
      </c>
      <c r="I12" s="318" t="s">
        <v>119</v>
      </c>
      <c r="J12" s="319">
        <f>MAX(J32)</f>
        <v>8.9</v>
      </c>
      <c r="K12" s="293">
        <f>SUM(K32)</f>
        <v>0</v>
      </c>
      <c r="L12" s="315" t="s">
        <v>118</v>
      </c>
      <c r="M12" s="316">
        <f>SUM(M32)</f>
        <v>24</v>
      </c>
      <c r="N12" s="320">
        <f>MIN(N32)</f>
        <v>7.9</v>
      </c>
      <c r="O12" s="318" t="s">
        <v>119</v>
      </c>
      <c r="P12" s="316">
        <f>MAX(P32)</f>
        <v>12</v>
      </c>
      <c r="Q12" s="293">
        <f>SUM(Q32)</f>
        <v>0</v>
      </c>
      <c r="R12" s="315" t="s">
        <v>118</v>
      </c>
      <c r="S12" s="316">
        <f>SUM(S32)</f>
        <v>24</v>
      </c>
      <c r="T12" s="317">
        <f>MIN(T32)</f>
        <v>2</v>
      </c>
      <c r="U12" s="320" t="s">
        <v>119</v>
      </c>
      <c r="V12" s="321">
        <f>MAX(V32)</f>
        <v>10</v>
      </c>
      <c r="W12" s="293">
        <f>SUM(W32)</f>
        <v>0</v>
      </c>
      <c r="X12" s="315" t="s">
        <v>118</v>
      </c>
      <c r="Y12" s="316">
        <f>SUM(Y32)</f>
        <v>24</v>
      </c>
      <c r="Z12" s="293">
        <f>MIN(Z32)</f>
        <v>6</v>
      </c>
      <c r="AA12" s="320" t="s">
        <v>119</v>
      </c>
      <c r="AB12" s="316">
        <f>SUM(AB32)</f>
        <v>36</v>
      </c>
      <c r="AC12" s="293">
        <f>SUM(AC32)</f>
        <v>0</v>
      </c>
      <c r="AD12" s="315" t="s">
        <v>118</v>
      </c>
      <c r="AE12" s="316">
        <f>SUM(AE32)</f>
        <v>24</v>
      </c>
      <c r="AF12" s="293">
        <f>SUM(AF32)</f>
        <v>1.7</v>
      </c>
      <c r="AG12" s="322" t="s">
        <v>120</v>
      </c>
      <c r="AH12" s="316">
        <f>SUM(AH32)</f>
        <v>10</v>
      </c>
      <c r="AI12" s="218">
        <v>2</v>
      </c>
      <c r="AJ12" s="85" t="s">
        <v>119</v>
      </c>
      <c r="AK12" s="93">
        <v>3.5</v>
      </c>
      <c r="AL12" s="85" t="s">
        <v>120</v>
      </c>
      <c r="AM12" s="92">
        <v>10</v>
      </c>
      <c r="AN12" s="219">
        <v>5</v>
      </c>
    </row>
    <row r="13" spans="1:40" ht="15" customHeight="1">
      <c r="A13" s="103"/>
      <c r="B13" s="209"/>
      <c r="C13" s="118" t="s">
        <v>117</v>
      </c>
      <c r="D13" s="84">
        <v>1</v>
      </c>
      <c r="E13" s="57">
        <v>0</v>
      </c>
      <c r="F13" s="86" t="s">
        <v>118</v>
      </c>
      <c r="G13" s="87">
        <v>24</v>
      </c>
      <c r="H13" s="88">
        <v>6.8</v>
      </c>
      <c r="I13" s="88" t="s">
        <v>119</v>
      </c>
      <c r="J13" s="89">
        <v>7.7</v>
      </c>
      <c r="K13" s="57">
        <v>0</v>
      </c>
      <c r="L13" s="86" t="s">
        <v>118</v>
      </c>
      <c r="M13" s="87">
        <v>24</v>
      </c>
      <c r="N13" s="88">
        <v>8.1</v>
      </c>
      <c r="O13" s="85" t="s">
        <v>119</v>
      </c>
      <c r="P13" s="87">
        <v>12</v>
      </c>
      <c r="Q13" s="57">
        <v>0</v>
      </c>
      <c r="R13" s="86" t="s">
        <v>118</v>
      </c>
      <c r="S13" s="87">
        <v>24</v>
      </c>
      <c r="T13" s="93" t="s">
        <v>387</v>
      </c>
      <c r="U13" s="86" t="s">
        <v>119</v>
      </c>
      <c r="V13" s="211">
        <v>0.9</v>
      </c>
      <c r="W13" s="57">
        <v>0</v>
      </c>
      <c r="X13" s="86" t="s">
        <v>118</v>
      </c>
      <c r="Y13" s="87">
        <v>24</v>
      </c>
      <c r="Z13" s="57" t="s">
        <v>386</v>
      </c>
      <c r="AA13" s="85" t="s">
        <v>119</v>
      </c>
      <c r="AB13" s="87">
        <v>4</v>
      </c>
      <c r="AC13" s="57">
        <v>16</v>
      </c>
      <c r="AD13" s="86" t="s">
        <v>118</v>
      </c>
      <c r="AE13" s="87">
        <v>24</v>
      </c>
      <c r="AF13" s="88">
        <v>2.3</v>
      </c>
      <c r="AG13" s="85" t="s">
        <v>120</v>
      </c>
      <c r="AH13" s="92">
        <v>10</v>
      </c>
      <c r="AI13" s="218">
        <v>1</v>
      </c>
      <c r="AJ13" s="85" t="s">
        <v>119</v>
      </c>
      <c r="AK13" s="88">
        <v>1.3</v>
      </c>
      <c r="AL13" s="85" t="s">
        <v>120</v>
      </c>
      <c r="AM13" s="92">
        <v>10</v>
      </c>
      <c r="AN13" s="219">
        <v>3</v>
      </c>
    </row>
    <row r="14" spans="1:40" ht="15" customHeight="1">
      <c r="A14" s="338" t="s">
        <v>127</v>
      </c>
      <c r="B14" s="209"/>
      <c r="C14" s="118" t="s">
        <v>121</v>
      </c>
      <c r="D14" s="84">
        <v>1</v>
      </c>
      <c r="E14" s="57">
        <v>0</v>
      </c>
      <c r="F14" s="86" t="s">
        <v>118</v>
      </c>
      <c r="G14" s="87">
        <v>24</v>
      </c>
      <c r="H14" s="88">
        <v>6.5</v>
      </c>
      <c r="I14" s="88" t="s">
        <v>119</v>
      </c>
      <c r="J14" s="89">
        <v>7.5</v>
      </c>
      <c r="K14" s="57">
        <v>2</v>
      </c>
      <c r="L14" s="86" t="s">
        <v>118</v>
      </c>
      <c r="M14" s="87">
        <v>24</v>
      </c>
      <c r="N14" s="88">
        <v>6.9</v>
      </c>
      <c r="O14" s="85" t="s">
        <v>119</v>
      </c>
      <c r="P14" s="87">
        <v>12</v>
      </c>
      <c r="Q14" s="85">
        <v>11</v>
      </c>
      <c r="R14" s="86" t="s">
        <v>118</v>
      </c>
      <c r="S14" s="87">
        <v>24</v>
      </c>
      <c r="T14" s="93">
        <v>1</v>
      </c>
      <c r="U14" s="86" t="s">
        <v>119</v>
      </c>
      <c r="V14" s="211">
        <v>8.1</v>
      </c>
      <c r="W14" s="57">
        <v>0</v>
      </c>
      <c r="X14" s="86" t="s">
        <v>118</v>
      </c>
      <c r="Y14" s="87">
        <v>24</v>
      </c>
      <c r="Z14" s="57">
        <v>2</v>
      </c>
      <c r="AA14" s="85" t="s">
        <v>119</v>
      </c>
      <c r="AB14" s="87">
        <v>12</v>
      </c>
      <c r="AC14" s="57">
        <v>24</v>
      </c>
      <c r="AD14" s="86" t="s">
        <v>118</v>
      </c>
      <c r="AE14" s="87">
        <v>24</v>
      </c>
      <c r="AF14" s="88">
        <v>2.3</v>
      </c>
      <c r="AG14" s="85" t="s">
        <v>120</v>
      </c>
      <c r="AH14" s="92">
        <v>10</v>
      </c>
      <c r="AI14" s="218">
        <v>3</v>
      </c>
      <c r="AJ14" s="85" t="s">
        <v>119</v>
      </c>
      <c r="AK14" s="88">
        <v>2.3</v>
      </c>
      <c r="AL14" s="85" t="s">
        <v>120</v>
      </c>
      <c r="AM14" s="92">
        <v>10</v>
      </c>
      <c r="AN14" s="219">
        <v>5</v>
      </c>
    </row>
    <row r="15" spans="1:40" ht="15" customHeight="1">
      <c r="A15" s="338"/>
      <c r="B15" s="209"/>
      <c r="C15" s="118" t="s">
        <v>123</v>
      </c>
      <c r="D15" s="84">
        <v>2</v>
      </c>
      <c r="E15" s="57">
        <v>1</v>
      </c>
      <c r="F15" s="86" t="s">
        <v>118</v>
      </c>
      <c r="G15" s="87">
        <v>48</v>
      </c>
      <c r="H15" s="88">
        <v>6.8</v>
      </c>
      <c r="I15" s="88" t="s">
        <v>119</v>
      </c>
      <c r="J15" s="89">
        <v>8.7</v>
      </c>
      <c r="K15" s="57">
        <v>6</v>
      </c>
      <c r="L15" s="86" t="s">
        <v>118</v>
      </c>
      <c r="M15" s="87">
        <v>48</v>
      </c>
      <c r="N15" s="88">
        <v>3.1</v>
      </c>
      <c r="O15" s="85" t="s">
        <v>119</v>
      </c>
      <c r="P15" s="87">
        <v>12</v>
      </c>
      <c r="Q15" s="85">
        <v>29</v>
      </c>
      <c r="R15" s="86" t="s">
        <v>118</v>
      </c>
      <c r="S15" s="87">
        <v>48</v>
      </c>
      <c r="T15" s="93">
        <v>0.9</v>
      </c>
      <c r="U15" s="86" t="s">
        <v>119</v>
      </c>
      <c r="V15" s="211">
        <v>11</v>
      </c>
      <c r="W15" s="57">
        <v>1</v>
      </c>
      <c r="X15" s="86" t="s">
        <v>118</v>
      </c>
      <c r="Y15" s="87">
        <v>48</v>
      </c>
      <c r="Z15" s="57">
        <v>2</v>
      </c>
      <c r="AA15" s="85" t="s">
        <v>119</v>
      </c>
      <c r="AB15" s="87">
        <v>43</v>
      </c>
      <c r="AC15" s="57">
        <v>28</v>
      </c>
      <c r="AD15" s="86" t="s">
        <v>388</v>
      </c>
      <c r="AE15" s="87">
        <v>48</v>
      </c>
      <c r="AF15" s="88">
        <v>2.3</v>
      </c>
      <c r="AG15" s="85" t="s">
        <v>120</v>
      </c>
      <c r="AH15" s="92">
        <v>10</v>
      </c>
      <c r="AI15" s="218">
        <v>2</v>
      </c>
      <c r="AJ15" s="85" t="s">
        <v>119</v>
      </c>
      <c r="AK15" s="88">
        <v>3.3</v>
      </c>
      <c r="AL15" s="85" t="s">
        <v>120</v>
      </c>
      <c r="AM15" s="92">
        <v>10</v>
      </c>
      <c r="AN15" s="219">
        <v>5</v>
      </c>
    </row>
    <row r="16" spans="1:40" ht="15" customHeight="1">
      <c r="A16" s="103"/>
      <c r="B16" s="209"/>
      <c r="C16" s="118" t="s">
        <v>124</v>
      </c>
      <c r="D16" s="84">
        <v>1</v>
      </c>
      <c r="E16" s="57">
        <v>0</v>
      </c>
      <c r="F16" s="86" t="s">
        <v>118</v>
      </c>
      <c r="G16" s="87">
        <v>24</v>
      </c>
      <c r="H16" s="88">
        <v>6.7</v>
      </c>
      <c r="I16" s="88" t="s">
        <v>119</v>
      </c>
      <c r="J16" s="89">
        <v>7.1</v>
      </c>
      <c r="K16" s="85">
        <v>10</v>
      </c>
      <c r="L16" s="86" t="s">
        <v>118</v>
      </c>
      <c r="M16" s="87">
        <v>24</v>
      </c>
      <c r="N16" s="88">
        <v>1.3</v>
      </c>
      <c r="O16" s="85" t="s">
        <v>119</v>
      </c>
      <c r="P16" s="87">
        <v>11</v>
      </c>
      <c r="Q16" s="85">
        <v>18</v>
      </c>
      <c r="R16" s="86" t="s">
        <v>118</v>
      </c>
      <c r="S16" s="87">
        <v>24</v>
      </c>
      <c r="T16" s="93">
        <v>1.8</v>
      </c>
      <c r="U16" s="86" t="s">
        <v>119</v>
      </c>
      <c r="V16" s="211">
        <v>22</v>
      </c>
      <c r="W16" s="57">
        <v>4</v>
      </c>
      <c r="X16" s="86" t="s">
        <v>118</v>
      </c>
      <c r="Y16" s="87">
        <v>24</v>
      </c>
      <c r="Z16" s="57">
        <v>7</v>
      </c>
      <c r="AA16" s="85" t="s">
        <v>119</v>
      </c>
      <c r="AB16" s="87">
        <v>100</v>
      </c>
      <c r="AC16" s="57">
        <v>0</v>
      </c>
      <c r="AD16" s="86" t="s">
        <v>118</v>
      </c>
      <c r="AE16" s="87">
        <v>24</v>
      </c>
      <c r="AF16" s="88">
        <v>3.3</v>
      </c>
      <c r="AG16" s="85" t="s">
        <v>120</v>
      </c>
      <c r="AH16" s="92">
        <v>10</v>
      </c>
      <c r="AI16" s="218">
        <v>3</v>
      </c>
      <c r="AJ16" s="85" t="s">
        <v>119</v>
      </c>
      <c r="AK16" s="88">
        <v>1.7</v>
      </c>
      <c r="AL16" s="85" t="s">
        <v>120</v>
      </c>
      <c r="AM16" s="92">
        <v>10</v>
      </c>
      <c r="AN16" s="219">
        <v>5</v>
      </c>
    </row>
    <row r="17" spans="1:40" ht="15" customHeight="1">
      <c r="A17" s="338" t="s">
        <v>128</v>
      </c>
      <c r="B17" s="209"/>
      <c r="C17" s="118" t="s">
        <v>121</v>
      </c>
      <c r="D17" s="84">
        <v>1</v>
      </c>
      <c r="E17" s="57">
        <v>0</v>
      </c>
      <c r="F17" s="86" t="s">
        <v>118</v>
      </c>
      <c r="G17" s="87">
        <v>24</v>
      </c>
      <c r="H17" s="88">
        <v>6.8</v>
      </c>
      <c r="I17" s="88" t="s">
        <v>119</v>
      </c>
      <c r="J17" s="89">
        <v>7.4</v>
      </c>
      <c r="K17" s="85">
        <v>0</v>
      </c>
      <c r="L17" s="86" t="s">
        <v>118</v>
      </c>
      <c r="M17" s="87">
        <v>24</v>
      </c>
      <c r="N17" s="88">
        <v>8.1</v>
      </c>
      <c r="O17" s="85" t="s">
        <v>119</v>
      </c>
      <c r="P17" s="87">
        <v>12</v>
      </c>
      <c r="Q17" s="57">
        <v>2</v>
      </c>
      <c r="R17" s="86" t="s">
        <v>118</v>
      </c>
      <c r="S17" s="87">
        <v>24</v>
      </c>
      <c r="T17" s="93" t="s">
        <v>385</v>
      </c>
      <c r="U17" s="86" t="s">
        <v>119</v>
      </c>
      <c r="V17" s="211">
        <v>2.6</v>
      </c>
      <c r="W17" s="57">
        <v>2</v>
      </c>
      <c r="X17" s="86" t="s">
        <v>118</v>
      </c>
      <c r="Y17" s="87">
        <v>24</v>
      </c>
      <c r="Z17" s="57">
        <v>1</v>
      </c>
      <c r="AA17" s="85" t="s">
        <v>119</v>
      </c>
      <c r="AB17" s="87">
        <v>41</v>
      </c>
      <c r="AC17" s="57">
        <v>19</v>
      </c>
      <c r="AD17" s="86" t="s">
        <v>118</v>
      </c>
      <c r="AE17" s="87">
        <v>24</v>
      </c>
      <c r="AF17" s="88">
        <v>3.3</v>
      </c>
      <c r="AG17" s="85" t="s">
        <v>120</v>
      </c>
      <c r="AH17" s="92">
        <v>10</v>
      </c>
      <c r="AI17" s="218">
        <v>2</v>
      </c>
      <c r="AJ17" s="85" t="s">
        <v>119</v>
      </c>
      <c r="AK17" s="88">
        <v>1.3</v>
      </c>
      <c r="AL17" s="85" t="s">
        <v>120</v>
      </c>
      <c r="AM17" s="92">
        <v>10</v>
      </c>
      <c r="AN17" s="219">
        <v>5</v>
      </c>
    </row>
    <row r="18" spans="1:40" ht="15" customHeight="1">
      <c r="A18" s="338"/>
      <c r="B18" s="209"/>
      <c r="C18" s="118" t="s">
        <v>123</v>
      </c>
      <c r="D18" s="84">
        <v>1</v>
      </c>
      <c r="E18" s="85">
        <v>6</v>
      </c>
      <c r="F18" s="86" t="s">
        <v>118</v>
      </c>
      <c r="G18" s="87">
        <v>24</v>
      </c>
      <c r="H18" s="88">
        <v>6.8</v>
      </c>
      <c r="I18" s="88" t="s">
        <v>119</v>
      </c>
      <c r="J18" s="89">
        <v>9.1</v>
      </c>
      <c r="K18" s="57">
        <v>0</v>
      </c>
      <c r="L18" s="86" t="s">
        <v>118</v>
      </c>
      <c r="M18" s="87">
        <v>24</v>
      </c>
      <c r="N18" s="88">
        <v>7.5</v>
      </c>
      <c r="O18" s="85" t="s">
        <v>119</v>
      </c>
      <c r="P18" s="87">
        <v>14</v>
      </c>
      <c r="Q18" s="57">
        <v>8</v>
      </c>
      <c r="R18" s="86" t="s">
        <v>118</v>
      </c>
      <c r="S18" s="87">
        <v>24</v>
      </c>
      <c r="T18" s="93" t="s">
        <v>387</v>
      </c>
      <c r="U18" s="86" t="s">
        <v>119</v>
      </c>
      <c r="V18" s="211">
        <v>9.8</v>
      </c>
      <c r="W18" s="57">
        <v>2</v>
      </c>
      <c r="X18" s="86" t="s">
        <v>118</v>
      </c>
      <c r="Y18" s="87">
        <v>24</v>
      </c>
      <c r="Z18" s="57">
        <v>1</v>
      </c>
      <c r="AA18" s="85" t="s">
        <v>119</v>
      </c>
      <c r="AB18" s="87">
        <v>38</v>
      </c>
      <c r="AC18" s="57">
        <v>8</v>
      </c>
      <c r="AD18" s="86" t="s">
        <v>118</v>
      </c>
      <c r="AE18" s="87">
        <v>24</v>
      </c>
      <c r="AF18" s="88">
        <v>7</v>
      </c>
      <c r="AG18" s="85" t="s">
        <v>120</v>
      </c>
      <c r="AH18" s="92">
        <v>10</v>
      </c>
      <c r="AI18" s="218">
        <v>2</v>
      </c>
      <c r="AJ18" s="85" t="s">
        <v>119</v>
      </c>
      <c r="AK18" s="88">
        <v>3.3</v>
      </c>
      <c r="AL18" s="85" t="s">
        <v>120</v>
      </c>
      <c r="AM18" s="92">
        <v>10</v>
      </c>
      <c r="AN18" s="219">
        <v>4</v>
      </c>
    </row>
    <row r="19" spans="1:40" ht="15" customHeight="1">
      <c r="A19" s="103" t="s">
        <v>129</v>
      </c>
      <c r="B19" s="209"/>
      <c r="C19" s="118" t="s">
        <v>123</v>
      </c>
      <c r="D19" s="84">
        <v>1</v>
      </c>
      <c r="E19" s="57">
        <v>0</v>
      </c>
      <c r="F19" s="86" t="s">
        <v>118</v>
      </c>
      <c r="G19" s="87">
        <v>24</v>
      </c>
      <c r="H19" s="88">
        <v>6.5</v>
      </c>
      <c r="I19" s="88" t="s">
        <v>119</v>
      </c>
      <c r="J19" s="89">
        <v>7</v>
      </c>
      <c r="K19" s="57">
        <v>2</v>
      </c>
      <c r="L19" s="86" t="s">
        <v>118</v>
      </c>
      <c r="M19" s="87">
        <v>24</v>
      </c>
      <c r="N19" s="88">
        <v>3.6</v>
      </c>
      <c r="O19" s="85" t="s">
        <v>119</v>
      </c>
      <c r="P19" s="87">
        <v>11</v>
      </c>
      <c r="Q19" s="85">
        <v>10</v>
      </c>
      <c r="R19" s="86" t="s">
        <v>118</v>
      </c>
      <c r="S19" s="87">
        <v>24</v>
      </c>
      <c r="T19" s="93">
        <v>1.6</v>
      </c>
      <c r="U19" s="86" t="s">
        <v>119</v>
      </c>
      <c r="V19" s="211">
        <v>7.2</v>
      </c>
      <c r="W19" s="57">
        <v>5</v>
      </c>
      <c r="X19" s="86" t="s">
        <v>118</v>
      </c>
      <c r="Y19" s="87">
        <v>24</v>
      </c>
      <c r="Z19" s="57">
        <v>4</v>
      </c>
      <c r="AA19" s="85" t="s">
        <v>119</v>
      </c>
      <c r="AB19" s="87">
        <v>51</v>
      </c>
      <c r="AC19" s="57">
        <v>22</v>
      </c>
      <c r="AD19" s="86" t="s">
        <v>118</v>
      </c>
      <c r="AE19" s="87">
        <v>24</v>
      </c>
      <c r="AF19" s="88">
        <v>2.3</v>
      </c>
      <c r="AG19" s="85" t="s">
        <v>120</v>
      </c>
      <c r="AH19" s="92">
        <v>10</v>
      </c>
      <c r="AI19" s="218">
        <v>3</v>
      </c>
      <c r="AJ19" s="85" t="s">
        <v>119</v>
      </c>
      <c r="AK19" s="88">
        <v>2.3</v>
      </c>
      <c r="AL19" s="85" t="s">
        <v>120</v>
      </c>
      <c r="AM19" s="92">
        <v>10</v>
      </c>
      <c r="AN19" s="219">
        <v>5</v>
      </c>
    </row>
    <row r="20" spans="1:40" ht="15" customHeight="1">
      <c r="A20" s="338" t="s">
        <v>389</v>
      </c>
      <c r="B20" s="209"/>
      <c r="C20" s="118" t="s">
        <v>121</v>
      </c>
      <c r="D20" s="84">
        <v>1</v>
      </c>
      <c r="E20" s="57">
        <v>1</v>
      </c>
      <c r="F20" s="86" t="s">
        <v>118</v>
      </c>
      <c r="G20" s="87">
        <v>12</v>
      </c>
      <c r="H20" s="88">
        <v>6.4</v>
      </c>
      <c r="I20" s="88" t="s">
        <v>119</v>
      </c>
      <c r="J20" s="89">
        <v>7.2</v>
      </c>
      <c r="K20" s="57">
        <v>0</v>
      </c>
      <c r="L20" s="86" t="s">
        <v>118</v>
      </c>
      <c r="M20" s="87">
        <v>12</v>
      </c>
      <c r="N20" s="88">
        <v>7.6</v>
      </c>
      <c r="O20" s="85" t="s">
        <v>119</v>
      </c>
      <c r="P20" s="87">
        <v>13</v>
      </c>
      <c r="Q20" s="57">
        <v>0</v>
      </c>
      <c r="R20" s="86" t="s">
        <v>118</v>
      </c>
      <c r="S20" s="87">
        <v>12</v>
      </c>
      <c r="T20" s="57">
        <v>0.6</v>
      </c>
      <c r="U20" s="86" t="s">
        <v>119</v>
      </c>
      <c r="V20" s="211">
        <v>1.7</v>
      </c>
      <c r="W20" s="57">
        <v>0</v>
      </c>
      <c r="X20" s="86" t="s">
        <v>118</v>
      </c>
      <c r="Y20" s="87">
        <v>12</v>
      </c>
      <c r="Z20" s="57">
        <v>1</v>
      </c>
      <c r="AA20" s="85" t="s">
        <v>119</v>
      </c>
      <c r="AB20" s="87">
        <v>10</v>
      </c>
      <c r="AC20" s="57">
        <v>7</v>
      </c>
      <c r="AD20" s="86" t="s">
        <v>118</v>
      </c>
      <c r="AE20" s="87">
        <v>12</v>
      </c>
      <c r="AF20" s="88">
        <v>4.9</v>
      </c>
      <c r="AG20" s="85" t="s">
        <v>120</v>
      </c>
      <c r="AH20" s="92">
        <v>10</v>
      </c>
      <c r="AI20" s="218">
        <v>1</v>
      </c>
      <c r="AJ20" s="85" t="s">
        <v>119</v>
      </c>
      <c r="AK20" s="88">
        <v>7.9</v>
      </c>
      <c r="AL20" s="85" t="s">
        <v>120</v>
      </c>
      <c r="AM20" s="92">
        <v>10</v>
      </c>
      <c r="AN20" s="219">
        <v>3</v>
      </c>
    </row>
    <row r="21" spans="1:40" ht="15" customHeight="1">
      <c r="A21" s="338"/>
      <c r="B21" s="209"/>
      <c r="C21" s="118" t="s">
        <v>123</v>
      </c>
      <c r="D21" s="84">
        <v>1</v>
      </c>
      <c r="E21" s="57">
        <v>0</v>
      </c>
      <c r="F21" s="86" t="s">
        <v>118</v>
      </c>
      <c r="G21" s="87">
        <v>12</v>
      </c>
      <c r="H21" s="88">
        <v>6.5</v>
      </c>
      <c r="I21" s="88" t="s">
        <v>119</v>
      </c>
      <c r="J21" s="89">
        <v>7.2</v>
      </c>
      <c r="K21" s="57">
        <v>0</v>
      </c>
      <c r="L21" s="86" t="s">
        <v>118</v>
      </c>
      <c r="M21" s="87">
        <v>12</v>
      </c>
      <c r="N21" s="88">
        <v>6.01</v>
      </c>
      <c r="O21" s="85" t="s">
        <v>119</v>
      </c>
      <c r="P21" s="87">
        <v>12</v>
      </c>
      <c r="Q21" s="57">
        <v>0</v>
      </c>
      <c r="R21" s="86" t="s">
        <v>118</v>
      </c>
      <c r="S21" s="87">
        <v>12</v>
      </c>
      <c r="T21" s="57">
        <v>0.9</v>
      </c>
      <c r="U21" s="86" t="s">
        <v>119</v>
      </c>
      <c r="V21" s="211">
        <v>2.8</v>
      </c>
      <c r="W21" s="57">
        <v>0</v>
      </c>
      <c r="X21" s="86" t="s">
        <v>118</v>
      </c>
      <c r="Y21" s="87">
        <v>12</v>
      </c>
      <c r="Z21" s="57">
        <v>4</v>
      </c>
      <c r="AA21" s="85" t="s">
        <v>119</v>
      </c>
      <c r="AB21" s="87">
        <v>12</v>
      </c>
      <c r="AC21" s="57">
        <v>3</v>
      </c>
      <c r="AD21" s="86" t="s">
        <v>118</v>
      </c>
      <c r="AE21" s="87">
        <v>12</v>
      </c>
      <c r="AF21" s="88">
        <v>7.9</v>
      </c>
      <c r="AG21" s="85" t="s">
        <v>120</v>
      </c>
      <c r="AH21" s="92">
        <v>10</v>
      </c>
      <c r="AI21" s="218">
        <v>1</v>
      </c>
      <c r="AJ21" s="85" t="s">
        <v>119</v>
      </c>
      <c r="AK21" s="88">
        <v>1.3</v>
      </c>
      <c r="AL21" s="85" t="s">
        <v>120</v>
      </c>
      <c r="AM21" s="92">
        <v>10</v>
      </c>
      <c r="AN21" s="219">
        <v>4</v>
      </c>
    </row>
    <row r="22" spans="1:40" ht="15" customHeight="1">
      <c r="A22" s="103"/>
      <c r="B22" s="209"/>
      <c r="C22" s="118" t="s">
        <v>117</v>
      </c>
      <c r="D22" s="84">
        <v>1</v>
      </c>
      <c r="E22" s="57">
        <v>0</v>
      </c>
      <c r="F22" s="86" t="s">
        <v>118</v>
      </c>
      <c r="G22" s="87">
        <v>9</v>
      </c>
      <c r="H22" s="88">
        <v>7.5</v>
      </c>
      <c r="I22" s="88" t="s">
        <v>119</v>
      </c>
      <c r="J22" s="89">
        <v>8.5</v>
      </c>
      <c r="K22" s="57">
        <v>0</v>
      </c>
      <c r="L22" s="86" t="s">
        <v>118</v>
      </c>
      <c r="M22" s="87">
        <v>9</v>
      </c>
      <c r="N22" s="88">
        <v>8.1</v>
      </c>
      <c r="O22" s="85" t="s">
        <v>119</v>
      </c>
      <c r="P22" s="87">
        <v>11</v>
      </c>
      <c r="Q22" s="57">
        <v>0</v>
      </c>
      <c r="R22" s="86" t="s">
        <v>118</v>
      </c>
      <c r="S22" s="87">
        <v>9</v>
      </c>
      <c r="T22" s="93" t="s">
        <v>385</v>
      </c>
      <c r="U22" s="86" t="s">
        <v>119</v>
      </c>
      <c r="V22" s="211" t="s">
        <v>390</v>
      </c>
      <c r="W22" s="57">
        <v>0</v>
      </c>
      <c r="X22" s="86" t="s">
        <v>118</v>
      </c>
      <c r="Y22" s="87">
        <v>9</v>
      </c>
      <c r="Z22" s="57" t="s">
        <v>386</v>
      </c>
      <c r="AA22" s="85" t="s">
        <v>119</v>
      </c>
      <c r="AB22" s="87">
        <v>24</v>
      </c>
      <c r="AC22" s="57">
        <v>3</v>
      </c>
      <c r="AD22" s="86" t="s">
        <v>118</v>
      </c>
      <c r="AE22" s="87">
        <v>9</v>
      </c>
      <c r="AF22" s="88">
        <v>2</v>
      </c>
      <c r="AG22" s="85" t="s">
        <v>120</v>
      </c>
      <c r="AH22" s="92">
        <v>10</v>
      </c>
      <c r="AI22" s="218">
        <v>0</v>
      </c>
      <c r="AJ22" s="85" t="s">
        <v>119</v>
      </c>
      <c r="AK22" s="88">
        <v>4.9</v>
      </c>
      <c r="AL22" s="85" t="s">
        <v>120</v>
      </c>
      <c r="AM22" s="92">
        <v>10</v>
      </c>
      <c r="AN22" s="219">
        <v>2</v>
      </c>
    </row>
    <row r="23" spans="1:40" ht="15" customHeight="1">
      <c r="A23" s="103" t="s">
        <v>130</v>
      </c>
      <c r="B23" s="209"/>
      <c r="C23" s="118" t="s">
        <v>121</v>
      </c>
      <c r="D23" s="84">
        <v>2</v>
      </c>
      <c r="E23" s="57">
        <v>0</v>
      </c>
      <c r="F23" s="86" t="s">
        <v>118</v>
      </c>
      <c r="G23" s="87">
        <v>24</v>
      </c>
      <c r="H23" s="88">
        <v>7.2</v>
      </c>
      <c r="I23" s="88" t="s">
        <v>119</v>
      </c>
      <c r="J23" s="89">
        <v>8.2</v>
      </c>
      <c r="K23" s="57">
        <v>0</v>
      </c>
      <c r="L23" s="86" t="s">
        <v>118</v>
      </c>
      <c r="M23" s="87">
        <v>24</v>
      </c>
      <c r="N23" s="88">
        <v>9</v>
      </c>
      <c r="O23" s="85" t="s">
        <v>119</v>
      </c>
      <c r="P23" s="87">
        <v>13</v>
      </c>
      <c r="Q23" s="57">
        <v>0</v>
      </c>
      <c r="R23" s="86" t="s">
        <v>118</v>
      </c>
      <c r="S23" s="87">
        <v>24</v>
      </c>
      <c r="T23" s="93" t="s">
        <v>385</v>
      </c>
      <c r="U23" s="86" t="s">
        <v>119</v>
      </c>
      <c r="V23" s="211">
        <v>1.6</v>
      </c>
      <c r="W23" s="85">
        <v>1</v>
      </c>
      <c r="X23" s="86" t="s">
        <v>118</v>
      </c>
      <c r="Y23" s="87">
        <v>24</v>
      </c>
      <c r="Z23" s="57">
        <v>3</v>
      </c>
      <c r="AA23" s="85" t="s">
        <v>119</v>
      </c>
      <c r="AB23" s="87">
        <v>28</v>
      </c>
      <c r="AC23" s="57">
        <v>4</v>
      </c>
      <c r="AD23" s="86" t="s">
        <v>118</v>
      </c>
      <c r="AE23" s="87">
        <v>24</v>
      </c>
      <c r="AF23" s="88">
        <v>4.9</v>
      </c>
      <c r="AG23" s="85" t="s">
        <v>120</v>
      </c>
      <c r="AH23" s="92">
        <v>10</v>
      </c>
      <c r="AI23" s="218">
        <v>1</v>
      </c>
      <c r="AJ23" s="85" t="s">
        <v>119</v>
      </c>
      <c r="AK23" s="88">
        <v>4.9</v>
      </c>
      <c r="AL23" s="85" t="s">
        <v>120</v>
      </c>
      <c r="AM23" s="92">
        <v>10</v>
      </c>
      <c r="AN23" s="219">
        <v>3</v>
      </c>
    </row>
    <row r="24" spans="1:40" ht="15" customHeight="1">
      <c r="A24" s="103"/>
      <c r="B24" s="209"/>
      <c r="C24" s="118" t="s">
        <v>123</v>
      </c>
      <c r="D24" s="84">
        <v>1</v>
      </c>
      <c r="E24" s="57">
        <v>0</v>
      </c>
      <c r="F24" s="86" t="s">
        <v>118</v>
      </c>
      <c r="G24" s="87">
        <v>12</v>
      </c>
      <c r="H24" s="88">
        <v>7.2</v>
      </c>
      <c r="I24" s="88" t="s">
        <v>119</v>
      </c>
      <c r="J24" s="89">
        <v>7.8</v>
      </c>
      <c r="K24" s="57">
        <v>0</v>
      </c>
      <c r="L24" s="86" t="s">
        <v>118</v>
      </c>
      <c r="M24" s="87">
        <v>12</v>
      </c>
      <c r="N24" s="88">
        <v>7.9</v>
      </c>
      <c r="O24" s="85" t="s">
        <v>119</v>
      </c>
      <c r="P24" s="87">
        <v>13</v>
      </c>
      <c r="Q24" s="57">
        <v>0</v>
      </c>
      <c r="R24" s="86" t="s">
        <v>118</v>
      </c>
      <c r="S24" s="87">
        <v>12</v>
      </c>
      <c r="T24" s="57">
        <v>0.5</v>
      </c>
      <c r="U24" s="86" t="s">
        <v>119</v>
      </c>
      <c r="V24" s="211">
        <v>0.9</v>
      </c>
      <c r="W24" s="85">
        <v>0</v>
      </c>
      <c r="X24" s="86" t="s">
        <v>388</v>
      </c>
      <c r="Y24" s="87">
        <v>12</v>
      </c>
      <c r="Z24" s="57">
        <v>1</v>
      </c>
      <c r="AA24" s="85" t="s">
        <v>119</v>
      </c>
      <c r="AB24" s="87">
        <v>11</v>
      </c>
      <c r="AC24" s="57">
        <v>0</v>
      </c>
      <c r="AD24" s="86" t="s">
        <v>118</v>
      </c>
      <c r="AE24" s="87">
        <v>12</v>
      </c>
      <c r="AF24" s="88">
        <v>1.8</v>
      </c>
      <c r="AG24" s="85" t="s">
        <v>120</v>
      </c>
      <c r="AH24" s="92">
        <v>10</v>
      </c>
      <c r="AI24" s="218">
        <v>0</v>
      </c>
      <c r="AJ24" s="85" t="s">
        <v>119</v>
      </c>
      <c r="AK24" s="88">
        <v>1.1</v>
      </c>
      <c r="AL24" s="85" t="s">
        <v>120</v>
      </c>
      <c r="AM24" s="92">
        <v>10</v>
      </c>
      <c r="AN24" s="219">
        <v>3</v>
      </c>
    </row>
    <row r="25" spans="1:40" ht="15" customHeight="1">
      <c r="A25" s="338" t="s">
        <v>131</v>
      </c>
      <c r="B25" s="209"/>
      <c r="C25" s="118" t="s">
        <v>117</v>
      </c>
      <c r="D25" s="84">
        <v>1</v>
      </c>
      <c r="E25" s="57">
        <v>0</v>
      </c>
      <c r="F25" s="86" t="s">
        <v>118</v>
      </c>
      <c r="G25" s="87">
        <v>9</v>
      </c>
      <c r="H25" s="88">
        <v>7.6</v>
      </c>
      <c r="I25" s="88" t="s">
        <v>119</v>
      </c>
      <c r="J25" s="89">
        <v>8.4</v>
      </c>
      <c r="K25" s="57">
        <v>0</v>
      </c>
      <c r="L25" s="86" t="s">
        <v>118</v>
      </c>
      <c r="M25" s="87">
        <v>9</v>
      </c>
      <c r="N25" s="88">
        <v>8.2</v>
      </c>
      <c r="O25" s="85" t="s">
        <v>119</v>
      </c>
      <c r="P25" s="87">
        <v>11</v>
      </c>
      <c r="Q25" s="57">
        <v>0</v>
      </c>
      <c r="R25" s="86" t="s">
        <v>118</v>
      </c>
      <c r="S25" s="87">
        <v>9</v>
      </c>
      <c r="T25" s="93" t="s">
        <v>385</v>
      </c>
      <c r="U25" s="86" t="s">
        <v>119</v>
      </c>
      <c r="V25" s="211" t="s">
        <v>390</v>
      </c>
      <c r="W25" s="57">
        <v>0</v>
      </c>
      <c r="X25" s="86" t="s">
        <v>118</v>
      </c>
      <c r="Y25" s="87">
        <v>9</v>
      </c>
      <c r="Z25" s="57" t="s">
        <v>386</v>
      </c>
      <c r="AA25" s="85" t="s">
        <v>119</v>
      </c>
      <c r="AB25" s="87">
        <v>14</v>
      </c>
      <c r="AC25" s="57">
        <v>4</v>
      </c>
      <c r="AD25" s="86" t="s">
        <v>118</v>
      </c>
      <c r="AE25" s="87">
        <v>9</v>
      </c>
      <c r="AF25" s="88">
        <v>1.7</v>
      </c>
      <c r="AG25" s="85" t="s">
        <v>120</v>
      </c>
      <c r="AH25" s="92">
        <v>10</v>
      </c>
      <c r="AI25" s="218">
        <v>1</v>
      </c>
      <c r="AJ25" s="85" t="s">
        <v>119</v>
      </c>
      <c r="AK25" s="88">
        <v>2.3</v>
      </c>
      <c r="AL25" s="85" t="s">
        <v>120</v>
      </c>
      <c r="AM25" s="92">
        <v>10</v>
      </c>
      <c r="AN25" s="219">
        <v>2</v>
      </c>
    </row>
    <row r="26" spans="1:40" ht="15" customHeight="1">
      <c r="A26" s="338"/>
      <c r="B26" s="209"/>
      <c r="C26" s="118" t="s">
        <v>121</v>
      </c>
      <c r="D26" s="84">
        <v>1</v>
      </c>
      <c r="E26" s="57">
        <v>0</v>
      </c>
      <c r="F26" s="86" t="s">
        <v>118</v>
      </c>
      <c r="G26" s="87">
        <v>9</v>
      </c>
      <c r="H26" s="88">
        <v>7.7</v>
      </c>
      <c r="I26" s="88" t="s">
        <v>119</v>
      </c>
      <c r="J26" s="89">
        <v>8.4</v>
      </c>
      <c r="K26" s="57">
        <v>0</v>
      </c>
      <c r="L26" s="86" t="s">
        <v>388</v>
      </c>
      <c r="M26" s="87">
        <v>9</v>
      </c>
      <c r="N26" s="88">
        <v>7.9</v>
      </c>
      <c r="O26" s="85" t="s">
        <v>119</v>
      </c>
      <c r="P26" s="87">
        <v>11</v>
      </c>
      <c r="Q26" s="57">
        <v>1</v>
      </c>
      <c r="R26" s="86" t="s">
        <v>118</v>
      </c>
      <c r="S26" s="87">
        <v>9</v>
      </c>
      <c r="T26" s="93" t="s">
        <v>385</v>
      </c>
      <c r="U26" s="86" t="s">
        <v>119</v>
      </c>
      <c r="V26" s="211">
        <v>2.9</v>
      </c>
      <c r="W26" s="57">
        <v>0</v>
      </c>
      <c r="X26" s="86" t="s">
        <v>118</v>
      </c>
      <c r="Y26" s="87">
        <v>9</v>
      </c>
      <c r="Z26" s="57">
        <v>1</v>
      </c>
      <c r="AA26" s="85" t="s">
        <v>119</v>
      </c>
      <c r="AB26" s="87">
        <v>25</v>
      </c>
      <c r="AC26" s="57">
        <v>5</v>
      </c>
      <c r="AD26" s="86" t="s">
        <v>118</v>
      </c>
      <c r="AE26" s="87">
        <v>9</v>
      </c>
      <c r="AF26" s="88">
        <v>3.3</v>
      </c>
      <c r="AG26" s="85" t="s">
        <v>120</v>
      </c>
      <c r="AH26" s="92">
        <v>10</v>
      </c>
      <c r="AI26" s="218">
        <v>2</v>
      </c>
      <c r="AJ26" s="85" t="s">
        <v>119</v>
      </c>
      <c r="AK26" s="88">
        <v>7.9</v>
      </c>
      <c r="AL26" s="85" t="s">
        <v>120</v>
      </c>
      <c r="AM26" s="92">
        <v>10</v>
      </c>
      <c r="AN26" s="219">
        <v>3</v>
      </c>
    </row>
    <row r="27" spans="1:40" ht="15" customHeight="1">
      <c r="A27" s="338" t="s">
        <v>132</v>
      </c>
      <c r="B27" s="209"/>
      <c r="C27" s="118" t="s">
        <v>117</v>
      </c>
      <c r="D27" s="84">
        <v>1</v>
      </c>
      <c r="E27" s="57">
        <v>0</v>
      </c>
      <c r="F27" s="86" t="s">
        <v>118</v>
      </c>
      <c r="G27" s="87">
        <v>9</v>
      </c>
      <c r="H27" s="88">
        <v>7.2</v>
      </c>
      <c r="I27" s="88" t="s">
        <v>119</v>
      </c>
      <c r="J27" s="89">
        <v>8.5</v>
      </c>
      <c r="K27" s="57">
        <v>0</v>
      </c>
      <c r="L27" s="86" t="s">
        <v>118</v>
      </c>
      <c r="M27" s="87">
        <v>9</v>
      </c>
      <c r="N27" s="88">
        <v>8</v>
      </c>
      <c r="O27" s="85" t="s">
        <v>119</v>
      </c>
      <c r="P27" s="87">
        <v>11</v>
      </c>
      <c r="Q27" s="57">
        <v>0</v>
      </c>
      <c r="R27" s="86" t="s">
        <v>118</v>
      </c>
      <c r="S27" s="87">
        <v>9</v>
      </c>
      <c r="T27" s="93" t="s">
        <v>253</v>
      </c>
      <c r="U27" s="86" t="s">
        <v>119</v>
      </c>
      <c r="V27" s="211">
        <v>0.6</v>
      </c>
      <c r="W27" s="57">
        <v>0</v>
      </c>
      <c r="X27" s="86" t="s">
        <v>118</v>
      </c>
      <c r="Y27" s="87">
        <v>9</v>
      </c>
      <c r="Z27" s="57">
        <v>0</v>
      </c>
      <c r="AA27" s="85" t="s">
        <v>119</v>
      </c>
      <c r="AB27" s="87">
        <v>3</v>
      </c>
      <c r="AC27" s="57">
        <v>7</v>
      </c>
      <c r="AD27" s="86" t="s">
        <v>118</v>
      </c>
      <c r="AE27" s="87">
        <v>9</v>
      </c>
      <c r="AF27" s="88">
        <v>1.7</v>
      </c>
      <c r="AG27" s="85" t="s">
        <v>120</v>
      </c>
      <c r="AH27" s="92">
        <v>10</v>
      </c>
      <c r="AI27" s="218">
        <v>1</v>
      </c>
      <c r="AJ27" s="85" t="s">
        <v>119</v>
      </c>
      <c r="AK27" s="88">
        <v>1.7</v>
      </c>
      <c r="AL27" s="85" t="s">
        <v>120</v>
      </c>
      <c r="AM27" s="92">
        <v>10</v>
      </c>
      <c r="AN27" s="219">
        <v>3</v>
      </c>
    </row>
    <row r="28" spans="1:40" ht="15" customHeight="1">
      <c r="A28" s="338"/>
      <c r="B28" s="209"/>
      <c r="C28" s="118" t="s">
        <v>121</v>
      </c>
      <c r="D28" s="84">
        <v>1</v>
      </c>
      <c r="E28" s="57">
        <v>0</v>
      </c>
      <c r="F28" s="86" t="s">
        <v>118</v>
      </c>
      <c r="G28" s="87">
        <v>9</v>
      </c>
      <c r="H28" s="88">
        <v>7.3</v>
      </c>
      <c r="I28" s="88" t="s">
        <v>119</v>
      </c>
      <c r="J28" s="89">
        <v>7.7</v>
      </c>
      <c r="K28" s="57">
        <v>0</v>
      </c>
      <c r="L28" s="86" t="s">
        <v>118</v>
      </c>
      <c r="M28" s="87">
        <v>9</v>
      </c>
      <c r="N28" s="88">
        <v>7.6</v>
      </c>
      <c r="O28" s="85" t="s">
        <v>119</v>
      </c>
      <c r="P28" s="87">
        <v>11</v>
      </c>
      <c r="Q28" s="57">
        <v>0</v>
      </c>
      <c r="R28" s="86" t="s">
        <v>118</v>
      </c>
      <c r="S28" s="87">
        <v>9</v>
      </c>
      <c r="T28" s="93" t="s">
        <v>253</v>
      </c>
      <c r="U28" s="86" t="s">
        <v>119</v>
      </c>
      <c r="V28" s="211">
        <v>1.4</v>
      </c>
      <c r="W28" s="57">
        <v>0</v>
      </c>
      <c r="X28" s="86" t="s">
        <v>118</v>
      </c>
      <c r="Y28" s="87">
        <v>9</v>
      </c>
      <c r="Z28" s="57">
        <v>1</v>
      </c>
      <c r="AA28" s="85" t="s">
        <v>119</v>
      </c>
      <c r="AB28" s="87">
        <v>7</v>
      </c>
      <c r="AC28" s="57">
        <v>6</v>
      </c>
      <c r="AD28" s="86" t="s">
        <v>118</v>
      </c>
      <c r="AE28" s="87">
        <v>9</v>
      </c>
      <c r="AF28" s="88">
        <v>2.3</v>
      </c>
      <c r="AG28" s="85" t="s">
        <v>120</v>
      </c>
      <c r="AH28" s="92">
        <v>10</v>
      </c>
      <c r="AI28" s="218">
        <v>2</v>
      </c>
      <c r="AJ28" s="85" t="s">
        <v>119</v>
      </c>
      <c r="AK28" s="88">
        <v>4.9</v>
      </c>
      <c r="AL28" s="85" t="s">
        <v>120</v>
      </c>
      <c r="AM28" s="92">
        <v>10</v>
      </c>
      <c r="AN28" s="219">
        <v>3</v>
      </c>
    </row>
    <row r="29" spans="1:40" ht="15" customHeight="1">
      <c r="A29" s="103"/>
      <c r="B29" s="209"/>
      <c r="C29" s="118" t="s">
        <v>121</v>
      </c>
      <c r="D29" s="84">
        <v>1</v>
      </c>
      <c r="E29" s="57">
        <v>1</v>
      </c>
      <c r="F29" s="86" t="s">
        <v>118</v>
      </c>
      <c r="G29" s="87">
        <v>24</v>
      </c>
      <c r="H29" s="88">
        <v>7.3</v>
      </c>
      <c r="I29" s="88" t="s">
        <v>119</v>
      </c>
      <c r="J29" s="89">
        <v>8.8</v>
      </c>
      <c r="K29" s="57">
        <v>1</v>
      </c>
      <c r="L29" s="86" t="s">
        <v>118</v>
      </c>
      <c r="M29" s="87">
        <v>24</v>
      </c>
      <c r="N29" s="88">
        <v>3.9</v>
      </c>
      <c r="O29" s="85" t="s">
        <v>119</v>
      </c>
      <c r="P29" s="87">
        <v>15</v>
      </c>
      <c r="Q29" s="57">
        <v>3</v>
      </c>
      <c r="R29" s="86" t="s">
        <v>118</v>
      </c>
      <c r="S29" s="87">
        <v>24</v>
      </c>
      <c r="T29" s="57">
        <v>0.5</v>
      </c>
      <c r="U29" s="86" t="s">
        <v>119</v>
      </c>
      <c r="V29" s="211">
        <v>2.5</v>
      </c>
      <c r="W29" s="57">
        <v>0</v>
      </c>
      <c r="X29" s="86" t="s">
        <v>118</v>
      </c>
      <c r="Y29" s="87">
        <v>24</v>
      </c>
      <c r="Z29" s="57">
        <v>1</v>
      </c>
      <c r="AA29" s="85" t="s">
        <v>119</v>
      </c>
      <c r="AB29" s="87">
        <v>18</v>
      </c>
      <c r="AC29" s="57">
        <v>18</v>
      </c>
      <c r="AD29" s="86" t="s">
        <v>118</v>
      </c>
      <c r="AE29" s="87">
        <v>24</v>
      </c>
      <c r="AF29" s="88">
        <v>1.7</v>
      </c>
      <c r="AG29" s="85" t="s">
        <v>120</v>
      </c>
      <c r="AH29" s="92">
        <v>10</v>
      </c>
      <c r="AI29" s="218">
        <v>2</v>
      </c>
      <c r="AJ29" s="85" t="s">
        <v>119</v>
      </c>
      <c r="AK29" s="88">
        <v>2.4</v>
      </c>
      <c r="AL29" s="85" t="s">
        <v>120</v>
      </c>
      <c r="AM29" s="92">
        <v>10</v>
      </c>
      <c r="AN29" s="219">
        <v>4</v>
      </c>
    </row>
    <row r="30" spans="1:40" ht="15" customHeight="1">
      <c r="A30" s="103" t="s">
        <v>391</v>
      </c>
      <c r="B30" s="209"/>
      <c r="C30" s="118" t="s">
        <v>123</v>
      </c>
      <c r="D30" s="84">
        <v>1</v>
      </c>
      <c r="E30" s="85">
        <v>4</v>
      </c>
      <c r="F30" s="86" t="s">
        <v>118</v>
      </c>
      <c r="G30" s="87">
        <v>24</v>
      </c>
      <c r="H30" s="88">
        <v>7.4</v>
      </c>
      <c r="I30" s="88" t="s">
        <v>119</v>
      </c>
      <c r="J30" s="89">
        <v>9.4</v>
      </c>
      <c r="K30" s="57">
        <v>0</v>
      </c>
      <c r="L30" s="86" t="s">
        <v>118</v>
      </c>
      <c r="M30" s="87">
        <v>24</v>
      </c>
      <c r="N30" s="88">
        <v>8.4</v>
      </c>
      <c r="O30" s="85" t="s">
        <v>119</v>
      </c>
      <c r="P30" s="87">
        <v>14</v>
      </c>
      <c r="Q30" s="57">
        <v>1</v>
      </c>
      <c r="R30" s="86" t="s">
        <v>118</v>
      </c>
      <c r="S30" s="87">
        <v>24</v>
      </c>
      <c r="T30" s="57">
        <v>0.5</v>
      </c>
      <c r="U30" s="86" t="s">
        <v>119</v>
      </c>
      <c r="V30" s="211">
        <v>3.9</v>
      </c>
      <c r="W30" s="57">
        <v>0</v>
      </c>
      <c r="X30" s="86" t="s">
        <v>118</v>
      </c>
      <c r="Y30" s="87">
        <v>24</v>
      </c>
      <c r="Z30" s="57" t="s">
        <v>386</v>
      </c>
      <c r="AA30" s="85" t="s">
        <v>119</v>
      </c>
      <c r="AB30" s="87">
        <v>11</v>
      </c>
      <c r="AC30" s="57">
        <v>9</v>
      </c>
      <c r="AD30" s="86" t="s">
        <v>118</v>
      </c>
      <c r="AE30" s="87">
        <v>24</v>
      </c>
      <c r="AF30" s="88">
        <v>1.7</v>
      </c>
      <c r="AG30" s="85" t="s">
        <v>120</v>
      </c>
      <c r="AH30" s="92">
        <v>10</v>
      </c>
      <c r="AI30" s="218">
        <v>2</v>
      </c>
      <c r="AJ30" s="85" t="s">
        <v>119</v>
      </c>
      <c r="AK30" s="88">
        <v>5.4</v>
      </c>
      <c r="AL30" s="85" t="s">
        <v>120</v>
      </c>
      <c r="AM30" s="92">
        <v>10</v>
      </c>
      <c r="AN30" s="219">
        <v>4</v>
      </c>
    </row>
    <row r="31" spans="1:40" ht="15" customHeight="1">
      <c r="A31" s="103"/>
      <c r="B31" s="209"/>
      <c r="C31" s="118" t="s">
        <v>125</v>
      </c>
      <c r="D31" s="84">
        <v>1</v>
      </c>
      <c r="E31" s="57">
        <v>0</v>
      </c>
      <c r="F31" s="86" t="s">
        <v>118</v>
      </c>
      <c r="G31" s="87">
        <v>24</v>
      </c>
      <c r="H31" s="88">
        <v>7.1</v>
      </c>
      <c r="I31" s="88" t="s">
        <v>119</v>
      </c>
      <c r="J31" s="89">
        <v>8.3</v>
      </c>
      <c r="K31" s="57">
        <v>0</v>
      </c>
      <c r="L31" s="86" t="s">
        <v>118</v>
      </c>
      <c r="M31" s="87">
        <v>24</v>
      </c>
      <c r="N31" s="88">
        <v>5.2</v>
      </c>
      <c r="O31" s="85" t="s">
        <v>119</v>
      </c>
      <c r="P31" s="87">
        <v>11</v>
      </c>
      <c r="Q31" s="57">
        <v>0</v>
      </c>
      <c r="R31" s="86" t="s">
        <v>118</v>
      </c>
      <c r="S31" s="87">
        <v>24</v>
      </c>
      <c r="T31" s="93">
        <v>1.6</v>
      </c>
      <c r="U31" s="86" t="s">
        <v>119</v>
      </c>
      <c r="V31" s="211">
        <v>6.7</v>
      </c>
      <c r="W31" s="57">
        <v>0</v>
      </c>
      <c r="X31" s="86" t="s">
        <v>118</v>
      </c>
      <c r="Y31" s="87">
        <v>24</v>
      </c>
      <c r="Z31" s="57">
        <v>5</v>
      </c>
      <c r="AA31" s="85" t="s">
        <v>119</v>
      </c>
      <c r="AB31" s="87">
        <v>28</v>
      </c>
      <c r="AC31" s="57">
        <v>0</v>
      </c>
      <c r="AD31" s="86" t="s">
        <v>118</v>
      </c>
      <c r="AE31" s="87">
        <v>24</v>
      </c>
      <c r="AF31" s="88">
        <v>2.2</v>
      </c>
      <c r="AG31" s="85" t="s">
        <v>120</v>
      </c>
      <c r="AH31" s="92">
        <v>10</v>
      </c>
      <c r="AI31" s="218">
        <v>2</v>
      </c>
      <c r="AJ31" s="85" t="s">
        <v>119</v>
      </c>
      <c r="AK31" s="88">
        <v>1.6</v>
      </c>
      <c r="AL31" s="85" t="s">
        <v>120</v>
      </c>
      <c r="AM31" s="92">
        <v>10</v>
      </c>
      <c r="AN31" s="219">
        <v>6</v>
      </c>
    </row>
    <row r="32" spans="1:40" ht="15" customHeight="1">
      <c r="A32" s="103" t="s">
        <v>133</v>
      </c>
      <c r="B32" s="209"/>
      <c r="C32" s="118" t="s">
        <v>126</v>
      </c>
      <c r="D32" s="84">
        <v>1</v>
      </c>
      <c r="E32" s="57">
        <v>2</v>
      </c>
      <c r="F32" s="86" t="s">
        <v>118</v>
      </c>
      <c r="G32" s="87">
        <v>24</v>
      </c>
      <c r="H32" s="88">
        <v>7.2</v>
      </c>
      <c r="I32" s="88" t="s">
        <v>119</v>
      </c>
      <c r="J32" s="89">
        <v>8.9</v>
      </c>
      <c r="K32" s="57">
        <v>0</v>
      </c>
      <c r="L32" s="86" t="s">
        <v>118</v>
      </c>
      <c r="M32" s="87">
        <v>24</v>
      </c>
      <c r="N32" s="88">
        <v>7.9</v>
      </c>
      <c r="O32" s="85" t="s">
        <v>119</v>
      </c>
      <c r="P32" s="87">
        <v>12</v>
      </c>
      <c r="Q32" s="57">
        <v>0</v>
      </c>
      <c r="R32" s="86" t="s">
        <v>118</v>
      </c>
      <c r="S32" s="87">
        <v>24</v>
      </c>
      <c r="T32" s="93">
        <v>2</v>
      </c>
      <c r="U32" s="86" t="s">
        <v>119</v>
      </c>
      <c r="V32" s="211">
        <v>10</v>
      </c>
      <c r="W32" s="57">
        <v>0</v>
      </c>
      <c r="X32" s="86" t="s">
        <v>118</v>
      </c>
      <c r="Y32" s="87">
        <v>24</v>
      </c>
      <c r="Z32" s="57">
        <v>6</v>
      </c>
      <c r="AA32" s="85" t="s">
        <v>119</v>
      </c>
      <c r="AB32" s="87">
        <v>36</v>
      </c>
      <c r="AC32" s="57">
        <v>0</v>
      </c>
      <c r="AD32" s="86" t="s">
        <v>118</v>
      </c>
      <c r="AE32" s="87">
        <v>24</v>
      </c>
      <c r="AF32" s="88">
        <v>1.7</v>
      </c>
      <c r="AG32" s="85" t="s">
        <v>120</v>
      </c>
      <c r="AH32" s="92">
        <v>10</v>
      </c>
      <c r="AI32" s="218">
        <v>2</v>
      </c>
      <c r="AJ32" s="85" t="s">
        <v>119</v>
      </c>
      <c r="AK32" s="88">
        <v>3.5</v>
      </c>
      <c r="AL32" s="85" t="s">
        <v>120</v>
      </c>
      <c r="AM32" s="92">
        <v>10</v>
      </c>
      <c r="AN32" s="219">
        <v>5</v>
      </c>
    </row>
    <row r="33" spans="1:40" ht="15" customHeight="1">
      <c r="A33" s="338" t="s">
        <v>134</v>
      </c>
      <c r="B33" s="209"/>
      <c r="C33" s="118" t="s">
        <v>121</v>
      </c>
      <c r="D33" s="84">
        <v>2</v>
      </c>
      <c r="E33" s="85">
        <v>13</v>
      </c>
      <c r="F33" s="86" t="s">
        <v>118</v>
      </c>
      <c r="G33" s="87">
        <v>48</v>
      </c>
      <c r="H33" s="88">
        <v>7.2</v>
      </c>
      <c r="I33" s="88" t="s">
        <v>119</v>
      </c>
      <c r="J33" s="89">
        <v>9.3</v>
      </c>
      <c r="K33" s="57">
        <v>0</v>
      </c>
      <c r="L33" s="86" t="s">
        <v>118</v>
      </c>
      <c r="M33" s="87">
        <v>48</v>
      </c>
      <c r="N33" s="88">
        <v>8.6</v>
      </c>
      <c r="O33" s="85" t="s">
        <v>119</v>
      </c>
      <c r="P33" s="87">
        <v>14</v>
      </c>
      <c r="Q33" s="57">
        <v>11</v>
      </c>
      <c r="R33" s="86" t="s">
        <v>118</v>
      </c>
      <c r="S33" s="87">
        <v>48</v>
      </c>
      <c r="T33" s="57">
        <v>0.6</v>
      </c>
      <c r="U33" s="86" t="s">
        <v>119</v>
      </c>
      <c r="V33" s="211">
        <v>2.9</v>
      </c>
      <c r="W33" s="57">
        <v>5</v>
      </c>
      <c r="X33" s="86" t="s">
        <v>118</v>
      </c>
      <c r="Y33" s="87">
        <v>48</v>
      </c>
      <c r="Z33" s="57">
        <v>1</v>
      </c>
      <c r="AA33" s="85" t="s">
        <v>119</v>
      </c>
      <c r="AB33" s="87">
        <v>62</v>
      </c>
      <c r="AC33" s="57">
        <v>44</v>
      </c>
      <c r="AD33" s="86" t="s">
        <v>118</v>
      </c>
      <c r="AE33" s="87">
        <v>48</v>
      </c>
      <c r="AF33" s="88">
        <v>2.2</v>
      </c>
      <c r="AG33" s="85" t="s">
        <v>120</v>
      </c>
      <c r="AH33" s="92">
        <v>10</v>
      </c>
      <c r="AI33" s="218">
        <v>2</v>
      </c>
      <c r="AJ33" s="85" t="s">
        <v>119</v>
      </c>
      <c r="AK33" s="88">
        <v>1.6</v>
      </c>
      <c r="AL33" s="85" t="s">
        <v>120</v>
      </c>
      <c r="AM33" s="92">
        <v>10</v>
      </c>
      <c r="AN33" s="219">
        <v>6</v>
      </c>
    </row>
    <row r="34" spans="1:40" ht="15" customHeight="1">
      <c r="A34" s="338"/>
      <c r="B34" s="209"/>
      <c r="C34" s="118" t="s">
        <v>123</v>
      </c>
      <c r="D34" s="84">
        <v>1</v>
      </c>
      <c r="E34" s="57">
        <v>0</v>
      </c>
      <c r="F34" s="86" t="s">
        <v>118</v>
      </c>
      <c r="G34" s="87">
        <v>24</v>
      </c>
      <c r="H34" s="88">
        <v>7</v>
      </c>
      <c r="I34" s="88" t="s">
        <v>119</v>
      </c>
      <c r="J34" s="89">
        <v>7.8</v>
      </c>
      <c r="K34" s="57">
        <v>0</v>
      </c>
      <c r="L34" s="86" t="s">
        <v>118</v>
      </c>
      <c r="M34" s="87">
        <v>24</v>
      </c>
      <c r="N34" s="88">
        <v>5.7</v>
      </c>
      <c r="O34" s="85" t="s">
        <v>119</v>
      </c>
      <c r="P34" s="87">
        <v>12</v>
      </c>
      <c r="Q34" s="85">
        <v>11</v>
      </c>
      <c r="R34" s="86" t="s">
        <v>118</v>
      </c>
      <c r="S34" s="87">
        <v>24</v>
      </c>
      <c r="T34" s="93">
        <v>1.2</v>
      </c>
      <c r="U34" s="86" t="s">
        <v>119</v>
      </c>
      <c r="V34" s="211">
        <v>5.7</v>
      </c>
      <c r="W34" s="57">
        <v>0</v>
      </c>
      <c r="X34" s="86" t="s">
        <v>118</v>
      </c>
      <c r="Y34" s="87">
        <v>24</v>
      </c>
      <c r="Z34" s="57">
        <v>2</v>
      </c>
      <c r="AA34" s="85" t="s">
        <v>119</v>
      </c>
      <c r="AB34" s="87">
        <v>21</v>
      </c>
      <c r="AC34" s="57">
        <v>12</v>
      </c>
      <c r="AD34" s="86" t="s">
        <v>118</v>
      </c>
      <c r="AE34" s="87">
        <v>24</v>
      </c>
      <c r="AF34" s="88">
        <v>1.7</v>
      </c>
      <c r="AG34" s="85" t="s">
        <v>120</v>
      </c>
      <c r="AH34" s="92">
        <v>10</v>
      </c>
      <c r="AI34" s="218">
        <v>2</v>
      </c>
      <c r="AJ34" s="85" t="s">
        <v>119</v>
      </c>
      <c r="AK34" s="88">
        <v>9.2</v>
      </c>
      <c r="AL34" s="85" t="s">
        <v>120</v>
      </c>
      <c r="AM34" s="92">
        <v>10</v>
      </c>
      <c r="AN34" s="219">
        <v>5</v>
      </c>
    </row>
    <row r="35" spans="1:40" ht="15" customHeight="1">
      <c r="A35" s="103" t="s">
        <v>135</v>
      </c>
      <c r="B35" s="209"/>
      <c r="C35" s="118" t="s">
        <v>124</v>
      </c>
      <c r="D35" s="84">
        <v>1</v>
      </c>
      <c r="E35" s="57">
        <v>4</v>
      </c>
      <c r="F35" s="86" t="s">
        <v>118</v>
      </c>
      <c r="G35" s="87">
        <v>24</v>
      </c>
      <c r="H35" s="88">
        <v>7.1</v>
      </c>
      <c r="I35" s="88" t="s">
        <v>119</v>
      </c>
      <c r="J35" s="89">
        <v>8.8</v>
      </c>
      <c r="K35" s="57">
        <v>0</v>
      </c>
      <c r="L35" s="86" t="s">
        <v>118</v>
      </c>
      <c r="M35" s="87">
        <v>24</v>
      </c>
      <c r="N35" s="88">
        <v>6.3</v>
      </c>
      <c r="O35" s="85" t="s">
        <v>119</v>
      </c>
      <c r="P35" s="87">
        <v>13</v>
      </c>
      <c r="Q35" s="57">
        <v>6</v>
      </c>
      <c r="R35" s="86" t="s">
        <v>118</v>
      </c>
      <c r="S35" s="87">
        <v>24</v>
      </c>
      <c r="T35" s="93">
        <v>1.4</v>
      </c>
      <c r="U35" s="86" t="s">
        <v>119</v>
      </c>
      <c r="V35" s="211">
        <v>10</v>
      </c>
      <c r="W35" s="57">
        <v>0</v>
      </c>
      <c r="X35" s="86" t="s">
        <v>118</v>
      </c>
      <c r="Y35" s="87">
        <v>24</v>
      </c>
      <c r="Z35" s="57">
        <v>1</v>
      </c>
      <c r="AA35" s="85" t="s">
        <v>119</v>
      </c>
      <c r="AB35" s="87">
        <v>25</v>
      </c>
      <c r="AC35" s="57">
        <v>0</v>
      </c>
      <c r="AD35" s="86" t="s">
        <v>118</v>
      </c>
      <c r="AE35" s="87">
        <v>24</v>
      </c>
      <c r="AF35" s="88">
        <v>7.9</v>
      </c>
      <c r="AG35" s="85" t="s">
        <v>120</v>
      </c>
      <c r="AH35" s="92">
        <v>10</v>
      </c>
      <c r="AI35" s="218">
        <v>2</v>
      </c>
      <c r="AJ35" s="85" t="s">
        <v>119</v>
      </c>
      <c r="AK35" s="88">
        <v>2.4</v>
      </c>
      <c r="AL35" s="85" t="s">
        <v>120</v>
      </c>
      <c r="AM35" s="92">
        <v>10</v>
      </c>
      <c r="AN35" s="219">
        <v>6</v>
      </c>
    </row>
    <row r="36" spans="1:40" ht="15" customHeight="1">
      <c r="A36" s="338" t="s">
        <v>136</v>
      </c>
      <c r="B36" s="209"/>
      <c r="C36" s="118" t="s">
        <v>121</v>
      </c>
      <c r="D36" s="84">
        <v>1</v>
      </c>
      <c r="E36" s="57">
        <v>2</v>
      </c>
      <c r="F36" s="86" t="s">
        <v>118</v>
      </c>
      <c r="G36" s="87">
        <v>12</v>
      </c>
      <c r="H36" s="88">
        <v>7</v>
      </c>
      <c r="I36" s="88" t="s">
        <v>119</v>
      </c>
      <c r="J36" s="89">
        <v>8.8</v>
      </c>
      <c r="K36" s="57">
        <v>0</v>
      </c>
      <c r="L36" s="86" t="s">
        <v>118</v>
      </c>
      <c r="M36" s="87">
        <v>12</v>
      </c>
      <c r="N36" s="88">
        <v>7.9</v>
      </c>
      <c r="O36" s="85" t="s">
        <v>119</v>
      </c>
      <c r="P36" s="87">
        <v>12</v>
      </c>
      <c r="Q36" s="57">
        <v>3</v>
      </c>
      <c r="R36" s="86" t="s">
        <v>118</v>
      </c>
      <c r="S36" s="87">
        <v>12</v>
      </c>
      <c r="T36" s="93" t="s">
        <v>253</v>
      </c>
      <c r="U36" s="86" t="s">
        <v>119</v>
      </c>
      <c r="V36" s="211">
        <v>7.6</v>
      </c>
      <c r="W36" s="57">
        <v>1</v>
      </c>
      <c r="X36" s="86" t="s">
        <v>118</v>
      </c>
      <c r="Y36" s="87">
        <v>12</v>
      </c>
      <c r="Z36" s="57">
        <v>3</v>
      </c>
      <c r="AA36" s="85" t="s">
        <v>119</v>
      </c>
      <c r="AB36" s="87">
        <v>69</v>
      </c>
      <c r="AC36" s="57">
        <v>11</v>
      </c>
      <c r="AD36" s="86" t="s">
        <v>118</v>
      </c>
      <c r="AE36" s="87">
        <v>12</v>
      </c>
      <c r="AF36" s="88">
        <v>7.9</v>
      </c>
      <c r="AG36" s="85" t="s">
        <v>120</v>
      </c>
      <c r="AH36" s="92">
        <v>10</v>
      </c>
      <c r="AI36" s="218">
        <v>2</v>
      </c>
      <c r="AJ36" s="85" t="s">
        <v>119</v>
      </c>
      <c r="AK36" s="88">
        <v>1.3</v>
      </c>
      <c r="AL36" s="85" t="s">
        <v>120</v>
      </c>
      <c r="AM36" s="92">
        <v>10</v>
      </c>
      <c r="AN36" s="219">
        <v>5</v>
      </c>
    </row>
    <row r="37" spans="1:40" ht="15" customHeight="1">
      <c r="A37" s="338"/>
      <c r="B37" s="209"/>
      <c r="C37" s="118" t="s">
        <v>123</v>
      </c>
      <c r="D37" s="84">
        <v>1</v>
      </c>
      <c r="E37" s="57">
        <v>0</v>
      </c>
      <c r="F37" s="86" t="s">
        <v>118</v>
      </c>
      <c r="G37" s="87">
        <v>12</v>
      </c>
      <c r="H37" s="88">
        <v>6.9</v>
      </c>
      <c r="I37" s="88" t="s">
        <v>119</v>
      </c>
      <c r="J37" s="89">
        <v>7.4</v>
      </c>
      <c r="K37" s="57">
        <v>2</v>
      </c>
      <c r="L37" s="86" t="s">
        <v>118</v>
      </c>
      <c r="M37" s="87">
        <v>12</v>
      </c>
      <c r="N37" s="88">
        <v>3.6</v>
      </c>
      <c r="O37" s="85" t="s">
        <v>119</v>
      </c>
      <c r="P37" s="87">
        <v>12</v>
      </c>
      <c r="Q37" s="85">
        <v>7</v>
      </c>
      <c r="R37" s="86" t="s">
        <v>118</v>
      </c>
      <c r="S37" s="87">
        <v>12</v>
      </c>
      <c r="T37" s="93">
        <v>1.2</v>
      </c>
      <c r="U37" s="86" t="s">
        <v>119</v>
      </c>
      <c r="V37" s="211">
        <v>11</v>
      </c>
      <c r="W37" s="57">
        <v>2</v>
      </c>
      <c r="X37" s="86" t="s">
        <v>118</v>
      </c>
      <c r="Y37" s="87">
        <v>12</v>
      </c>
      <c r="Z37" s="57">
        <v>3</v>
      </c>
      <c r="AA37" s="85" t="s">
        <v>119</v>
      </c>
      <c r="AB37" s="87">
        <v>43</v>
      </c>
      <c r="AC37" s="57">
        <v>9</v>
      </c>
      <c r="AD37" s="86" t="s">
        <v>118</v>
      </c>
      <c r="AE37" s="87">
        <v>12</v>
      </c>
      <c r="AF37" s="88">
        <v>3.3</v>
      </c>
      <c r="AG37" s="85" t="s">
        <v>120</v>
      </c>
      <c r="AH37" s="92">
        <v>10</v>
      </c>
      <c r="AI37" s="218">
        <v>3</v>
      </c>
      <c r="AJ37" s="85" t="s">
        <v>119</v>
      </c>
      <c r="AK37" s="88">
        <v>2.3</v>
      </c>
      <c r="AL37" s="85" t="s">
        <v>120</v>
      </c>
      <c r="AM37" s="92">
        <v>10</v>
      </c>
      <c r="AN37" s="219">
        <v>5</v>
      </c>
    </row>
    <row r="38" spans="1:40" ht="15" customHeight="1">
      <c r="A38" s="103" t="s">
        <v>137</v>
      </c>
      <c r="B38" s="209"/>
      <c r="C38" s="118" t="s">
        <v>121</v>
      </c>
      <c r="D38" s="84">
        <v>1</v>
      </c>
      <c r="E38" s="85">
        <v>3</v>
      </c>
      <c r="F38" s="86" t="s">
        <v>118</v>
      </c>
      <c r="G38" s="87">
        <v>12</v>
      </c>
      <c r="H38" s="88">
        <v>6.8</v>
      </c>
      <c r="I38" s="88" t="s">
        <v>119</v>
      </c>
      <c r="J38" s="89">
        <v>9.5</v>
      </c>
      <c r="K38" s="57">
        <v>3</v>
      </c>
      <c r="L38" s="86" t="s">
        <v>118</v>
      </c>
      <c r="M38" s="87">
        <v>12</v>
      </c>
      <c r="N38" s="88">
        <v>4.6</v>
      </c>
      <c r="O38" s="85" t="s">
        <v>119</v>
      </c>
      <c r="P38" s="87">
        <v>15</v>
      </c>
      <c r="Q38" s="85">
        <v>6</v>
      </c>
      <c r="R38" s="86" t="s">
        <v>118</v>
      </c>
      <c r="S38" s="87">
        <v>12</v>
      </c>
      <c r="T38" s="93" t="s">
        <v>385</v>
      </c>
      <c r="U38" s="86" t="s">
        <v>119</v>
      </c>
      <c r="V38" s="211">
        <v>11</v>
      </c>
      <c r="W38" s="85">
        <v>2</v>
      </c>
      <c r="X38" s="86" t="s">
        <v>118</v>
      </c>
      <c r="Y38" s="87">
        <v>12</v>
      </c>
      <c r="Z38" s="57">
        <v>2</v>
      </c>
      <c r="AA38" s="85" t="s">
        <v>119</v>
      </c>
      <c r="AB38" s="87">
        <v>33</v>
      </c>
      <c r="AC38" s="57">
        <v>9</v>
      </c>
      <c r="AD38" s="86" t="s">
        <v>118</v>
      </c>
      <c r="AE38" s="87">
        <v>12</v>
      </c>
      <c r="AF38" s="88">
        <v>3.3</v>
      </c>
      <c r="AG38" s="85" t="s">
        <v>120</v>
      </c>
      <c r="AH38" s="92">
        <v>10</v>
      </c>
      <c r="AI38" s="218">
        <v>2</v>
      </c>
      <c r="AJ38" s="85" t="s">
        <v>119</v>
      </c>
      <c r="AK38" s="88">
        <v>1.3</v>
      </c>
      <c r="AL38" s="85" t="s">
        <v>120</v>
      </c>
      <c r="AM38" s="92">
        <v>10</v>
      </c>
      <c r="AN38" s="219">
        <v>5</v>
      </c>
    </row>
    <row r="39" spans="1:40" ht="15" customHeight="1">
      <c r="A39" s="338" t="s">
        <v>138</v>
      </c>
      <c r="B39" s="209"/>
      <c r="C39" s="118" t="s">
        <v>121</v>
      </c>
      <c r="D39" s="84">
        <v>1</v>
      </c>
      <c r="E39" s="57">
        <v>1</v>
      </c>
      <c r="F39" s="86" t="s">
        <v>118</v>
      </c>
      <c r="G39" s="87">
        <v>12</v>
      </c>
      <c r="H39" s="88">
        <v>6.8</v>
      </c>
      <c r="I39" s="88" t="s">
        <v>119</v>
      </c>
      <c r="J39" s="89">
        <v>8.8</v>
      </c>
      <c r="K39" s="57">
        <v>4</v>
      </c>
      <c r="L39" s="86" t="s">
        <v>118</v>
      </c>
      <c r="M39" s="87">
        <v>12</v>
      </c>
      <c r="N39" s="88">
        <v>5.5</v>
      </c>
      <c r="O39" s="85" t="s">
        <v>119</v>
      </c>
      <c r="P39" s="87">
        <v>13</v>
      </c>
      <c r="Q39" s="57">
        <v>4</v>
      </c>
      <c r="R39" s="86" t="s">
        <v>118</v>
      </c>
      <c r="S39" s="87">
        <v>12</v>
      </c>
      <c r="T39" s="93" t="s">
        <v>253</v>
      </c>
      <c r="U39" s="86" t="s">
        <v>119</v>
      </c>
      <c r="V39" s="211">
        <v>4.3</v>
      </c>
      <c r="W39" s="85">
        <v>4</v>
      </c>
      <c r="X39" s="86" t="s">
        <v>118</v>
      </c>
      <c r="Y39" s="87">
        <v>12</v>
      </c>
      <c r="Z39" s="57">
        <v>3</v>
      </c>
      <c r="AA39" s="85" t="s">
        <v>119</v>
      </c>
      <c r="AB39" s="87">
        <v>62</v>
      </c>
      <c r="AC39" s="57">
        <v>12</v>
      </c>
      <c r="AD39" s="86" t="s">
        <v>118</v>
      </c>
      <c r="AE39" s="87">
        <v>12</v>
      </c>
      <c r="AF39" s="88">
        <v>2.3</v>
      </c>
      <c r="AG39" s="85" t="s">
        <v>120</v>
      </c>
      <c r="AH39" s="92">
        <v>10</v>
      </c>
      <c r="AI39" s="218">
        <v>3</v>
      </c>
      <c r="AJ39" s="85" t="s">
        <v>119</v>
      </c>
      <c r="AK39" s="88">
        <v>2.2</v>
      </c>
      <c r="AL39" s="85" t="s">
        <v>120</v>
      </c>
      <c r="AM39" s="92">
        <v>10</v>
      </c>
      <c r="AN39" s="219">
        <v>4</v>
      </c>
    </row>
    <row r="40" spans="1:40" ht="15" customHeight="1">
      <c r="A40" s="338"/>
      <c r="B40" s="209"/>
      <c r="C40" s="118" t="s">
        <v>123</v>
      </c>
      <c r="D40" s="84">
        <v>1</v>
      </c>
      <c r="E40" s="85">
        <v>2</v>
      </c>
      <c r="F40" s="86" t="s">
        <v>118</v>
      </c>
      <c r="G40" s="87">
        <v>12</v>
      </c>
      <c r="H40" s="88">
        <v>6.7</v>
      </c>
      <c r="I40" s="88" t="s">
        <v>119</v>
      </c>
      <c r="J40" s="89">
        <v>8.9</v>
      </c>
      <c r="K40" s="57">
        <v>0</v>
      </c>
      <c r="L40" s="86" t="s">
        <v>118</v>
      </c>
      <c r="M40" s="87">
        <v>12</v>
      </c>
      <c r="N40" s="88">
        <v>6.5</v>
      </c>
      <c r="O40" s="85" t="s">
        <v>119</v>
      </c>
      <c r="P40" s="87">
        <v>12</v>
      </c>
      <c r="Q40" s="85">
        <v>5</v>
      </c>
      <c r="R40" s="86" t="s">
        <v>118</v>
      </c>
      <c r="S40" s="87">
        <v>12</v>
      </c>
      <c r="T40" s="93" t="s">
        <v>253</v>
      </c>
      <c r="U40" s="86" t="s">
        <v>119</v>
      </c>
      <c r="V40" s="211">
        <v>8.6</v>
      </c>
      <c r="W40" s="85">
        <v>1</v>
      </c>
      <c r="X40" s="86" t="s">
        <v>118</v>
      </c>
      <c r="Y40" s="87">
        <v>12</v>
      </c>
      <c r="Z40" s="57">
        <v>5</v>
      </c>
      <c r="AA40" s="85" t="s">
        <v>119</v>
      </c>
      <c r="AB40" s="87">
        <v>51</v>
      </c>
      <c r="AC40" s="57">
        <v>7</v>
      </c>
      <c r="AD40" s="86" t="s">
        <v>118</v>
      </c>
      <c r="AE40" s="87">
        <v>12</v>
      </c>
      <c r="AF40" s="88">
        <v>2.3</v>
      </c>
      <c r="AG40" s="85" t="s">
        <v>120</v>
      </c>
      <c r="AH40" s="92">
        <v>10</v>
      </c>
      <c r="AI40" s="218">
        <v>3</v>
      </c>
      <c r="AJ40" s="85" t="s">
        <v>119</v>
      </c>
      <c r="AK40" s="88">
        <v>2.3</v>
      </c>
      <c r="AL40" s="85" t="s">
        <v>120</v>
      </c>
      <c r="AM40" s="92">
        <v>10</v>
      </c>
      <c r="AN40" s="219">
        <v>5</v>
      </c>
    </row>
    <row r="41" spans="1:40" ht="15" customHeight="1">
      <c r="A41" s="338" t="s">
        <v>139</v>
      </c>
      <c r="B41" s="209"/>
      <c r="C41" s="118" t="s">
        <v>121</v>
      </c>
      <c r="D41" s="84">
        <v>1</v>
      </c>
      <c r="E41" s="57">
        <v>1</v>
      </c>
      <c r="F41" s="86" t="s">
        <v>118</v>
      </c>
      <c r="G41" s="87">
        <v>24</v>
      </c>
      <c r="H41" s="88">
        <v>6.3</v>
      </c>
      <c r="I41" s="88" t="s">
        <v>119</v>
      </c>
      <c r="J41" s="89">
        <v>7.7</v>
      </c>
      <c r="K41" s="57">
        <v>0</v>
      </c>
      <c r="L41" s="86" t="s">
        <v>118</v>
      </c>
      <c r="M41" s="87">
        <v>24</v>
      </c>
      <c r="N41" s="88">
        <v>8.2</v>
      </c>
      <c r="O41" s="85" t="s">
        <v>119</v>
      </c>
      <c r="P41" s="87">
        <v>13</v>
      </c>
      <c r="Q41" s="57">
        <v>2</v>
      </c>
      <c r="R41" s="86" t="s">
        <v>118</v>
      </c>
      <c r="S41" s="87">
        <v>24</v>
      </c>
      <c r="T41" s="57">
        <v>0.5</v>
      </c>
      <c r="U41" s="86" t="s">
        <v>119</v>
      </c>
      <c r="V41" s="211">
        <v>2.4</v>
      </c>
      <c r="W41" s="85">
        <v>3</v>
      </c>
      <c r="X41" s="86" t="s">
        <v>118</v>
      </c>
      <c r="Y41" s="87">
        <v>24</v>
      </c>
      <c r="Z41" s="57">
        <v>1</v>
      </c>
      <c r="AA41" s="85" t="s">
        <v>119</v>
      </c>
      <c r="AB41" s="87">
        <v>50</v>
      </c>
      <c r="AC41" s="57">
        <v>16</v>
      </c>
      <c r="AD41" s="86" t="s">
        <v>118</v>
      </c>
      <c r="AE41" s="87">
        <v>24</v>
      </c>
      <c r="AF41" s="88">
        <v>1.7</v>
      </c>
      <c r="AG41" s="85" t="s">
        <v>120</v>
      </c>
      <c r="AH41" s="92">
        <v>10</v>
      </c>
      <c r="AI41" s="218">
        <v>2</v>
      </c>
      <c r="AJ41" s="85" t="s">
        <v>119</v>
      </c>
      <c r="AK41" s="88">
        <v>4.9</v>
      </c>
      <c r="AL41" s="85" t="s">
        <v>120</v>
      </c>
      <c r="AM41" s="92">
        <v>10</v>
      </c>
      <c r="AN41" s="219">
        <v>5</v>
      </c>
    </row>
    <row r="42" spans="1:40" ht="15" customHeight="1">
      <c r="A42" s="338"/>
      <c r="B42" s="209"/>
      <c r="C42" s="118" t="s">
        <v>123</v>
      </c>
      <c r="D42" s="84">
        <v>1</v>
      </c>
      <c r="E42" s="57">
        <v>1</v>
      </c>
      <c r="F42" s="86" t="s">
        <v>118</v>
      </c>
      <c r="G42" s="87">
        <v>24</v>
      </c>
      <c r="H42" s="88">
        <v>6.9</v>
      </c>
      <c r="I42" s="88" t="s">
        <v>119</v>
      </c>
      <c r="J42" s="89">
        <v>8.9</v>
      </c>
      <c r="K42" s="57">
        <v>0</v>
      </c>
      <c r="L42" s="86" t="s">
        <v>118</v>
      </c>
      <c r="M42" s="87">
        <v>24</v>
      </c>
      <c r="N42" s="88">
        <v>8</v>
      </c>
      <c r="O42" s="85" t="s">
        <v>119</v>
      </c>
      <c r="P42" s="87">
        <v>13</v>
      </c>
      <c r="Q42" s="57">
        <v>1</v>
      </c>
      <c r="R42" s="86" t="s">
        <v>118</v>
      </c>
      <c r="S42" s="87">
        <v>24</v>
      </c>
      <c r="T42" s="57">
        <v>0.5</v>
      </c>
      <c r="U42" s="86" t="s">
        <v>119</v>
      </c>
      <c r="V42" s="211">
        <v>3.2</v>
      </c>
      <c r="W42" s="85">
        <v>1</v>
      </c>
      <c r="X42" s="86" t="s">
        <v>118</v>
      </c>
      <c r="Y42" s="87">
        <v>24</v>
      </c>
      <c r="Z42" s="57">
        <v>1</v>
      </c>
      <c r="AA42" s="85" t="s">
        <v>119</v>
      </c>
      <c r="AB42" s="87">
        <v>31</v>
      </c>
      <c r="AC42" s="57">
        <v>10</v>
      </c>
      <c r="AD42" s="86" t="s">
        <v>118</v>
      </c>
      <c r="AE42" s="87">
        <v>24</v>
      </c>
      <c r="AF42" s="88">
        <v>2.3</v>
      </c>
      <c r="AG42" s="85" t="s">
        <v>120</v>
      </c>
      <c r="AH42" s="92">
        <v>10</v>
      </c>
      <c r="AI42" s="218">
        <v>2</v>
      </c>
      <c r="AJ42" s="85" t="s">
        <v>119</v>
      </c>
      <c r="AK42" s="88">
        <v>7.9</v>
      </c>
      <c r="AL42" s="85" t="s">
        <v>120</v>
      </c>
      <c r="AM42" s="92">
        <v>10</v>
      </c>
      <c r="AN42" s="219">
        <v>5</v>
      </c>
    </row>
    <row r="43" spans="1:40" ht="15" customHeight="1">
      <c r="A43" s="103" t="s">
        <v>140</v>
      </c>
      <c r="B43" s="209"/>
      <c r="C43" s="118" t="s">
        <v>124</v>
      </c>
      <c r="D43" s="84">
        <v>2</v>
      </c>
      <c r="E43" s="85">
        <v>6</v>
      </c>
      <c r="F43" s="86" t="s">
        <v>118</v>
      </c>
      <c r="G43" s="87">
        <v>36</v>
      </c>
      <c r="H43" s="88">
        <v>7.3</v>
      </c>
      <c r="I43" s="88" t="s">
        <v>119</v>
      </c>
      <c r="J43" s="89">
        <v>9.1</v>
      </c>
      <c r="K43" s="57">
        <v>0</v>
      </c>
      <c r="L43" s="86" t="s">
        <v>118</v>
      </c>
      <c r="M43" s="87">
        <v>36</v>
      </c>
      <c r="N43" s="88">
        <v>5</v>
      </c>
      <c r="O43" s="85" t="s">
        <v>119</v>
      </c>
      <c r="P43" s="87">
        <v>16</v>
      </c>
      <c r="Q43" s="57">
        <v>5</v>
      </c>
      <c r="R43" s="86" t="s">
        <v>118</v>
      </c>
      <c r="S43" s="87">
        <v>36</v>
      </c>
      <c r="T43" s="93">
        <v>1.1</v>
      </c>
      <c r="U43" s="86" t="s">
        <v>119</v>
      </c>
      <c r="V43" s="211">
        <v>9.6</v>
      </c>
      <c r="W43" s="57">
        <v>0</v>
      </c>
      <c r="X43" s="86" t="s">
        <v>118</v>
      </c>
      <c r="Y43" s="87">
        <v>36</v>
      </c>
      <c r="Z43" s="57">
        <v>7</v>
      </c>
      <c r="AA43" s="85" t="s">
        <v>119</v>
      </c>
      <c r="AB43" s="87">
        <v>44</v>
      </c>
      <c r="AC43" s="57">
        <v>0</v>
      </c>
      <c r="AD43" s="86" t="s">
        <v>118</v>
      </c>
      <c r="AE43" s="87">
        <v>36</v>
      </c>
      <c r="AF43" s="88">
        <v>7.9</v>
      </c>
      <c r="AG43" s="85" t="s">
        <v>120</v>
      </c>
      <c r="AH43" s="92">
        <v>10</v>
      </c>
      <c r="AI43" s="218">
        <v>2</v>
      </c>
      <c r="AJ43" s="85" t="s">
        <v>119</v>
      </c>
      <c r="AK43" s="88">
        <v>3.3</v>
      </c>
      <c r="AL43" s="85" t="s">
        <v>120</v>
      </c>
      <c r="AM43" s="92">
        <v>10</v>
      </c>
      <c r="AN43" s="219">
        <v>5</v>
      </c>
    </row>
    <row r="44" spans="1:40" ht="15" customHeight="1">
      <c r="A44" s="103" t="s">
        <v>141</v>
      </c>
      <c r="B44" s="209"/>
      <c r="C44" s="118" t="s">
        <v>123</v>
      </c>
      <c r="D44" s="84">
        <v>1</v>
      </c>
      <c r="E44" s="57">
        <v>0</v>
      </c>
      <c r="F44" s="86" t="s">
        <v>118</v>
      </c>
      <c r="G44" s="87">
        <v>12</v>
      </c>
      <c r="H44" s="88">
        <v>7.1</v>
      </c>
      <c r="I44" s="88" t="s">
        <v>119</v>
      </c>
      <c r="J44" s="89">
        <v>8</v>
      </c>
      <c r="K44" s="57">
        <v>1</v>
      </c>
      <c r="L44" s="86" t="s">
        <v>118</v>
      </c>
      <c r="M44" s="87">
        <v>12</v>
      </c>
      <c r="N44" s="88">
        <v>4.9</v>
      </c>
      <c r="O44" s="85" t="s">
        <v>119</v>
      </c>
      <c r="P44" s="87">
        <v>12</v>
      </c>
      <c r="Q44" s="85">
        <v>6</v>
      </c>
      <c r="R44" s="86" t="s">
        <v>118</v>
      </c>
      <c r="S44" s="87">
        <v>12</v>
      </c>
      <c r="T44" s="93">
        <v>1.6</v>
      </c>
      <c r="U44" s="86" t="s">
        <v>119</v>
      </c>
      <c r="V44" s="211">
        <v>9.5</v>
      </c>
      <c r="W44" s="85">
        <v>2</v>
      </c>
      <c r="X44" s="86" t="s">
        <v>118</v>
      </c>
      <c r="Y44" s="87">
        <v>12</v>
      </c>
      <c r="Z44" s="57">
        <v>4</v>
      </c>
      <c r="AA44" s="85" t="s">
        <v>119</v>
      </c>
      <c r="AB44" s="87">
        <v>120</v>
      </c>
      <c r="AC44" s="57">
        <v>11</v>
      </c>
      <c r="AD44" s="86" t="s">
        <v>118</v>
      </c>
      <c r="AE44" s="87">
        <v>12</v>
      </c>
      <c r="AF44" s="88">
        <v>3.5</v>
      </c>
      <c r="AG44" s="85" t="s">
        <v>120</v>
      </c>
      <c r="AH44" s="92">
        <v>10</v>
      </c>
      <c r="AI44" s="218">
        <v>3</v>
      </c>
      <c r="AJ44" s="85" t="s">
        <v>119</v>
      </c>
      <c r="AK44" s="88">
        <v>1.3</v>
      </c>
      <c r="AL44" s="85" t="s">
        <v>120</v>
      </c>
      <c r="AM44" s="92">
        <v>10</v>
      </c>
      <c r="AN44" s="219">
        <v>6</v>
      </c>
    </row>
    <row r="45" spans="1:40" ht="15" customHeight="1">
      <c r="A45" s="103" t="s">
        <v>142</v>
      </c>
      <c r="B45" s="209"/>
      <c r="C45" s="118" t="s">
        <v>123</v>
      </c>
      <c r="D45" s="84">
        <v>1</v>
      </c>
      <c r="E45" s="57">
        <v>1</v>
      </c>
      <c r="F45" s="86" t="s">
        <v>118</v>
      </c>
      <c r="G45" s="87">
        <v>12</v>
      </c>
      <c r="H45" s="88">
        <v>7</v>
      </c>
      <c r="I45" s="88" t="s">
        <v>119</v>
      </c>
      <c r="J45" s="89">
        <v>10.2</v>
      </c>
      <c r="K45" s="57">
        <v>1</v>
      </c>
      <c r="L45" s="86" t="s">
        <v>118</v>
      </c>
      <c r="M45" s="87">
        <v>12</v>
      </c>
      <c r="N45" s="88">
        <v>1</v>
      </c>
      <c r="O45" s="85" t="s">
        <v>119</v>
      </c>
      <c r="P45" s="87">
        <v>13</v>
      </c>
      <c r="Q45" s="85">
        <v>5</v>
      </c>
      <c r="R45" s="86" t="s">
        <v>118</v>
      </c>
      <c r="S45" s="87">
        <v>12</v>
      </c>
      <c r="T45" s="93" t="s">
        <v>385</v>
      </c>
      <c r="U45" s="86" t="s">
        <v>119</v>
      </c>
      <c r="V45" s="211">
        <v>8.5</v>
      </c>
      <c r="W45" s="57">
        <v>1</v>
      </c>
      <c r="X45" s="86" t="s">
        <v>118</v>
      </c>
      <c r="Y45" s="87">
        <v>12</v>
      </c>
      <c r="Z45" s="57">
        <v>5</v>
      </c>
      <c r="AA45" s="85" t="s">
        <v>119</v>
      </c>
      <c r="AB45" s="87">
        <v>42</v>
      </c>
      <c r="AC45" s="57">
        <v>11</v>
      </c>
      <c r="AD45" s="86" t="s">
        <v>118</v>
      </c>
      <c r="AE45" s="87">
        <v>12</v>
      </c>
      <c r="AF45" s="88">
        <v>3.3</v>
      </c>
      <c r="AG45" s="85" t="s">
        <v>120</v>
      </c>
      <c r="AH45" s="92">
        <v>10</v>
      </c>
      <c r="AI45" s="218">
        <v>3</v>
      </c>
      <c r="AJ45" s="85" t="s">
        <v>119</v>
      </c>
      <c r="AK45" s="88">
        <v>9.2</v>
      </c>
      <c r="AL45" s="85" t="s">
        <v>120</v>
      </c>
      <c r="AM45" s="92">
        <v>10</v>
      </c>
      <c r="AN45" s="219">
        <v>6</v>
      </c>
    </row>
    <row r="46" spans="1:40" ht="15" customHeight="1">
      <c r="A46" s="338" t="s">
        <v>143</v>
      </c>
      <c r="B46" s="209"/>
      <c r="C46" s="118" t="s">
        <v>121</v>
      </c>
      <c r="D46" s="84">
        <v>1</v>
      </c>
      <c r="E46" s="57">
        <v>0</v>
      </c>
      <c r="F46" s="86" t="s">
        <v>118</v>
      </c>
      <c r="G46" s="87">
        <v>12</v>
      </c>
      <c r="H46" s="88">
        <v>7.4</v>
      </c>
      <c r="I46" s="88" t="s">
        <v>119</v>
      </c>
      <c r="J46" s="89">
        <v>8.1</v>
      </c>
      <c r="K46" s="57">
        <v>0</v>
      </c>
      <c r="L46" s="86" t="s">
        <v>118</v>
      </c>
      <c r="M46" s="87">
        <v>12</v>
      </c>
      <c r="N46" s="88">
        <v>7.7</v>
      </c>
      <c r="O46" s="85" t="s">
        <v>119</v>
      </c>
      <c r="P46" s="87">
        <v>13</v>
      </c>
      <c r="Q46" s="57">
        <v>3</v>
      </c>
      <c r="R46" s="86" t="s">
        <v>118</v>
      </c>
      <c r="S46" s="87">
        <v>12</v>
      </c>
      <c r="T46" s="93" t="s">
        <v>253</v>
      </c>
      <c r="U46" s="86" t="s">
        <v>119</v>
      </c>
      <c r="V46" s="211">
        <v>2.9</v>
      </c>
      <c r="W46" s="57">
        <v>1</v>
      </c>
      <c r="X46" s="86" t="s">
        <v>118</v>
      </c>
      <c r="Y46" s="87">
        <v>12</v>
      </c>
      <c r="Z46" s="57">
        <v>1</v>
      </c>
      <c r="AA46" s="85" t="s">
        <v>119</v>
      </c>
      <c r="AB46" s="87">
        <v>27</v>
      </c>
      <c r="AC46" s="57">
        <v>12</v>
      </c>
      <c r="AD46" s="86" t="s">
        <v>118</v>
      </c>
      <c r="AE46" s="87">
        <v>12</v>
      </c>
      <c r="AF46" s="88">
        <v>2.3</v>
      </c>
      <c r="AG46" s="85" t="s">
        <v>120</v>
      </c>
      <c r="AH46" s="92">
        <v>10</v>
      </c>
      <c r="AI46" s="218">
        <v>3</v>
      </c>
      <c r="AJ46" s="85" t="s">
        <v>119</v>
      </c>
      <c r="AK46" s="88">
        <v>3.3</v>
      </c>
      <c r="AL46" s="85" t="s">
        <v>120</v>
      </c>
      <c r="AM46" s="92">
        <v>10</v>
      </c>
      <c r="AN46" s="219">
        <v>5</v>
      </c>
    </row>
    <row r="47" spans="1:40" ht="15" customHeight="1">
      <c r="A47" s="338"/>
      <c r="B47" s="209"/>
      <c r="C47" s="118" t="s">
        <v>123</v>
      </c>
      <c r="D47" s="84">
        <v>2</v>
      </c>
      <c r="E47" s="57">
        <v>1</v>
      </c>
      <c r="F47" s="86" t="s">
        <v>118</v>
      </c>
      <c r="G47" s="87">
        <v>36</v>
      </c>
      <c r="H47" s="88">
        <v>7.1</v>
      </c>
      <c r="I47" s="88" t="s">
        <v>119</v>
      </c>
      <c r="J47" s="89">
        <v>8.6</v>
      </c>
      <c r="K47" s="57">
        <v>2</v>
      </c>
      <c r="L47" s="86" t="s">
        <v>118</v>
      </c>
      <c r="M47" s="87">
        <v>36</v>
      </c>
      <c r="N47" s="88">
        <v>4</v>
      </c>
      <c r="O47" s="85" t="s">
        <v>119</v>
      </c>
      <c r="P47" s="87">
        <v>13</v>
      </c>
      <c r="Q47" s="57">
        <v>3</v>
      </c>
      <c r="R47" s="86" t="s">
        <v>118</v>
      </c>
      <c r="S47" s="87">
        <v>36</v>
      </c>
      <c r="T47" s="93" t="s">
        <v>253</v>
      </c>
      <c r="U47" s="86" t="s">
        <v>119</v>
      </c>
      <c r="V47" s="211">
        <v>5.4</v>
      </c>
      <c r="W47" s="57">
        <v>9</v>
      </c>
      <c r="X47" s="86" t="s">
        <v>118</v>
      </c>
      <c r="Y47" s="87">
        <v>36</v>
      </c>
      <c r="Z47" s="57">
        <v>2</v>
      </c>
      <c r="AA47" s="85" t="s">
        <v>119</v>
      </c>
      <c r="AB47" s="87">
        <v>67</v>
      </c>
      <c r="AC47" s="57">
        <v>27</v>
      </c>
      <c r="AD47" s="86" t="s">
        <v>118</v>
      </c>
      <c r="AE47" s="87">
        <v>36</v>
      </c>
      <c r="AF47" s="88">
        <v>4.9</v>
      </c>
      <c r="AG47" s="85" t="s">
        <v>120</v>
      </c>
      <c r="AH47" s="92">
        <v>10</v>
      </c>
      <c r="AI47" s="218">
        <v>2</v>
      </c>
      <c r="AJ47" s="85" t="s">
        <v>119</v>
      </c>
      <c r="AK47" s="88">
        <v>7.9</v>
      </c>
      <c r="AL47" s="85" t="s">
        <v>120</v>
      </c>
      <c r="AM47" s="92">
        <v>10</v>
      </c>
      <c r="AN47" s="219">
        <v>5</v>
      </c>
    </row>
    <row r="48" spans="1:40" ht="15" customHeight="1">
      <c r="A48" s="338" t="s">
        <v>144</v>
      </c>
      <c r="B48" s="209"/>
      <c r="C48" s="118" t="s">
        <v>121</v>
      </c>
      <c r="D48" s="84">
        <v>1</v>
      </c>
      <c r="E48" s="57">
        <v>2</v>
      </c>
      <c r="F48" s="86" t="s">
        <v>118</v>
      </c>
      <c r="G48" s="87">
        <v>12</v>
      </c>
      <c r="H48" s="88">
        <v>7.3</v>
      </c>
      <c r="I48" s="88" t="s">
        <v>119</v>
      </c>
      <c r="J48" s="89">
        <v>9.6</v>
      </c>
      <c r="K48" s="57">
        <v>1</v>
      </c>
      <c r="L48" s="86" t="s">
        <v>118</v>
      </c>
      <c r="M48" s="87">
        <v>12</v>
      </c>
      <c r="N48" s="88">
        <v>7.3</v>
      </c>
      <c r="O48" s="85" t="s">
        <v>119</v>
      </c>
      <c r="P48" s="87">
        <v>13</v>
      </c>
      <c r="Q48" s="57">
        <v>1</v>
      </c>
      <c r="R48" s="86" t="s">
        <v>118</v>
      </c>
      <c r="S48" s="87">
        <v>12</v>
      </c>
      <c r="T48" s="93" t="s">
        <v>253</v>
      </c>
      <c r="U48" s="86" t="s">
        <v>119</v>
      </c>
      <c r="V48" s="211">
        <v>3.5</v>
      </c>
      <c r="W48" s="57">
        <v>0</v>
      </c>
      <c r="X48" s="86" t="s">
        <v>118</v>
      </c>
      <c r="Y48" s="87">
        <v>12</v>
      </c>
      <c r="Z48" s="57">
        <v>1</v>
      </c>
      <c r="AA48" s="85" t="s">
        <v>119</v>
      </c>
      <c r="AB48" s="87">
        <v>15</v>
      </c>
      <c r="AC48" s="57">
        <v>11</v>
      </c>
      <c r="AD48" s="86" t="s">
        <v>118</v>
      </c>
      <c r="AE48" s="87">
        <v>12</v>
      </c>
      <c r="AF48" s="88">
        <v>7.9</v>
      </c>
      <c r="AG48" s="85" t="s">
        <v>120</v>
      </c>
      <c r="AH48" s="92">
        <v>10</v>
      </c>
      <c r="AI48" s="218">
        <v>2</v>
      </c>
      <c r="AJ48" s="85" t="s">
        <v>119</v>
      </c>
      <c r="AK48" s="88">
        <v>3.3</v>
      </c>
      <c r="AL48" s="85" t="s">
        <v>120</v>
      </c>
      <c r="AM48" s="92">
        <v>10</v>
      </c>
      <c r="AN48" s="219">
        <v>5</v>
      </c>
    </row>
    <row r="49" spans="1:40" ht="15" customHeight="1">
      <c r="A49" s="338"/>
      <c r="B49" s="209"/>
      <c r="C49" s="118" t="s">
        <v>123</v>
      </c>
      <c r="D49" s="84">
        <v>1</v>
      </c>
      <c r="E49" s="57">
        <v>0</v>
      </c>
      <c r="F49" s="86" t="s">
        <v>118</v>
      </c>
      <c r="G49" s="87">
        <v>12</v>
      </c>
      <c r="H49" s="88">
        <v>6.9</v>
      </c>
      <c r="I49" s="88" t="s">
        <v>119</v>
      </c>
      <c r="J49" s="89">
        <v>7.4</v>
      </c>
      <c r="K49" s="57">
        <v>5</v>
      </c>
      <c r="L49" s="86" t="s">
        <v>118</v>
      </c>
      <c r="M49" s="87">
        <v>12</v>
      </c>
      <c r="N49" s="88">
        <v>3.7</v>
      </c>
      <c r="O49" s="85" t="s">
        <v>119</v>
      </c>
      <c r="P49" s="87">
        <v>12</v>
      </c>
      <c r="Q49" s="57">
        <v>5</v>
      </c>
      <c r="R49" s="86" t="s">
        <v>118</v>
      </c>
      <c r="S49" s="87">
        <v>12</v>
      </c>
      <c r="T49" s="93" t="s">
        <v>253</v>
      </c>
      <c r="U49" s="86" t="s">
        <v>119</v>
      </c>
      <c r="V49" s="211">
        <v>3.9</v>
      </c>
      <c r="W49" s="57">
        <v>0</v>
      </c>
      <c r="X49" s="86" t="s">
        <v>118</v>
      </c>
      <c r="Y49" s="87">
        <v>12</v>
      </c>
      <c r="Z49" s="57">
        <v>3</v>
      </c>
      <c r="AA49" s="85" t="s">
        <v>119</v>
      </c>
      <c r="AB49" s="87">
        <v>21</v>
      </c>
      <c r="AC49" s="57">
        <v>10</v>
      </c>
      <c r="AD49" s="86" t="s">
        <v>118</v>
      </c>
      <c r="AE49" s="87">
        <v>12</v>
      </c>
      <c r="AF49" s="88">
        <v>3.3</v>
      </c>
      <c r="AG49" s="85" t="s">
        <v>120</v>
      </c>
      <c r="AH49" s="92">
        <v>10</v>
      </c>
      <c r="AI49" s="218">
        <v>2</v>
      </c>
      <c r="AJ49" s="85" t="s">
        <v>119</v>
      </c>
      <c r="AK49" s="88">
        <v>2.2</v>
      </c>
      <c r="AL49" s="85" t="s">
        <v>120</v>
      </c>
      <c r="AM49" s="92">
        <v>10</v>
      </c>
      <c r="AN49" s="219">
        <v>6</v>
      </c>
    </row>
    <row r="50" spans="1:40" ht="15" customHeight="1">
      <c r="A50" s="338" t="s">
        <v>145</v>
      </c>
      <c r="B50" s="209"/>
      <c r="C50" s="118" t="s">
        <v>123</v>
      </c>
      <c r="D50" s="84">
        <v>1</v>
      </c>
      <c r="E50" s="57">
        <v>0</v>
      </c>
      <c r="F50" s="86" t="s">
        <v>118</v>
      </c>
      <c r="G50" s="87">
        <v>24</v>
      </c>
      <c r="H50" s="88">
        <v>6.8</v>
      </c>
      <c r="I50" s="88" t="s">
        <v>119</v>
      </c>
      <c r="J50" s="89">
        <v>7.8</v>
      </c>
      <c r="K50" s="57">
        <v>2</v>
      </c>
      <c r="L50" s="86" t="s">
        <v>118</v>
      </c>
      <c r="M50" s="87">
        <v>24</v>
      </c>
      <c r="N50" s="88">
        <v>3.7</v>
      </c>
      <c r="O50" s="85" t="s">
        <v>119</v>
      </c>
      <c r="P50" s="87">
        <v>13</v>
      </c>
      <c r="Q50" s="85">
        <v>21</v>
      </c>
      <c r="R50" s="86" t="s">
        <v>118</v>
      </c>
      <c r="S50" s="87">
        <v>24</v>
      </c>
      <c r="T50" s="93">
        <v>2.1</v>
      </c>
      <c r="U50" s="86" t="s">
        <v>119</v>
      </c>
      <c r="V50" s="211">
        <v>15</v>
      </c>
      <c r="W50" s="57">
        <v>2</v>
      </c>
      <c r="X50" s="86" t="s">
        <v>118</v>
      </c>
      <c r="Y50" s="87">
        <v>24</v>
      </c>
      <c r="Z50" s="57">
        <v>5</v>
      </c>
      <c r="AA50" s="85" t="s">
        <v>119</v>
      </c>
      <c r="AB50" s="87">
        <v>51</v>
      </c>
      <c r="AC50" s="57">
        <v>23</v>
      </c>
      <c r="AD50" s="86" t="s">
        <v>118</v>
      </c>
      <c r="AE50" s="87">
        <v>24</v>
      </c>
      <c r="AF50" s="88">
        <v>3.3</v>
      </c>
      <c r="AG50" s="85" t="s">
        <v>120</v>
      </c>
      <c r="AH50" s="92">
        <v>10</v>
      </c>
      <c r="AI50" s="218">
        <v>3</v>
      </c>
      <c r="AJ50" s="85" t="s">
        <v>119</v>
      </c>
      <c r="AK50" s="88">
        <v>7.9</v>
      </c>
      <c r="AL50" s="85" t="s">
        <v>120</v>
      </c>
      <c r="AM50" s="92">
        <v>10</v>
      </c>
      <c r="AN50" s="219">
        <v>8</v>
      </c>
    </row>
    <row r="51" spans="1:40" ht="15" customHeight="1">
      <c r="A51" s="338"/>
      <c r="B51" s="209"/>
      <c r="C51" s="118" t="s">
        <v>124</v>
      </c>
      <c r="D51" s="84">
        <v>1</v>
      </c>
      <c r="E51" s="57">
        <v>0</v>
      </c>
      <c r="F51" s="86" t="s">
        <v>118</v>
      </c>
      <c r="G51" s="87">
        <v>24</v>
      </c>
      <c r="H51" s="88">
        <v>7</v>
      </c>
      <c r="I51" s="88" t="s">
        <v>119</v>
      </c>
      <c r="J51" s="89">
        <v>8.4</v>
      </c>
      <c r="K51" s="85">
        <v>8</v>
      </c>
      <c r="L51" s="86" t="s">
        <v>118</v>
      </c>
      <c r="M51" s="87">
        <v>24</v>
      </c>
      <c r="N51" s="88">
        <v>2.7</v>
      </c>
      <c r="O51" s="85" t="s">
        <v>119</v>
      </c>
      <c r="P51" s="87">
        <v>11</v>
      </c>
      <c r="Q51" s="85">
        <v>24</v>
      </c>
      <c r="R51" s="86" t="s">
        <v>118</v>
      </c>
      <c r="S51" s="87">
        <v>24</v>
      </c>
      <c r="T51" s="93">
        <v>6</v>
      </c>
      <c r="U51" s="86" t="s">
        <v>119</v>
      </c>
      <c r="V51" s="211">
        <v>29</v>
      </c>
      <c r="W51" s="57">
        <v>2</v>
      </c>
      <c r="X51" s="86" t="s">
        <v>118</v>
      </c>
      <c r="Y51" s="87">
        <v>24</v>
      </c>
      <c r="Z51" s="57">
        <v>9</v>
      </c>
      <c r="AA51" s="85" t="s">
        <v>119</v>
      </c>
      <c r="AB51" s="87">
        <v>53</v>
      </c>
      <c r="AC51" s="57">
        <v>0</v>
      </c>
      <c r="AD51" s="86" t="s">
        <v>118</v>
      </c>
      <c r="AE51" s="87">
        <v>24</v>
      </c>
      <c r="AF51" s="88">
        <v>2.1</v>
      </c>
      <c r="AG51" s="85" t="s">
        <v>120</v>
      </c>
      <c r="AH51" s="92">
        <v>10</v>
      </c>
      <c r="AI51" s="218">
        <v>4</v>
      </c>
      <c r="AJ51" s="85" t="s">
        <v>119</v>
      </c>
      <c r="AK51" s="88">
        <v>7.9</v>
      </c>
      <c r="AL51" s="85" t="s">
        <v>120</v>
      </c>
      <c r="AM51" s="92">
        <v>10</v>
      </c>
      <c r="AN51" s="219">
        <v>10</v>
      </c>
    </row>
    <row r="52" spans="1:40" ht="15" customHeight="1">
      <c r="A52" s="103" t="s">
        <v>146</v>
      </c>
      <c r="B52" s="209"/>
      <c r="C52" s="118" t="s">
        <v>121</v>
      </c>
      <c r="D52" s="84">
        <v>2</v>
      </c>
      <c r="E52" s="57">
        <v>0</v>
      </c>
      <c r="F52" s="86" t="s">
        <v>118</v>
      </c>
      <c r="G52" s="87">
        <v>36</v>
      </c>
      <c r="H52" s="88">
        <v>6.9</v>
      </c>
      <c r="I52" s="88" t="s">
        <v>119</v>
      </c>
      <c r="J52" s="89">
        <v>8.5</v>
      </c>
      <c r="K52" s="85">
        <v>7</v>
      </c>
      <c r="L52" s="86" t="s">
        <v>118</v>
      </c>
      <c r="M52" s="87">
        <v>36</v>
      </c>
      <c r="N52" s="93">
        <v>4.1</v>
      </c>
      <c r="O52" s="85" t="s">
        <v>119</v>
      </c>
      <c r="P52" s="87">
        <v>15</v>
      </c>
      <c r="Q52" s="57">
        <v>11</v>
      </c>
      <c r="R52" s="86" t="s">
        <v>118</v>
      </c>
      <c r="S52" s="87">
        <v>36</v>
      </c>
      <c r="T52" s="57" t="s">
        <v>390</v>
      </c>
      <c r="U52" s="86" t="s">
        <v>119</v>
      </c>
      <c r="V52" s="211">
        <v>6.2</v>
      </c>
      <c r="W52" s="57">
        <v>1</v>
      </c>
      <c r="X52" s="86" t="s">
        <v>118</v>
      </c>
      <c r="Y52" s="87">
        <v>36</v>
      </c>
      <c r="Z52" s="57" t="s">
        <v>386</v>
      </c>
      <c r="AA52" s="85" t="s">
        <v>119</v>
      </c>
      <c r="AB52" s="87">
        <v>32</v>
      </c>
      <c r="AC52" s="57">
        <v>28</v>
      </c>
      <c r="AD52" s="86" t="s">
        <v>118</v>
      </c>
      <c r="AE52" s="87">
        <v>36</v>
      </c>
      <c r="AF52" s="88">
        <v>2</v>
      </c>
      <c r="AG52" s="85" t="s">
        <v>120</v>
      </c>
      <c r="AH52" s="92">
        <v>10</v>
      </c>
      <c r="AI52" s="218">
        <v>1</v>
      </c>
      <c r="AJ52" s="85" t="s">
        <v>119</v>
      </c>
      <c r="AK52" s="88">
        <v>1.6</v>
      </c>
      <c r="AL52" s="85" t="s">
        <v>120</v>
      </c>
      <c r="AM52" s="92">
        <v>10</v>
      </c>
      <c r="AN52" s="219">
        <v>5</v>
      </c>
    </row>
    <row r="53" spans="1:40" ht="15" customHeight="1">
      <c r="A53" s="103" t="s">
        <v>147</v>
      </c>
      <c r="B53" s="209"/>
      <c r="C53" s="118" t="s">
        <v>121</v>
      </c>
      <c r="D53" s="84">
        <v>1</v>
      </c>
      <c r="E53" s="57">
        <v>0</v>
      </c>
      <c r="F53" s="86" t="s">
        <v>118</v>
      </c>
      <c r="G53" s="87">
        <v>12</v>
      </c>
      <c r="H53" s="88">
        <v>7.2</v>
      </c>
      <c r="I53" s="88" t="s">
        <v>119</v>
      </c>
      <c r="J53" s="89">
        <v>7.7</v>
      </c>
      <c r="K53" s="57">
        <v>1</v>
      </c>
      <c r="L53" s="86" t="s">
        <v>118</v>
      </c>
      <c r="M53" s="87">
        <v>12</v>
      </c>
      <c r="N53" s="88">
        <v>6.4</v>
      </c>
      <c r="O53" s="85" t="s">
        <v>119</v>
      </c>
      <c r="P53" s="87">
        <v>14</v>
      </c>
      <c r="Q53" s="85">
        <v>4</v>
      </c>
      <c r="R53" s="86" t="s">
        <v>118</v>
      </c>
      <c r="S53" s="87">
        <v>12</v>
      </c>
      <c r="T53" s="57">
        <v>0.6</v>
      </c>
      <c r="U53" s="86" t="s">
        <v>119</v>
      </c>
      <c r="V53" s="211">
        <v>5.1</v>
      </c>
      <c r="W53" s="57">
        <v>1</v>
      </c>
      <c r="X53" s="86" t="s">
        <v>118</v>
      </c>
      <c r="Y53" s="87">
        <v>12</v>
      </c>
      <c r="Z53" s="57">
        <v>2</v>
      </c>
      <c r="AA53" s="85" t="s">
        <v>119</v>
      </c>
      <c r="AB53" s="87">
        <v>33</v>
      </c>
      <c r="AC53" s="57">
        <v>9</v>
      </c>
      <c r="AD53" s="86" t="s">
        <v>118</v>
      </c>
      <c r="AE53" s="87">
        <v>12</v>
      </c>
      <c r="AF53" s="88">
        <v>1.7</v>
      </c>
      <c r="AG53" s="85" t="s">
        <v>120</v>
      </c>
      <c r="AH53" s="92">
        <v>10</v>
      </c>
      <c r="AI53" s="218">
        <v>2</v>
      </c>
      <c r="AJ53" s="85" t="s">
        <v>119</v>
      </c>
      <c r="AK53" s="88">
        <v>1.6</v>
      </c>
      <c r="AL53" s="85" t="s">
        <v>120</v>
      </c>
      <c r="AM53" s="92">
        <v>10</v>
      </c>
      <c r="AN53" s="219">
        <v>5</v>
      </c>
    </row>
    <row r="54" spans="1:40" ht="15" customHeight="1">
      <c r="A54" s="103" t="s">
        <v>148</v>
      </c>
      <c r="B54" s="209"/>
      <c r="C54" s="118" t="s">
        <v>121</v>
      </c>
      <c r="D54" s="84">
        <v>2</v>
      </c>
      <c r="E54" s="57">
        <v>1</v>
      </c>
      <c r="F54" s="86" t="s">
        <v>118</v>
      </c>
      <c r="G54" s="87">
        <v>24</v>
      </c>
      <c r="H54" s="88">
        <v>7.1</v>
      </c>
      <c r="I54" s="88" t="s">
        <v>119</v>
      </c>
      <c r="J54" s="89">
        <v>9.4</v>
      </c>
      <c r="K54" s="57">
        <v>2</v>
      </c>
      <c r="L54" s="86" t="s">
        <v>118</v>
      </c>
      <c r="M54" s="87">
        <v>24</v>
      </c>
      <c r="N54" s="88">
        <v>6.4</v>
      </c>
      <c r="O54" s="85" t="s">
        <v>119</v>
      </c>
      <c r="P54" s="87">
        <v>14</v>
      </c>
      <c r="Q54" s="57">
        <v>6</v>
      </c>
      <c r="R54" s="86" t="s">
        <v>118</v>
      </c>
      <c r="S54" s="87">
        <v>24</v>
      </c>
      <c r="T54" s="57" t="s">
        <v>390</v>
      </c>
      <c r="U54" s="86" t="s">
        <v>119</v>
      </c>
      <c r="V54" s="211">
        <v>7.8</v>
      </c>
      <c r="W54" s="57">
        <v>0</v>
      </c>
      <c r="X54" s="86" t="s">
        <v>118</v>
      </c>
      <c r="Y54" s="87">
        <v>24</v>
      </c>
      <c r="Z54" s="57" t="s">
        <v>386</v>
      </c>
      <c r="AA54" s="85" t="s">
        <v>119</v>
      </c>
      <c r="AB54" s="87">
        <v>16</v>
      </c>
      <c r="AC54" s="57">
        <v>15</v>
      </c>
      <c r="AD54" s="86" t="s">
        <v>118</v>
      </c>
      <c r="AE54" s="87">
        <v>24</v>
      </c>
      <c r="AF54" s="88">
        <v>6.8</v>
      </c>
      <c r="AG54" s="85" t="s">
        <v>120</v>
      </c>
      <c r="AH54" s="92">
        <v>10</v>
      </c>
      <c r="AI54" s="218">
        <v>1</v>
      </c>
      <c r="AJ54" s="85" t="s">
        <v>119</v>
      </c>
      <c r="AK54" s="88">
        <v>1.6</v>
      </c>
      <c r="AL54" s="85" t="s">
        <v>120</v>
      </c>
      <c r="AM54" s="92">
        <v>10</v>
      </c>
      <c r="AN54" s="219">
        <v>4</v>
      </c>
    </row>
    <row r="55" spans="1:40" ht="15" customHeight="1">
      <c r="A55" s="338" t="s">
        <v>149</v>
      </c>
      <c r="B55" s="209"/>
      <c r="C55" s="118" t="s">
        <v>121</v>
      </c>
      <c r="D55" s="84">
        <v>1</v>
      </c>
      <c r="E55" s="57">
        <v>0</v>
      </c>
      <c r="F55" s="86" t="s">
        <v>118</v>
      </c>
      <c r="G55" s="87">
        <v>12</v>
      </c>
      <c r="H55" s="88">
        <v>7.1</v>
      </c>
      <c r="I55" s="88" t="s">
        <v>119</v>
      </c>
      <c r="J55" s="89">
        <v>7.9</v>
      </c>
      <c r="K55" s="57">
        <v>0</v>
      </c>
      <c r="L55" s="86" t="s">
        <v>118</v>
      </c>
      <c r="M55" s="87">
        <v>12</v>
      </c>
      <c r="N55" s="88">
        <v>9</v>
      </c>
      <c r="O55" s="85" t="s">
        <v>119</v>
      </c>
      <c r="P55" s="87">
        <v>13</v>
      </c>
      <c r="Q55" s="57">
        <v>3</v>
      </c>
      <c r="R55" s="86" t="s">
        <v>118</v>
      </c>
      <c r="S55" s="87">
        <v>12</v>
      </c>
      <c r="T55" s="57" t="s">
        <v>390</v>
      </c>
      <c r="U55" s="86" t="s">
        <v>119</v>
      </c>
      <c r="V55" s="211">
        <v>2.8</v>
      </c>
      <c r="W55" s="57">
        <v>0</v>
      </c>
      <c r="X55" s="86" t="s">
        <v>118</v>
      </c>
      <c r="Y55" s="87">
        <v>12</v>
      </c>
      <c r="Z55" s="57">
        <v>1</v>
      </c>
      <c r="AA55" s="85" t="s">
        <v>119</v>
      </c>
      <c r="AB55" s="87">
        <v>23</v>
      </c>
      <c r="AC55" s="57">
        <v>5</v>
      </c>
      <c r="AD55" s="86" t="s">
        <v>118</v>
      </c>
      <c r="AE55" s="87">
        <v>12</v>
      </c>
      <c r="AF55" s="88">
        <v>7.8</v>
      </c>
      <c r="AG55" s="85" t="s">
        <v>120</v>
      </c>
      <c r="AH55" s="92">
        <v>10</v>
      </c>
      <c r="AI55" s="218">
        <v>1</v>
      </c>
      <c r="AJ55" s="85" t="s">
        <v>119</v>
      </c>
      <c r="AK55" s="88">
        <v>2.4</v>
      </c>
      <c r="AL55" s="85" t="s">
        <v>120</v>
      </c>
      <c r="AM55" s="92">
        <v>10</v>
      </c>
      <c r="AN55" s="219">
        <v>4</v>
      </c>
    </row>
    <row r="56" spans="1:40" ht="15" customHeight="1">
      <c r="A56" s="338"/>
      <c r="B56" s="209"/>
      <c r="C56" s="118" t="s">
        <v>123</v>
      </c>
      <c r="D56" s="84">
        <v>1</v>
      </c>
      <c r="E56" s="57">
        <v>0</v>
      </c>
      <c r="F56" s="86" t="s">
        <v>118</v>
      </c>
      <c r="G56" s="87">
        <v>12</v>
      </c>
      <c r="H56" s="88">
        <v>6.9</v>
      </c>
      <c r="I56" s="88" t="s">
        <v>119</v>
      </c>
      <c r="J56" s="89">
        <v>7.4</v>
      </c>
      <c r="K56" s="57">
        <v>3</v>
      </c>
      <c r="L56" s="86" t="s">
        <v>118</v>
      </c>
      <c r="M56" s="87">
        <v>12</v>
      </c>
      <c r="N56" s="88">
        <v>3.5</v>
      </c>
      <c r="O56" s="85" t="s">
        <v>119</v>
      </c>
      <c r="P56" s="87">
        <v>13</v>
      </c>
      <c r="Q56" s="57">
        <v>3</v>
      </c>
      <c r="R56" s="86" t="s">
        <v>118</v>
      </c>
      <c r="S56" s="87">
        <v>12</v>
      </c>
      <c r="T56" s="57">
        <v>0.6</v>
      </c>
      <c r="U56" s="86" t="s">
        <v>119</v>
      </c>
      <c r="V56" s="211">
        <v>7.4</v>
      </c>
      <c r="W56" s="57">
        <v>1</v>
      </c>
      <c r="X56" s="86" t="s">
        <v>118</v>
      </c>
      <c r="Y56" s="87">
        <v>12</v>
      </c>
      <c r="Z56" s="57">
        <v>2</v>
      </c>
      <c r="AA56" s="85" t="s">
        <v>119</v>
      </c>
      <c r="AB56" s="87">
        <v>29</v>
      </c>
      <c r="AC56" s="57">
        <v>9</v>
      </c>
      <c r="AD56" s="86" t="s">
        <v>118</v>
      </c>
      <c r="AE56" s="87">
        <v>12</v>
      </c>
      <c r="AF56" s="88">
        <v>3.3</v>
      </c>
      <c r="AG56" s="85" t="s">
        <v>120</v>
      </c>
      <c r="AH56" s="92">
        <v>10</v>
      </c>
      <c r="AI56" s="218">
        <v>2</v>
      </c>
      <c r="AJ56" s="85" t="s">
        <v>119</v>
      </c>
      <c r="AK56" s="88">
        <v>1.6</v>
      </c>
      <c r="AL56" s="85" t="s">
        <v>120</v>
      </c>
      <c r="AM56" s="92">
        <v>10</v>
      </c>
      <c r="AN56" s="219">
        <v>5</v>
      </c>
    </row>
    <row r="57" spans="1:40" ht="15" customHeight="1">
      <c r="A57" s="103" t="s">
        <v>150</v>
      </c>
      <c r="B57" s="209"/>
      <c r="C57" s="118" t="s">
        <v>392</v>
      </c>
      <c r="D57" s="84">
        <v>1</v>
      </c>
      <c r="E57" s="85">
        <v>15</v>
      </c>
      <c r="F57" s="86" t="s">
        <v>118</v>
      </c>
      <c r="G57" s="87">
        <v>24</v>
      </c>
      <c r="H57" s="88">
        <v>6.8</v>
      </c>
      <c r="I57" s="88" t="s">
        <v>119</v>
      </c>
      <c r="J57" s="89">
        <v>9.2</v>
      </c>
      <c r="K57" s="85">
        <v>0</v>
      </c>
      <c r="L57" s="86" t="s">
        <v>118</v>
      </c>
      <c r="M57" s="87">
        <v>24</v>
      </c>
      <c r="N57" s="88">
        <v>8.6</v>
      </c>
      <c r="O57" s="85" t="s">
        <v>119</v>
      </c>
      <c r="P57" s="90">
        <v>13</v>
      </c>
      <c r="Q57" s="85">
        <v>18</v>
      </c>
      <c r="R57" s="86" t="s">
        <v>118</v>
      </c>
      <c r="S57" s="87">
        <v>24</v>
      </c>
      <c r="T57" s="93">
        <v>2.1</v>
      </c>
      <c r="U57" s="86" t="s">
        <v>119</v>
      </c>
      <c r="V57" s="211">
        <v>16</v>
      </c>
      <c r="W57" s="85">
        <v>19</v>
      </c>
      <c r="X57" s="86" t="s">
        <v>118</v>
      </c>
      <c r="Y57" s="87">
        <v>24</v>
      </c>
      <c r="Z57" s="57">
        <v>2</v>
      </c>
      <c r="AA57" s="85" t="s">
        <v>119</v>
      </c>
      <c r="AB57" s="87">
        <v>26</v>
      </c>
      <c r="AC57" s="57">
        <v>16</v>
      </c>
      <c r="AD57" s="86" t="s">
        <v>118</v>
      </c>
      <c r="AE57" s="87">
        <v>24</v>
      </c>
      <c r="AF57" s="88">
        <v>1.7</v>
      </c>
      <c r="AG57" s="85" t="s">
        <v>120</v>
      </c>
      <c r="AH57" s="92">
        <v>10</v>
      </c>
      <c r="AI57" s="218">
        <v>2</v>
      </c>
      <c r="AJ57" s="85" t="s">
        <v>119</v>
      </c>
      <c r="AK57" s="88">
        <v>1.1</v>
      </c>
      <c r="AL57" s="85" t="s">
        <v>120</v>
      </c>
      <c r="AM57" s="92">
        <v>10</v>
      </c>
      <c r="AN57" s="219">
        <v>4</v>
      </c>
    </row>
    <row r="58" spans="1:40" ht="15" customHeight="1">
      <c r="A58" s="103" t="s">
        <v>151</v>
      </c>
      <c r="B58" s="209"/>
      <c r="C58" s="118" t="s">
        <v>392</v>
      </c>
      <c r="D58" s="84">
        <v>1</v>
      </c>
      <c r="E58" s="85">
        <v>15</v>
      </c>
      <c r="F58" s="86" t="s">
        <v>118</v>
      </c>
      <c r="G58" s="87">
        <v>24</v>
      </c>
      <c r="H58" s="88">
        <v>6.7</v>
      </c>
      <c r="I58" s="88" t="s">
        <v>119</v>
      </c>
      <c r="J58" s="89">
        <v>10</v>
      </c>
      <c r="K58" s="57">
        <v>0</v>
      </c>
      <c r="L58" s="86" t="s">
        <v>118</v>
      </c>
      <c r="M58" s="87">
        <v>24</v>
      </c>
      <c r="N58" s="88">
        <v>9.3</v>
      </c>
      <c r="O58" s="85" t="s">
        <v>119</v>
      </c>
      <c r="P58" s="87">
        <v>18</v>
      </c>
      <c r="Q58" s="85">
        <v>22</v>
      </c>
      <c r="R58" s="86" t="s">
        <v>118</v>
      </c>
      <c r="S58" s="87">
        <v>24</v>
      </c>
      <c r="T58" s="93">
        <v>2.2</v>
      </c>
      <c r="U58" s="86" t="s">
        <v>119</v>
      </c>
      <c r="V58" s="211">
        <v>16</v>
      </c>
      <c r="W58" s="85">
        <v>23</v>
      </c>
      <c r="X58" s="86" t="s">
        <v>388</v>
      </c>
      <c r="Y58" s="87">
        <v>24</v>
      </c>
      <c r="Z58" s="57">
        <v>5</v>
      </c>
      <c r="AA58" s="85" t="s">
        <v>119</v>
      </c>
      <c r="AB58" s="87">
        <v>36</v>
      </c>
      <c r="AC58" s="57">
        <v>20</v>
      </c>
      <c r="AD58" s="86" t="s">
        <v>118</v>
      </c>
      <c r="AE58" s="87">
        <v>24</v>
      </c>
      <c r="AF58" s="88">
        <v>2</v>
      </c>
      <c r="AG58" s="85" t="s">
        <v>120</v>
      </c>
      <c r="AH58" s="92">
        <v>10</v>
      </c>
      <c r="AI58" s="219">
        <v>2</v>
      </c>
      <c r="AJ58" s="85" t="s">
        <v>119</v>
      </c>
      <c r="AK58" s="88">
        <v>1.7</v>
      </c>
      <c r="AL58" s="85" t="s">
        <v>120</v>
      </c>
      <c r="AM58" s="92">
        <v>10</v>
      </c>
      <c r="AN58" s="219">
        <v>4</v>
      </c>
    </row>
    <row r="59" spans="1:40" ht="15" customHeight="1">
      <c r="A59" s="103" t="s">
        <v>152</v>
      </c>
      <c r="B59" s="209"/>
      <c r="C59" s="118" t="s">
        <v>393</v>
      </c>
      <c r="D59" s="84">
        <v>1</v>
      </c>
      <c r="E59" s="85">
        <v>7</v>
      </c>
      <c r="F59" s="86" t="s">
        <v>118</v>
      </c>
      <c r="G59" s="87">
        <v>12</v>
      </c>
      <c r="H59" s="88">
        <v>6.9</v>
      </c>
      <c r="I59" s="88" t="s">
        <v>119</v>
      </c>
      <c r="J59" s="89">
        <v>9.6</v>
      </c>
      <c r="K59" s="57">
        <v>0</v>
      </c>
      <c r="L59" s="86" t="s">
        <v>118</v>
      </c>
      <c r="M59" s="87">
        <v>12</v>
      </c>
      <c r="N59" s="88">
        <v>8.8</v>
      </c>
      <c r="O59" s="85" t="s">
        <v>119</v>
      </c>
      <c r="P59" s="87">
        <v>14</v>
      </c>
      <c r="Q59" s="85">
        <v>9</v>
      </c>
      <c r="R59" s="86" t="s">
        <v>118</v>
      </c>
      <c r="S59" s="87">
        <v>12</v>
      </c>
      <c r="T59" s="93">
        <v>3.1</v>
      </c>
      <c r="U59" s="86" t="s">
        <v>119</v>
      </c>
      <c r="V59" s="211">
        <v>14</v>
      </c>
      <c r="W59" s="85">
        <v>8</v>
      </c>
      <c r="X59" s="86" t="s">
        <v>118</v>
      </c>
      <c r="Y59" s="87">
        <v>12</v>
      </c>
      <c r="Z59" s="57">
        <v>9</v>
      </c>
      <c r="AA59" s="86"/>
      <c r="AB59" s="87">
        <v>63</v>
      </c>
      <c r="AC59" s="57" t="s">
        <v>394</v>
      </c>
      <c r="AD59" s="86" t="s">
        <v>118</v>
      </c>
      <c r="AE59" s="87">
        <v>12</v>
      </c>
      <c r="AF59" s="85">
        <v>3.3</v>
      </c>
      <c r="AG59" s="85" t="s">
        <v>120</v>
      </c>
      <c r="AH59" s="92">
        <v>10</v>
      </c>
      <c r="AI59" s="218">
        <v>2</v>
      </c>
      <c r="AJ59" s="86" t="s">
        <v>395</v>
      </c>
      <c r="AK59" s="88">
        <v>1.3</v>
      </c>
      <c r="AL59" s="85" t="s">
        <v>120</v>
      </c>
      <c r="AM59" s="92">
        <v>10</v>
      </c>
      <c r="AN59" s="219">
        <v>4</v>
      </c>
    </row>
    <row r="60" spans="1:40" ht="15" customHeight="1">
      <c r="A60" s="613" t="s">
        <v>153</v>
      </c>
      <c r="B60" s="209"/>
      <c r="C60" s="118" t="s">
        <v>396</v>
      </c>
      <c r="D60" s="84">
        <v>2</v>
      </c>
      <c r="E60" s="85">
        <v>0</v>
      </c>
      <c r="F60" s="86" t="s">
        <v>118</v>
      </c>
      <c r="G60" s="87">
        <v>24</v>
      </c>
      <c r="H60" s="88">
        <v>7.9</v>
      </c>
      <c r="I60" s="88" t="s">
        <v>119</v>
      </c>
      <c r="J60" s="89">
        <v>8.3</v>
      </c>
      <c r="K60" s="57">
        <v>0</v>
      </c>
      <c r="L60" s="86" t="s">
        <v>118</v>
      </c>
      <c r="M60" s="87">
        <v>14</v>
      </c>
      <c r="N60" s="88">
        <v>7.4</v>
      </c>
      <c r="O60" s="85" t="s">
        <v>119</v>
      </c>
      <c r="P60" s="87">
        <v>10</v>
      </c>
      <c r="Q60" s="57">
        <v>2</v>
      </c>
      <c r="R60" s="86" t="s">
        <v>118</v>
      </c>
      <c r="S60" s="87">
        <v>14</v>
      </c>
      <c r="T60" s="93">
        <v>1.3</v>
      </c>
      <c r="U60" s="86" t="s">
        <v>119</v>
      </c>
      <c r="V60" s="211">
        <v>4.3</v>
      </c>
      <c r="W60" s="57">
        <v>0</v>
      </c>
      <c r="X60" s="86" t="s">
        <v>118</v>
      </c>
      <c r="Y60" s="87">
        <v>14</v>
      </c>
      <c r="Z60" s="57" t="s">
        <v>397</v>
      </c>
      <c r="AA60" s="85" t="s">
        <v>119</v>
      </c>
      <c r="AB60" s="87" t="s">
        <v>397</v>
      </c>
      <c r="AC60" s="57"/>
      <c r="AD60" s="86" t="s">
        <v>395</v>
      </c>
      <c r="AE60" s="87"/>
      <c r="AG60" s="85"/>
      <c r="AH60" s="92"/>
      <c r="AI60" s="48"/>
      <c r="AJ60" s="86" t="s">
        <v>395</v>
      </c>
      <c r="AK60" s="88"/>
      <c r="AL60" s="85"/>
      <c r="AM60" s="85"/>
      <c r="AN60" s="119"/>
    </row>
    <row r="61" spans="1:40" ht="15" customHeight="1">
      <c r="A61" s="614"/>
      <c r="B61" s="210"/>
      <c r="C61" s="193" t="s">
        <v>398</v>
      </c>
      <c r="D61" s="181">
        <v>1</v>
      </c>
      <c r="E61" s="183">
        <v>3</v>
      </c>
      <c r="F61" s="184" t="s">
        <v>118</v>
      </c>
      <c r="G61" s="185">
        <v>12</v>
      </c>
      <c r="H61" s="186">
        <v>7.6</v>
      </c>
      <c r="I61" s="186" t="s">
        <v>119</v>
      </c>
      <c r="J61" s="187">
        <v>8.6</v>
      </c>
      <c r="K61" s="188">
        <v>0</v>
      </c>
      <c r="L61" s="184" t="s">
        <v>118</v>
      </c>
      <c r="M61" s="185">
        <v>12</v>
      </c>
      <c r="N61" s="186">
        <v>6.8</v>
      </c>
      <c r="O61" s="183" t="s">
        <v>119</v>
      </c>
      <c r="P61" s="185">
        <v>12</v>
      </c>
      <c r="Q61" s="188">
        <v>0</v>
      </c>
      <c r="R61" s="184" t="s">
        <v>118</v>
      </c>
      <c r="S61" s="185">
        <v>12</v>
      </c>
      <c r="T61" s="189">
        <v>2.3</v>
      </c>
      <c r="U61" s="184" t="s">
        <v>119</v>
      </c>
      <c r="V61" s="212">
        <v>7.4</v>
      </c>
      <c r="W61" s="188" t="s">
        <v>394</v>
      </c>
      <c r="X61" s="184" t="s">
        <v>118</v>
      </c>
      <c r="Y61" s="185">
        <v>12</v>
      </c>
      <c r="Z61" s="188" t="s">
        <v>397</v>
      </c>
      <c r="AA61" s="183" t="s">
        <v>119</v>
      </c>
      <c r="AB61" s="185" t="s">
        <v>397</v>
      </c>
      <c r="AC61" s="188"/>
      <c r="AD61" s="184" t="s">
        <v>395</v>
      </c>
      <c r="AE61" s="185"/>
      <c r="AF61" s="213"/>
      <c r="AG61" s="213"/>
      <c r="AH61" s="214"/>
      <c r="AI61" s="215"/>
      <c r="AJ61" s="184" t="s">
        <v>395</v>
      </c>
      <c r="AK61" s="213"/>
      <c r="AL61" s="213"/>
      <c r="AM61" s="214"/>
      <c r="AN61" s="215"/>
    </row>
    <row r="62" spans="1:19" ht="15" customHeight="1">
      <c r="A62" s="275" t="s">
        <v>445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</row>
    <row r="63" spans="1:19" ht="15" customHeight="1">
      <c r="A63" s="276" t="s">
        <v>446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ht="15" customHeight="1">
      <c r="A64" s="276" t="s">
        <v>447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ht="15" customHeight="1">
      <c r="A65" s="119" t="s">
        <v>254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2:19" ht="1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</sheetData>
  <sheetProtection/>
  <mergeCells count="36">
    <mergeCell ref="AI3:AN3"/>
    <mergeCell ref="D4:D6"/>
    <mergeCell ref="E4:J5"/>
    <mergeCell ref="E6:G6"/>
    <mergeCell ref="H6:J6"/>
    <mergeCell ref="AC6:AE6"/>
    <mergeCell ref="AF6:AM6"/>
    <mergeCell ref="K4:P5"/>
    <mergeCell ref="Q4:V5"/>
    <mergeCell ref="Q6:S6"/>
    <mergeCell ref="K6:M6"/>
    <mergeCell ref="N6:P6"/>
    <mergeCell ref="W6:Y6"/>
    <mergeCell ref="W4:AB4"/>
    <mergeCell ref="W5:AB5"/>
    <mergeCell ref="Z6:AB6"/>
    <mergeCell ref="A60:A61"/>
    <mergeCell ref="A9:A10"/>
    <mergeCell ref="A14:A15"/>
    <mergeCell ref="A17:A18"/>
    <mergeCell ref="A20:A21"/>
    <mergeCell ref="A25:A26"/>
    <mergeCell ref="A41:A42"/>
    <mergeCell ref="A46:A47"/>
    <mergeCell ref="A48:A49"/>
    <mergeCell ref="A50:A51"/>
    <mergeCell ref="C4:C6"/>
    <mergeCell ref="A4:B6"/>
    <mergeCell ref="A2:AN2"/>
    <mergeCell ref="A55:A56"/>
    <mergeCell ref="A27:A28"/>
    <mergeCell ref="A33:A34"/>
    <mergeCell ref="A36:A37"/>
    <mergeCell ref="A39:A40"/>
    <mergeCell ref="AC4:AN5"/>
    <mergeCell ref="T6:V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2013-06-10T07:39:12Z</cp:lastPrinted>
  <dcterms:created xsi:type="dcterms:W3CDTF">1998-03-25T08:31:26Z</dcterms:created>
  <dcterms:modified xsi:type="dcterms:W3CDTF">2013-06-10T07:39:20Z</dcterms:modified>
  <cp:category/>
  <cp:version/>
  <cp:contentType/>
  <cp:contentStatus/>
</cp:coreProperties>
</file>