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05" windowHeight="5985" activeTab="5"/>
  </bookViews>
  <sheets>
    <sheet name="240" sheetId="1" r:id="rId1"/>
    <sheet name="242" sheetId="2" r:id="rId2"/>
    <sheet name="244" sheetId="3" r:id="rId3"/>
    <sheet name="246" sheetId="4" r:id="rId4"/>
    <sheet name="248" sheetId="5" r:id="rId5"/>
    <sheet name="250" sheetId="6" r:id="rId6"/>
  </sheets>
  <definedNames>
    <definedName name="DATABASE" localSheetId="0">'240'!$E$11</definedName>
    <definedName name="_xlnm.Print_Area" localSheetId="0">'240'!$A$1:$W$75</definedName>
    <definedName name="_xlnm.Print_Area" localSheetId="1">'242'!$A$1:$P$67</definedName>
    <definedName name="_xlnm.Print_Area" localSheetId="2">'244'!$A$1:$AG$61</definedName>
    <definedName name="_xlnm.Print_Area" localSheetId="3">'246'!$A$1:$Z$69</definedName>
    <definedName name="_xlnm.Print_Area" localSheetId="4">'248'!$A$1:$M$69</definedName>
    <definedName name="_xlnm.Print_Area" localSheetId="5">'250'!$A$1:$AN$67</definedName>
  </definedNames>
  <calcPr fullCalcOnLoad="1"/>
</workbook>
</file>

<file path=xl/sharedStrings.xml><?xml version="1.0" encoding="utf-8"?>
<sst xmlns="http://schemas.openxmlformats.org/spreadsheetml/2006/main" count="2534" uniqueCount="578">
  <si>
    <t>（単位：人）</t>
  </si>
  <si>
    <t>診　　療　　所</t>
  </si>
  <si>
    <t>歯科医師</t>
  </si>
  <si>
    <t>―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</si>
  <si>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</si>
  <si>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</si>
  <si>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</si>
  <si>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</si>
  <si>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</si>
  <si>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</si>
  <si>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</si>
  <si>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</si>
  <si>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</si>
  <si>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</si>
  <si>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</si>
  <si>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</si>
  <si>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</si>
  <si>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</si>
  <si>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</si>
  <si>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</si>
  <si>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</si>
  <si>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</si>
  <si>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</si>
  <si>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</si>
  <si>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</si>
  <si>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</si>
  <si>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</si>
  <si>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</si>
  <si>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</si>
  <si>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</si>
  <si>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</si>
  <si>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</si>
  <si>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</si>
  <si>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</si>
  <si>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</si>
  <si>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</si>
  <si>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</si>
  <si>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</si>
  <si>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</si>
  <si>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</si>
  <si>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</si>
  <si>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</si>
  <si>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</si>
  <si>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</si>
  <si>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</si>
  <si>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</si>
  <si>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</si>
  <si>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</si>
  <si>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</si>
  <si>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</si>
  <si>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</si>
  <si>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</si>
  <si>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</si>
  <si>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資料　石川県衛生総務課「医療施設調査」「医師・歯科医師・薬剤師調査」</t>
  </si>
  <si>
    <t>…</t>
  </si>
  <si>
    <t>歯科診療　所　　数</t>
  </si>
  <si>
    <t>看 護 婦　　　（看護士　　　を含む）</t>
  </si>
  <si>
    <t>准看護婦　　　（准看護　　　　士を含む）</t>
  </si>
  <si>
    <t>―</t>
  </si>
  <si>
    <t>総　数</t>
  </si>
  <si>
    <t>結　核</t>
  </si>
  <si>
    <t>精　神</t>
  </si>
  <si>
    <t>伝　染</t>
  </si>
  <si>
    <t>一　般</t>
  </si>
  <si>
    <r>
      <t>病床</t>
    </r>
    <r>
      <rPr>
        <sz val="12"/>
        <rFont val="ＭＳ 明朝"/>
        <family val="1"/>
      </rPr>
      <t>数</t>
    </r>
  </si>
  <si>
    <t>診　療　　所　数</t>
  </si>
  <si>
    <r>
      <t>薬局</t>
    </r>
    <r>
      <rPr>
        <sz val="12"/>
        <rFont val="ＭＳ 明朝"/>
        <family val="1"/>
      </rPr>
      <t>数</t>
    </r>
  </si>
  <si>
    <t>医　師</t>
  </si>
  <si>
    <r>
      <t>薬剤</t>
    </r>
    <r>
      <rPr>
        <sz val="12"/>
        <rFont val="ＭＳ 明朝"/>
        <family val="1"/>
      </rPr>
      <t>師</t>
    </r>
  </si>
  <si>
    <r>
      <t>保健</t>
    </r>
    <r>
      <rPr>
        <sz val="12"/>
        <rFont val="ＭＳ 明朝"/>
        <family val="1"/>
      </rPr>
      <t>婦</t>
    </r>
  </si>
  <si>
    <r>
      <t>助産</t>
    </r>
    <r>
      <rPr>
        <sz val="12"/>
        <rFont val="ＭＳ 明朝"/>
        <family val="1"/>
      </rPr>
      <t>婦</t>
    </r>
  </si>
  <si>
    <t>―</t>
  </si>
  <si>
    <t xml:space="preserve">145　　市 町 村 別 医 療 関 係 施 設 数 及 び 医 療 関 係 者 数 </t>
  </si>
  <si>
    <t>平成5年</t>
  </si>
  <si>
    <r>
      <t xml:space="preserve"> </t>
    </r>
    <r>
      <rPr>
        <sz val="12"/>
        <rFont val="ＭＳ 明朝"/>
        <family val="1"/>
      </rPr>
      <t xml:space="preserve">  2</t>
    </r>
    <r>
      <rPr>
        <sz val="12"/>
        <rFont val="ＭＳ 明朝"/>
        <family val="1"/>
      </rPr>
      <t>　医療関係者数については隔年調査である。</t>
    </r>
  </si>
  <si>
    <r>
      <t>注 1</t>
    </r>
    <r>
      <rPr>
        <sz val="12"/>
        <rFont val="ＭＳ 明朝"/>
        <family val="1"/>
      </rPr>
      <t>　薬局数は12月31日現在であり、その他は1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日現在である。</t>
    </r>
  </si>
  <si>
    <t>病　　　　床　　　　数</t>
  </si>
  <si>
    <t>年次及び
市町村別</t>
  </si>
  <si>
    <t>病　　　　　　　　　　　　　　　　　　　　　院</t>
  </si>
  <si>
    <t>病 　　 　院　　　　 数</t>
  </si>
  <si>
    <t>―</t>
  </si>
  <si>
    <r>
      <t>2</t>
    </r>
    <r>
      <rPr>
        <sz val="12"/>
        <rFont val="ＭＳ 明朝"/>
        <family val="1"/>
      </rPr>
      <t>40  衛生及び環境</t>
    </r>
  </si>
  <si>
    <r>
      <t>衛生及び環境　2</t>
    </r>
    <r>
      <rPr>
        <sz val="12"/>
        <rFont val="ＭＳ 明朝"/>
        <family val="1"/>
      </rPr>
      <t>41</t>
    </r>
  </si>
  <si>
    <t>２１　　衛　　　生　　　及　　　び　　　環　　　境</t>
  </si>
  <si>
    <t xml:space="preserve">       6</t>
  </si>
  <si>
    <t xml:space="preserve">       7</t>
  </si>
  <si>
    <t xml:space="preserve">       8</t>
  </si>
  <si>
    <t xml:space="preserve">      9</t>
  </si>
  <si>
    <t>242  衛生及び環境</t>
  </si>
  <si>
    <t>資料　石川県衛生総務課</t>
  </si>
  <si>
    <t>注　死因分類については平成7年から国際疾病分類の第10回修正（ICD－10）を使用した。</t>
  </si>
  <si>
    <t>交通事故</t>
  </si>
  <si>
    <t>自動車事故</t>
  </si>
  <si>
    <t>E104</t>
  </si>
  <si>
    <t>肺炎</t>
  </si>
  <si>
    <t>63</t>
  </si>
  <si>
    <t>気管、気管支及び肺の悪性新生物</t>
  </si>
  <si>
    <t>02110</t>
  </si>
  <si>
    <t>気管，気管支及び肺の悪性新生物</t>
  </si>
  <si>
    <t>33</t>
  </si>
  <si>
    <t>胃の悪性新生物</t>
  </si>
  <si>
    <t>02103</t>
  </si>
  <si>
    <t>29</t>
  </si>
  <si>
    <t>呼吸器結核</t>
  </si>
  <si>
    <t>01201</t>
  </si>
  <si>
    <t>呼吸系の結核</t>
  </si>
  <si>
    <t>5</t>
  </si>
  <si>
    <t>（再　　　　　　掲）</t>
  </si>
  <si>
    <t>（分類番号順）</t>
  </si>
  <si>
    <t>インフルエンザ</t>
  </si>
  <si>
    <t>64</t>
  </si>
  <si>
    <t>カンジタ症（新生児カンジタ症を除く）</t>
  </si>
  <si>
    <t>23</t>
  </si>
  <si>
    <t>耳及び乳様突起の疾患</t>
  </si>
  <si>
    <t>08000</t>
  </si>
  <si>
    <t>梅毒</t>
  </si>
  <si>
    <t>22</t>
  </si>
  <si>
    <t>眼及び付属期の疾患</t>
  </si>
  <si>
    <t>07000</t>
  </si>
  <si>
    <t>破傷風（新生児破傷風を除く）</t>
  </si>
  <si>
    <t>12</t>
  </si>
  <si>
    <t>ヒト免疫不全ウイルス[ＨＩＶ]病</t>
  </si>
  <si>
    <t>01500</t>
  </si>
  <si>
    <t>直接産科的死亡</t>
  </si>
  <si>
    <t>79</t>
  </si>
  <si>
    <t>妊娠、分娩及び産じょく</t>
  </si>
  <si>
    <t>15000</t>
  </si>
  <si>
    <t>前立腺肥大症</t>
  </si>
  <si>
    <t>78</t>
  </si>
  <si>
    <t>髄膜炎</t>
  </si>
  <si>
    <t>06100</t>
  </si>
  <si>
    <t>虫垂炎</t>
  </si>
  <si>
    <t>70</t>
  </si>
  <si>
    <t>乳児突然死症候群</t>
  </si>
  <si>
    <r>
      <t>1</t>
    </r>
    <r>
      <rPr>
        <sz val="12"/>
        <rFont val="ＭＳ 明朝"/>
        <family val="1"/>
      </rPr>
      <t>8200</t>
    </r>
  </si>
  <si>
    <t>麻疹</t>
  </si>
  <si>
    <t>16</t>
  </si>
  <si>
    <t>他殺</t>
  </si>
  <si>
    <t>20300</t>
  </si>
  <si>
    <t>43</t>
  </si>
  <si>
    <t>10100</t>
  </si>
  <si>
    <t>E116</t>
  </si>
  <si>
    <t>アルツハイマー病</t>
  </si>
  <si>
    <t>06400</t>
  </si>
  <si>
    <t>栄養欠乏症</t>
  </si>
  <si>
    <t>40</t>
  </si>
  <si>
    <t>皮膚及び皮下組織の疾患</t>
  </si>
  <si>
    <t>12000</t>
  </si>
  <si>
    <t>その他の周産期の死因</t>
  </si>
  <si>
    <t>84～87</t>
  </si>
  <si>
    <t>脊髄性筋萎縮症及び関連症候群</t>
  </si>
  <si>
    <t>06200</t>
  </si>
  <si>
    <t>82</t>
  </si>
  <si>
    <t>腸管感染症</t>
  </si>
  <si>
    <r>
      <t>0</t>
    </r>
    <r>
      <rPr>
        <sz val="12"/>
        <rFont val="ＭＳ 明朝"/>
        <family val="1"/>
      </rPr>
      <t>1100</t>
    </r>
  </si>
  <si>
    <t>胃腸炎</t>
  </si>
  <si>
    <t>4,72</t>
  </si>
  <si>
    <t>周産期に発生した病態</t>
  </si>
  <si>
    <t>その他の外因</t>
  </si>
  <si>
    <t>E117</t>
  </si>
  <si>
    <t>急性気管支炎</t>
  </si>
  <si>
    <t>10300</t>
  </si>
  <si>
    <t>貧血</t>
  </si>
  <si>
    <t>41</t>
  </si>
  <si>
    <r>
      <t>0</t>
    </r>
    <r>
      <rPr>
        <sz val="12"/>
        <rFont val="ＭＳ 明朝"/>
        <family val="1"/>
      </rPr>
      <t>3100</t>
    </r>
  </si>
  <si>
    <t>肺気腫</t>
  </si>
  <si>
    <t>67</t>
  </si>
  <si>
    <t>結核</t>
  </si>
  <si>
    <r>
      <t>0</t>
    </r>
    <r>
      <rPr>
        <sz val="12"/>
        <rFont val="ＭＳ 明朝"/>
        <family val="1"/>
      </rPr>
      <t>1200</t>
    </r>
  </si>
  <si>
    <t>先天異常</t>
  </si>
  <si>
    <t>81</t>
  </si>
  <si>
    <t>先天奇形、変形及び染色体異常</t>
  </si>
  <si>
    <t>17000</t>
  </si>
  <si>
    <t>その他の感染症及び寄生虫病</t>
  </si>
  <si>
    <t>26</t>
  </si>
  <si>
    <t>糸球体疾患及び腎尿細管間質性疾患</t>
  </si>
  <si>
    <r>
      <t>1</t>
    </r>
    <r>
      <rPr>
        <sz val="12"/>
        <rFont val="ＭＳ 明朝"/>
        <family val="1"/>
      </rPr>
      <t>4100</t>
    </r>
  </si>
  <si>
    <t>ウイルス肝炎</t>
  </si>
  <si>
    <t>18,19</t>
  </si>
  <si>
    <t>胃潰瘍及び十二指腸潰瘍</t>
  </si>
  <si>
    <r>
      <t>1</t>
    </r>
    <r>
      <rPr>
        <sz val="12"/>
        <rFont val="ＭＳ 明朝"/>
        <family val="1"/>
      </rPr>
      <t>1100</t>
    </r>
  </si>
  <si>
    <t>5～6</t>
  </si>
  <si>
    <t>パーキンソン病</t>
  </si>
  <si>
    <t>06300</t>
  </si>
  <si>
    <t>肝疾患（肝硬変を除く）</t>
  </si>
  <si>
    <t>74</t>
  </si>
  <si>
    <t>血管性及び詳細不明の痴呆</t>
  </si>
  <si>
    <r>
      <t>0</t>
    </r>
    <r>
      <rPr>
        <sz val="12"/>
        <rFont val="ＭＳ 明朝"/>
        <family val="1"/>
      </rPr>
      <t>5100</t>
    </r>
  </si>
  <si>
    <t>精神障害</t>
  </si>
  <si>
    <t>42</t>
  </si>
  <si>
    <t>01400</t>
  </si>
  <si>
    <t>胃及び十二指腸潰瘍</t>
  </si>
  <si>
    <t>69</t>
  </si>
  <si>
    <t>筋骨格系及び結合組織の疾患</t>
  </si>
  <si>
    <r>
      <t>1</t>
    </r>
    <r>
      <rPr>
        <sz val="12"/>
        <rFont val="ＭＳ 明朝"/>
        <family val="1"/>
      </rPr>
      <t>3000</t>
    </r>
  </si>
  <si>
    <t>腹腔ヘルニア及び腸閉塞</t>
  </si>
  <si>
    <t>71</t>
  </si>
  <si>
    <t>ヘルニア及び腸閉塞</t>
  </si>
  <si>
    <r>
      <t>1</t>
    </r>
    <r>
      <rPr>
        <sz val="12"/>
        <rFont val="ＭＳ 明朝"/>
        <family val="1"/>
      </rPr>
      <t>1200</t>
    </r>
  </si>
  <si>
    <t>喘息</t>
  </si>
  <si>
    <t>68</t>
  </si>
  <si>
    <t>大動脈瘤及び解離</t>
  </si>
  <si>
    <r>
      <t>0</t>
    </r>
    <r>
      <rPr>
        <sz val="12"/>
        <rFont val="ＭＳ 明朝"/>
        <family val="1"/>
      </rPr>
      <t>9400</t>
    </r>
  </si>
  <si>
    <t>敗血症（新生児敗血症を除く）</t>
  </si>
  <si>
    <t>13</t>
  </si>
  <si>
    <t>10500</t>
  </si>
  <si>
    <t>中枢神経系の非炎症性疾患</t>
  </si>
  <si>
    <t>44</t>
  </si>
  <si>
    <t>敗血症（新生児の細菌性敗血症を除く）</t>
  </si>
  <si>
    <r>
      <t>0</t>
    </r>
    <r>
      <rPr>
        <sz val="12"/>
        <rFont val="ＭＳ 明朝"/>
        <family val="1"/>
      </rPr>
      <t>1300</t>
    </r>
  </si>
  <si>
    <t>良性及び性質不詳の新生物</t>
  </si>
  <si>
    <t>38</t>
  </si>
  <si>
    <t>その他の新生物</t>
  </si>
  <si>
    <t>02200</t>
  </si>
  <si>
    <t>高血圧性疾患</t>
  </si>
  <si>
    <t>48～49</t>
  </si>
  <si>
    <t>09100</t>
  </si>
  <si>
    <t>循環系のその他の疾患</t>
  </si>
  <si>
    <t>61</t>
  </si>
  <si>
    <t>肝疾患</t>
  </si>
  <si>
    <t>糖尿病</t>
  </si>
  <si>
    <t>39</t>
  </si>
  <si>
    <t>腎不全</t>
  </si>
  <si>
    <t>14200</t>
  </si>
  <si>
    <t>慢性肝疾患及び肝硬変</t>
  </si>
  <si>
    <t>73</t>
  </si>
  <si>
    <t>慢性閉塞性肺疾患</t>
  </si>
  <si>
    <t>10400</t>
  </si>
  <si>
    <t>自殺</t>
  </si>
  <si>
    <t>E115</t>
  </si>
  <si>
    <t>04100</t>
  </si>
  <si>
    <t>腎炎、ﾈﾌﾛｰｾﾞ症候群及びﾈﾌﾛｰｾﾞ</t>
  </si>
  <si>
    <t>76～77</t>
  </si>
  <si>
    <t>精神病の記載のない老衰</t>
  </si>
  <si>
    <t>88</t>
  </si>
  <si>
    <t>老衰</t>
  </si>
  <si>
    <t>18100</t>
  </si>
  <si>
    <t>不慮の事故及び有害作用</t>
  </si>
  <si>
    <t>E104～E114</t>
  </si>
  <si>
    <t>不慮の事故</t>
  </si>
  <si>
    <t>20100</t>
  </si>
  <si>
    <t>その他すべての疾患</t>
  </si>
  <si>
    <t>89</t>
  </si>
  <si>
    <t>10200</t>
  </si>
  <si>
    <t>肺炎及び気管支炎</t>
  </si>
  <si>
    <t>62,63,66</t>
  </si>
  <si>
    <t>脳血管疾患</t>
  </si>
  <si>
    <r>
      <t>09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00</t>
    </r>
  </si>
  <si>
    <t>58～60</t>
  </si>
  <si>
    <t>心疾患（高血圧性心疾患を除く）</t>
  </si>
  <si>
    <r>
      <t>0</t>
    </r>
    <r>
      <rPr>
        <sz val="12"/>
        <rFont val="ＭＳ 明朝"/>
        <family val="1"/>
      </rPr>
      <t>9200</t>
    </r>
  </si>
  <si>
    <t>心疾患</t>
  </si>
  <si>
    <t>46,51～52,54～56</t>
  </si>
  <si>
    <t>悪性新生物</t>
  </si>
  <si>
    <t>02100</t>
  </si>
  <si>
    <t>死亡総数</t>
  </si>
  <si>
    <t>（死亡数順）</t>
  </si>
  <si>
    <t>（死亡数順）</t>
  </si>
  <si>
    <r>
      <t>9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</si>
  <si>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r>
      <t>8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</si>
  <si>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平成7年</t>
  </si>
  <si>
    <t>（死　因　分　類）</t>
  </si>
  <si>
    <r>
      <t>6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</si>
  <si>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</si>
  <si>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平成4年</t>
  </si>
  <si>
    <t>平　成　7　～</t>
  </si>
  <si>
    <r>
      <t>昭和54～平成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　　　　　（簡単分類）</t>
    </r>
  </si>
  <si>
    <t>死亡率（人口10万対）</t>
  </si>
  <si>
    <t>死　　  亡　　  数</t>
  </si>
  <si>
    <t>死　　　　因　　　　別</t>
  </si>
  <si>
    <t>分　類　符　号</t>
  </si>
  <si>
    <t>死　　亡　　数</t>
  </si>
  <si>
    <t>146 　　主　　要　　死　　因　　別　　死　　亡　　数　　等</t>
  </si>
  <si>
    <t>分　類　符　号</t>
  </si>
  <si>
    <t>28～37</t>
  </si>
  <si>
    <t>出産時外傷、低酸素症、分娩仮死及びその他の呼吸器病態</t>
  </si>
  <si>
    <t>衛生及び環境　243</t>
  </si>
  <si>
    <t>244  衛生及び環境</t>
  </si>
  <si>
    <t>資料　石川県衛生総務課、金沢市保健所</t>
  </si>
  <si>
    <r>
      <t xml:space="preserve"> </t>
    </r>
    <r>
      <rPr>
        <sz val="12"/>
        <rFont val="ＭＳ 明朝"/>
        <family val="1"/>
      </rPr>
      <t xml:space="preserve">  2</t>
    </r>
    <r>
      <rPr>
        <sz val="12"/>
        <rFont val="ＭＳ 明朝"/>
        <family val="1"/>
      </rPr>
      <t>　平成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年は県保健所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月11日現在、金沢市保健所11月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日現在である。</t>
    </r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</si>
  <si>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事務職員、技能労務職員を除き、センター職員を加えた人数である。</t>
    </r>
  </si>
  <si>
    <t>金沢市保健所</t>
  </si>
  <si>
    <t>　〃　能登北部保健所</t>
  </si>
  <si>
    <t>　〃　能登中部保健所</t>
  </si>
  <si>
    <t>　〃　石川中央保健所</t>
  </si>
  <si>
    <t>石川県南加賀保健所</t>
  </si>
  <si>
    <t>衛生
工学</t>
  </si>
  <si>
    <t>作　業　　　　療法士</t>
  </si>
  <si>
    <t>歯　科　　　　衛生士</t>
  </si>
  <si>
    <t>化学職</t>
  </si>
  <si>
    <t>看護婦</t>
  </si>
  <si>
    <t>保健婦</t>
  </si>
  <si>
    <t>管　理　　　　　栄養士</t>
  </si>
  <si>
    <t>衛　生　　　検　査　　　　技　師</t>
  </si>
  <si>
    <t>臨　床　　　　検　査　　　　技　師</t>
  </si>
  <si>
    <r>
      <t xml:space="preserve">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療　　　　放射線　　　　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師</t>
    </r>
  </si>
  <si>
    <t>獣医師</t>
  </si>
  <si>
    <t>薬剤師</t>
  </si>
  <si>
    <t>医　師</t>
  </si>
  <si>
    <t>総数</t>
  </si>
  <si>
    <t>年　次　及　び　　　　　　　　保　健　所　名</t>
  </si>
  <si>
    <t>(単位：人)</t>
  </si>
  <si>
    <t>147 　　保　健　所　職　員　現　員　数（各年4月1日現在）</t>
  </si>
  <si>
    <t>平   成   6   年</t>
  </si>
  <si>
    <t xml:space="preserve">            7</t>
  </si>
  <si>
    <t xml:space="preserve">            8</t>
  </si>
  <si>
    <t xml:space="preserve">            9</t>
  </si>
  <si>
    <t xml:space="preserve">          10</t>
  </si>
  <si>
    <t>資料　石川県衛生総務課「厚生省報告例」</t>
  </si>
  <si>
    <r>
      <t>注　平成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年までは年報、平成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年からは年度報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(平成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日～</t>
    </r>
    <r>
      <rPr>
        <sz val="12"/>
        <rFont val="ＭＳ 明朝"/>
        <family val="1"/>
      </rPr>
      <t>10年3月31日）である。</t>
    </r>
  </si>
  <si>
    <t>―</t>
  </si>
  <si>
    <t>クリー　　ニング　　所</t>
  </si>
  <si>
    <t>美容所</t>
  </si>
  <si>
    <t>理容所</t>
  </si>
  <si>
    <t>公　衆　　浴　場</t>
  </si>
  <si>
    <t>下　宿</t>
  </si>
  <si>
    <t>簡　易　　宿　所</t>
  </si>
  <si>
    <t>旅　館</t>
  </si>
  <si>
    <t>ホテル</t>
  </si>
  <si>
    <t>常設の　　興業場</t>
  </si>
  <si>
    <t>火　葬  （年間）  （件数）</t>
  </si>
  <si>
    <t>埋　葬  （年間）  （件数）</t>
  </si>
  <si>
    <t>納骨堂</t>
  </si>
  <si>
    <t>火葬場</t>
  </si>
  <si>
    <t>墓　地</t>
  </si>
  <si>
    <t>148　　環境衛生関係施設数</t>
  </si>
  <si>
    <t>平   成   5   年</t>
  </si>
  <si>
    <t xml:space="preserve">            6</t>
  </si>
  <si>
    <t xml:space="preserve">     9 年 度</t>
  </si>
  <si>
    <r>
      <t>注　平成8</t>
    </r>
    <r>
      <rPr>
        <sz val="12"/>
        <rFont val="ＭＳ 明朝"/>
        <family val="1"/>
      </rPr>
      <t>年までは年報、平成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年からは年度報(平成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日～</t>
    </r>
    <r>
      <rPr>
        <sz val="12"/>
        <rFont val="ＭＳ 明朝"/>
        <family val="1"/>
      </rPr>
      <t>10年3月31日）である。</t>
    </r>
  </si>
  <si>
    <t>その他</t>
  </si>
  <si>
    <t>菓  子　販売業</t>
  </si>
  <si>
    <t>そう菜　  販売業</t>
  </si>
  <si>
    <t>野  菜　果  物　販売業</t>
  </si>
  <si>
    <t>乳さく   　取　業</t>
  </si>
  <si>
    <t>豆  腐　製造業</t>
  </si>
  <si>
    <t>醤  油　製造業</t>
  </si>
  <si>
    <t>めん類　製造業</t>
  </si>
  <si>
    <t>魚介類　販売業</t>
  </si>
  <si>
    <t>食  肉　販売業</t>
  </si>
  <si>
    <t>乳　類　  販売業</t>
  </si>
  <si>
    <t>アイスクリーム類 製 造 業</t>
  </si>
  <si>
    <t>菓　子　製造業</t>
  </si>
  <si>
    <t>喫茶店　営  業</t>
  </si>
  <si>
    <r>
      <t xml:space="preserve">飲食店　営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</si>
  <si>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t>総　数</t>
  </si>
  <si>
    <t>149　　食　品　衛　生　監　視　対　象　施　設　数</t>
  </si>
  <si>
    <t>年　　　　度</t>
  </si>
  <si>
    <t>資料　石川県衛生総務課、生活衛生課</t>
  </si>
  <si>
    <t>注　疑似患者は含まれていない。</t>
  </si>
  <si>
    <t>日  本　　脳　炎</t>
  </si>
  <si>
    <t>ペスト</t>
  </si>
  <si>
    <r>
      <t xml:space="preserve">流行性　脳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脊　　髄膜炎</t>
    </r>
  </si>
  <si>
    <t>ジフテ    リ  ヤ</t>
  </si>
  <si>
    <t>しょう     こう熱</t>
  </si>
  <si>
    <t>発しん    チフス</t>
  </si>
  <si>
    <t>痘そう</t>
  </si>
  <si>
    <t>パラチ    フ  ス</t>
  </si>
  <si>
    <t>腸  チ    フ  ス</t>
  </si>
  <si>
    <t>疫  痢</t>
  </si>
  <si>
    <t>赤  痢</t>
  </si>
  <si>
    <t>コレラ</t>
  </si>
  <si>
    <t>総  数</t>
  </si>
  <si>
    <t>食中毒</t>
  </si>
  <si>
    <t>法　　　　　定　　　　　伝　　　　　染　　　　　病</t>
  </si>
  <si>
    <t>150　　法定伝染病及び食中毒患者数</t>
  </si>
  <si>
    <t>年　　　　次</t>
  </si>
  <si>
    <t xml:space="preserve">     9</t>
  </si>
  <si>
    <t>資料　石川県衛生総務課「保健所運営報告」</t>
  </si>
  <si>
    <r>
      <t>注　平成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年までは年報、平成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年からは年度報(平成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日～</t>
    </r>
    <r>
      <rPr>
        <sz val="12"/>
        <rFont val="ＭＳ 明朝"/>
        <family val="1"/>
      </rPr>
      <t>10年3月31日）である。</t>
    </r>
  </si>
  <si>
    <t xml:space="preserve">             9 年 度</t>
  </si>
  <si>
    <t>陽  性  者</t>
  </si>
  <si>
    <t>被判定者数</t>
  </si>
  <si>
    <t>結核発病のお     それのある者</t>
  </si>
  <si>
    <t>発見結核 患 者 数</t>
  </si>
  <si>
    <r>
      <t>直接</t>
    </r>
    <r>
      <rPr>
        <sz val="12"/>
        <rFont val="ＭＳ 明朝"/>
        <family val="1"/>
      </rPr>
      <t>撮</t>
    </r>
    <r>
      <rPr>
        <sz val="12"/>
        <rFont val="ＭＳ 明朝"/>
        <family val="1"/>
      </rPr>
      <t xml:space="preserve">影             人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数</t>
    </r>
  </si>
  <si>
    <r>
      <t>間接</t>
    </r>
    <r>
      <rPr>
        <sz val="12"/>
        <rFont val="ＭＳ 明朝"/>
        <family val="1"/>
      </rPr>
      <t>撮</t>
    </r>
    <r>
      <rPr>
        <sz val="12"/>
        <rFont val="ＭＳ 明朝"/>
        <family val="1"/>
      </rPr>
      <t xml:space="preserve">影                         人  </t>
    </r>
    <r>
      <rPr>
        <sz val="12"/>
        <rFont val="ＭＳ 明朝"/>
        <family val="1"/>
      </rPr>
      <t xml:space="preserve">  数</t>
    </r>
  </si>
  <si>
    <r>
      <t>Ｂ 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Ｇ　　　　　　接種者数</t>
    </r>
  </si>
  <si>
    <t>ツベルクリン反応</t>
  </si>
  <si>
    <t>年度及び保健所別</t>
  </si>
  <si>
    <t>151  　結  核  予  防  法  に  基  づ  く  検  診  成  績</t>
  </si>
  <si>
    <t>資料　石川県統計課「石川県学校保健統計調査」</t>
  </si>
  <si>
    <t>10</t>
  </si>
  <si>
    <t>平成5年度</t>
  </si>
  <si>
    <t>昭和63年度</t>
  </si>
  <si>
    <t>座高</t>
  </si>
  <si>
    <t>体重</t>
  </si>
  <si>
    <t>身長</t>
  </si>
  <si>
    <t>女</t>
  </si>
  <si>
    <t>男</t>
  </si>
  <si>
    <r>
      <t>17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歳</t>
    </r>
  </si>
  <si>
    <r>
      <t>16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歳</t>
    </r>
  </si>
  <si>
    <r>
      <t>15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歳</t>
    </r>
  </si>
  <si>
    <r>
      <t>14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歳</t>
    </r>
  </si>
  <si>
    <r>
      <t xml:space="preserve">13 </t>
    </r>
    <r>
      <rPr>
        <sz val="12"/>
        <rFont val="ＭＳ 明朝"/>
        <family val="1"/>
      </rPr>
      <t>　歳</t>
    </r>
  </si>
  <si>
    <r>
      <t xml:space="preserve">12 </t>
    </r>
    <r>
      <rPr>
        <sz val="12"/>
        <rFont val="ＭＳ 明朝"/>
        <family val="1"/>
      </rPr>
      <t>　歳</t>
    </r>
  </si>
  <si>
    <r>
      <t>高　 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校</t>
    </r>
  </si>
  <si>
    <t>中　　　学　　　校</t>
  </si>
  <si>
    <t>区　          　　分</t>
  </si>
  <si>
    <r>
      <t>11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歳</t>
    </r>
  </si>
  <si>
    <r>
      <t>10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歳</t>
    </r>
  </si>
  <si>
    <t>9　　歳</t>
  </si>
  <si>
    <t>8　　歳</t>
  </si>
  <si>
    <t>7　　歳</t>
  </si>
  <si>
    <t>6　　歳</t>
  </si>
  <si>
    <t>小　　　　　　　学　　　　　　　校</t>
  </si>
  <si>
    <t>（単位：cm、 kg）</t>
  </si>
  <si>
    <t>152　　児　童　生　徒　年　齢　別　平  均  体  位</t>
  </si>
  <si>
    <t>衛生及び環境　245</t>
  </si>
  <si>
    <t>246  衛生及び環境</t>
  </si>
  <si>
    <t>資料　石川県環境整備課「一般廃棄物処理事業実態調査」</t>
  </si>
  <si>
    <r>
      <t xml:space="preserve"> </t>
    </r>
    <r>
      <rPr>
        <sz val="12"/>
        <rFont val="ＭＳ 明朝"/>
        <family val="1"/>
      </rPr>
      <t xml:space="preserve">  2</t>
    </r>
    <r>
      <rPr>
        <sz val="12"/>
        <rFont val="ＭＳ 明朝"/>
        <family val="1"/>
      </rPr>
      <t>　水洗化人口については、金沢市、輪島市、山中町以外の市町村はそれぞれの地域の組合にも含まれている。</t>
    </r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</si>
  <si>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ごみ処理量その他については、上記以外の市町村での独自処理量があるので、年度計と内訳は一致しない。　</t>
    </r>
  </si>
  <si>
    <t>小          計</t>
  </si>
  <si>
    <t>珠洲市内浦町環境衛生組合</t>
  </si>
  <si>
    <t>能都三郷生活環境振興組合</t>
  </si>
  <si>
    <t>穴水町門前町環境衛生施設組合</t>
  </si>
  <si>
    <t>七尾鹿島広域圏事務組合</t>
  </si>
  <si>
    <t>羽咋郡市広域圏事務組合</t>
  </si>
  <si>
    <t>河北郡広域事務組合</t>
  </si>
  <si>
    <t>松任石川中央医療施設組合</t>
  </si>
  <si>
    <t>松任石川広域事務組合</t>
  </si>
  <si>
    <t>能美郡広域事務組合</t>
  </si>
  <si>
    <t>手取川流域環境衛生事業組合</t>
  </si>
  <si>
    <t>小松加賀環境衛生事務組合</t>
  </si>
  <si>
    <t>平　成　5　年　度</t>
  </si>
  <si>
    <t>その他</t>
  </si>
  <si>
    <t>し    尿        処理施設</t>
  </si>
  <si>
    <t>総   量</t>
  </si>
  <si>
    <t>埋   立</t>
  </si>
  <si>
    <t>焼却施設</t>
  </si>
  <si>
    <t>計</t>
  </si>
  <si>
    <t>水洗化人口　　　　　　　　　　　
（人）</t>
  </si>
  <si>
    <t>自家処理人口
（人）</t>
  </si>
  <si>
    <t>し 尿 処 理 量（kℓ/年)</t>
  </si>
  <si>
    <t>自    家     処 理 量　　　　（ｔ/年）</t>
  </si>
  <si>
    <t>ご　み　処　理　量（ｔ/年）</t>
  </si>
  <si>
    <t>総   計</t>
  </si>
  <si>
    <t>ごみ処理計画       収 集 人 口　  　　　（人）</t>
  </si>
  <si>
    <t>し　　　　　　　　　　　尿</t>
  </si>
  <si>
    <t>ご　　　　　　　み</t>
  </si>
  <si>
    <t>年度並びに市町村
及び一部事務組合別</t>
  </si>
  <si>
    <t>153　　ご み 及 び し 尿 処 理 状 況</t>
  </si>
  <si>
    <t>し尿処理計画　  　区 域 人 口（人）</t>
  </si>
  <si>
    <t>資料　石川県環境政策課「環境大気調査報告書」</t>
  </si>
  <si>
    <t>三　馬　　　　測定局</t>
  </si>
  <si>
    <t>松　任　　　測定局</t>
  </si>
  <si>
    <t>羽　咋　　　測定局</t>
  </si>
  <si>
    <t>大聖寺　　　測定局</t>
  </si>
  <si>
    <t>小　松　　　測定局</t>
  </si>
  <si>
    <t>七 尾　　　測定局</t>
  </si>
  <si>
    <t>松　任　　　　　測定局</t>
  </si>
  <si>
    <t>小　松　　　　　測定局</t>
  </si>
  <si>
    <t>炭化水素　　　　（ppm）</t>
  </si>
  <si>
    <t>一酸化炭素　　　　（ppm）</t>
  </si>
  <si>
    <t>光化学オキシダント（ppm）</t>
  </si>
  <si>
    <r>
      <t>浮 遊 粒 子 状 物 質（mg/㎥</t>
    </r>
    <r>
      <rPr>
        <sz val="12"/>
        <rFont val="ＭＳ 明朝"/>
        <family val="1"/>
      </rPr>
      <t>）</t>
    </r>
  </si>
  <si>
    <t>二　　酸　　化　　窒　　素（ppm）</t>
  </si>
  <si>
    <t>二　　酸　　化　　硫　　黄　（ppm）</t>
  </si>
  <si>
    <t>154 　大　気　汚　染　物　質　測　定　年　平　均　値　</t>
  </si>
  <si>
    <t>平　　成　　6　　年</t>
  </si>
  <si>
    <t xml:space="preserve">      7</t>
  </si>
  <si>
    <r>
      <t xml:space="preserve">      </t>
    </r>
    <r>
      <rPr>
        <sz val="12"/>
        <rFont val="ＭＳ 明朝"/>
        <family val="1"/>
      </rPr>
      <t>8</t>
    </r>
  </si>
  <si>
    <r>
      <t xml:space="preserve">      </t>
    </r>
    <r>
      <rPr>
        <sz val="12"/>
        <rFont val="ＭＳ 明朝"/>
        <family val="1"/>
      </rPr>
      <t>9</t>
    </r>
  </si>
  <si>
    <t xml:space="preserve">     10</t>
  </si>
  <si>
    <t>注　　昼間の１時間値の年平均値</t>
  </si>
  <si>
    <t>年　　　　　　次</t>
  </si>
  <si>
    <t>資料　石川県環境政策課「公害苦情件数調査結果」</t>
  </si>
  <si>
    <t>構成比</t>
  </si>
  <si>
    <t>件　数</t>
  </si>
  <si>
    <t>そ の 他</t>
  </si>
  <si>
    <t>悪　  　臭</t>
  </si>
  <si>
    <t>地 盤 沈 下</t>
  </si>
  <si>
    <t>振　　  動</t>
  </si>
  <si>
    <t>騒　　  音</t>
  </si>
  <si>
    <t>年　　次</t>
  </si>
  <si>
    <r>
      <t xml:space="preserve">構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比</t>
    </r>
  </si>
  <si>
    <r>
      <t xml:space="preserve">件　     </t>
    </r>
    <r>
      <rPr>
        <sz val="12"/>
        <rFont val="ＭＳ 明朝"/>
        <family val="1"/>
      </rPr>
      <t>数</t>
    </r>
  </si>
  <si>
    <r>
      <t>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壌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汚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染</t>
    </r>
  </si>
  <si>
    <t>水 質 汚 濁</t>
  </si>
  <si>
    <t>大 気 汚 染</t>
  </si>
  <si>
    <t>総　　  数</t>
  </si>
  <si>
    <t>（構成比：％）</t>
  </si>
  <si>
    <t>155 　大気汚染、水質汚濁、騒音など公害苦情受理件数</t>
  </si>
  <si>
    <t>平 成 6 年</t>
  </si>
  <si>
    <r>
      <t xml:space="preserve">   </t>
    </r>
    <r>
      <rPr>
        <sz val="12"/>
        <rFont val="ＭＳ 明朝"/>
        <family val="1"/>
      </rPr>
      <t>7</t>
    </r>
  </si>
  <si>
    <r>
      <t xml:space="preserve">   </t>
    </r>
    <r>
      <rPr>
        <sz val="12"/>
        <rFont val="ＭＳ 明朝"/>
        <family val="1"/>
      </rPr>
      <t>8</t>
    </r>
  </si>
  <si>
    <r>
      <t xml:space="preserve">   </t>
    </r>
    <r>
      <rPr>
        <sz val="12"/>
        <rFont val="ＭＳ 明朝"/>
        <family val="1"/>
      </rPr>
      <t>9</t>
    </r>
  </si>
  <si>
    <t xml:space="preserve">   10</t>
  </si>
  <si>
    <t>衛生及び環境　247</t>
  </si>
  <si>
    <t>248  衛生及び環境</t>
  </si>
  <si>
    <t>資料　石川県下水道課、環境整備課、中山間地域対策総室</t>
  </si>
  <si>
    <r>
      <t xml:space="preserve"> </t>
    </r>
    <r>
      <rPr>
        <sz val="12"/>
        <rFont val="ＭＳ 明朝"/>
        <family val="1"/>
      </rPr>
      <t xml:space="preserve">  2</t>
    </r>
    <r>
      <rPr>
        <sz val="12"/>
        <rFont val="ＭＳ 明朝"/>
        <family val="1"/>
      </rPr>
      <t>　合併処理浄化槽は、下水道処理開始公示済区域外の合併処理浄化槽である。</t>
    </r>
  </si>
  <si>
    <r>
      <t>注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>　住民基本台帳人口は平成1</t>
    </r>
    <r>
      <rPr>
        <sz val="12"/>
        <rFont val="ＭＳ 明朝"/>
        <family val="1"/>
      </rPr>
      <t>1年3月31日現在、整備人口は平成11年4月1日現在である。</t>
    </r>
  </si>
  <si>
    <t>珠洲郡</t>
  </si>
  <si>
    <t>鳳至郡</t>
  </si>
  <si>
    <t>鹿島郡</t>
  </si>
  <si>
    <t>羽咋郡</t>
  </si>
  <si>
    <t>河北郡</t>
  </si>
  <si>
    <t>石川郡</t>
  </si>
  <si>
    <t>能美郡</t>
  </si>
  <si>
    <t>江沼郡</t>
  </si>
  <si>
    <t>県計</t>
  </si>
  <si>
    <r>
      <t>整 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率</t>
    </r>
  </si>
  <si>
    <t>整備人口</t>
  </si>
  <si>
    <t>合　　　　計</t>
  </si>
  <si>
    <t>コミュニティ排水処理施設</t>
  </si>
  <si>
    <t>合併処理浄化槽</t>
  </si>
  <si>
    <t>農業集落排水処理施設</t>
  </si>
  <si>
    <r>
      <t>公 共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道</t>
    </r>
  </si>
  <si>
    <r>
      <rPr>
        <sz val="11"/>
        <rFont val="ＭＳ 明朝"/>
        <family val="1"/>
      </rPr>
      <t>住民基本台帳人口</t>
    </r>
    <r>
      <rPr>
        <sz val="12"/>
        <rFont val="ＭＳ 明朝"/>
        <family val="1"/>
      </rPr>
      <t xml:space="preserve">
</t>
    </r>
    <r>
      <rPr>
        <sz val="8"/>
        <rFont val="ＭＳ 明朝"/>
        <family val="1"/>
      </rPr>
      <t>(平成10年3月31日現在)</t>
    </r>
  </si>
  <si>
    <r>
      <t>市 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名</t>
    </r>
  </si>
  <si>
    <t>（単位：人、％）</t>
  </si>
  <si>
    <t>156　汚　水　処　理　施　設　整　備　状　況（平成10年度末現在）</t>
  </si>
  <si>
    <t xml:space="preserve"> </t>
  </si>
  <si>
    <t>衛生及び環境　249</t>
  </si>
  <si>
    <t>250  衛生及び環境</t>
  </si>
  <si>
    <t>資料　石川県環境政策課</t>
  </si>
  <si>
    <r>
      <t xml:space="preserve"> </t>
    </r>
    <r>
      <rPr>
        <sz val="12"/>
        <rFont val="ＭＳ 明朝"/>
        <family val="1"/>
      </rPr>
      <t xml:space="preserve">  4</t>
    </r>
    <r>
      <rPr>
        <sz val="12"/>
        <rFont val="ＭＳ 明朝"/>
        <family val="1"/>
      </rPr>
      <t>　河川の環境基準類型Ｃ，Ｄ，Ｅ及び湖沼・海域の環境基準類型Ｂ，Ｃにおいては大腸菌群数の基準は無い。</t>
    </r>
  </si>
  <si>
    <r>
      <t xml:space="preserve"> </t>
    </r>
    <r>
      <rPr>
        <sz val="12"/>
        <rFont val="ＭＳ 明朝"/>
        <family val="1"/>
      </rPr>
      <t xml:space="preserve">  3</t>
    </r>
    <r>
      <rPr>
        <sz val="12"/>
        <rFont val="ＭＳ 明朝"/>
        <family val="1"/>
      </rPr>
      <t>　ＣＯＤ（化学的酸素要求量）は湖沼と海域に、油分等（ｎ－ヘキサン抽出物質）は海域に適用される。</t>
    </r>
  </si>
  <si>
    <r>
      <t xml:space="preserve"> </t>
    </r>
    <r>
      <rPr>
        <sz val="12"/>
        <rFont val="ＭＳ 明朝"/>
        <family val="1"/>
      </rPr>
      <t xml:space="preserve">  2</t>
    </r>
    <r>
      <rPr>
        <sz val="12"/>
        <rFont val="ＭＳ 明朝"/>
        <family val="1"/>
      </rPr>
      <t>　環境基準地点のみの数値である。</t>
    </r>
  </si>
  <si>
    <r>
      <t xml:space="preserve">注 1  </t>
    </r>
    <r>
      <rPr>
        <sz val="12"/>
        <rFont val="ＭＳ 明朝"/>
        <family val="1"/>
      </rPr>
      <t>ｍ/ｎとは「水質環境基準に適合しない検体数/調査実施検体数」である。</t>
    </r>
  </si>
  <si>
    <t>～</t>
  </si>
  <si>
    <t>／</t>
  </si>
  <si>
    <t>海域Ｃ</t>
  </si>
  <si>
    <t>海域Ｂ</t>
  </si>
  <si>
    <t>金　　沢　　港</t>
  </si>
  <si>
    <t>×</t>
  </si>
  <si>
    <t>湖沼Ｂ</t>
  </si>
  <si>
    <t>河　　北　　潟</t>
  </si>
  <si>
    <t>湖沼Ａ</t>
  </si>
  <si>
    <t>木　　場　　潟</t>
  </si>
  <si>
    <t>柴　　山　　潟</t>
  </si>
  <si>
    <t>Ｂ</t>
  </si>
  <si>
    <t>Ａ</t>
  </si>
  <si>
    <t>若　　山　　川</t>
  </si>
  <si>
    <t>町　　野　　川</t>
  </si>
  <si>
    <t>鳳　　至　　川</t>
  </si>
  <si>
    <t>河　原　田　川</t>
  </si>
  <si>
    <t>Ｃ</t>
  </si>
  <si>
    <t>御　　祓　　川</t>
  </si>
  <si>
    <t>於　　古　　川</t>
  </si>
  <si>
    <t>米　　町　　川</t>
  </si>
  <si>
    <t>子　　浦　　川</t>
  </si>
  <si>
    <t>長　　曽　　川</t>
  </si>
  <si>
    <t>羽　　咋　　川</t>
  </si>
  <si>
    <t>森　　下　　川</t>
  </si>
  <si>
    <t>津　　幡　　川</t>
  </si>
  <si>
    <t>能　　瀬　　川</t>
  </si>
  <si>
    <t>宇　ノ　気　川</t>
  </si>
  <si>
    <t>河北潟・大野川</t>
  </si>
  <si>
    <t>浅　　野　　川</t>
  </si>
  <si>
    <t>Ｅ</t>
  </si>
  <si>
    <t>伏　　見　　川</t>
  </si>
  <si>
    <t>Ｄ</t>
  </si>
  <si>
    <t>犀川</t>
  </si>
  <si>
    <t>ＡＡ</t>
  </si>
  <si>
    <t>大　　日　　川</t>
  </si>
  <si>
    <t>尾　　添　　川</t>
  </si>
  <si>
    <t>手　　取　　川</t>
  </si>
  <si>
    <t>梯川</t>
  </si>
  <si>
    <t>八　日　市　川</t>
  </si>
  <si>
    <t>動　　橋　　川</t>
  </si>
  <si>
    <t>大　聖　寺　川</t>
  </si>
  <si>
    <t>河　川　総　括</t>
  </si>
  <si>
    <t>最低値～最高値</t>
  </si>
  <si>
    <t>ｍ／ｎ</t>
  </si>
  <si>
    <t>大 腸 菌 群 数（ＭＮＰ／100mℓ）</t>
  </si>
  <si>
    <r>
      <t>浮 遊 物 質 量ＳＳ　　　　　　　　　　</t>
    </r>
    <r>
      <rPr>
        <sz val="10"/>
        <rFont val="ＭＳ 明朝"/>
        <family val="1"/>
      </rPr>
      <t>（ｎ―ヘキサン抽出物質（油分））</t>
    </r>
  </si>
  <si>
    <t>生物化学的酸素要求量　ＢＯＤ　　　　（科学的酸素要求量ＣＯＤ）</t>
  </si>
  <si>
    <t>溶 存 酸 素 量ＤＯ</t>
  </si>
  <si>
    <t>水素イオン濃度（ｐＨ）</t>
  </si>
  <si>
    <t>地点数</t>
  </si>
  <si>
    <t>類 型</t>
  </si>
  <si>
    <t>水  　域　  名</t>
  </si>
  <si>
    <t>（単位：mg／ℓ）</t>
  </si>
  <si>
    <t>157　　主　　要　　河　　川　　水　　質　　状　　況（平成10年度）</t>
  </si>
  <si>
    <t>衛生及び環境　251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</si>
</sst>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00;\-#,##0.000"/>
    <numFmt numFmtId="179" formatCode="0.000"/>
    <numFmt numFmtId="180" formatCode="#,##0.0;[Red]\-#,##0.0"/>
    <numFmt numFmtId="181" formatCode="#,##0.0;\-#,##0.0"/>
    <numFmt numFmtId="182" formatCode="0_ "/>
    <numFmt numFmtId="183" formatCode="0.0_ "/>
    <numFmt numFmtId="184" formatCode="0.0;[Red]0.0"/>
  </numFmts>
  <fonts count="5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b/>
      <sz val="16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8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1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8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2" xfId="0" applyFont="1" applyFill="1" applyBorder="1" applyAlignment="1">
      <alignment horizontal="distributed" vertical="center"/>
    </xf>
    <xf numFmtId="38" fontId="0" fillId="0" borderId="13" xfId="48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0" xfId="48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0" fontId="29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11" fillId="0" borderId="0" xfId="0" applyFont="1" applyFill="1" applyBorder="1" applyAlignment="1" applyProtection="1" quotePrefix="1">
      <alignment vertical="center"/>
      <protection/>
    </xf>
    <xf numFmtId="0" fontId="11" fillId="0" borderId="12" xfId="0" applyFont="1" applyFill="1" applyBorder="1" applyAlignment="1">
      <alignment vertical="center"/>
    </xf>
    <xf numFmtId="0" fontId="0" fillId="0" borderId="0" xfId="0" applyFill="1" applyBorder="1" applyAlignment="1" applyProtection="1" quotePrefix="1">
      <alignment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left" vertical="center" indent="1"/>
      <protection/>
    </xf>
    <xf numFmtId="176" fontId="0" fillId="0" borderId="29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left" vertical="center" indent="1"/>
    </xf>
    <xf numFmtId="176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176" fontId="0" fillId="0" borderId="30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quotePrefix="1">
      <alignment horizontal="left" vertical="center" indent="1"/>
    </xf>
    <xf numFmtId="0" fontId="0" fillId="0" borderId="0" xfId="0" applyFont="1" applyFill="1" applyBorder="1" applyAlignment="1" applyProtection="1" quotePrefix="1">
      <alignment horizontal="left" vertical="center" indent="1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 quotePrefix="1">
      <alignment horizontal="center" vertical="center"/>
      <protection/>
    </xf>
    <xf numFmtId="0" fontId="9" fillId="0" borderId="0" xfId="0" applyFont="1" applyFill="1" applyBorder="1" applyAlignment="1">
      <alignment horizontal="distributed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30" xfId="0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left" vertical="center" indent="1"/>
    </xf>
    <xf numFmtId="0" fontId="0" fillId="0" borderId="12" xfId="0" applyFill="1" applyBorder="1" applyAlignment="1" applyProtection="1" quotePrefix="1">
      <alignment horizontal="left" vertical="center" indent="1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 quotePrefix="1">
      <alignment horizontal="left" vertical="center" indent="1"/>
      <protection/>
    </xf>
    <xf numFmtId="0" fontId="0" fillId="0" borderId="12" xfId="0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Alignment="1">
      <alignment horizontal="left" vertical="center" indent="1"/>
    </xf>
    <xf numFmtId="176" fontId="0" fillId="0" borderId="0" xfId="0" applyNumberFormat="1" applyFont="1" applyFill="1" applyBorder="1" applyAlignment="1">
      <alignment vertical="center"/>
    </xf>
    <xf numFmtId="0" fontId="0" fillId="0" borderId="30" xfId="0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0" fontId="28" fillId="0" borderId="12" xfId="0" applyFont="1" applyFill="1" applyBorder="1" applyAlignment="1" quotePrefix="1">
      <alignment horizontal="left" vertical="center" indent="1"/>
    </xf>
    <xf numFmtId="0" fontId="28" fillId="0" borderId="12" xfId="0" applyFont="1" applyFill="1" applyBorder="1" applyAlignment="1">
      <alignment horizontal="left" vertical="center" indent="1"/>
    </xf>
    <xf numFmtId="0" fontId="0" fillId="0" borderId="12" xfId="0" applyFont="1" applyFill="1" applyBorder="1" applyAlignment="1" applyProtection="1" quotePrefix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0" fontId="11" fillId="0" borderId="25" xfId="0" applyFont="1" applyFill="1" applyBorder="1" applyAlignment="1" applyProtection="1">
      <alignment horizontal="distributed" vertical="center"/>
      <protection/>
    </xf>
    <xf numFmtId="0" fontId="11" fillId="0" borderId="30" xfId="0" applyFont="1" applyFill="1" applyBorder="1" applyAlignment="1" applyProtection="1">
      <alignment vertical="center"/>
      <protection/>
    </xf>
    <xf numFmtId="37" fontId="11" fillId="0" borderId="13" xfId="0" applyNumberFormat="1" applyFont="1" applyFill="1" applyBorder="1" applyAlignment="1" applyProtection="1">
      <alignment vertical="center"/>
      <protection/>
    </xf>
    <xf numFmtId="37" fontId="11" fillId="0" borderId="31" xfId="0" applyNumberFormat="1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11" fillId="0" borderId="12" xfId="0" applyFont="1" applyFill="1" applyBorder="1" applyAlignment="1" quotePrefix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Continuous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33" xfId="0" applyFont="1" applyFill="1" applyBorder="1" applyAlignment="1" quotePrefix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 quotePrefix="1">
      <alignment vertical="center"/>
      <protection/>
    </xf>
    <xf numFmtId="0" fontId="11" fillId="0" borderId="0" xfId="0" applyFont="1" applyFill="1" applyBorder="1" applyAlignment="1" applyProtection="1" quotePrefix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37" fontId="11" fillId="0" borderId="10" xfId="0" applyNumberFormat="1" applyFont="1" applyFill="1" applyBorder="1" applyAlignment="1" applyProtection="1">
      <alignment vertical="center"/>
      <protection/>
    </xf>
    <xf numFmtId="37" fontId="11" fillId="0" borderId="10" xfId="0" applyNumberFormat="1" applyFont="1" applyFill="1" applyBorder="1" applyAlignment="1" applyProtection="1">
      <alignment horizontal="right" vertical="center"/>
      <protection/>
    </xf>
    <xf numFmtId="37" fontId="11" fillId="0" borderId="28" xfId="0" applyNumberFormat="1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38" fontId="0" fillId="0" borderId="27" xfId="48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11" fillId="0" borderId="36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vertical="center"/>
    </xf>
    <xf numFmtId="177" fontId="11" fillId="0" borderId="11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38" xfId="0" applyFill="1" applyBorder="1" applyAlignment="1" applyProtection="1" quotePrefix="1">
      <alignment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 quotePrefix="1">
      <alignment horizontal="right" vertical="center"/>
      <protection/>
    </xf>
    <xf numFmtId="0" fontId="11" fillId="0" borderId="0" xfId="0" applyFont="1" applyFill="1" applyBorder="1" applyAlignment="1" applyProtection="1" quotePrefix="1">
      <alignment horizontal="right" vertical="center"/>
      <protection/>
    </xf>
    <xf numFmtId="0" fontId="0" fillId="0" borderId="12" xfId="0" applyFont="1" applyFill="1" applyBorder="1" applyAlignment="1" applyProtection="1" quotePrefix="1">
      <alignment horizontal="left" vertical="center" indent="4"/>
      <protection/>
    </xf>
    <xf numFmtId="0" fontId="0" fillId="0" borderId="0" xfId="0" applyFont="1" applyFill="1" applyBorder="1" applyAlignment="1" applyProtection="1" quotePrefix="1">
      <alignment horizontal="left" vertical="center" indent="4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28" fillId="0" borderId="26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Fill="1" applyAlignment="1" applyProtection="1">
      <alignment vertical="center"/>
      <protection/>
    </xf>
    <xf numFmtId="176" fontId="11" fillId="0" borderId="10" xfId="0" applyNumberFormat="1" applyFont="1" applyFill="1" applyBorder="1" applyAlignment="1" applyProtection="1">
      <alignment vertical="center"/>
      <protection/>
    </xf>
    <xf numFmtId="176" fontId="11" fillId="0" borderId="28" xfId="0" applyNumberFormat="1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 quotePrefix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176" fontId="0" fillId="0" borderId="27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21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ill="1" applyBorder="1" applyAlignment="1" applyProtection="1">
      <alignment horizontal="center" vertical="center"/>
      <protection/>
    </xf>
    <xf numFmtId="176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ill="1" applyBorder="1" applyAlignment="1" applyProtection="1">
      <alignment horizontal="center" vertical="center"/>
      <protection/>
    </xf>
    <xf numFmtId="176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37" fontId="11" fillId="0" borderId="39" xfId="0" applyNumberFormat="1" applyFont="1" applyFill="1" applyBorder="1" applyAlignment="1" applyProtection="1">
      <alignment horizontal="right" vertical="center"/>
      <protection/>
    </xf>
    <xf numFmtId="37" fontId="11" fillId="0" borderId="36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 indent="1"/>
      <protection/>
    </xf>
    <xf numFmtId="0" fontId="11" fillId="0" borderId="12" xfId="0" applyFont="1" applyFill="1" applyBorder="1" applyAlignment="1" applyProtection="1" quotePrefix="1">
      <alignment horizontal="distributed" vertical="center" indent="1"/>
      <protection/>
    </xf>
    <xf numFmtId="0" fontId="0" fillId="0" borderId="12" xfId="0" applyFont="1" applyFill="1" applyBorder="1" applyAlignment="1" applyProtection="1" quotePrefix="1">
      <alignment horizontal="distributed" vertical="center" indent="1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35" xfId="0" applyFill="1" applyBorder="1" applyAlignment="1" applyProtection="1">
      <alignment horizontal="distributed" vertical="center" inden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39" fontId="11" fillId="0" borderId="10" xfId="0" applyNumberFormat="1" applyFont="1" applyFill="1" applyBorder="1" applyAlignment="1" applyProtection="1">
      <alignment vertical="center"/>
      <protection/>
    </xf>
    <xf numFmtId="178" fontId="11" fillId="0" borderId="10" xfId="0" applyNumberFormat="1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 quotePrefix="1">
      <alignment horizontal="center"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79" fontId="0" fillId="0" borderId="13" xfId="0" applyNumberFormat="1" applyFont="1" applyFill="1" applyBorder="1" applyAlignment="1" applyProtection="1">
      <alignment vertical="center"/>
      <protection/>
    </xf>
    <xf numFmtId="179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180" fontId="0" fillId="0" borderId="39" xfId="48" applyNumberFormat="1" applyFont="1" applyFill="1" applyBorder="1" applyAlignment="1" applyProtection="1">
      <alignment vertical="center"/>
      <protection/>
    </xf>
    <xf numFmtId="38" fontId="0" fillId="0" borderId="39" xfId="48" applyFont="1" applyFill="1" applyBorder="1" applyAlignment="1" applyProtection="1">
      <alignment vertical="center"/>
      <protection/>
    </xf>
    <xf numFmtId="38" fontId="0" fillId="0" borderId="39" xfId="48" applyFont="1" applyFill="1" applyBorder="1" applyAlignment="1" applyProtection="1">
      <alignment horizontal="right" vertical="center"/>
      <protection/>
    </xf>
    <xf numFmtId="38" fontId="0" fillId="0" borderId="10" xfId="48" applyFont="1" applyFill="1" applyBorder="1" applyAlignment="1" applyProtection="1">
      <alignment horizontal="right"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180" fontId="11" fillId="0" borderId="0" xfId="48" applyNumberFormat="1" applyFont="1" applyFill="1" applyBorder="1" applyAlignment="1" applyProtection="1">
      <alignment vertical="center"/>
      <protection/>
    </xf>
    <xf numFmtId="38" fontId="11" fillId="0" borderId="0" xfId="48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180" fontId="0" fillId="0" borderId="0" xfId="48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11" fillId="0" borderId="0" xfId="48" applyFont="1" applyFill="1" applyBorder="1" applyAlignment="1" applyProtection="1">
      <alignment horizontal="center" vertical="center"/>
      <protection/>
    </xf>
    <xf numFmtId="38" fontId="11" fillId="0" borderId="0" xfId="48" applyFont="1" applyFill="1" applyBorder="1" applyAlignment="1" applyProtection="1">
      <alignment vertical="center"/>
      <protection/>
    </xf>
    <xf numFmtId="180" fontId="11" fillId="0" borderId="13" xfId="48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quotePrefix="1">
      <alignment horizontal="right" vertical="center"/>
    </xf>
    <xf numFmtId="0" fontId="31" fillId="0" borderId="10" xfId="0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Fill="1" applyAlignment="1">
      <alignment horizontal="left" vertical="top"/>
    </xf>
    <xf numFmtId="0" fontId="31" fillId="0" borderId="0" xfId="0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center" vertical="center"/>
      <protection/>
    </xf>
    <xf numFmtId="181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distributed" vertical="center"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184" fontId="0" fillId="0" borderId="0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123825</xdr:rowOff>
    </xdr:from>
    <xdr:to>
      <xdr:col>1</xdr:col>
      <xdr:colOff>171450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447800" y="1790700"/>
          <a:ext cx="142875" cy="1190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13</xdr:row>
      <xdr:rowOff>104775</xdr:rowOff>
    </xdr:from>
    <xdr:to>
      <xdr:col>1</xdr:col>
      <xdr:colOff>180975</xdr:colOff>
      <xdr:row>16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485900" y="3200400"/>
          <a:ext cx="123825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180975</xdr:colOff>
      <xdr:row>18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514475" y="4124325"/>
          <a:ext cx="952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85725</xdr:rowOff>
    </xdr:from>
    <xdr:to>
      <xdr:col>1</xdr:col>
      <xdr:colOff>180975</xdr:colOff>
      <xdr:row>21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1514475" y="4848225"/>
          <a:ext cx="952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22</xdr:row>
      <xdr:rowOff>85725</xdr:rowOff>
    </xdr:from>
    <xdr:to>
      <xdr:col>1</xdr:col>
      <xdr:colOff>190500</xdr:colOff>
      <xdr:row>24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1524000" y="5324475"/>
          <a:ext cx="9525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25</xdr:row>
      <xdr:rowOff>123825</xdr:rowOff>
    </xdr:from>
    <xdr:to>
      <xdr:col>1</xdr:col>
      <xdr:colOff>180975</xdr:colOff>
      <xdr:row>26</xdr:row>
      <xdr:rowOff>161925</xdr:rowOff>
    </xdr:to>
    <xdr:sp>
      <xdr:nvSpPr>
        <xdr:cNvPr id="6" name="AutoShape 8"/>
        <xdr:cNvSpPr>
          <a:spLocks/>
        </xdr:cNvSpPr>
      </xdr:nvSpPr>
      <xdr:spPr>
        <a:xfrm>
          <a:off x="1514475" y="6076950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76200</xdr:rowOff>
    </xdr:from>
    <xdr:to>
      <xdr:col>2</xdr:col>
      <xdr:colOff>0</xdr:colOff>
      <xdr:row>29</xdr:row>
      <xdr:rowOff>19050</xdr:rowOff>
    </xdr:to>
    <xdr:sp>
      <xdr:nvSpPr>
        <xdr:cNvPr id="7" name="AutoShape 9"/>
        <xdr:cNvSpPr>
          <a:spLocks/>
        </xdr:cNvSpPr>
      </xdr:nvSpPr>
      <xdr:spPr>
        <a:xfrm>
          <a:off x="1485900" y="6505575"/>
          <a:ext cx="18097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29</xdr:row>
      <xdr:rowOff>76200</xdr:rowOff>
    </xdr:from>
    <xdr:to>
      <xdr:col>1</xdr:col>
      <xdr:colOff>190500</xdr:colOff>
      <xdr:row>31</xdr:row>
      <xdr:rowOff>171450</xdr:rowOff>
    </xdr:to>
    <xdr:sp>
      <xdr:nvSpPr>
        <xdr:cNvPr id="8" name="AutoShape 10"/>
        <xdr:cNvSpPr>
          <a:spLocks/>
        </xdr:cNvSpPr>
      </xdr:nvSpPr>
      <xdr:spPr>
        <a:xfrm>
          <a:off x="1524000" y="6981825"/>
          <a:ext cx="952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33</xdr:row>
      <xdr:rowOff>76200</xdr:rowOff>
    </xdr:from>
    <xdr:to>
      <xdr:col>2</xdr:col>
      <xdr:colOff>0</xdr:colOff>
      <xdr:row>34</xdr:row>
      <xdr:rowOff>142875</xdr:rowOff>
    </xdr:to>
    <xdr:sp>
      <xdr:nvSpPr>
        <xdr:cNvPr id="9" name="AutoShape 11"/>
        <xdr:cNvSpPr>
          <a:spLocks/>
        </xdr:cNvSpPr>
      </xdr:nvSpPr>
      <xdr:spPr>
        <a:xfrm>
          <a:off x="1485900" y="7934325"/>
          <a:ext cx="1809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85725</xdr:rowOff>
    </xdr:from>
    <xdr:to>
      <xdr:col>2</xdr:col>
      <xdr:colOff>0</xdr:colOff>
      <xdr:row>37</xdr:row>
      <xdr:rowOff>152400</xdr:rowOff>
    </xdr:to>
    <xdr:sp>
      <xdr:nvSpPr>
        <xdr:cNvPr id="10" name="AutoShape 12"/>
        <xdr:cNvSpPr>
          <a:spLocks/>
        </xdr:cNvSpPr>
      </xdr:nvSpPr>
      <xdr:spPr>
        <a:xfrm>
          <a:off x="1466850" y="8658225"/>
          <a:ext cx="20002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39</xdr:row>
      <xdr:rowOff>104775</xdr:rowOff>
    </xdr:from>
    <xdr:to>
      <xdr:col>1</xdr:col>
      <xdr:colOff>180975</xdr:colOff>
      <xdr:row>40</xdr:row>
      <xdr:rowOff>142875</xdr:rowOff>
    </xdr:to>
    <xdr:sp>
      <xdr:nvSpPr>
        <xdr:cNvPr id="11" name="AutoShape 13"/>
        <xdr:cNvSpPr>
          <a:spLocks/>
        </xdr:cNvSpPr>
      </xdr:nvSpPr>
      <xdr:spPr>
        <a:xfrm>
          <a:off x="1514475" y="9391650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41</xdr:row>
      <xdr:rowOff>95250</xdr:rowOff>
    </xdr:from>
    <xdr:to>
      <xdr:col>1</xdr:col>
      <xdr:colOff>200025</xdr:colOff>
      <xdr:row>42</xdr:row>
      <xdr:rowOff>152400</xdr:rowOff>
    </xdr:to>
    <xdr:sp>
      <xdr:nvSpPr>
        <xdr:cNvPr id="12" name="AutoShape 14"/>
        <xdr:cNvSpPr>
          <a:spLocks/>
        </xdr:cNvSpPr>
      </xdr:nvSpPr>
      <xdr:spPr>
        <a:xfrm>
          <a:off x="1495425" y="9858375"/>
          <a:ext cx="133350" cy="295275"/>
        </a:xfrm>
        <a:prstGeom prst="leftBrace">
          <a:avLst>
            <a:gd name="adj" fmla="val -400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46</xdr:row>
      <xdr:rowOff>85725</xdr:rowOff>
    </xdr:from>
    <xdr:to>
      <xdr:col>1</xdr:col>
      <xdr:colOff>190500</xdr:colOff>
      <xdr:row>47</xdr:row>
      <xdr:rowOff>161925</xdr:rowOff>
    </xdr:to>
    <xdr:sp>
      <xdr:nvSpPr>
        <xdr:cNvPr id="13" name="AutoShape 15"/>
        <xdr:cNvSpPr>
          <a:spLocks/>
        </xdr:cNvSpPr>
      </xdr:nvSpPr>
      <xdr:spPr>
        <a:xfrm>
          <a:off x="1524000" y="11039475"/>
          <a:ext cx="952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48</xdr:row>
      <xdr:rowOff>95250</xdr:rowOff>
    </xdr:from>
    <xdr:to>
      <xdr:col>1</xdr:col>
      <xdr:colOff>190500</xdr:colOff>
      <xdr:row>49</xdr:row>
      <xdr:rowOff>161925</xdr:rowOff>
    </xdr:to>
    <xdr:sp>
      <xdr:nvSpPr>
        <xdr:cNvPr id="14" name="AutoShape 16"/>
        <xdr:cNvSpPr>
          <a:spLocks/>
        </xdr:cNvSpPr>
      </xdr:nvSpPr>
      <xdr:spPr>
        <a:xfrm>
          <a:off x="1524000" y="11525250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50</xdr:row>
      <xdr:rowOff>95250</xdr:rowOff>
    </xdr:from>
    <xdr:to>
      <xdr:col>2</xdr:col>
      <xdr:colOff>0</xdr:colOff>
      <xdr:row>51</xdr:row>
      <xdr:rowOff>161925</xdr:rowOff>
    </xdr:to>
    <xdr:sp>
      <xdr:nvSpPr>
        <xdr:cNvPr id="15" name="AutoShape 17"/>
        <xdr:cNvSpPr>
          <a:spLocks/>
        </xdr:cNvSpPr>
      </xdr:nvSpPr>
      <xdr:spPr>
        <a:xfrm>
          <a:off x="1533525" y="1200150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55</xdr:row>
      <xdr:rowOff>76200</xdr:rowOff>
    </xdr:from>
    <xdr:to>
      <xdr:col>1</xdr:col>
      <xdr:colOff>190500</xdr:colOff>
      <xdr:row>56</xdr:row>
      <xdr:rowOff>152400</xdr:rowOff>
    </xdr:to>
    <xdr:sp>
      <xdr:nvSpPr>
        <xdr:cNvPr id="16" name="AutoShape 18"/>
        <xdr:cNvSpPr>
          <a:spLocks/>
        </xdr:cNvSpPr>
      </xdr:nvSpPr>
      <xdr:spPr>
        <a:xfrm>
          <a:off x="1524000" y="13173075"/>
          <a:ext cx="952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60</xdr:row>
      <xdr:rowOff>95250</xdr:rowOff>
    </xdr:from>
    <xdr:to>
      <xdr:col>1</xdr:col>
      <xdr:colOff>190500</xdr:colOff>
      <xdr:row>61</xdr:row>
      <xdr:rowOff>142875</xdr:rowOff>
    </xdr:to>
    <xdr:sp>
      <xdr:nvSpPr>
        <xdr:cNvPr id="17" name="AutoShape 19"/>
        <xdr:cNvSpPr>
          <a:spLocks/>
        </xdr:cNvSpPr>
      </xdr:nvSpPr>
      <xdr:spPr>
        <a:xfrm>
          <a:off x="1524000" y="14382750"/>
          <a:ext cx="952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75"/>
  <sheetViews>
    <sheetView showGridLines="0" defaultGridColor="0" zoomScale="75" zoomScaleNormal="75" zoomScalePageLayoutView="0" colorId="27" workbookViewId="0" topLeftCell="F1">
      <selection activeCell="W1" sqref="W1"/>
    </sheetView>
  </sheetViews>
  <sheetFormatPr defaultColWidth="10.59765625" defaultRowHeight="18.75" customHeight="1"/>
  <cols>
    <col min="1" max="1" width="2.69921875" style="5" customWidth="1"/>
    <col min="2" max="2" width="8.8984375" style="5" customWidth="1"/>
    <col min="3" max="7" width="7.59765625" style="5" customWidth="1"/>
    <col min="8" max="8" width="9.19921875" style="5" customWidth="1"/>
    <col min="9" max="11" width="7.59765625" style="5" customWidth="1"/>
    <col min="12" max="12" width="8.8984375" style="5" customWidth="1"/>
    <col min="13" max="14" width="10.3984375" style="5" customWidth="1"/>
    <col min="15" max="15" width="9.69921875" style="5" customWidth="1"/>
    <col min="16" max="20" width="9" style="5" customWidth="1"/>
    <col min="21" max="21" width="9.19921875" style="5" customWidth="1"/>
    <col min="22" max="22" width="11.69921875" style="5" customWidth="1"/>
    <col min="23" max="23" width="9" style="5" customWidth="1"/>
    <col min="24" max="16384" width="10.59765625" style="5" customWidth="1"/>
  </cols>
  <sheetData>
    <row r="1" spans="1:23" ht="18.75" customHeight="1">
      <c r="A1" s="77" t="s">
        <v>81</v>
      </c>
      <c r="W1" s="78" t="s">
        <v>82</v>
      </c>
    </row>
    <row r="3" spans="1:23" ht="18.75" customHeight="1">
      <c r="A3" s="79" t="s">
        <v>83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5" spans="1:23" s="1" customFormat="1" ht="18.75" customHeight="1">
      <c r="A5" s="64" t="s">
        <v>72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</row>
    <row r="6" spans="2:23" s="1" customFormat="1" ht="18.75" customHeight="1" thickBo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2" t="s">
        <v>0</v>
      </c>
    </row>
    <row r="7" spans="1:23" s="1" customFormat="1" ht="18.75" customHeight="1">
      <c r="A7" s="56" t="s">
        <v>77</v>
      </c>
      <c r="B7" s="57"/>
      <c r="C7" s="50" t="s">
        <v>78</v>
      </c>
      <c r="D7" s="51"/>
      <c r="E7" s="51"/>
      <c r="F7" s="51"/>
      <c r="G7" s="51"/>
      <c r="H7" s="51"/>
      <c r="I7" s="51"/>
      <c r="J7" s="51"/>
      <c r="K7" s="51"/>
      <c r="L7" s="52"/>
      <c r="M7" s="73" t="s">
        <v>1</v>
      </c>
      <c r="N7" s="52"/>
      <c r="O7" s="71" t="s">
        <v>55</v>
      </c>
      <c r="P7" s="47" t="s">
        <v>66</v>
      </c>
      <c r="Q7" s="47" t="s">
        <v>67</v>
      </c>
      <c r="R7" s="47" t="s">
        <v>2</v>
      </c>
      <c r="S7" s="47" t="s">
        <v>68</v>
      </c>
      <c r="T7" s="47" t="s">
        <v>69</v>
      </c>
      <c r="U7" s="71" t="s">
        <v>56</v>
      </c>
      <c r="V7" s="74" t="s">
        <v>57</v>
      </c>
      <c r="W7" s="68" t="s">
        <v>70</v>
      </c>
    </row>
    <row r="8" spans="1:23" s="1" customFormat="1" ht="18.75" customHeight="1">
      <c r="A8" s="58"/>
      <c r="B8" s="59"/>
      <c r="C8" s="53" t="s">
        <v>79</v>
      </c>
      <c r="D8" s="54"/>
      <c r="E8" s="54"/>
      <c r="F8" s="54"/>
      <c r="G8" s="55"/>
      <c r="H8" s="53" t="s">
        <v>76</v>
      </c>
      <c r="I8" s="54"/>
      <c r="J8" s="54"/>
      <c r="K8" s="54"/>
      <c r="L8" s="55"/>
      <c r="M8" s="66" t="s">
        <v>65</v>
      </c>
      <c r="N8" s="65" t="s">
        <v>64</v>
      </c>
      <c r="O8" s="72"/>
      <c r="P8" s="48"/>
      <c r="Q8" s="48"/>
      <c r="R8" s="48"/>
      <c r="S8" s="48"/>
      <c r="T8" s="48"/>
      <c r="U8" s="72"/>
      <c r="V8" s="75"/>
      <c r="W8" s="69"/>
    </row>
    <row r="9" spans="1:23" s="1" customFormat="1" ht="18.75" customHeight="1">
      <c r="A9" s="60"/>
      <c r="B9" s="61"/>
      <c r="C9" s="15" t="s">
        <v>59</v>
      </c>
      <c r="D9" s="15" t="s">
        <v>61</v>
      </c>
      <c r="E9" s="15" t="s">
        <v>60</v>
      </c>
      <c r="F9" s="15" t="s">
        <v>62</v>
      </c>
      <c r="G9" s="15" t="s">
        <v>63</v>
      </c>
      <c r="H9" s="15" t="s">
        <v>59</v>
      </c>
      <c r="I9" s="15" t="s">
        <v>61</v>
      </c>
      <c r="J9" s="15" t="s">
        <v>60</v>
      </c>
      <c r="K9" s="15" t="s">
        <v>62</v>
      </c>
      <c r="L9" s="15" t="s">
        <v>63</v>
      </c>
      <c r="M9" s="67"/>
      <c r="N9" s="49"/>
      <c r="O9" s="67"/>
      <c r="P9" s="49"/>
      <c r="Q9" s="49"/>
      <c r="R9" s="49"/>
      <c r="S9" s="49"/>
      <c r="T9" s="49"/>
      <c r="U9" s="67"/>
      <c r="V9" s="76"/>
      <c r="W9" s="70"/>
    </row>
    <row r="10" spans="1:37" s="1" customFormat="1" ht="18.75" customHeight="1">
      <c r="A10" s="62" t="s">
        <v>73</v>
      </c>
      <c r="B10" s="63"/>
      <c r="C10" s="37">
        <f>SUM(D10:G10)</f>
        <v>135</v>
      </c>
      <c r="D10" s="38">
        <v>13</v>
      </c>
      <c r="E10" s="11" t="s">
        <v>3</v>
      </c>
      <c r="F10" s="11" t="s">
        <v>3</v>
      </c>
      <c r="G10" s="38">
        <v>122</v>
      </c>
      <c r="H10" s="37">
        <f>SUM(I10:L10)</f>
        <v>21815</v>
      </c>
      <c r="I10" s="39">
        <v>4137</v>
      </c>
      <c r="J10" s="39">
        <v>448</v>
      </c>
      <c r="K10" s="39">
        <v>121</v>
      </c>
      <c r="L10" s="39">
        <v>17109</v>
      </c>
      <c r="M10" s="39">
        <v>732</v>
      </c>
      <c r="N10" s="39">
        <v>2758</v>
      </c>
      <c r="O10" s="39">
        <v>409</v>
      </c>
      <c r="P10" s="39">
        <v>261</v>
      </c>
      <c r="Q10" s="40" t="s">
        <v>54</v>
      </c>
      <c r="R10" s="40" t="s">
        <v>54</v>
      </c>
      <c r="S10" s="40" t="s">
        <v>54</v>
      </c>
      <c r="T10" s="40" t="s">
        <v>54</v>
      </c>
      <c r="U10" s="40" t="s">
        <v>54</v>
      </c>
      <c r="V10" s="40" t="s">
        <v>54</v>
      </c>
      <c r="W10" s="40" t="s">
        <v>54</v>
      </c>
      <c r="X10" s="3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23" s="1" customFormat="1" ht="18.75" customHeight="1">
      <c r="A11" s="83" t="s">
        <v>84</v>
      </c>
      <c r="B11" s="80"/>
      <c r="C11" s="39">
        <f>SUM(D11:G11)</f>
        <v>133</v>
      </c>
      <c r="D11" s="41">
        <v>13</v>
      </c>
      <c r="E11" s="11" t="s">
        <v>3</v>
      </c>
      <c r="F11" s="11" t="s">
        <v>3</v>
      </c>
      <c r="G11" s="41">
        <v>120</v>
      </c>
      <c r="H11" s="39">
        <f>SUM(I11:L11)</f>
        <v>21741</v>
      </c>
      <c r="I11" s="42">
        <v>4137</v>
      </c>
      <c r="J11" s="42">
        <v>448</v>
      </c>
      <c r="K11" s="42">
        <v>121</v>
      </c>
      <c r="L11" s="42">
        <v>17035</v>
      </c>
      <c r="M11" s="42">
        <v>747</v>
      </c>
      <c r="N11" s="42">
        <v>2738</v>
      </c>
      <c r="O11" s="42">
        <v>413</v>
      </c>
      <c r="P11" s="42">
        <v>255</v>
      </c>
      <c r="Q11" s="43">
        <v>2814</v>
      </c>
      <c r="R11" s="43">
        <v>571</v>
      </c>
      <c r="S11" s="43">
        <v>1998</v>
      </c>
      <c r="T11" s="43">
        <v>347</v>
      </c>
      <c r="U11" s="43">
        <v>6355</v>
      </c>
      <c r="V11" s="43">
        <v>4281</v>
      </c>
      <c r="W11" s="43">
        <v>242</v>
      </c>
    </row>
    <row r="12" spans="1:23" s="1" customFormat="1" ht="18.75" customHeight="1">
      <c r="A12" s="83" t="s">
        <v>85</v>
      </c>
      <c r="B12" s="80"/>
      <c r="C12" s="39">
        <f>SUM(D12:G12)</f>
        <v>129</v>
      </c>
      <c r="D12" s="41">
        <v>13</v>
      </c>
      <c r="E12" s="11" t="s">
        <v>3</v>
      </c>
      <c r="F12" s="11" t="s">
        <v>3</v>
      </c>
      <c r="G12" s="41">
        <v>116</v>
      </c>
      <c r="H12" s="39">
        <f>SUM(I12:L12)</f>
        <v>21592</v>
      </c>
      <c r="I12" s="42">
        <v>4137</v>
      </c>
      <c r="J12" s="42">
        <v>420</v>
      </c>
      <c r="K12" s="42">
        <v>121</v>
      </c>
      <c r="L12" s="42">
        <v>16914</v>
      </c>
      <c r="M12" s="42">
        <v>763</v>
      </c>
      <c r="N12" s="42">
        <v>2718</v>
      </c>
      <c r="O12" s="42">
        <v>419</v>
      </c>
      <c r="P12" s="42">
        <v>252</v>
      </c>
      <c r="Q12" s="43" t="s">
        <v>54</v>
      </c>
      <c r="R12" s="43" t="s">
        <v>54</v>
      </c>
      <c r="S12" s="43" t="s">
        <v>54</v>
      </c>
      <c r="T12" s="43" t="s">
        <v>54</v>
      </c>
      <c r="U12" s="43" t="s">
        <v>54</v>
      </c>
      <c r="V12" s="43" t="s">
        <v>54</v>
      </c>
      <c r="W12" s="43" t="s">
        <v>54</v>
      </c>
    </row>
    <row r="13" spans="1:23" s="1" customFormat="1" ht="18.75" customHeight="1">
      <c r="A13" s="83" t="s">
        <v>86</v>
      </c>
      <c r="B13" s="80"/>
      <c r="C13" s="39">
        <f>SUM(D13:G13)</f>
        <v>128</v>
      </c>
      <c r="D13" s="41">
        <v>13</v>
      </c>
      <c r="E13" s="11" t="s">
        <v>3</v>
      </c>
      <c r="F13" s="11" t="s">
        <v>3</v>
      </c>
      <c r="G13" s="41">
        <v>115</v>
      </c>
      <c r="H13" s="39">
        <f>SUM(I13:L13)</f>
        <v>21472</v>
      </c>
      <c r="I13" s="42">
        <v>4092</v>
      </c>
      <c r="J13" s="42">
        <v>348</v>
      </c>
      <c r="K13" s="42">
        <v>121</v>
      </c>
      <c r="L13" s="42">
        <v>16911</v>
      </c>
      <c r="M13" s="42">
        <v>773</v>
      </c>
      <c r="N13" s="42">
        <v>2656</v>
      </c>
      <c r="O13" s="42">
        <v>431</v>
      </c>
      <c r="P13" s="42">
        <v>246</v>
      </c>
      <c r="Q13" s="43">
        <v>2852</v>
      </c>
      <c r="R13" s="43">
        <v>613</v>
      </c>
      <c r="S13" s="43">
        <v>2167</v>
      </c>
      <c r="T13" s="43">
        <v>359</v>
      </c>
      <c r="U13" s="43">
        <v>7059</v>
      </c>
      <c r="V13" s="43">
        <v>4419</v>
      </c>
      <c r="W13" s="43">
        <v>252</v>
      </c>
    </row>
    <row r="14" spans="1:23" s="27" customFormat="1" ht="18.75" customHeight="1">
      <c r="A14" s="81" t="s">
        <v>87</v>
      </c>
      <c r="B14" s="82"/>
      <c r="C14" s="32">
        <f aca="true" t="shared" si="0" ref="C14:P14">SUM(C16:C25,C28,C34,C44,C51,C57,C65,C71)</f>
        <v>127</v>
      </c>
      <c r="D14" s="32">
        <f t="shared" si="0"/>
        <v>13</v>
      </c>
      <c r="E14" s="25" t="s">
        <v>80</v>
      </c>
      <c r="F14" s="25" t="s">
        <v>80</v>
      </c>
      <c r="G14" s="32">
        <f t="shared" si="0"/>
        <v>114</v>
      </c>
      <c r="H14" s="32">
        <f t="shared" si="0"/>
        <v>21342</v>
      </c>
      <c r="I14" s="32">
        <f t="shared" si="0"/>
        <v>4042</v>
      </c>
      <c r="J14" s="32">
        <f t="shared" si="0"/>
        <v>324</v>
      </c>
      <c r="K14" s="32">
        <f t="shared" si="0"/>
        <v>98</v>
      </c>
      <c r="L14" s="32">
        <f t="shared" si="0"/>
        <v>16878</v>
      </c>
      <c r="M14" s="32">
        <f t="shared" si="0"/>
        <v>788</v>
      </c>
      <c r="N14" s="32">
        <f t="shared" si="0"/>
        <v>2609</v>
      </c>
      <c r="O14" s="32">
        <f t="shared" si="0"/>
        <v>436</v>
      </c>
      <c r="P14" s="32">
        <f t="shared" si="0"/>
        <v>246</v>
      </c>
      <c r="Q14" s="26" t="s">
        <v>54</v>
      </c>
      <c r="R14" s="26" t="s">
        <v>54</v>
      </c>
      <c r="S14" s="26" t="s">
        <v>54</v>
      </c>
      <c r="T14" s="26" t="s">
        <v>54</v>
      </c>
      <c r="U14" s="26" t="s">
        <v>54</v>
      </c>
      <c r="V14" s="26" t="s">
        <v>54</v>
      </c>
      <c r="W14" s="26" t="s">
        <v>54</v>
      </c>
    </row>
    <row r="15" spans="1:23" s="27" customFormat="1" ht="18.75" customHeight="1">
      <c r="A15" s="28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s="27" customFormat="1" ht="18.75" customHeight="1">
      <c r="A16" s="45" t="s">
        <v>4</v>
      </c>
      <c r="B16" s="46"/>
      <c r="C16" s="44">
        <f aca="true" t="shared" si="1" ref="C16:C23">SUM(D16:G16)</f>
        <v>57</v>
      </c>
      <c r="D16" s="31">
        <v>6</v>
      </c>
      <c r="E16" s="25" t="s">
        <v>80</v>
      </c>
      <c r="F16" s="25" t="s">
        <v>80</v>
      </c>
      <c r="G16" s="31">
        <v>51</v>
      </c>
      <c r="H16" s="44">
        <f aca="true" t="shared" si="2" ref="H16:H23">SUM(I16:L16)</f>
        <v>10994</v>
      </c>
      <c r="I16" s="32">
        <v>2343</v>
      </c>
      <c r="J16" s="32">
        <v>118</v>
      </c>
      <c r="K16" s="32">
        <v>40</v>
      </c>
      <c r="L16" s="32">
        <v>8493</v>
      </c>
      <c r="M16" s="32">
        <v>369</v>
      </c>
      <c r="N16" s="32">
        <v>1129</v>
      </c>
      <c r="O16" s="32">
        <v>186</v>
      </c>
      <c r="P16" s="32">
        <v>107</v>
      </c>
      <c r="Q16" s="32">
        <v>1526</v>
      </c>
      <c r="R16" s="32">
        <v>286</v>
      </c>
      <c r="S16" s="32">
        <v>1353</v>
      </c>
      <c r="T16" s="32">
        <v>98</v>
      </c>
      <c r="U16" s="32">
        <v>3747</v>
      </c>
      <c r="V16" s="32">
        <v>1737</v>
      </c>
      <c r="W16" s="32">
        <v>124</v>
      </c>
    </row>
    <row r="17" spans="1:23" s="27" customFormat="1" ht="18.75" customHeight="1">
      <c r="A17" s="45" t="s">
        <v>5</v>
      </c>
      <c r="B17" s="46"/>
      <c r="C17" s="44">
        <f t="shared" si="1"/>
        <v>9</v>
      </c>
      <c r="D17" s="31">
        <v>2</v>
      </c>
      <c r="E17" s="25" t="s">
        <v>80</v>
      </c>
      <c r="F17" s="25" t="s">
        <v>80</v>
      </c>
      <c r="G17" s="31">
        <v>7</v>
      </c>
      <c r="H17" s="44">
        <f t="shared" si="2"/>
        <v>1655</v>
      </c>
      <c r="I17" s="32">
        <v>257</v>
      </c>
      <c r="J17" s="32">
        <v>115</v>
      </c>
      <c r="K17" s="32">
        <v>10</v>
      </c>
      <c r="L17" s="32">
        <v>1273</v>
      </c>
      <c r="M17" s="32">
        <v>28</v>
      </c>
      <c r="N17" s="32">
        <v>109</v>
      </c>
      <c r="O17" s="32">
        <v>28</v>
      </c>
      <c r="P17" s="32">
        <v>17</v>
      </c>
      <c r="Q17" s="32">
        <v>138</v>
      </c>
      <c r="R17" s="32">
        <v>33</v>
      </c>
      <c r="S17" s="32">
        <v>603</v>
      </c>
      <c r="T17" s="32">
        <v>21</v>
      </c>
      <c r="U17" s="32">
        <v>558</v>
      </c>
      <c r="V17" s="32">
        <v>373</v>
      </c>
      <c r="W17" s="32">
        <v>22</v>
      </c>
    </row>
    <row r="18" spans="1:23" s="27" customFormat="1" ht="18.75" customHeight="1">
      <c r="A18" s="45" t="s">
        <v>6</v>
      </c>
      <c r="B18" s="46"/>
      <c r="C18" s="44">
        <f t="shared" si="1"/>
        <v>20</v>
      </c>
      <c r="D18" s="31">
        <v>1</v>
      </c>
      <c r="E18" s="25" t="s">
        <v>80</v>
      </c>
      <c r="F18" s="25" t="s">
        <v>80</v>
      </c>
      <c r="G18" s="31">
        <v>19</v>
      </c>
      <c r="H18" s="44">
        <f t="shared" si="2"/>
        <v>1730</v>
      </c>
      <c r="I18" s="32">
        <v>349</v>
      </c>
      <c r="J18" s="32">
        <v>34</v>
      </c>
      <c r="K18" s="32">
        <v>20</v>
      </c>
      <c r="L18" s="32">
        <v>1327</v>
      </c>
      <c r="M18" s="32">
        <v>69</v>
      </c>
      <c r="N18" s="32">
        <v>310</v>
      </c>
      <c r="O18" s="32">
        <v>44</v>
      </c>
      <c r="P18" s="32">
        <v>29</v>
      </c>
      <c r="Q18" s="32">
        <v>176</v>
      </c>
      <c r="R18" s="32">
        <v>66</v>
      </c>
      <c r="S18" s="32">
        <v>138</v>
      </c>
      <c r="T18" s="32">
        <v>31</v>
      </c>
      <c r="U18" s="32">
        <v>443</v>
      </c>
      <c r="V18" s="32">
        <v>577</v>
      </c>
      <c r="W18" s="32">
        <v>20</v>
      </c>
    </row>
    <row r="19" spans="1:23" s="27" customFormat="1" ht="18.75" customHeight="1">
      <c r="A19" s="45" t="s">
        <v>7</v>
      </c>
      <c r="B19" s="46"/>
      <c r="C19" s="44">
        <f t="shared" si="1"/>
        <v>1</v>
      </c>
      <c r="D19" s="25" t="s">
        <v>80</v>
      </c>
      <c r="E19" s="25" t="s">
        <v>80</v>
      </c>
      <c r="F19" s="25" t="s">
        <v>80</v>
      </c>
      <c r="G19" s="31">
        <v>1</v>
      </c>
      <c r="H19" s="44">
        <f t="shared" si="2"/>
        <v>204</v>
      </c>
      <c r="I19" s="25" t="s">
        <v>80</v>
      </c>
      <c r="J19" s="25" t="s">
        <v>80</v>
      </c>
      <c r="K19" s="32">
        <v>4</v>
      </c>
      <c r="L19" s="32">
        <v>200</v>
      </c>
      <c r="M19" s="32">
        <v>19</v>
      </c>
      <c r="N19" s="32">
        <v>38</v>
      </c>
      <c r="O19" s="32">
        <v>11</v>
      </c>
      <c r="P19" s="32">
        <v>3</v>
      </c>
      <c r="Q19" s="32">
        <v>38</v>
      </c>
      <c r="R19" s="32">
        <v>14</v>
      </c>
      <c r="S19" s="32">
        <v>23</v>
      </c>
      <c r="T19" s="32">
        <v>14</v>
      </c>
      <c r="U19" s="32">
        <v>85</v>
      </c>
      <c r="V19" s="32">
        <v>67</v>
      </c>
      <c r="W19" s="32">
        <v>7</v>
      </c>
    </row>
    <row r="20" spans="1:23" s="27" customFormat="1" ht="18.75" customHeight="1">
      <c r="A20" s="45" t="s">
        <v>8</v>
      </c>
      <c r="B20" s="46"/>
      <c r="C20" s="44">
        <f t="shared" si="1"/>
        <v>1</v>
      </c>
      <c r="D20" s="25" t="s">
        <v>80</v>
      </c>
      <c r="E20" s="25" t="s">
        <v>80</v>
      </c>
      <c r="F20" s="25" t="s">
        <v>80</v>
      </c>
      <c r="G20" s="31">
        <v>1</v>
      </c>
      <c r="H20" s="44">
        <f t="shared" si="2"/>
        <v>199</v>
      </c>
      <c r="I20" s="25" t="s">
        <v>80</v>
      </c>
      <c r="J20" s="32">
        <v>7</v>
      </c>
      <c r="K20" s="25" t="s">
        <v>80</v>
      </c>
      <c r="L20" s="32">
        <v>192</v>
      </c>
      <c r="M20" s="32">
        <v>12</v>
      </c>
      <c r="N20" s="32">
        <v>52</v>
      </c>
      <c r="O20" s="32">
        <v>8</v>
      </c>
      <c r="P20" s="32">
        <v>3</v>
      </c>
      <c r="Q20" s="32">
        <v>28</v>
      </c>
      <c r="R20" s="32">
        <v>9</v>
      </c>
      <c r="S20" s="32">
        <v>23</v>
      </c>
      <c r="T20" s="32">
        <v>13</v>
      </c>
      <c r="U20" s="32">
        <v>67</v>
      </c>
      <c r="V20" s="32">
        <v>69</v>
      </c>
      <c r="W20" s="32">
        <v>3</v>
      </c>
    </row>
    <row r="21" spans="1:23" s="27" customFormat="1" ht="18.75" customHeight="1">
      <c r="A21" s="45" t="s">
        <v>9</v>
      </c>
      <c r="B21" s="46"/>
      <c r="C21" s="44">
        <f t="shared" si="1"/>
        <v>8</v>
      </c>
      <c r="D21" s="31">
        <v>2</v>
      </c>
      <c r="E21" s="25" t="s">
        <v>80</v>
      </c>
      <c r="F21" s="25" t="s">
        <v>80</v>
      </c>
      <c r="G21" s="31">
        <v>6</v>
      </c>
      <c r="H21" s="44">
        <f t="shared" si="2"/>
        <v>1429</v>
      </c>
      <c r="I21" s="32">
        <v>309</v>
      </c>
      <c r="J21" s="32">
        <v>50</v>
      </c>
      <c r="K21" s="25" t="s">
        <v>80</v>
      </c>
      <c r="L21" s="32">
        <v>1070</v>
      </c>
      <c r="M21" s="32">
        <v>38</v>
      </c>
      <c r="N21" s="32">
        <v>163</v>
      </c>
      <c r="O21" s="32">
        <v>22</v>
      </c>
      <c r="P21" s="32">
        <v>24</v>
      </c>
      <c r="Q21" s="32">
        <v>92</v>
      </c>
      <c r="R21" s="32">
        <v>26</v>
      </c>
      <c r="S21" s="32">
        <v>81</v>
      </c>
      <c r="T21" s="32">
        <v>19</v>
      </c>
      <c r="U21" s="32">
        <v>279</v>
      </c>
      <c r="V21" s="32">
        <v>387</v>
      </c>
      <c r="W21" s="32">
        <v>7</v>
      </c>
    </row>
    <row r="22" spans="1:23" s="27" customFormat="1" ht="18.75" customHeight="1">
      <c r="A22" s="45" t="s">
        <v>10</v>
      </c>
      <c r="B22" s="46"/>
      <c r="C22" s="44">
        <f t="shared" si="1"/>
        <v>3</v>
      </c>
      <c r="D22" s="25" t="s">
        <v>80</v>
      </c>
      <c r="E22" s="25" t="s">
        <v>80</v>
      </c>
      <c r="F22" s="25" t="s">
        <v>80</v>
      </c>
      <c r="G22" s="31">
        <v>3</v>
      </c>
      <c r="H22" s="44">
        <f t="shared" si="2"/>
        <v>279</v>
      </c>
      <c r="I22" s="25" t="s">
        <v>80</v>
      </c>
      <c r="J22" s="25" t="s">
        <v>80</v>
      </c>
      <c r="K22" s="32">
        <v>12</v>
      </c>
      <c r="L22" s="32">
        <v>267</v>
      </c>
      <c r="M22" s="32">
        <v>27</v>
      </c>
      <c r="N22" s="32">
        <v>150</v>
      </c>
      <c r="O22" s="32">
        <v>14</v>
      </c>
      <c r="P22" s="32">
        <v>2</v>
      </c>
      <c r="Q22" s="32">
        <v>55</v>
      </c>
      <c r="R22" s="32">
        <v>14</v>
      </c>
      <c r="S22" s="32">
        <v>25</v>
      </c>
      <c r="T22" s="32">
        <v>15</v>
      </c>
      <c r="U22" s="32">
        <v>139</v>
      </c>
      <c r="V22" s="32">
        <v>85</v>
      </c>
      <c r="W22" s="32">
        <v>10</v>
      </c>
    </row>
    <row r="23" spans="1:23" s="27" customFormat="1" ht="18.75" customHeight="1">
      <c r="A23" s="45" t="s">
        <v>11</v>
      </c>
      <c r="B23" s="46"/>
      <c r="C23" s="44">
        <f t="shared" si="1"/>
        <v>2</v>
      </c>
      <c r="D23" s="25" t="s">
        <v>80</v>
      </c>
      <c r="E23" s="25" t="s">
        <v>80</v>
      </c>
      <c r="F23" s="25" t="s">
        <v>80</v>
      </c>
      <c r="G23" s="31">
        <v>2</v>
      </c>
      <c r="H23" s="44">
        <f t="shared" si="2"/>
        <v>340</v>
      </c>
      <c r="I23" s="32">
        <v>30</v>
      </c>
      <c r="J23" s="25" t="s">
        <v>80</v>
      </c>
      <c r="K23" s="25" t="s">
        <v>80</v>
      </c>
      <c r="L23" s="32">
        <v>310</v>
      </c>
      <c r="M23" s="32">
        <v>43</v>
      </c>
      <c r="N23" s="32">
        <v>97</v>
      </c>
      <c r="O23" s="32">
        <v>17</v>
      </c>
      <c r="P23" s="32">
        <v>9</v>
      </c>
      <c r="Q23" s="32">
        <v>77</v>
      </c>
      <c r="R23" s="32">
        <v>20</v>
      </c>
      <c r="S23" s="32">
        <v>75</v>
      </c>
      <c r="T23" s="32">
        <v>25</v>
      </c>
      <c r="U23" s="32">
        <v>223</v>
      </c>
      <c r="V23" s="32">
        <v>150</v>
      </c>
      <c r="W23" s="32">
        <v>13</v>
      </c>
    </row>
    <row r="24" spans="1:23" s="27" customFormat="1" ht="18.75" customHeight="1">
      <c r="A24" s="28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1:23" s="27" customFormat="1" ht="18.75" customHeight="1">
      <c r="A25" s="45" t="s">
        <v>12</v>
      </c>
      <c r="B25" s="46"/>
      <c r="C25" s="32">
        <f>SUM(C26)</f>
        <v>1</v>
      </c>
      <c r="D25" s="25" t="s">
        <v>80</v>
      </c>
      <c r="E25" s="25" t="s">
        <v>80</v>
      </c>
      <c r="F25" s="25" t="s">
        <v>80</v>
      </c>
      <c r="G25" s="32">
        <f>SUM(G26)</f>
        <v>1</v>
      </c>
      <c r="H25" s="32">
        <f>SUM(H26)</f>
        <v>351</v>
      </c>
      <c r="I25" s="25" t="s">
        <v>80</v>
      </c>
      <c r="J25" s="25" t="s">
        <v>80</v>
      </c>
      <c r="K25" s="25" t="s">
        <v>80</v>
      </c>
      <c r="L25" s="32">
        <f aca="true" t="shared" si="3" ref="L25:W25">SUM(L26)</f>
        <v>351</v>
      </c>
      <c r="M25" s="32">
        <f t="shared" si="3"/>
        <v>4</v>
      </c>
      <c r="N25" s="32">
        <f t="shared" si="3"/>
        <v>19</v>
      </c>
      <c r="O25" s="32">
        <f t="shared" si="3"/>
        <v>2</v>
      </c>
      <c r="P25" s="32">
        <f t="shared" si="3"/>
        <v>2</v>
      </c>
      <c r="Q25" s="32">
        <f t="shared" si="3"/>
        <v>21</v>
      </c>
      <c r="R25" s="32">
        <f t="shared" si="3"/>
        <v>2</v>
      </c>
      <c r="S25" s="32">
        <f t="shared" si="3"/>
        <v>10</v>
      </c>
      <c r="T25" s="32">
        <f t="shared" si="3"/>
        <v>3</v>
      </c>
      <c r="U25" s="32">
        <f t="shared" si="3"/>
        <v>131</v>
      </c>
      <c r="V25" s="32">
        <f t="shared" si="3"/>
        <v>19</v>
      </c>
      <c r="W25" s="32">
        <f t="shared" si="3"/>
        <v>9</v>
      </c>
    </row>
    <row r="26" spans="1:23" ht="18.75" customHeight="1">
      <c r="A26" s="16"/>
      <c r="B26" s="17" t="s">
        <v>13</v>
      </c>
      <c r="C26" s="39">
        <f>SUM(D26:G26)</f>
        <v>1</v>
      </c>
      <c r="D26" s="11" t="s">
        <v>58</v>
      </c>
      <c r="E26" s="11" t="s">
        <v>58</v>
      </c>
      <c r="F26" s="11" t="s">
        <v>58</v>
      </c>
      <c r="G26" s="41">
        <v>1</v>
      </c>
      <c r="H26" s="39">
        <f>SUM(I26:L26)</f>
        <v>351</v>
      </c>
      <c r="I26" s="11" t="s">
        <v>58</v>
      </c>
      <c r="J26" s="11" t="s">
        <v>58</v>
      </c>
      <c r="K26" s="11" t="s">
        <v>58</v>
      </c>
      <c r="L26" s="42">
        <v>351</v>
      </c>
      <c r="M26" s="42">
        <v>4</v>
      </c>
      <c r="N26" s="42">
        <v>19</v>
      </c>
      <c r="O26" s="42">
        <v>2</v>
      </c>
      <c r="P26" s="42">
        <v>2</v>
      </c>
      <c r="Q26" s="42">
        <v>21</v>
      </c>
      <c r="R26" s="42">
        <v>2</v>
      </c>
      <c r="S26" s="42">
        <v>10</v>
      </c>
      <c r="T26" s="42">
        <v>3</v>
      </c>
      <c r="U26" s="42">
        <v>131</v>
      </c>
      <c r="V26" s="42">
        <v>19</v>
      </c>
      <c r="W26" s="42">
        <v>9</v>
      </c>
    </row>
    <row r="27" spans="1:23" ht="18.75" customHeight="1">
      <c r="A27" s="16"/>
      <c r="B27" s="1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s="27" customFormat="1" ht="18.75" customHeight="1">
      <c r="A28" s="45" t="s">
        <v>14</v>
      </c>
      <c r="B28" s="46"/>
      <c r="C28" s="32">
        <f>SUM(C29:C32)</f>
        <v>3</v>
      </c>
      <c r="D28" s="25" t="s">
        <v>80</v>
      </c>
      <c r="E28" s="25" t="s">
        <v>80</v>
      </c>
      <c r="F28" s="25" t="s">
        <v>80</v>
      </c>
      <c r="G28" s="32">
        <f>SUM(G29:G32)</f>
        <v>3</v>
      </c>
      <c r="H28" s="32">
        <f>SUM(H29:H32)</f>
        <v>511</v>
      </c>
      <c r="I28" s="25" t="s">
        <v>80</v>
      </c>
      <c r="J28" s="25" t="s">
        <v>80</v>
      </c>
      <c r="K28" s="32">
        <f aca="true" t="shared" si="4" ref="K28:W28">SUM(K29:K32)</f>
        <v>12</v>
      </c>
      <c r="L28" s="32">
        <f t="shared" si="4"/>
        <v>499</v>
      </c>
      <c r="M28" s="32">
        <f t="shared" si="4"/>
        <v>22</v>
      </c>
      <c r="N28" s="32">
        <f t="shared" si="4"/>
        <v>25</v>
      </c>
      <c r="O28" s="32">
        <f t="shared" si="4"/>
        <v>14</v>
      </c>
      <c r="P28" s="32">
        <f t="shared" si="4"/>
        <v>7</v>
      </c>
      <c r="Q28" s="32">
        <f t="shared" si="4"/>
        <v>67</v>
      </c>
      <c r="R28" s="32">
        <f t="shared" si="4"/>
        <v>20</v>
      </c>
      <c r="S28" s="32">
        <f t="shared" si="4"/>
        <v>56</v>
      </c>
      <c r="T28" s="32">
        <f t="shared" si="4"/>
        <v>26</v>
      </c>
      <c r="U28" s="32">
        <f t="shared" si="4"/>
        <v>185</v>
      </c>
      <c r="V28" s="32">
        <f t="shared" si="4"/>
        <v>150</v>
      </c>
      <c r="W28" s="32">
        <f t="shared" si="4"/>
        <v>6</v>
      </c>
    </row>
    <row r="29" spans="1:23" ht="18.75" customHeight="1">
      <c r="A29" s="16"/>
      <c r="B29" s="17" t="s">
        <v>15</v>
      </c>
      <c r="C29" s="39">
        <f>SUM(D29:G29)</f>
        <v>1</v>
      </c>
      <c r="D29" s="11" t="s">
        <v>58</v>
      </c>
      <c r="E29" s="11" t="s">
        <v>58</v>
      </c>
      <c r="F29" s="11" t="s">
        <v>58</v>
      </c>
      <c r="G29" s="41">
        <v>1</v>
      </c>
      <c r="H29" s="39">
        <f>SUM(I29:L29)</f>
        <v>155</v>
      </c>
      <c r="I29" s="11" t="s">
        <v>58</v>
      </c>
      <c r="J29" s="11" t="s">
        <v>58</v>
      </c>
      <c r="K29" s="42">
        <v>12</v>
      </c>
      <c r="L29" s="42">
        <v>143</v>
      </c>
      <c r="M29" s="42">
        <v>7</v>
      </c>
      <c r="N29" s="11" t="s">
        <v>58</v>
      </c>
      <c r="O29" s="42">
        <v>4</v>
      </c>
      <c r="P29" s="42">
        <v>1</v>
      </c>
      <c r="Q29" s="42">
        <v>20</v>
      </c>
      <c r="R29" s="42">
        <v>5</v>
      </c>
      <c r="S29" s="42">
        <v>14</v>
      </c>
      <c r="T29" s="42">
        <v>7</v>
      </c>
      <c r="U29" s="42">
        <v>60</v>
      </c>
      <c r="V29" s="42">
        <v>50</v>
      </c>
      <c r="W29" s="11" t="s">
        <v>3</v>
      </c>
    </row>
    <row r="30" spans="1:23" ht="18.75" customHeight="1">
      <c r="A30" s="16"/>
      <c r="B30" s="17" t="s">
        <v>16</v>
      </c>
      <c r="C30" s="39">
        <f>SUM(D30:G30)</f>
        <v>1</v>
      </c>
      <c r="D30" s="11" t="s">
        <v>58</v>
      </c>
      <c r="E30" s="11" t="s">
        <v>58</v>
      </c>
      <c r="F30" s="11" t="s">
        <v>58</v>
      </c>
      <c r="G30" s="41">
        <v>1</v>
      </c>
      <c r="H30" s="39">
        <f>SUM(I30:L30)</f>
        <v>56</v>
      </c>
      <c r="I30" s="11" t="s">
        <v>58</v>
      </c>
      <c r="J30" s="11" t="s">
        <v>58</v>
      </c>
      <c r="K30" s="11" t="s">
        <v>58</v>
      </c>
      <c r="L30" s="42">
        <v>56</v>
      </c>
      <c r="M30" s="42">
        <v>8</v>
      </c>
      <c r="N30" s="42">
        <v>25</v>
      </c>
      <c r="O30" s="42">
        <v>7</v>
      </c>
      <c r="P30" s="42">
        <v>3</v>
      </c>
      <c r="Q30" s="42">
        <v>16</v>
      </c>
      <c r="R30" s="42">
        <v>7</v>
      </c>
      <c r="S30" s="42">
        <v>17</v>
      </c>
      <c r="T30" s="42">
        <v>7</v>
      </c>
      <c r="U30" s="42">
        <v>6</v>
      </c>
      <c r="V30" s="42">
        <v>37</v>
      </c>
      <c r="W30" s="11" t="s">
        <v>3</v>
      </c>
    </row>
    <row r="31" spans="1:23" ht="18.75" customHeight="1">
      <c r="A31" s="16"/>
      <c r="B31" s="17" t="s">
        <v>17</v>
      </c>
      <c r="C31" s="39">
        <f>SUM(D31:G31)</f>
        <v>1</v>
      </c>
      <c r="D31" s="11" t="s">
        <v>58</v>
      </c>
      <c r="E31" s="11" t="s">
        <v>58</v>
      </c>
      <c r="F31" s="11" t="s">
        <v>58</v>
      </c>
      <c r="G31" s="41">
        <v>1</v>
      </c>
      <c r="H31" s="39">
        <f>SUM(I31:L31)</f>
        <v>300</v>
      </c>
      <c r="I31" s="11" t="s">
        <v>58</v>
      </c>
      <c r="J31" s="11" t="s">
        <v>58</v>
      </c>
      <c r="K31" s="11" t="s">
        <v>58</v>
      </c>
      <c r="L31" s="42">
        <v>300</v>
      </c>
      <c r="M31" s="42">
        <v>5</v>
      </c>
      <c r="N31" s="11" t="s">
        <v>58</v>
      </c>
      <c r="O31" s="42">
        <v>2</v>
      </c>
      <c r="P31" s="42">
        <v>3</v>
      </c>
      <c r="Q31" s="42">
        <v>30</v>
      </c>
      <c r="R31" s="42">
        <v>6</v>
      </c>
      <c r="S31" s="42">
        <v>24</v>
      </c>
      <c r="T31" s="42">
        <v>8</v>
      </c>
      <c r="U31" s="42">
        <v>119</v>
      </c>
      <c r="V31" s="42">
        <v>61</v>
      </c>
      <c r="W31" s="42">
        <v>6</v>
      </c>
    </row>
    <row r="32" spans="1:23" ht="18.75" customHeight="1">
      <c r="A32" s="16"/>
      <c r="B32" s="17" t="s">
        <v>18</v>
      </c>
      <c r="C32" s="11" t="s">
        <v>58</v>
      </c>
      <c r="D32" s="11" t="s">
        <v>58</v>
      </c>
      <c r="E32" s="11" t="s">
        <v>58</v>
      </c>
      <c r="F32" s="11" t="s">
        <v>58</v>
      </c>
      <c r="G32" s="11" t="s">
        <v>58</v>
      </c>
      <c r="H32" s="11" t="s">
        <v>58</v>
      </c>
      <c r="I32" s="11" t="s">
        <v>58</v>
      </c>
      <c r="J32" s="11" t="s">
        <v>58</v>
      </c>
      <c r="K32" s="11" t="s">
        <v>58</v>
      </c>
      <c r="L32" s="11" t="s">
        <v>58</v>
      </c>
      <c r="M32" s="42">
        <v>2</v>
      </c>
      <c r="N32" s="11" t="s">
        <v>58</v>
      </c>
      <c r="O32" s="42">
        <v>1</v>
      </c>
      <c r="P32" s="11" t="s">
        <v>58</v>
      </c>
      <c r="Q32" s="42">
        <v>1</v>
      </c>
      <c r="R32" s="42">
        <v>2</v>
      </c>
      <c r="S32" s="11">
        <v>1</v>
      </c>
      <c r="T32" s="42">
        <v>4</v>
      </c>
      <c r="U32" s="11" t="s">
        <v>3</v>
      </c>
      <c r="V32" s="42">
        <v>2</v>
      </c>
      <c r="W32" s="11" t="s">
        <v>3</v>
      </c>
    </row>
    <row r="33" spans="1:23" ht="18.75" customHeight="1">
      <c r="A33" s="16"/>
      <c r="B33" s="1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s="27" customFormat="1" ht="18.75" customHeight="1">
      <c r="A34" s="45" t="s">
        <v>19</v>
      </c>
      <c r="B34" s="46"/>
      <c r="C34" s="32">
        <f>SUM(C35:C42)</f>
        <v>8</v>
      </c>
      <c r="D34" s="32">
        <f>SUM(D35:D42)</f>
        <v>1</v>
      </c>
      <c r="E34" s="25" t="s">
        <v>80</v>
      </c>
      <c r="F34" s="25" t="s">
        <v>80</v>
      </c>
      <c r="G34" s="32">
        <f>SUM(G35:G42)</f>
        <v>7</v>
      </c>
      <c r="H34" s="32">
        <f>SUM(H35:H42)</f>
        <v>895</v>
      </c>
      <c r="I34" s="32">
        <f>SUM(I35:I42)</f>
        <v>298</v>
      </c>
      <c r="J34" s="25" t="s">
        <v>80</v>
      </c>
      <c r="K34" s="25" t="s">
        <v>80</v>
      </c>
      <c r="L34" s="32">
        <f aca="true" t="shared" si="5" ref="L34:W34">SUM(L35:L42)</f>
        <v>597</v>
      </c>
      <c r="M34" s="32">
        <f t="shared" si="5"/>
        <v>44</v>
      </c>
      <c r="N34" s="32">
        <f t="shared" si="5"/>
        <v>154</v>
      </c>
      <c r="O34" s="32">
        <f t="shared" si="5"/>
        <v>26</v>
      </c>
      <c r="P34" s="32">
        <f t="shared" si="5"/>
        <v>14</v>
      </c>
      <c r="Q34" s="32">
        <f t="shared" si="5"/>
        <v>71</v>
      </c>
      <c r="R34" s="32">
        <f t="shared" si="5"/>
        <v>27</v>
      </c>
      <c r="S34" s="32">
        <f t="shared" si="5"/>
        <v>87</v>
      </c>
      <c r="T34" s="32">
        <f t="shared" si="5"/>
        <v>25</v>
      </c>
      <c r="U34" s="32">
        <f t="shared" si="5"/>
        <v>181</v>
      </c>
      <c r="V34" s="32">
        <f t="shared" si="5"/>
        <v>288</v>
      </c>
      <c r="W34" s="32">
        <f t="shared" si="5"/>
        <v>6</v>
      </c>
    </row>
    <row r="35" spans="1:23" ht="18.75" customHeight="1">
      <c r="A35" s="19"/>
      <c r="B35" s="17" t="s">
        <v>20</v>
      </c>
      <c r="C35" s="11" t="s">
        <v>58</v>
      </c>
      <c r="D35" s="11" t="s">
        <v>58</v>
      </c>
      <c r="E35" s="11" t="s">
        <v>58</v>
      </c>
      <c r="F35" s="11" t="s">
        <v>58</v>
      </c>
      <c r="G35" s="11" t="s">
        <v>58</v>
      </c>
      <c r="H35" s="11" t="s">
        <v>58</v>
      </c>
      <c r="I35" s="11" t="s">
        <v>58</v>
      </c>
      <c r="J35" s="11" t="s">
        <v>58</v>
      </c>
      <c r="K35" s="11" t="s">
        <v>58</v>
      </c>
      <c r="L35" s="11" t="s">
        <v>58</v>
      </c>
      <c r="M35" s="42">
        <v>5</v>
      </c>
      <c r="N35" s="42">
        <v>27</v>
      </c>
      <c r="O35" s="42">
        <v>5</v>
      </c>
      <c r="P35" s="42">
        <v>3</v>
      </c>
      <c r="Q35" s="42">
        <v>5</v>
      </c>
      <c r="R35" s="42">
        <v>5</v>
      </c>
      <c r="S35" s="42">
        <v>17</v>
      </c>
      <c r="T35" s="42">
        <v>5</v>
      </c>
      <c r="U35" s="42">
        <v>1</v>
      </c>
      <c r="V35" s="42">
        <v>25</v>
      </c>
      <c r="W35" s="11" t="s">
        <v>3</v>
      </c>
    </row>
    <row r="36" spans="1:23" ht="18.75" customHeight="1">
      <c r="A36" s="19"/>
      <c r="B36" s="17" t="s">
        <v>21</v>
      </c>
      <c r="C36" s="39">
        <f>SUM(D36:G36)</f>
        <v>2</v>
      </c>
      <c r="D36" s="11" t="s">
        <v>58</v>
      </c>
      <c r="E36" s="11" t="s">
        <v>58</v>
      </c>
      <c r="F36" s="11" t="s">
        <v>58</v>
      </c>
      <c r="G36" s="41">
        <v>2</v>
      </c>
      <c r="H36" s="39">
        <f>SUM(I36:L36)</f>
        <v>199</v>
      </c>
      <c r="I36" s="11" t="s">
        <v>58</v>
      </c>
      <c r="J36" s="11" t="s">
        <v>58</v>
      </c>
      <c r="K36" s="11" t="s">
        <v>58</v>
      </c>
      <c r="L36" s="42">
        <v>199</v>
      </c>
      <c r="M36" s="42">
        <v>5</v>
      </c>
      <c r="N36" s="42">
        <v>32</v>
      </c>
      <c r="O36" s="42">
        <v>6</v>
      </c>
      <c r="P36" s="42">
        <v>7</v>
      </c>
      <c r="Q36" s="42">
        <v>19</v>
      </c>
      <c r="R36" s="42">
        <v>6</v>
      </c>
      <c r="S36" s="42">
        <v>28</v>
      </c>
      <c r="T36" s="42">
        <v>5</v>
      </c>
      <c r="U36" s="42">
        <v>59</v>
      </c>
      <c r="V36" s="42">
        <v>55</v>
      </c>
      <c r="W36" s="11" t="s">
        <v>3</v>
      </c>
    </row>
    <row r="37" spans="1:23" ht="18.75" customHeight="1">
      <c r="A37" s="19"/>
      <c r="B37" s="17" t="s">
        <v>22</v>
      </c>
      <c r="C37" s="39">
        <f>SUM(D37:G37)</f>
        <v>6</v>
      </c>
      <c r="D37" s="41">
        <v>1</v>
      </c>
      <c r="E37" s="11" t="s">
        <v>58</v>
      </c>
      <c r="F37" s="11" t="s">
        <v>58</v>
      </c>
      <c r="G37" s="41">
        <v>5</v>
      </c>
      <c r="H37" s="39">
        <f>SUM(I37:L37)</f>
        <v>696</v>
      </c>
      <c r="I37" s="42">
        <v>298</v>
      </c>
      <c r="J37" s="11" t="s">
        <v>58</v>
      </c>
      <c r="K37" s="11" t="s">
        <v>58</v>
      </c>
      <c r="L37" s="11">
        <v>398</v>
      </c>
      <c r="M37" s="42">
        <v>27</v>
      </c>
      <c r="N37" s="42">
        <v>95</v>
      </c>
      <c r="O37" s="42">
        <v>13</v>
      </c>
      <c r="P37" s="42">
        <v>4</v>
      </c>
      <c r="Q37" s="42">
        <v>41</v>
      </c>
      <c r="R37" s="42">
        <v>16</v>
      </c>
      <c r="S37" s="42">
        <v>41</v>
      </c>
      <c r="T37" s="42">
        <v>8</v>
      </c>
      <c r="U37" s="42">
        <v>117</v>
      </c>
      <c r="V37" s="42">
        <v>199</v>
      </c>
      <c r="W37" s="42">
        <v>6</v>
      </c>
    </row>
    <row r="38" spans="1:23" ht="18.75" customHeight="1">
      <c r="A38" s="19"/>
      <c r="B38" s="17" t="s">
        <v>23</v>
      </c>
      <c r="C38" s="11" t="s">
        <v>58</v>
      </c>
      <c r="D38" s="11" t="s">
        <v>58</v>
      </c>
      <c r="E38" s="11" t="s">
        <v>58</v>
      </c>
      <c r="F38" s="11" t="s">
        <v>58</v>
      </c>
      <c r="G38" s="11" t="s">
        <v>58</v>
      </c>
      <c r="H38" s="11" t="s">
        <v>58</v>
      </c>
      <c r="I38" s="11" t="s">
        <v>58</v>
      </c>
      <c r="J38" s="11" t="s">
        <v>58</v>
      </c>
      <c r="K38" s="11" t="s">
        <v>58</v>
      </c>
      <c r="L38" s="11" t="s">
        <v>58</v>
      </c>
      <c r="M38" s="42">
        <v>1</v>
      </c>
      <c r="N38" s="11" t="s">
        <v>58</v>
      </c>
      <c r="O38" s="11">
        <v>1</v>
      </c>
      <c r="P38" s="11" t="s">
        <v>58</v>
      </c>
      <c r="Q38" s="42">
        <v>2</v>
      </c>
      <c r="R38" s="11" t="s">
        <v>3</v>
      </c>
      <c r="S38" s="11" t="s">
        <v>3</v>
      </c>
      <c r="T38" s="42">
        <v>1</v>
      </c>
      <c r="U38" s="11" t="s">
        <v>3</v>
      </c>
      <c r="V38" s="11">
        <v>2</v>
      </c>
      <c r="W38" s="11" t="s">
        <v>3</v>
      </c>
    </row>
    <row r="39" spans="1:23" ht="18.75" customHeight="1">
      <c r="A39" s="19"/>
      <c r="B39" s="17" t="s">
        <v>24</v>
      </c>
      <c r="C39" s="11" t="s">
        <v>58</v>
      </c>
      <c r="D39" s="11" t="s">
        <v>58</v>
      </c>
      <c r="E39" s="11" t="s">
        <v>58</v>
      </c>
      <c r="F39" s="11" t="s">
        <v>58</v>
      </c>
      <c r="G39" s="11" t="s">
        <v>58</v>
      </c>
      <c r="H39" s="11" t="s">
        <v>58</v>
      </c>
      <c r="I39" s="11" t="s">
        <v>58</v>
      </c>
      <c r="J39" s="11" t="s">
        <v>58</v>
      </c>
      <c r="K39" s="11" t="s">
        <v>58</v>
      </c>
      <c r="L39" s="11" t="s">
        <v>58</v>
      </c>
      <c r="M39" s="42">
        <v>3</v>
      </c>
      <c r="N39" s="11" t="s">
        <v>58</v>
      </c>
      <c r="O39" s="11" t="s">
        <v>58</v>
      </c>
      <c r="P39" s="11" t="s">
        <v>58</v>
      </c>
      <c r="Q39" s="42">
        <v>1</v>
      </c>
      <c r="R39" s="11" t="s">
        <v>3</v>
      </c>
      <c r="S39" s="11" t="s">
        <v>3</v>
      </c>
      <c r="T39" s="42">
        <v>1</v>
      </c>
      <c r="U39" s="42">
        <v>2</v>
      </c>
      <c r="V39" s="42">
        <v>6</v>
      </c>
      <c r="W39" s="11" t="s">
        <v>3</v>
      </c>
    </row>
    <row r="40" spans="1:23" ht="18.75" customHeight="1">
      <c r="A40" s="19"/>
      <c r="B40" s="17" t="s">
        <v>25</v>
      </c>
      <c r="C40" s="11" t="s">
        <v>58</v>
      </c>
      <c r="D40" s="11" t="s">
        <v>58</v>
      </c>
      <c r="E40" s="11" t="s">
        <v>58</v>
      </c>
      <c r="F40" s="11" t="s">
        <v>58</v>
      </c>
      <c r="G40" s="11" t="s">
        <v>58</v>
      </c>
      <c r="H40" s="11" t="s">
        <v>58</v>
      </c>
      <c r="I40" s="11" t="s">
        <v>58</v>
      </c>
      <c r="J40" s="11" t="s">
        <v>58</v>
      </c>
      <c r="K40" s="11" t="s">
        <v>58</v>
      </c>
      <c r="L40" s="11" t="s">
        <v>58</v>
      </c>
      <c r="M40" s="42">
        <v>2</v>
      </c>
      <c r="N40" s="11" t="s">
        <v>58</v>
      </c>
      <c r="O40" s="11" t="s">
        <v>58</v>
      </c>
      <c r="P40" s="11" t="s">
        <v>58</v>
      </c>
      <c r="Q40" s="42">
        <v>2</v>
      </c>
      <c r="R40" s="11" t="s">
        <v>3</v>
      </c>
      <c r="S40" s="42">
        <v>1</v>
      </c>
      <c r="T40" s="42">
        <v>2</v>
      </c>
      <c r="U40" s="11" t="s">
        <v>3</v>
      </c>
      <c r="V40" s="11">
        <v>1</v>
      </c>
      <c r="W40" s="11" t="s">
        <v>3</v>
      </c>
    </row>
    <row r="41" spans="1:23" ht="18.75" customHeight="1">
      <c r="A41" s="19"/>
      <c r="B41" s="17" t="s">
        <v>26</v>
      </c>
      <c r="C41" s="11" t="s">
        <v>58</v>
      </c>
      <c r="D41" s="11" t="s">
        <v>58</v>
      </c>
      <c r="E41" s="11" t="s">
        <v>58</v>
      </c>
      <c r="F41" s="11" t="s">
        <v>58</v>
      </c>
      <c r="G41" s="11" t="s">
        <v>58</v>
      </c>
      <c r="H41" s="11" t="s">
        <v>58</v>
      </c>
      <c r="I41" s="11" t="s">
        <v>58</v>
      </c>
      <c r="J41" s="11" t="s">
        <v>58</v>
      </c>
      <c r="K41" s="11" t="s">
        <v>58</v>
      </c>
      <c r="L41" s="11" t="s">
        <v>58</v>
      </c>
      <c r="M41" s="11" t="s">
        <v>58</v>
      </c>
      <c r="N41" s="11" t="s">
        <v>58</v>
      </c>
      <c r="O41" s="11" t="s">
        <v>58</v>
      </c>
      <c r="P41" s="11" t="s">
        <v>58</v>
      </c>
      <c r="Q41" s="11" t="s">
        <v>3</v>
      </c>
      <c r="R41" s="11" t="s">
        <v>3</v>
      </c>
      <c r="S41" s="11" t="s">
        <v>3</v>
      </c>
      <c r="T41" s="11" t="s">
        <v>3</v>
      </c>
      <c r="U41" s="11" t="s">
        <v>3</v>
      </c>
      <c r="V41" s="11" t="s">
        <v>3</v>
      </c>
      <c r="W41" s="11" t="s">
        <v>3</v>
      </c>
    </row>
    <row r="42" spans="1:23" ht="18.75" customHeight="1">
      <c r="A42" s="19"/>
      <c r="B42" s="17" t="s">
        <v>27</v>
      </c>
      <c r="C42" s="11" t="s">
        <v>58</v>
      </c>
      <c r="D42" s="11" t="s">
        <v>58</v>
      </c>
      <c r="E42" s="11" t="s">
        <v>58</v>
      </c>
      <c r="F42" s="11" t="s">
        <v>58</v>
      </c>
      <c r="G42" s="11" t="s">
        <v>58</v>
      </c>
      <c r="H42" s="11" t="s">
        <v>58</v>
      </c>
      <c r="I42" s="11" t="s">
        <v>58</v>
      </c>
      <c r="J42" s="11" t="s">
        <v>58</v>
      </c>
      <c r="K42" s="11" t="s">
        <v>58</v>
      </c>
      <c r="L42" s="11" t="s">
        <v>58</v>
      </c>
      <c r="M42" s="42">
        <v>1</v>
      </c>
      <c r="N42" s="11" t="s">
        <v>58</v>
      </c>
      <c r="O42" s="42">
        <v>1</v>
      </c>
      <c r="P42" s="11" t="s">
        <v>58</v>
      </c>
      <c r="Q42" s="11">
        <v>1</v>
      </c>
      <c r="R42" s="11" t="s">
        <v>3</v>
      </c>
      <c r="S42" s="11" t="s">
        <v>3</v>
      </c>
      <c r="T42" s="42">
        <v>3</v>
      </c>
      <c r="U42" s="42">
        <v>2</v>
      </c>
      <c r="V42" s="11" t="s">
        <v>3</v>
      </c>
      <c r="W42" s="11" t="s">
        <v>3</v>
      </c>
    </row>
    <row r="43" spans="1:23" ht="18.75" customHeight="1">
      <c r="A43" s="19"/>
      <c r="B43" s="17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s="27" customFormat="1" ht="18.75" customHeight="1">
      <c r="A44" s="45" t="s">
        <v>28</v>
      </c>
      <c r="B44" s="46"/>
      <c r="C44" s="32">
        <f>SUM(C45:C49)</f>
        <v>6</v>
      </c>
      <c r="D44" s="32">
        <f>SUM(D45:D49)</f>
        <v>1</v>
      </c>
      <c r="E44" s="25" t="s">
        <v>80</v>
      </c>
      <c r="F44" s="25" t="s">
        <v>80</v>
      </c>
      <c r="G44" s="32">
        <f>SUM(G45:G49)</f>
        <v>5</v>
      </c>
      <c r="H44" s="32">
        <f>SUM(H45:H49)</f>
        <v>1819</v>
      </c>
      <c r="I44" s="32">
        <f>SUM(I45:I49)</f>
        <v>456</v>
      </c>
      <c r="J44" s="25" t="s">
        <v>80</v>
      </c>
      <c r="K44" s="25" t="s">
        <v>80</v>
      </c>
      <c r="L44" s="32">
        <f aca="true" t="shared" si="6" ref="L44:W44">SUM(L45:L49)</f>
        <v>1363</v>
      </c>
      <c r="M44" s="32">
        <f t="shared" si="6"/>
        <v>47</v>
      </c>
      <c r="N44" s="32">
        <f t="shared" si="6"/>
        <v>141</v>
      </c>
      <c r="O44" s="32">
        <f t="shared" si="6"/>
        <v>24</v>
      </c>
      <c r="P44" s="32">
        <f t="shared" si="6"/>
        <v>13</v>
      </c>
      <c r="Q44" s="32">
        <f t="shared" si="6"/>
        <v>452</v>
      </c>
      <c r="R44" s="32">
        <f t="shared" si="6"/>
        <v>48</v>
      </c>
      <c r="S44" s="32">
        <f t="shared" si="6"/>
        <v>104</v>
      </c>
      <c r="T44" s="32">
        <f t="shared" si="6"/>
        <v>26</v>
      </c>
      <c r="U44" s="32">
        <f t="shared" si="6"/>
        <v>776</v>
      </c>
      <c r="V44" s="32">
        <f t="shared" si="6"/>
        <v>210</v>
      </c>
      <c r="W44" s="32">
        <f t="shared" si="6"/>
        <v>12</v>
      </c>
    </row>
    <row r="45" spans="1:23" ht="18.75" customHeight="1">
      <c r="A45" s="19"/>
      <c r="B45" s="17" t="s">
        <v>29</v>
      </c>
      <c r="C45" s="39">
        <f>SUM(D45:G45)</f>
        <v>1</v>
      </c>
      <c r="D45" s="11" t="s">
        <v>58</v>
      </c>
      <c r="E45" s="11" t="s">
        <v>58</v>
      </c>
      <c r="F45" s="11" t="s">
        <v>58</v>
      </c>
      <c r="G45" s="41">
        <v>1</v>
      </c>
      <c r="H45" s="39">
        <f>SUM(I45:L45)</f>
        <v>80</v>
      </c>
      <c r="I45" s="11" t="s">
        <v>58</v>
      </c>
      <c r="J45" s="11" t="s">
        <v>58</v>
      </c>
      <c r="K45" s="11" t="s">
        <v>58</v>
      </c>
      <c r="L45" s="41">
        <v>80</v>
      </c>
      <c r="M45" s="42">
        <v>17</v>
      </c>
      <c r="N45" s="42">
        <v>73</v>
      </c>
      <c r="O45" s="42">
        <v>8</v>
      </c>
      <c r="P45" s="42">
        <v>3</v>
      </c>
      <c r="Q45" s="42">
        <v>27</v>
      </c>
      <c r="R45" s="42">
        <v>10</v>
      </c>
      <c r="S45" s="42">
        <v>21</v>
      </c>
      <c r="T45" s="42">
        <v>15</v>
      </c>
      <c r="U45" s="42">
        <v>48</v>
      </c>
      <c r="V45" s="42">
        <v>48</v>
      </c>
      <c r="W45" s="42">
        <v>4</v>
      </c>
    </row>
    <row r="46" spans="1:23" ht="18.75" customHeight="1">
      <c r="A46" s="19"/>
      <c r="B46" s="17" t="s">
        <v>30</v>
      </c>
      <c r="C46" s="39">
        <f>SUM(D46:G46)</f>
        <v>2</v>
      </c>
      <c r="D46" s="11">
        <v>1</v>
      </c>
      <c r="E46" s="11" t="s">
        <v>58</v>
      </c>
      <c r="F46" s="11" t="s">
        <v>58</v>
      </c>
      <c r="G46" s="41">
        <v>1</v>
      </c>
      <c r="H46" s="39">
        <f>SUM(I46:L46)</f>
        <v>604</v>
      </c>
      <c r="I46" s="42">
        <v>400</v>
      </c>
      <c r="J46" s="11" t="s">
        <v>58</v>
      </c>
      <c r="K46" s="11" t="s">
        <v>58</v>
      </c>
      <c r="L46" s="41">
        <v>204</v>
      </c>
      <c r="M46" s="42">
        <v>6</v>
      </c>
      <c r="N46" s="42">
        <v>19</v>
      </c>
      <c r="O46" s="42">
        <v>4</v>
      </c>
      <c r="P46" s="42">
        <v>3</v>
      </c>
      <c r="Q46" s="42">
        <v>21</v>
      </c>
      <c r="R46" s="42">
        <v>7</v>
      </c>
      <c r="S46" s="42">
        <v>14</v>
      </c>
      <c r="T46" s="42">
        <v>2</v>
      </c>
      <c r="U46" s="42">
        <v>137</v>
      </c>
      <c r="V46" s="42">
        <v>93</v>
      </c>
      <c r="W46" s="11" t="s">
        <v>3</v>
      </c>
    </row>
    <row r="47" spans="1:23" ht="18.75" customHeight="1">
      <c r="A47" s="19"/>
      <c r="B47" s="17" t="s">
        <v>31</v>
      </c>
      <c r="C47" s="11" t="s">
        <v>58</v>
      </c>
      <c r="D47" s="11" t="s">
        <v>58</v>
      </c>
      <c r="E47" s="11" t="s">
        <v>58</v>
      </c>
      <c r="F47" s="11" t="s">
        <v>58</v>
      </c>
      <c r="G47" s="11" t="s">
        <v>58</v>
      </c>
      <c r="H47" s="11" t="s">
        <v>58</v>
      </c>
      <c r="I47" s="11" t="s">
        <v>58</v>
      </c>
      <c r="J47" s="11" t="s">
        <v>58</v>
      </c>
      <c r="K47" s="11" t="s">
        <v>58</v>
      </c>
      <c r="L47" s="11" t="s">
        <v>58</v>
      </c>
      <c r="M47" s="42">
        <v>6</v>
      </c>
      <c r="N47" s="42">
        <v>19</v>
      </c>
      <c r="O47" s="42">
        <v>3</v>
      </c>
      <c r="P47" s="11" t="s">
        <v>58</v>
      </c>
      <c r="Q47" s="42">
        <v>7</v>
      </c>
      <c r="R47" s="42">
        <v>5</v>
      </c>
      <c r="S47" s="42">
        <v>4</v>
      </c>
      <c r="T47" s="42">
        <v>1</v>
      </c>
      <c r="U47" s="42">
        <v>8</v>
      </c>
      <c r="V47" s="42">
        <v>16</v>
      </c>
      <c r="W47" s="11" t="s">
        <v>3</v>
      </c>
    </row>
    <row r="48" spans="1:23" ht="18.75" customHeight="1">
      <c r="A48" s="19"/>
      <c r="B48" s="17" t="s">
        <v>32</v>
      </c>
      <c r="C48" s="39">
        <f>SUM(D48:G48)</f>
        <v>1</v>
      </c>
      <c r="D48" s="11" t="s">
        <v>58</v>
      </c>
      <c r="E48" s="11" t="s">
        <v>58</v>
      </c>
      <c r="F48" s="11" t="s">
        <v>58</v>
      </c>
      <c r="G48" s="41">
        <v>1</v>
      </c>
      <c r="H48" s="39">
        <f>SUM(I48:L48)</f>
        <v>35</v>
      </c>
      <c r="I48" s="11" t="s">
        <v>58</v>
      </c>
      <c r="J48" s="11" t="s">
        <v>58</v>
      </c>
      <c r="K48" s="11" t="s">
        <v>58</v>
      </c>
      <c r="L48" s="41">
        <v>35</v>
      </c>
      <c r="M48" s="42">
        <v>6</v>
      </c>
      <c r="N48" s="42">
        <v>4</v>
      </c>
      <c r="O48" s="42">
        <v>3</v>
      </c>
      <c r="P48" s="42">
        <v>2</v>
      </c>
      <c r="Q48" s="42">
        <v>6</v>
      </c>
      <c r="R48" s="42">
        <v>5</v>
      </c>
      <c r="S48" s="42">
        <v>7</v>
      </c>
      <c r="T48" s="42">
        <v>3</v>
      </c>
      <c r="U48" s="42">
        <v>10</v>
      </c>
      <c r="V48" s="42">
        <v>13</v>
      </c>
      <c r="W48" s="11" t="s">
        <v>3</v>
      </c>
    </row>
    <row r="49" spans="1:23" ht="18.75" customHeight="1">
      <c r="A49" s="19"/>
      <c r="B49" s="17" t="s">
        <v>33</v>
      </c>
      <c r="C49" s="39">
        <f>SUM(D49:G49)</f>
        <v>2</v>
      </c>
      <c r="D49" s="11" t="s">
        <v>58</v>
      </c>
      <c r="E49" s="11" t="s">
        <v>58</v>
      </c>
      <c r="F49" s="11" t="s">
        <v>58</v>
      </c>
      <c r="G49" s="41">
        <v>2</v>
      </c>
      <c r="H49" s="39">
        <f>SUM(I49:L49)</f>
        <v>1100</v>
      </c>
      <c r="I49" s="42">
        <v>56</v>
      </c>
      <c r="J49" s="11" t="s">
        <v>58</v>
      </c>
      <c r="K49" s="11" t="s">
        <v>58</v>
      </c>
      <c r="L49" s="42">
        <v>1044</v>
      </c>
      <c r="M49" s="42">
        <v>12</v>
      </c>
      <c r="N49" s="42">
        <v>26</v>
      </c>
      <c r="O49" s="42">
        <v>6</v>
      </c>
      <c r="P49" s="42">
        <v>5</v>
      </c>
      <c r="Q49" s="42">
        <v>391</v>
      </c>
      <c r="R49" s="42">
        <v>21</v>
      </c>
      <c r="S49" s="42">
        <v>58</v>
      </c>
      <c r="T49" s="42">
        <v>5</v>
      </c>
      <c r="U49" s="42">
        <v>573</v>
      </c>
      <c r="V49" s="42">
        <v>40</v>
      </c>
      <c r="W49" s="42">
        <v>8</v>
      </c>
    </row>
    <row r="50" spans="1:23" ht="18.75" customHeight="1">
      <c r="A50" s="19"/>
      <c r="B50" s="17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s="27" customFormat="1" ht="18.75" customHeight="1">
      <c r="A51" s="45" t="s">
        <v>34</v>
      </c>
      <c r="B51" s="46"/>
      <c r="C51" s="32">
        <f>SUM(C52:C55)</f>
        <v>4</v>
      </c>
      <c r="D51" s="25" t="s">
        <v>80</v>
      </c>
      <c r="E51" s="25" t="s">
        <v>80</v>
      </c>
      <c r="F51" s="25" t="s">
        <v>80</v>
      </c>
      <c r="G51" s="32">
        <f>SUM(G52:G55)</f>
        <v>4</v>
      </c>
      <c r="H51" s="32">
        <f>SUM(H52:H55)</f>
        <v>377</v>
      </c>
      <c r="I51" s="25" t="s">
        <v>80</v>
      </c>
      <c r="J51" s="25" t="s">
        <v>80</v>
      </c>
      <c r="K51" s="25" t="s">
        <v>80</v>
      </c>
      <c r="L51" s="32">
        <f aca="true" t="shared" si="7" ref="L51:W51">SUM(L52:L55)</f>
        <v>377</v>
      </c>
      <c r="M51" s="32">
        <f t="shared" si="7"/>
        <v>13</v>
      </c>
      <c r="N51" s="32">
        <f t="shared" si="7"/>
        <v>71</v>
      </c>
      <c r="O51" s="32">
        <f t="shared" si="7"/>
        <v>10</v>
      </c>
      <c r="P51" s="32">
        <f t="shared" si="7"/>
        <v>5</v>
      </c>
      <c r="Q51" s="32">
        <f t="shared" si="7"/>
        <v>29</v>
      </c>
      <c r="R51" s="32">
        <f t="shared" si="7"/>
        <v>13</v>
      </c>
      <c r="S51" s="32">
        <f t="shared" si="7"/>
        <v>32</v>
      </c>
      <c r="T51" s="32">
        <f t="shared" si="7"/>
        <v>16</v>
      </c>
      <c r="U51" s="32">
        <f t="shared" si="7"/>
        <v>81</v>
      </c>
      <c r="V51" s="32">
        <f t="shared" si="7"/>
        <v>104</v>
      </c>
      <c r="W51" s="32">
        <f t="shared" si="7"/>
        <v>2</v>
      </c>
    </row>
    <row r="52" spans="1:23" ht="18.75" customHeight="1">
      <c r="A52" s="20"/>
      <c r="B52" s="17" t="s">
        <v>35</v>
      </c>
      <c r="C52" s="39">
        <f>SUM(D52:G52)</f>
        <v>2</v>
      </c>
      <c r="D52" s="11" t="s">
        <v>58</v>
      </c>
      <c r="E52" s="11" t="s">
        <v>58</v>
      </c>
      <c r="F52" s="11" t="s">
        <v>58</v>
      </c>
      <c r="G52" s="41">
        <v>2</v>
      </c>
      <c r="H52" s="39">
        <f>SUM(I52:L52)</f>
        <v>211</v>
      </c>
      <c r="I52" s="11" t="s">
        <v>58</v>
      </c>
      <c r="J52" s="11" t="s">
        <v>58</v>
      </c>
      <c r="K52" s="11" t="s">
        <v>58</v>
      </c>
      <c r="L52" s="42">
        <v>211</v>
      </c>
      <c r="M52" s="42">
        <v>1</v>
      </c>
      <c r="N52" s="11" t="s">
        <v>58</v>
      </c>
      <c r="O52" s="42">
        <v>3</v>
      </c>
      <c r="P52" s="42">
        <v>2</v>
      </c>
      <c r="Q52" s="42">
        <v>11</v>
      </c>
      <c r="R52" s="42">
        <v>3</v>
      </c>
      <c r="S52" s="42">
        <v>9</v>
      </c>
      <c r="T52" s="42">
        <v>3</v>
      </c>
      <c r="U52" s="42">
        <v>41</v>
      </c>
      <c r="V52" s="42">
        <v>36</v>
      </c>
      <c r="W52" s="42">
        <v>1</v>
      </c>
    </row>
    <row r="53" spans="1:23" ht="18.75" customHeight="1">
      <c r="A53" s="20"/>
      <c r="B53" s="17" t="s">
        <v>36</v>
      </c>
      <c r="C53" s="39">
        <f>SUM(D53:G53)</f>
        <v>1</v>
      </c>
      <c r="D53" s="11" t="s">
        <v>58</v>
      </c>
      <c r="E53" s="11" t="s">
        <v>58</v>
      </c>
      <c r="F53" s="11" t="s">
        <v>58</v>
      </c>
      <c r="G53" s="41">
        <v>1</v>
      </c>
      <c r="H53" s="39">
        <f>SUM(I53:L53)</f>
        <v>100</v>
      </c>
      <c r="I53" s="11" t="s">
        <v>58</v>
      </c>
      <c r="J53" s="11" t="s">
        <v>58</v>
      </c>
      <c r="K53" s="11" t="s">
        <v>58</v>
      </c>
      <c r="L53" s="42">
        <v>100</v>
      </c>
      <c r="M53" s="42">
        <v>1</v>
      </c>
      <c r="N53" s="11" t="s">
        <v>58</v>
      </c>
      <c r="O53" s="42">
        <v>1</v>
      </c>
      <c r="P53" s="42">
        <v>1</v>
      </c>
      <c r="Q53" s="42">
        <v>7</v>
      </c>
      <c r="R53" s="42">
        <v>3</v>
      </c>
      <c r="S53" s="42">
        <v>11</v>
      </c>
      <c r="T53" s="42">
        <v>3</v>
      </c>
      <c r="U53" s="42">
        <v>29</v>
      </c>
      <c r="V53" s="42">
        <v>27</v>
      </c>
      <c r="W53" s="11" t="s">
        <v>3</v>
      </c>
    </row>
    <row r="54" spans="1:23" ht="18.75" customHeight="1">
      <c r="A54" s="20"/>
      <c r="B54" s="17" t="s">
        <v>37</v>
      </c>
      <c r="C54" s="39">
        <f>SUM(D54:G54)</f>
        <v>1</v>
      </c>
      <c r="D54" s="11" t="s">
        <v>58</v>
      </c>
      <c r="E54" s="11" t="s">
        <v>58</v>
      </c>
      <c r="F54" s="11" t="s">
        <v>58</v>
      </c>
      <c r="G54" s="41">
        <v>1</v>
      </c>
      <c r="H54" s="39">
        <f>SUM(I54:L54)</f>
        <v>66</v>
      </c>
      <c r="I54" s="11" t="s">
        <v>58</v>
      </c>
      <c r="J54" s="11" t="s">
        <v>58</v>
      </c>
      <c r="K54" s="11" t="s">
        <v>58</v>
      </c>
      <c r="L54" s="42">
        <v>66</v>
      </c>
      <c r="M54" s="42">
        <v>7</v>
      </c>
      <c r="N54" s="42">
        <v>65</v>
      </c>
      <c r="O54" s="42">
        <v>4</v>
      </c>
      <c r="P54" s="42">
        <v>2</v>
      </c>
      <c r="Q54" s="42">
        <v>7</v>
      </c>
      <c r="R54" s="42">
        <v>4</v>
      </c>
      <c r="S54" s="42">
        <v>7</v>
      </c>
      <c r="T54" s="42">
        <v>6</v>
      </c>
      <c r="U54" s="42">
        <v>8</v>
      </c>
      <c r="V54" s="42">
        <v>37</v>
      </c>
      <c r="W54" s="42">
        <v>1</v>
      </c>
    </row>
    <row r="55" spans="1:23" ht="18.75" customHeight="1">
      <c r="A55" s="20"/>
      <c r="B55" s="17" t="s">
        <v>38</v>
      </c>
      <c r="C55" s="11" t="s">
        <v>58</v>
      </c>
      <c r="D55" s="11" t="s">
        <v>58</v>
      </c>
      <c r="E55" s="11" t="s">
        <v>58</v>
      </c>
      <c r="F55" s="11" t="s">
        <v>58</v>
      </c>
      <c r="G55" s="11" t="s">
        <v>58</v>
      </c>
      <c r="H55" s="11" t="s">
        <v>58</v>
      </c>
      <c r="I55" s="11" t="s">
        <v>58</v>
      </c>
      <c r="J55" s="11" t="s">
        <v>58</v>
      </c>
      <c r="K55" s="11" t="s">
        <v>58</v>
      </c>
      <c r="L55" s="11" t="s">
        <v>58</v>
      </c>
      <c r="M55" s="42">
        <v>4</v>
      </c>
      <c r="N55" s="42">
        <v>6</v>
      </c>
      <c r="O55" s="42">
        <v>2</v>
      </c>
      <c r="P55" s="11" t="s">
        <v>58</v>
      </c>
      <c r="Q55" s="42">
        <v>4</v>
      </c>
      <c r="R55" s="42">
        <v>3</v>
      </c>
      <c r="S55" s="42">
        <v>5</v>
      </c>
      <c r="T55" s="42">
        <v>4</v>
      </c>
      <c r="U55" s="42">
        <v>3</v>
      </c>
      <c r="V55" s="42">
        <v>4</v>
      </c>
      <c r="W55" s="11" t="s">
        <v>3</v>
      </c>
    </row>
    <row r="56" spans="1:23" ht="18.75" customHeight="1">
      <c r="A56" s="21"/>
      <c r="B56" s="22"/>
      <c r="C56" s="10"/>
      <c r="D56" s="10"/>
      <c r="E56" s="10"/>
      <c r="F56" s="10"/>
      <c r="G56" s="10"/>
      <c r="H56" s="10"/>
      <c r="I56" s="10"/>
      <c r="J56" s="10"/>
      <c r="K56" s="10"/>
      <c r="L56" s="11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s="27" customFormat="1" ht="18.75" customHeight="1">
      <c r="A57" s="45" t="s">
        <v>39</v>
      </c>
      <c r="B57" s="46"/>
      <c r="C57" s="25" t="s">
        <v>80</v>
      </c>
      <c r="D57" s="25" t="s">
        <v>80</v>
      </c>
      <c r="E57" s="25" t="s">
        <v>80</v>
      </c>
      <c r="F57" s="25" t="s">
        <v>80</v>
      </c>
      <c r="G57" s="25" t="s">
        <v>80</v>
      </c>
      <c r="H57" s="25" t="s">
        <v>80</v>
      </c>
      <c r="I57" s="25" t="s">
        <v>80</v>
      </c>
      <c r="J57" s="25" t="s">
        <v>80</v>
      </c>
      <c r="K57" s="25" t="s">
        <v>80</v>
      </c>
      <c r="L57" s="25" t="s">
        <v>80</v>
      </c>
      <c r="M57" s="32">
        <f aca="true" t="shared" si="8" ref="M57:V57">SUM(M58:M63)</f>
        <v>25</v>
      </c>
      <c r="N57" s="32">
        <f t="shared" si="8"/>
        <v>87</v>
      </c>
      <c r="O57" s="32">
        <f t="shared" si="8"/>
        <v>14</v>
      </c>
      <c r="P57" s="32">
        <f t="shared" si="8"/>
        <v>3</v>
      </c>
      <c r="Q57" s="32">
        <f t="shared" si="8"/>
        <v>25</v>
      </c>
      <c r="R57" s="32">
        <f t="shared" si="8"/>
        <v>17</v>
      </c>
      <c r="S57" s="32">
        <f t="shared" si="8"/>
        <v>15</v>
      </c>
      <c r="T57" s="32">
        <f t="shared" si="8"/>
        <v>14</v>
      </c>
      <c r="U57" s="32">
        <f t="shared" si="8"/>
        <v>14</v>
      </c>
      <c r="V57" s="32">
        <f t="shared" si="8"/>
        <v>43</v>
      </c>
      <c r="W57" s="25" t="s">
        <v>3</v>
      </c>
    </row>
    <row r="58" spans="1:23" ht="18.75" customHeight="1">
      <c r="A58" s="19"/>
      <c r="B58" s="17" t="s">
        <v>40</v>
      </c>
      <c r="C58" s="11" t="s">
        <v>58</v>
      </c>
      <c r="D58" s="11" t="s">
        <v>58</v>
      </c>
      <c r="E58" s="11" t="s">
        <v>58</v>
      </c>
      <c r="F58" s="11" t="s">
        <v>58</v>
      </c>
      <c r="G58" s="11" t="s">
        <v>58</v>
      </c>
      <c r="H58" s="11" t="s">
        <v>58</v>
      </c>
      <c r="I58" s="11" t="s">
        <v>58</v>
      </c>
      <c r="J58" s="11" t="s">
        <v>58</v>
      </c>
      <c r="K58" s="11" t="s">
        <v>58</v>
      </c>
      <c r="L58" s="11" t="s">
        <v>58</v>
      </c>
      <c r="M58" s="42">
        <v>1</v>
      </c>
      <c r="N58" s="42">
        <v>19</v>
      </c>
      <c r="O58" s="42">
        <v>2</v>
      </c>
      <c r="P58" s="11" t="s">
        <v>58</v>
      </c>
      <c r="Q58" s="42">
        <v>1</v>
      </c>
      <c r="R58" s="42">
        <v>2</v>
      </c>
      <c r="S58" s="42">
        <v>2</v>
      </c>
      <c r="T58" s="42">
        <v>2</v>
      </c>
      <c r="U58" s="42">
        <v>3</v>
      </c>
      <c r="V58" s="42">
        <v>10</v>
      </c>
      <c r="W58" s="11" t="s">
        <v>3</v>
      </c>
    </row>
    <row r="59" spans="1:23" ht="18.75" customHeight="1">
      <c r="A59" s="19"/>
      <c r="B59" s="17" t="s">
        <v>41</v>
      </c>
      <c r="C59" s="11" t="s">
        <v>58</v>
      </c>
      <c r="D59" s="11" t="s">
        <v>58</v>
      </c>
      <c r="E59" s="11" t="s">
        <v>58</v>
      </c>
      <c r="F59" s="11" t="s">
        <v>58</v>
      </c>
      <c r="G59" s="11" t="s">
        <v>58</v>
      </c>
      <c r="H59" s="11" t="s">
        <v>58</v>
      </c>
      <c r="I59" s="11" t="s">
        <v>58</v>
      </c>
      <c r="J59" s="11" t="s">
        <v>58</v>
      </c>
      <c r="K59" s="11" t="s">
        <v>58</v>
      </c>
      <c r="L59" s="11" t="s">
        <v>58</v>
      </c>
      <c r="M59" s="42">
        <v>3</v>
      </c>
      <c r="N59" s="11" t="s">
        <v>58</v>
      </c>
      <c r="O59" s="42">
        <v>3</v>
      </c>
      <c r="P59" s="42">
        <v>1</v>
      </c>
      <c r="Q59" s="42">
        <v>3</v>
      </c>
      <c r="R59" s="42">
        <v>4</v>
      </c>
      <c r="S59" s="42">
        <v>3</v>
      </c>
      <c r="T59" s="42">
        <v>2</v>
      </c>
      <c r="U59" s="11" t="s">
        <v>3</v>
      </c>
      <c r="V59" s="42">
        <v>3</v>
      </c>
      <c r="W59" s="11" t="s">
        <v>3</v>
      </c>
    </row>
    <row r="60" spans="1:23" ht="18.75" customHeight="1">
      <c r="A60" s="19"/>
      <c r="B60" s="17" t="s">
        <v>42</v>
      </c>
      <c r="C60" s="11" t="s">
        <v>58</v>
      </c>
      <c r="D60" s="11" t="s">
        <v>58</v>
      </c>
      <c r="E60" s="11" t="s">
        <v>58</v>
      </c>
      <c r="F60" s="11" t="s">
        <v>58</v>
      </c>
      <c r="G60" s="11" t="s">
        <v>58</v>
      </c>
      <c r="H60" s="11" t="s">
        <v>58</v>
      </c>
      <c r="I60" s="11" t="s">
        <v>58</v>
      </c>
      <c r="J60" s="11" t="s">
        <v>58</v>
      </c>
      <c r="K60" s="11" t="s">
        <v>58</v>
      </c>
      <c r="L60" s="11" t="s">
        <v>58</v>
      </c>
      <c r="M60" s="42">
        <v>8</v>
      </c>
      <c r="N60" s="42">
        <v>19</v>
      </c>
      <c r="O60" s="42">
        <v>3</v>
      </c>
      <c r="P60" s="11" t="s">
        <v>58</v>
      </c>
      <c r="Q60" s="42">
        <v>8</v>
      </c>
      <c r="R60" s="42">
        <v>5</v>
      </c>
      <c r="S60" s="42">
        <v>2</v>
      </c>
      <c r="T60" s="42">
        <v>2</v>
      </c>
      <c r="U60" s="42">
        <v>4</v>
      </c>
      <c r="V60" s="42">
        <v>17</v>
      </c>
      <c r="W60" s="11" t="s">
        <v>3</v>
      </c>
    </row>
    <row r="61" spans="1:23" ht="18.75" customHeight="1">
      <c r="A61" s="19"/>
      <c r="B61" s="17" t="s">
        <v>43</v>
      </c>
      <c r="C61" s="11" t="s">
        <v>58</v>
      </c>
      <c r="D61" s="11" t="s">
        <v>58</v>
      </c>
      <c r="E61" s="11" t="s">
        <v>58</v>
      </c>
      <c r="F61" s="11" t="s">
        <v>58</v>
      </c>
      <c r="G61" s="11" t="s">
        <v>58</v>
      </c>
      <c r="H61" s="11" t="s">
        <v>58</v>
      </c>
      <c r="I61" s="11" t="s">
        <v>58</v>
      </c>
      <c r="J61" s="11" t="s">
        <v>58</v>
      </c>
      <c r="K61" s="11" t="s">
        <v>58</v>
      </c>
      <c r="L61" s="11" t="s">
        <v>58</v>
      </c>
      <c r="M61" s="42">
        <v>6</v>
      </c>
      <c r="N61" s="42">
        <v>46</v>
      </c>
      <c r="O61" s="42">
        <v>3</v>
      </c>
      <c r="P61" s="11" t="s">
        <v>58</v>
      </c>
      <c r="Q61" s="42">
        <v>6</v>
      </c>
      <c r="R61" s="42">
        <v>3</v>
      </c>
      <c r="S61" s="42">
        <v>4</v>
      </c>
      <c r="T61" s="42">
        <v>3</v>
      </c>
      <c r="U61" s="42">
        <v>3</v>
      </c>
      <c r="V61" s="42">
        <v>6</v>
      </c>
      <c r="W61" s="11" t="s">
        <v>3</v>
      </c>
    </row>
    <row r="62" spans="1:23" ht="18.75" customHeight="1">
      <c r="A62" s="19"/>
      <c r="B62" s="17" t="s">
        <v>44</v>
      </c>
      <c r="C62" s="11" t="s">
        <v>58</v>
      </c>
      <c r="D62" s="11" t="s">
        <v>58</v>
      </c>
      <c r="E62" s="11" t="s">
        <v>58</v>
      </c>
      <c r="F62" s="11" t="s">
        <v>58</v>
      </c>
      <c r="G62" s="11" t="s">
        <v>58</v>
      </c>
      <c r="H62" s="11" t="s">
        <v>58</v>
      </c>
      <c r="I62" s="11" t="s">
        <v>58</v>
      </c>
      <c r="J62" s="11" t="s">
        <v>58</v>
      </c>
      <c r="K62" s="11" t="s">
        <v>58</v>
      </c>
      <c r="L62" s="11" t="s">
        <v>58</v>
      </c>
      <c r="M62" s="42">
        <v>2</v>
      </c>
      <c r="N62" s="11" t="s">
        <v>58</v>
      </c>
      <c r="O62" s="42">
        <v>1</v>
      </c>
      <c r="P62" s="11" t="s">
        <v>58</v>
      </c>
      <c r="Q62" s="42">
        <v>1</v>
      </c>
      <c r="R62" s="42">
        <v>1</v>
      </c>
      <c r="S62" s="11" t="s">
        <v>3</v>
      </c>
      <c r="T62" s="42">
        <v>2</v>
      </c>
      <c r="U62" s="11">
        <v>1</v>
      </c>
      <c r="V62" s="42">
        <v>1</v>
      </c>
      <c r="W62" s="11" t="s">
        <v>3</v>
      </c>
    </row>
    <row r="63" spans="1:23" ht="18.75" customHeight="1">
      <c r="A63" s="19"/>
      <c r="B63" s="17" t="s">
        <v>45</v>
      </c>
      <c r="C63" s="11" t="s">
        <v>58</v>
      </c>
      <c r="D63" s="11" t="s">
        <v>58</v>
      </c>
      <c r="E63" s="11" t="s">
        <v>58</v>
      </c>
      <c r="F63" s="11" t="s">
        <v>58</v>
      </c>
      <c r="G63" s="11" t="s">
        <v>58</v>
      </c>
      <c r="H63" s="11" t="s">
        <v>58</v>
      </c>
      <c r="I63" s="11" t="s">
        <v>58</v>
      </c>
      <c r="J63" s="11" t="s">
        <v>58</v>
      </c>
      <c r="K63" s="11" t="s">
        <v>58</v>
      </c>
      <c r="L63" s="11" t="s">
        <v>58</v>
      </c>
      <c r="M63" s="42">
        <v>5</v>
      </c>
      <c r="N63" s="42">
        <v>3</v>
      </c>
      <c r="O63" s="42">
        <v>2</v>
      </c>
      <c r="P63" s="42">
        <v>2</v>
      </c>
      <c r="Q63" s="42">
        <v>6</v>
      </c>
      <c r="R63" s="42">
        <v>2</v>
      </c>
      <c r="S63" s="42">
        <v>4</v>
      </c>
      <c r="T63" s="42">
        <v>3</v>
      </c>
      <c r="U63" s="42">
        <v>3</v>
      </c>
      <c r="V63" s="42">
        <v>6</v>
      </c>
      <c r="W63" s="11" t="s">
        <v>3</v>
      </c>
    </row>
    <row r="64" spans="1:23" ht="18.75" customHeight="1">
      <c r="A64" s="19"/>
      <c r="B64" s="17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s="27" customFormat="1" ht="18.75" customHeight="1">
      <c r="A65" s="45" t="s">
        <v>46</v>
      </c>
      <c r="B65" s="46"/>
      <c r="C65" s="32">
        <f>SUM(C66:C69)</f>
        <v>4</v>
      </c>
      <c r="D65" s="25" t="s">
        <v>80</v>
      </c>
      <c r="E65" s="25" t="s">
        <v>80</v>
      </c>
      <c r="F65" s="25" t="s">
        <v>80</v>
      </c>
      <c r="G65" s="32">
        <f>SUM(G66:G69)</f>
        <v>4</v>
      </c>
      <c r="H65" s="32">
        <f>SUM(H66:H69)</f>
        <v>559</v>
      </c>
      <c r="I65" s="25" t="s">
        <v>80</v>
      </c>
      <c r="J65" s="25" t="s">
        <v>80</v>
      </c>
      <c r="K65" s="25" t="s">
        <v>80</v>
      </c>
      <c r="L65" s="32">
        <f aca="true" t="shared" si="9" ref="L65:W65">SUM(L66:L69)</f>
        <v>559</v>
      </c>
      <c r="M65" s="32">
        <f t="shared" si="9"/>
        <v>26</v>
      </c>
      <c r="N65" s="32">
        <f t="shared" si="9"/>
        <v>48</v>
      </c>
      <c r="O65" s="32">
        <f t="shared" si="9"/>
        <v>14</v>
      </c>
      <c r="P65" s="32">
        <f t="shared" si="9"/>
        <v>8</v>
      </c>
      <c r="Q65" s="32">
        <f t="shared" si="9"/>
        <v>55</v>
      </c>
      <c r="R65" s="32">
        <f t="shared" si="9"/>
        <v>16</v>
      </c>
      <c r="S65" s="32">
        <f t="shared" si="9"/>
        <v>41</v>
      </c>
      <c r="T65" s="32">
        <f t="shared" si="9"/>
        <v>10</v>
      </c>
      <c r="U65" s="32">
        <f t="shared" si="9"/>
        <v>146</v>
      </c>
      <c r="V65" s="32">
        <f t="shared" si="9"/>
        <v>141</v>
      </c>
      <c r="W65" s="32">
        <f t="shared" si="9"/>
        <v>11</v>
      </c>
    </row>
    <row r="66" spans="1:23" ht="18.75" customHeight="1">
      <c r="A66" s="19"/>
      <c r="B66" s="17" t="s">
        <v>47</v>
      </c>
      <c r="C66" s="39">
        <f>SUM(D66:G66)</f>
        <v>1</v>
      </c>
      <c r="D66" s="11" t="s">
        <v>58</v>
      </c>
      <c r="E66" s="11" t="s">
        <v>58</v>
      </c>
      <c r="F66" s="11" t="s">
        <v>58</v>
      </c>
      <c r="G66" s="41">
        <v>1</v>
      </c>
      <c r="H66" s="39">
        <f>SUM(I66:L66)</f>
        <v>177</v>
      </c>
      <c r="I66" s="11" t="s">
        <v>58</v>
      </c>
      <c r="J66" s="11" t="s">
        <v>58</v>
      </c>
      <c r="K66" s="11" t="s">
        <v>58</v>
      </c>
      <c r="L66" s="42">
        <v>177</v>
      </c>
      <c r="M66" s="42">
        <v>9</v>
      </c>
      <c r="N66" s="42">
        <v>2</v>
      </c>
      <c r="O66" s="42">
        <v>4</v>
      </c>
      <c r="P66" s="42">
        <v>2</v>
      </c>
      <c r="Q66" s="42">
        <v>21</v>
      </c>
      <c r="R66" s="42">
        <v>4</v>
      </c>
      <c r="S66" s="42">
        <v>18</v>
      </c>
      <c r="T66" s="42">
        <v>4</v>
      </c>
      <c r="U66" s="42">
        <v>74</v>
      </c>
      <c r="V66" s="42">
        <v>40</v>
      </c>
      <c r="W66" s="42">
        <v>5</v>
      </c>
    </row>
    <row r="67" spans="1:23" ht="18.75" customHeight="1">
      <c r="A67" s="19"/>
      <c r="B67" s="17" t="s">
        <v>48</v>
      </c>
      <c r="C67" s="11" t="s">
        <v>58</v>
      </c>
      <c r="D67" s="11" t="s">
        <v>58</v>
      </c>
      <c r="E67" s="11" t="s">
        <v>58</v>
      </c>
      <c r="F67" s="11" t="s">
        <v>58</v>
      </c>
      <c r="G67" s="11" t="s">
        <v>58</v>
      </c>
      <c r="H67" s="11" t="s">
        <v>58</v>
      </c>
      <c r="I67" s="11" t="s">
        <v>58</v>
      </c>
      <c r="J67" s="11" t="s">
        <v>58</v>
      </c>
      <c r="K67" s="11" t="s">
        <v>58</v>
      </c>
      <c r="L67" s="11" t="s">
        <v>58</v>
      </c>
      <c r="M67" s="42">
        <v>9</v>
      </c>
      <c r="N67" s="42">
        <v>44</v>
      </c>
      <c r="O67" s="42">
        <v>5</v>
      </c>
      <c r="P67" s="42">
        <v>2</v>
      </c>
      <c r="Q67" s="42">
        <v>6</v>
      </c>
      <c r="R67" s="42">
        <v>6</v>
      </c>
      <c r="S67" s="42">
        <v>3</v>
      </c>
      <c r="T67" s="11" t="s">
        <v>3</v>
      </c>
      <c r="U67" s="42">
        <v>8</v>
      </c>
      <c r="V67" s="42">
        <v>17</v>
      </c>
      <c r="W67" s="42">
        <v>1</v>
      </c>
    </row>
    <row r="68" spans="1:23" ht="18.75" customHeight="1">
      <c r="A68" s="19"/>
      <c r="B68" s="17" t="s">
        <v>49</v>
      </c>
      <c r="C68" s="39">
        <f>SUM(D68:G68)</f>
        <v>2</v>
      </c>
      <c r="D68" s="11" t="s">
        <v>58</v>
      </c>
      <c r="E68" s="11" t="s">
        <v>58</v>
      </c>
      <c r="F68" s="11" t="s">
        <v>58</v>
      </c>
      <c r="G68" s="41">
        <v>2</v>
      </c>
      <c r="H68" s="39">
        <f>SUM(I68:L68)</f>
        <v>238</v>
      </c>
      <c r="I68" s="11" t="s">
        <v>58</v>
      </c>
      <c r="J68" s="11" t="s">
        <v>58</v>
      </c>
      <c r="K68" s="11" t="s">
        <v>58</v>
      </c>
      <c r="L68" s="42">
        <v>238</v>
      </c>
      <c r="M68" s="42">
        <v>6</v>
      </c>
      <c r="N68" s="42">
        <v>2</v>
      </c>
      <c r="O68" s="42">
        <v>4</v>
      </c>
      <c r="P68" s="42">
        <v>4</v>
      </c>
      <c r="Q68" s="42">
        <v>22</v>
      </c>
      <c r="R68" s="42">
        <v>5</v>
      </c>
      <c r="S68" s="42">
        <v>18</v>
      </c>
      <c r="T68" s="42">
        <v>5</v>
      </c>
      <c r="U68" s="42">
        <v>55</v>
      </c>
      <c r="V68" s="42">
        <v>65</v>
      </c>
      <c r="W68" s="42">
        <v>4</v>
      </c>
    </row>
    <row r="69" spans="1:23" ht="18.75" customHeight="1">
      <c r="A69" s="19"/>
      <c r="B69" s="17" t="s">
        <v>50</v>
      </c>
      <c r="C69" s="39">
        <f>SUM(D69:G69)</f>
        <v>1</v>
      </c>
      <c r="D69" s="11" t="s">
        <v>58</v>
      </c>
      <c r="E69" s="11" t="s">
        <v>58</v>
      </c>
      <c r="F69" s="11" t="s">
        <v>58</v>
      </c>
      <c r="G69" s="41">
        <v>1</v>
      </c>
      <c r="H69" s="39">
        <f>SUM(I69:L69)</f>
        <v>144</v>
      </c>
      <c r="I69" s="11" t="s">
        <v>58</v>
      </c>
      <c r="J69" s="11" t="s">
        <v>58</v>
      </c>
      <c r="K69" s="11" t="s">
        <v>58</v>
      </c>
      <c r="L69" s="42">
        <v>144</v>
      </c>
      <c r="M69" s="42">
        <v>2</v>
      </c>
      <c r="N69" s="11" t="s">
        <v>58</v>
      </c>
      <c r="O69" s="42">
        <v>1</v>
      </c>
      <c r="P69" s="11" t="s">
        <v>58</v>
      </c>
      <c r="Q69" s="42">
        <v>6</v>
      </c>
      <c r="R69" s="42">
        <v>1</v>
      </c>
      <c r="S69" s="42">
        <v>2</v>
      </c>
      <c r="T69" s="42">
        <v>1</v>
      </c>
      <c r="U69" s="42">
        <v>9</v>
      </c>
      <c r="V69" s="42">
        <v>19</v>
      </c>
      <c r="W69" s="42">
        <v>1</v>
      </c>
    </row>
    <row r="70" spans="1:23" ht="18.75" customHeight="1">
      <c r="A70" s="19"/>
      <c r="B70" s="17"/>
      <c r="C70" s="6"/>
      <c r="D70" s="7"/>
      <c r="E70" s="7"/>
      <c r="F70" s="7"/>
      <c r="G70" s="9"/>
      <c r="H70" s="6"/>
      <c r="I70" s="7"/>
      <c r="J70" s="7"/>
      <c r="K70" s="7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s="27" customFormat="1" ht="18.75" customHeight="1">
      <c r="A71" s="45" t="s">
        <v>51</v>
      </c>
      <c r="B71" s="46"/>
      <c r="C71" s="25" t="s">
        <v>71</v>
      </c>
      <c r="D71" s="25" t="s">
        <v>71</v>
      </c>
      <c r="E71" s="25" t="s">
        <v>71</v>
      </c>
      <c r="F71" s="25" t="s">
        <v>71</v>
      </c>
      <c r="G71" s="25" t="s">
        <v>71</v>
      </c>
      <c r="H71" s="25" t="s">
        <v>71</v>
      </c>
      <c r="I71" s="25" t="s">
        <v>71</v>
      </c>
      <c r="J71" s="25" t="s">
        <v>71</v>
      </c>
      <c r="K71" s="25" t="s">
        <v>71</v>
      </c>
      <c r="L71" s="25" t="s">
        <v>71</v>
      </c>
      <c r="M71" s="33">
        <f>+M72</f>
        <v>2</v>
      </c>
      <c r="N71" s="33">
        <f>+N72</f>
        <v>16</v>
      </c>
      <c r="O71" s="33">
        <f>+O72</f>
        <v>2</v>
      </c>
      <c r="P71" s="25" t="s">
        <v>71</v>
      </c>
      <c r="Q71" s="32">
        <v>2</v>
      </c>
      <c r="R71" s="31">
        <v>2</v>
      </c>
      <c r="S71" s="31">
        <v>1</v>
      </c>
      <c r="T71" s="31">
        <v>3</v>
      </c>
      <c r="U71" s="31">
        <v>4</v>
      </c>
      <c r="V71" s="31">
        <v>19</v>
      </c>
      <c r="W71" s="25" t="str">
        <f>W72</f>
        <v>―</v>
      </c>
    </row>
    <row r="72" spans="1:23" ht="18.75" customHeight="1">
      <c r="A72" s="23"/>
      <c r="B72" s="24" t="s">
        <v>52</v>
      </c>
      <c r="C72" s="12" t="s">
        <v>3</v>
      </c>
      <c r="D72" s="12" t="s">
        <v>3</v>
      </c>
      <c r="E72" s="12" t="s">
        <v>3</v>
      </c>
      <c r="F72" s="12" t="s">
        <v>3</v>
      </c>
      <c r="G72" s="12" t="s">
        <v>3</v>
      </c>
      <c r="H72" s="12" t="s">
        <v>3</v>
      </c>
      <c r="I72" s="12" t="s">
        <v>3</v>
      </c>
      <c r="J72" s="12" t="s">
        <v>3</v>
      </c>
      <c r="K72" s="12" t="s">
        <v>3</v>
      </c>
      <c r="L72" s="12" t="s">
        <v>3</v>
      </c>
      <c r="M72" s="13">
        <v>2</v>
      </c>
      <c r="N72" s="13">
        <v>16</v>
      </c>
      <c r="O72" s="13">
        <v>2</v>
      </c>
      <c r="P72" s="12" t="s">
        <v>3</v>
      </c>
      <c r="Q72" s="13">
        <v>2</v>
      </c>
      <c r="R72" s="13">
        <v>2</v>
      </c>
      <c r="S72" s="13">
        <v>1</v>
      </c>
      <c r="T72" s="13">
        <v>3</v>
      </c>
      <c r="U72" s="13">
        <v>4</v>
      </c>
      <c r="V72" s="13">
        <v>19</v>
      </c>
      <c r="W72" s="12" t="s">
        <v>3</v>
      </c>
    </row>
    <row r="73" ht="18.75" customHeight="1">
      <c r="A73" s="34" t="s">
        <v>75</v>
      </c>
    </row>
    <row r="74" ht="18.75" customHeight="1">
      <c r="A74" s="34" t="s">
        <v>74</v>
      </c>
    </row>
    <row r="75" ht="18.75" customHeight="1">
      <c r="A75" s="5" t="s">
        <v>53</v>
      </c>
    </row>
  </sheetData>
  <sheetProtection/>
  <mergeCells count="39">
    <mergeCell ref="A3:W3"/>
    <mergeCell ref="Q7:Q9"/>
    <mergeCell ref="R7:R9"/>
    <mergeCell ref="A5:W5"/>
    <mergeCell ref="N8:N9"/>
    <mergeCell ref="M8:M9"/>
    <mergeCell ref="W7:W9"/>
    <mergeCell ref="O7:O9"/>
    <mergeCell ref="M7:N7"/>
    <mergeCell ref="U7:U9"/>
    <mergeCell ref="V7:V9"/>
    <mergeCell ref="P7:P9"/>
    <mergeCell ref="T7:T9"/>
    <mergeCell ref="A34:B34"/>
    <mergeCell ref="A28:B28"/>
    <mergeCell ref="A19:B19"/>
    <mergeCell ref="A20:B20"/>
    <mergeCell ref="A21:B21"/>
    <mergeCell ref="A22:B22"/>
    <mergeCell ref="A18:B18"/>
    <mergeCell ref="A14:B14"/>
    <mergeCell ref="A16:B16"/>
    <mergeCell ref="A10:B10"/>
    <mergeCell ref="A11:B11"/>
    <mergeCell ref="A23:B23"/>
    <mergeCell ref="A25:B25"/>
    <mergeCell ref="A12:B12"/>
    <mergeCell ref="A13:B13"/>
    <mergeCell ref="A17:B17"/>
    <mergeCell ref="A71:B71"/>
    <mergeCell ref="A44:B44"/>
    <mergeCell ref="A51:B51"/>
    <mergeCell ref="A57:B57"/>
    <mergeCell ref="A65:B65"/>
    <mergeCell ref="S7:S9"/>
    <mergeCell ref="C7:L7"/>
    <mergeCell ref="C8:G8"/>
    <mergeCell ref="H8:L8"/>
    <mergeCell ref="A7:B9"/>
  </mergeCells>
  <printOptions horizontalCentered="1"/>
  <pageMargins left="0.5118110236220472" right="0.5118110236220472" top="0.5118110236220472" bottom="0.31496062992125984" header="0" footer="0"/>
  <pageSetup fitToHeight="1" fitToWidth="1" horizontalDpi="300" verticalDpi="3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PageLayoutView="0" workbookViewId="0" topLeftCell="K1">
      <selection activeCell="P1" sqref="P1"/>
    </sheetView>
  </sheetViews>
  <sheetFormatPr defaultColWidth="8.796875" defaultRowHeight="18.75" customHeight="1"/>
  <cols>
    <col min="1" max="1" width="18.69921875" style="0" customWidth="1"/>
    <col min="2" max="2" width="37.5" style="0" customWidth="1"/>
    <col min="3" max="8" width="10.59765625" style="0" customWidth="1"/>
    <col min="9" max="9" width="18.69921875" style="0" customWidth="1"/>
    <col min="10" max="10" width="37.5" style="0" customWidth="1"/>
    <col min="11" max="16384" width="10.59765625" style="0" customWidth="1"/>
  </cols>
  <sheetData>
    <row r="1" spans="1:16" ht="18.75" customHeight="1">
      <c r="A1" s="77" t="s">
        <v>88</v>
      </c>
      <c r="P1" s="78" t="s">
        <v>276</v>
      </c>
    </row>
    <row r="3" spans="1:16" ht="18.75" customHeight="1">
      <c r="A3" s="156" t="s">
        <v>272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16" ht="18.75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155" t="s">
        <v>0</v>
      </c>
    </row>
    <row r="5" spans="1:16" ht="18.75" customHeight="1">
      <c r="A5" s="157" t="s">
        <v>273</v>
      </c>
      <c r="B5" s="152" t="s">
        <v>269</v>
      </c>
      <c r="C5" s="150" t="s">
        <v>271</v>
      </c>
      <c r="D5" s="149"/>
      <c r="E5" s="151"/>
      <c r="F5" s="150" t="s">
        <v>267</v>
      </c>
      <c r="G5" s="149"/>
      <c r="H5" s="154"/>
      <c r="I5" s="153" t="s">
        <v>270</v>
      </c>
      <c r="J5" s="152" t="s">
        <v>269</v>
      </c>
      <c r="K5" s="150" t="s">
        <v>268</v>
      </c>
      <c r="L5" s="149"/>
      <c r="M5" s="151"/>
      <c r="N5" s="150" t="s">
        <v>267</v>
      </c>
      <c r="O5" s="149"/>
      <c r="P5" s="149"/>
    </row>
    <row r="6" spans="1:16" ht="18.75" customHeight="1">
      <c r="A6" s="158" t="s">
        <v>266</v>
      </c>
      <c r="B6" s="147"/>
      <c r="C6" s="145"/>
      <c r="D6" s="144"/>
      <c r="E6" s="146"/>
      <c r="F6" s="145"/>
      <c r="G6" s="144"/>
      <c r="H6" s="148"/>
      <c r="I6" s="161" t="s">
        <v>265</v>
      </c>
      <c r="J6" s="147"/>
      <c r="K6" s="145"/>
      <c r="L6" s="144"/>
      <c r="M6" s="146"/>
      <c r="N6" s="145"/>
      <c r="O6" s="144"/>
      <c r="P6" s="144"/>
    </row>
    <row r="7" spans="1:16" ht="18.75" customHeight="1">
      <c r="A7" s="159"/>
      <c r="B7" s="140"/>
      <c r="C7" s="143" t="s">
        <v>264</v>
      </c>
      <c r="D7" s="143" t="s">
        <v>263</v>
      </c>
      <c r="E7" s="143" t="s">
        <v>262</v>
      </c>
      <c r="F7" s="143" t="s">
        <v>264</v>
      </c>
      <c r="G7" s="143" t="s">
        <v>263</v>
      </c>
      <c r="H7" s="142" t="s">
        <v>262</v>
      </c>
      <c r="I7" s="141" t="s">
        <v>261</v>
      </c>
      <c r="J7" s="140"/>
      <c r="K7" s="139" t="s">
        <v>260</v>
      </c>
      <c r="L7" s="137" t="s">
        <v>259</v>
      </c>
      <c r="M7" s="138" t="s">
        <v>258</v>
      </c>
      <c r="N7" s="137" t="s">
        <v>260</v>
      </c>
      <c r="O7" s="136" t="s">
        <v>259</v>
      </c>
      <c r="P7" s="135" t="s">
        <v>258</v>
      </c>
    </row>
    <row r="8" spans="1:16" ht="18.75" customHeight="1">
      <c r="A8" s="134" t="s">
        <v>257</v>
      </c>
      <c r="B8" s="133" t="s">
        <v>255</v>
      </c>
      <c r="C8" s="132">
        <f>SUM(C10:C59)</f>
        <v>8641</v>
      </c>
      <c r="D8" s="131">
        <f>SUM(D10:D59)</f>
        <v>8911</v>
      </c>
      <c r="E8" s="131">
        <f>SUM(E10:E59)</f>
        <v>8822</v>
      </c>
      <c r="F8" s="31">
        <v>742.6</v>
      </c>
      <c r="G8" s="31">
        <v>764.6</v>
      </c>
      <c r="H8" s="130">
        <v>755.7</v>
      </c>
      <c r="I8" s="36" t="s">
        <v>256</v>
      </c>
      <c r="J8" s="129" t="s">
        <v>255</v>
      </c>
      <c r="K8" s="32">
        <v>9174</v>
      </c>
      <c r="L8" s="32">
        <v>8967</v>
      </c>
      <c r="M8" s="32">
        <v>9061</v>
      </c>
      <c r="N8" s="128">
        <v>780.7</v>
      </c>
      <c r="O8" s="128">
        <v>762.5</v>
      </c>
      <c r="P8" s="27">
        <v>770.6</v>
      </c>
    </row>
    <row r="9" spans="1:16" ht="18.75" customHeight="1">
      <c r="A9" s="116"/>
      <c r="B9" s="98"/>
      <c r="C9" s="108"/>
      <c r="D9" s="10"/>
      <c r="E9" s="10"/>
      <c r="F9" s="10"/>
      <c r="G9" s="10"/>
      <c r="H9" s="107"/>
      <c r="I9" s="127"/>
      <c r="J9" s="98"/>
      <c r="K9" s="10"/>
      <c r="L9" s="10"/>
      <c r="M9" s="10"/>
      <c r="N9" s="10"/>
      <c r="O9" s="10"/>
      <c r="P9" s="84"/>
    </row>
    <row r="10" spans="1:16" ht="18.75" customHeight="1">
      <c r="A10" s="126" t="s">
        <v>274</v>
      </c>
      <c r="B10" s="98" t="s">
        <v>253</v>
      </c>
      <c r="C10" s="124">
        <v>2263</v>
      </c>
      <c r="D10" s="42">
        <v>2341</v>
      </c>
      <c r="E10" s="42">
        <v>2415</v>
      </c>
      <c r="F10" s="41">
        <v>194.5</v>
      </c>
      <c r="G10" s="41">
        <v>200.8</v>
      </c>
      <c r="H10" s="123">
        <v>206.9</v>
      </c>
      <c r="I10" s="119" t="s">
        <v>254</v>
      </c>
      <c r="J10" s="98" t="s">
        <v>253</v>
      </c>
      <c r="K10" s="42">
        <v>2582</v>
      </c>
      <c r="L10" s="97">
        <v>2643</v>
      </c>
      <c r="M10" s="97">
        <v>2701</v>
      </c>
      <c r="N10" s="96">
        <v>219.7</v>
      </c>
      <c r="O10" s="96">
        <v>224.8</v>
      </c>
      <c r="P10" s="84">
        <v>229.7</v>
      </c>
    </row>
    <row r="11" spans="1:16" ht="18.75" customHeight="1">
      <c r="A11" s="126" t="s">
        <v>252</v>
      </c>
      <c r="B11" s="98" t="s">
        <v>251</v>
      </c>
      <c r="C11" s="124">
        <v>1768</v>
      </c>
      <c r="D11" s="42">
        <v>1873</v>
      </c>
      <c r="E11" s="42">
        <v>1678</v>
      </c>
      <c r="F11" s="41">
        <v>151.9</v>
      </c>
      <c r="G11" s="41">
        <v>160.7</v>
      </c>
      <c r="H11" s="123">
        <v>143.7</v>
      </c>
      <c r="I11" s="117" t="s">
        <v>250</v>
      </c>
      <c r="J11" s="98" t="s">
        <v>249</v>
      </c>
      <c r="K11" s="42">
        <v>1383</v>
      </c>
      <c r="L11" s="97">
        <v>1364</v>
      </c>
      <c r="M11" s="97">
        <v>1410</v>
      </c>
      <c r="N11" s="96">
        <v>117.7</v>
      </c>
      <c r="O11" s="96">
        <v>116</v>
      </c>
      <c r="P11" s="38">
        <v>119.9</v>
      </c>
    </row>
    <row r="12" spans="1:16" ht="18.75" customHeight="1">
      <c r="A12" s="126" t="s">
        <v>248</v>
      </c>
      <c r="B12" s="98" t="s">
        <v>246</v>
      </c>
      <c r="C12" s="124">
        <v>1188</v>
      </c>
      <c r="D12" s="42">
        <v>1146</v>
      </c>
      <c r="E12" s="42">
        <v>1121</v>
      </c>
      <c r="F12" s="41">
        <v>102.1</v>
      </c>
      <c r="G12" s="41">
        <v>98.3</v>
      </c>
      <c r="H12" s="100">
        <v>96</v>
      </c>
      <c r="I12" s="119" t="s">
        <v>247</v>
      </c>
      <c r="J12" s="98" t="s">
        <v>246</v>
      </c>
      <c r="K12" s="42">
        <v>1470</v>
      </c>
      <c r="L12" s="97">
        <v>1406</v>
      </c>
      <c r="M12" s="97">
        <v>1401</v>
      </c>
      <c r="N12" s="96">
        <v>125.1</v>
      </c>
      <c r="O12" s="96">
        <v>119.6</v>
      </c>
      <c r="P12" s="84">
        <v>119.1</v>
      </c>
    </row>
    <row r="13" spans="1:16" ht="18.75" customHeight="1">
      <c r="A13" s="126" t="s">
        <v>245</v>
      </c>
      <c r="B13" s="98" t="s">
        <v>244</v>
      </c>
      <c r="C13" s="124">
        <v>934</v>
      </c>
      <c r="D13" s="42">
        <v>997</v>
      </c>
      <c r="E13" s="42">
        <v>1006</v>
      </c>
      <c r="F13" s="41">
        <v>80.3</v>
      </c>
      <c r="G13" s="41">
        <v>85.5</v>
      </c>
      <c r="H13" s="123">
        <v>86.2</v>
      </c>
      <c r="I13" s="119" t="s">
        <v>243</v>
      </c>
      <c r="J13" s="98" t="s">
        <v>94</v>
      </c>
      <c r="K13" s="42">
        <v>893</v>
      </c>
      <c r="L13" s="97">
        <v>831</v>
      </c>
      <c r="M13" s="97">
        <v>892</v>
      </c>
      <c r="N13" s="96">
        <v>76</v>
      </c>
      <c r="O13" s="96">
        <v>70.7</v>
      </c>
      <c r="P13" s="38">
        <v>75.9</v>
      </c>
    </row>
    <row r="14" spans="1:16" ht="18.75" customHeight="1">
      <c r="A14" s="125" t="s">
        <v>242</v>
      </c>
      <c r="B14" s="98" t="s">
        <v>241</v>
      </c>
      <c r="C14" s="124">
        <v>525</v>
      </c>
      <c r="D14" s="42">
        <v>533</v>
      </c>
      <c r="E14" s="42">
        <v>548</v>
      </c>
      <c r="F14" s="41">
        <v>45.1</v>
      </c>
      <c r="G14" s="41">
        <v>45.7</v>
      </c>
      <c r="H14" s="123">
        <v>46.9</v>
      </c>
      <c r="I14" s="119" t="s">
        <v>240</v>
      </c>
      <c r="J14" s="98" t="s">
        <v>239</v>
      </c>
      <c r="K14" s="42">
        <v>455</v>
      </c>
      <c r="L14" s="97">
        <v>449</v>
      </c>
      <c r="M14" s="97">
        <v>387</v>
      </c>
      <c r="N14" s="96">
        <v>38.7</v>
      </c>
      <c r="O14" s="96">
        <v>38.2</v>
      </c>
      <c r="P14" s="38">
        <v>32.9</v>
      </c>
    </row>
    <row r="15" spans="1:16" ht="18.75" customHeight="1">
      <c r="A15" s="116"/>
      <c r="B15" s="98"/>
      <c r="C15" s="108"/>
      <c r="D15" s="10"/>
      <c r="E15" s="10"/>
      <c r="F15" s="10"/>
      <c r="G15" s="10"/>
      <c r="H15" s="107"/>
      <c r="I15" s="120"/>
      <c r="J15" s="111"/>
      <c r="K15" s="84"/>
      <c r="L15" s="84"/>
      <c r="M15" s="84"/>
      <c r="N15" s="84"/>
      <c r="O15" s="84"/>
      <c r="P15" s="84"/>
    </row>
    <row r="16" spans="1:16" ht="18.75" customHeight="1">
      <c r="A16" s="116" t="s">
        <v>238</v>
      </c>
      <c r="B16" s="98" t="s">
        <v>237</v>
      </c>
      <c r="C16" s="101">
        <v>383</v>
      </c>
      <c r="D16" s="41">
        <v>370</v>
      </c>
      <c r="E16" s="41">
        <v>358</v>
      </c>
      <c r="F16" s="41">
        <v>32.9</v>
      </c>
      <c r="G16" s="41">
        <v>31.8</v>
      </c>
      <c r="H16" s="123">
        <v>30.7</v>
      </c>
      <c r="I16" s="119" t="s">
        <v>236</v>
      </c>
      <c r="J16" s="98" t="s">
        <v>235</v>
      </c>
      <c r="K16" s="42">
        <v>212</v>
      </c>
      <c r="L16" s="97">
        <v>245</v>
      </c>
      <c r="M16" s="97">
        <v>209</v>
      </c>
      <c r="N16" s="96">
        <v>18</v>
      </c>
      <c r="O16" s="96">
        <v>20.8</v>
      </c>
      <c r="P16" s="38">
        <v>17.8</v>
      </c>
    </row>
    <row r="17" spans="1:16" ht="18.75" customHeight="1">
      <c r="A17" s="102" t="s">
        <v>234</v>
      </c>
      <c r="B17" s="98" t="s">
        <v>233</v>
      </c>
      <c r="C17" s="101">
        <v>266</v>
      </c>
      <c r="D17" s="41">
        <v>278</v>
      </c>
      <c r="E17" s="41">
        <v>302</v>
      </c>
      <c r="F17" s="41">
        <v>22.9</v>
      </c>
      <c r="G17" s="41">
        <v>23.9</v>
      </c>
      <c r="H17" s="123">
        <v>25.9</v>
      </c>
      <c r="I17" s="120">
        <v>20200</v>
      </c>
      <c r="J17" s="98" t="s">
        <v>228</v>
      </c>
      <c r="K17" s="42">
        <v>188</v>
      </c>
      <c r="L17" s="97">
        <v>197</v>
      </c>
      <c r="M17" s="97">
        <v>190</v>
      </c>
      <c r="N17" s="96">
        <v>16</v>
      </c>
      <c r="O17" s="96">
        <v>16.8</v>
      </c>
      <c r="P17" s="38">
        <v>16.2</v>
      </c>
    </row>
    <row r="18" spans="1:16" ht="18.75" customHeight="1">
      <c r="A18" s="116" t="s">
        <v>232</v>
      </c>
      <c r="B18" s="98" t="s">
        <v>231</v>
      </c>
      <c r="C18" s="101">
        <v>178</v>
      </c>
      <c r="D18" s="41">
        <v>175</v>
      </c>
      <c r="E18" s="41">
        <v>180</v>
      </c>
      <c r="F18" s="41">
        <v>15.3</v>
      </c>
      <c r="G18" s="96">
        <v>15.6</v>
      </c>
      <c r="H18" s="123">
        <v>15.4</v>
      </c>
      <c r="I18" s="117" t="s">
        <v>230</v>
      </c>
      <c r="J18" s="98" t="s">
        <v>220</v>
      </c>
      <c r="K18" s="42">
        <v>152</v>
      </c>
      <c r="L18" s="97">
        <v>131</v>
      </c>
      <c r="M18" s="97">
        <v>156</v>
      </c>
      <c r="N18" s="96">
        <v>12.9</v>
      </c>
      <c r="O18" s="96">
        <v>11.1</v>
      </c>
      <c r="P18" s="38">
        <v>13.3</v>
      </c>
    </row>
    <row r="19" spans="1:16" ht="18.75" customHeight="1">
      <c r="A19" s="116" t="s">
        <v>229</v>
      </c>
      <c r="B19" s="98" t="s">
        <v>228</v>
      </c>
      <c r="C19" s="101">
        <v>191</v>
      </c>
      <c r="D19" s="41">
        <v>170</v>
      </c>
      <c r="E19" s="41">
        <v>179</v>
      </c>
      <c r="F19" s="41">
        <v>16.4</v>
      </c>
      <c r="G19" s="41">
        <v>14.6</v>
      </c>
      <c r="H19" s="123">
        <v>15.3</v>
      </c>
      <c r="I19" s="119" t="s">
        <v>227</v>
      </c>
      <c r="J19" s="98" t="s">
        <v>226</v>
      </c>
      <c r="K19" s="42">
        <v>127</v>
      </c>
      <c r="L19" s="97">
        <v>119</v>
      </c>
      <c r="M19" s="97">
        <v>143</v>
      </c>
      <c r="N19" s="96">
        <v>10.8</v>
      </c>
      <c r="O19" s="96">
        <v>10.1</v>
      </c>
      <c r="P19" s="38">
        <v>12.2</v>
      </c>
    </row>
    <row r="20" spans="1:16" ht="18.75" customHeight="1">
      <c r="A20" s="102" t="s">
        <v>225</v>
      </c>
      <c r="B20" s="98" t="s">
        <v>224</v>
      </c>
      <c r="C20" s="101">
        <v>127</v>
      </c>
      <c r="D20" s="41">
        <v>126</v>
      </c>
      <c r="E20" s="41">
        <v>145</v>
      </c>
      <c r="F20" s="41">
        <v>10.9</v>
      </c>
      <c r="G20" s="41">
        <v>10.8</v>
      </c>
      <c r="H20" s="123">
        <v>12.4</v>
      </c>
      <c r="I20" s="119" t="s">
        <v>223</v>
      </c>
      <c r="J20" s="98" t="s">
        <v>222</v>
      </c>
      <c r="K20" s="42">
        <v>138</v>
      </c>
      <c r="L20" s="97">
        <v>128</v>
      </c>
      <c r="M20" s="97">
        <v>140</v>
      </c>
      <c r="N20" s="96">
        <v>11.7</v>
      </c>
      <c r="O20" s="96">
        <v>10.9</v>
      </c>
      <c r="P20" s="38">
        <v>11.9</v>
      </c>
    </row>
    <row r="21" spans="1:16" ht="18.75" customHeight="1">
      <c r="A21" s="116"/>
      <c r="B21" s="98"/>
      <c r="C21" s="108"/>
      <c r="D21" s="10"/>
      <c r="E21" s="10"/>
      <c r="F21" s="10"/>
      <c r="G21" s="10"/>
      <c r="H21" s="107"/>
      <c r="I21" s="120"/>
      <c r="J21" s="111"/>
      <c r="K21" s="84"/>
      <c r="L21" s="84"/>
      <c r="M21" s="84"/>
      <c r="N21" s="84"/>
      <c r="O21" s="84"/>
      <c r="P21" s="84"/>
    </row>
    <row r="22" spans="1:16" ht="18.75" customHeight="1">
      <c r="A22" s="102" t="s">
        <v>221</v>
      </c>
      <c r="B22" s="98" t="s">
        <v>220</v>
      </c>
      <c r="C22" s="101">
        <v>111</v>
      </c>
      <c r="D22" s="41">
        <v>120</v>
      </c>
      <c r="E22" s="41">
        <v>108</v>
      </c>
      <c r="F22" s="96">
        <v>9.5</v>
      </c>
      <c r="G22" s="96">
        <v>10.3</v>
      </c>
      <c r="H22" s="100">
        <v>9.3</v>
      </c>
      <c r="I22" s="117">
        <v>11300</v>
      </c>
      <c r="J22" s="98" t="s">
        <v>219</v>
      </c>
      <c r="K22" s="42">
        <v>143</v>
      </c>
      <c r="L22" s="97">
        <v>136</v>
      </c>
      <c r="M22" s="97">
        <v>126</v>
      </c>
      <c r="N22" s="96">
        <v>12.2</v>
      </c>
      <c r="O22" s="96">
        <v>11.6</v>
      </c>
      <c r="P22" s="38">
        <v>10.7</v>
      </c>
    </row>
    <row r="23" spans="1:16" ht="18.75" customHeight="1">
      <c r="A23" s="102" t="s">
        <v>218</v>
      </c>
      <c r="B23" s="98" t="s">
        <v>217</v>
      </c>
      <c r="C23" s="101">
        <v>86</v>
      </c>
      <c r="D23" s="41">
        <v>113</v>
      </c>
      <c r="E23" s="41">
        <v>85</v>
      </c>
      <c r="F23" s="96">
        <v>7.4</v>
      </c>
      <c r="G23" s="96">
        <v>9.7</v>
      </c>
      <c r="H23" s="100">
        <v>7.3</v>
      </c>
      <c r="I23" s="119" t="s">
        <v>216</v>
      </c>
      <c r="J23" s="98" t="s">
        <v>214</v>
      </c>
      <c r="K23" s="42">
        <v>90</v>
      </c>
      <c r="L23" s="97">
        <v>87</v>
      </c>
      <c r="M23" s="97">
        <v>83</v>
      </c>
      <c r="N23" s="96">
        <v>7.7</v>
      </c>
      <c r="O23" s="96">
        <v>7.4</v>
      </c>
      <c r="P23" s="38">
        <v>7.1</v>
      </c>
    </row>
    <row r="24" spans="1:16" ht="18.75" customHeight="1">
      <c r="A24" s="116" t="s">
        <v>215</v>
      </c>
      <c r="B24" s="98" t="s">
        <v>214</v>
      </c>
      <c r="C24" s="101">
        <v>59</v>
      </c>
      <c r="D24" s="41">
        <v>72</v>
      </c>
      <c r="E24" s="41">
        <v>68</v>
      </c>
      <c r="F24" s="96">
        <v>5.1</v>
      </c>
      <c r="G24" s="96">
        <v>6.2</v>
      </c>
      <c r="H24" s="100">
        <v>5.8</v>
      </c>
      <c r="I24" s="119" t="s">
        <v>213</v>
      </c>
      <c r="J24" s="98" t="s">
        <v>212</v>
      </c>
      <c r="K24" s="42">
        <v>67</v>
      </c>
      <c r="L24" s="97">
        <v>80</v>
      </c>
      <c r="M24" s="97">
        <v>76</v>
      </c>
      <c r="N24" s="96">
        <v>5.7</v>
      </c>
      <c r="O24" s="96">
        <v>6.8</v>
      </c>
      <c r="P24" s="38">
        <v>6.5</v>
      </c>
    </row>
    <row r="25" spans="1:16" ht="18.75" customHeight="1">
      <c r="A25" s="102" t="s">
        <v>211</v>
      </c>
      <c r="B25" s="98" t="s">
        <v>210</v>
      </c>
      <c r="C25" s="101">
        <v>38</v>
      </c>
      <c r="D25" s="41">
        <v>53</v>
      </c>
      <c r="E25" s="41">
        <v>65</v>
      </c>
      <c r="F25" s="96">
        <v>3.3</v>
      </c>
      <c r="G25" s="96">
        <v>4.6</v>
      </c>
      <c r="H25" s="100">
        <v>5.6</v>
      </c>
      <c r="I25" s="119" t="s">
        <v>209</v>
      </c>
      <c r="J25" s="98" t="s">
        <v>208</v>
      </c>
      <c r="K25" s="42">
        <v>69</v>
      </c>
      <c r="L25" s="97">
        <v>47</v>
      </c>
      <c r="M25" s="97">
        <v>75</v>
      </c>
      <c r="N25" s="96">
        <v>5.9</v>
      </c>
      <c r="O25" s="96">
        <v>4</v>
      </c>
      <c r="P25" s="38">
        <v>6.4</v>
      </c>
    </row>
    <row r="26" spans="1:16" ht="18.75" customHeight="1">
      <c r="A26" s="102" t="s">
        <v>207</v>
      </c>
      <c r="B26" s="98" t="s">
        <v>206</v>
      </c>
      <c r="C26" s="101">
        <v>52</v>
      </c>
      <c r="D26" s="41">
        <v>63</v>
      </c>
      <c r="E26" s="41">
        <v>60</v>
      </c>
      <c r="F26" s="96">
        <v>4.4</v>
      </c>
      <c r="G26" s="96">
        <v>5.4</v>
      </c>
      <c r="H26" s="100">
        <v>5.1</v>
      </c>
      <c r="I26" s="117" t="s">
        <v>205</v>
      </c>
      <c r="J26" s="98" t="s">
        <v>199</v>
      </c>
      <c r="K26" s="42">
        <v>60</v>
      </c>
      <c r="L26" s="97">
        <v>44</v>
      </c>
      <c r="M26" s="97">
        <v>60</v>
      </c>
      <c r="N26" s="96">
        <v>5.1</v>
      </c>
      <c r="O26" s="96">
        <v>3.7</v>
      </c>
      <c r="P26" s="38">
        <v>5.1</v>
      </c>
    </row>
    <row r="27" spans="1:16" ht="18.75" customHeight="1">
      <c r="A27" s="116"/>
      <c r="B27" s="98"/>
      <c r="C27" s="108"/>
      <c r="D27" s="10"/>
      <c r="E27" s="10"/>
      <c r="F27" s="10"/>
      <c r="G27" s="10"/>
      <c r="H27" s="107"/>
      <c r="I27" s="120"/>
      <c r="J27" s="111"/>
      <c r="K27" s="84"/>
      <c r="L27" s="84"/>
      <c r="M27" s="84"/>
      <c r="N27" s="84"/>
      <c r="O27" s="84"/>
      <c r="P27" s="84"/>
    </row>
    <row r="28" spans="1:16" ht="18.75" customHeight="1">
      <c r="A28" s="102" t="s">
        <v>204</v>
      </c>
      <c r="B28" s="98" t="s">
        <v>203</v>
      </c>
      <c r="C28" s="101">
        <v>53</v>
      </c>
      <c r="D28" s="41">
        <v>55</v>
      </c>
      <c r="E28" s="41">
        <v>58</v>
      </c>
      <c r="F28" s="96">
        <v>4.6</v>
      </c>
      <c r="G28" s="96">
        <v>4.7</v>
      </c>
      <c r="H28" s="100">
        <v>5</v>
      </c>
      <c r="I28" s="119" t="s">
        <v>202</v>
      </c>
      <c r="J28" s="98" t="s">
        <v>201</v>
      </c>
      <c r="K28" s="42">
        <v>49</v>
      </c>
      <c r="L28" s="97">
        <v>60</v>
      </c>
      <c r="M28" s="97">
        <v>58</v>
      </c>
      <c r="N28" s="96">
        <v>4.2</v>
      </c>
      <c r="O28" s="96">
        <v>5.1</v>
      </c>
      <c r="P28" s="38">
        <v>4.9</v>
      </c>
    </row>
    <row r="29" spans="1:16" ht="18.75" customHeight="1">
      <c r="A29" s="102" t="s">
        <v>200</v>
      </c>
      <c r="B29" s="98" t="s">
        <v>199</v>
      </c>
      <c r="C29" s="101">
        <v>51</v>
      </c>
      <c r="D29" s="41">
        <v>51</v>
      </c>
      <c r="E29" s="41">
        <v>44</v>
      </c>
      <c r="F29" s="96">
        <v>4.4</v>
      </c>
      <c r="G29" s="96">
        <v>4.4</v>
      </c>
      <c r="H29" s="100">
        <v>3.8</v>
      </c>
      <c r="I29" s="119" t="s">
        <v>198</v>
      </c>
      <c r="J29" s="98" t="s">
        <v>197</v>
      </c>
      <c r="K29" s="42">
        <v>37</v>
      </c>
      <c r="L29" s="97">
        <v>40</v>
      </c>
      <c r="M29" s="97">
        <v>55</v>
      </c>
      <c r="N29" s="96">
        <v>3.1</v>
      </c>
      <c r="O29" s="96">
        <v>3.4</v>
      </c>
      <c r="P29" s="38">
        <v>4.7</v>
      </c>
    </row>
    <row r="30" spans="1:16" ht="18.75" customHeight="1">
      <c r="A30" s="102" t="s">
        <v>196</v>
      </c>
      <c r="B30" s="98" t="s">
        <v>195</v>
      </c>
      <c r="C30" s="101">
        <v>35</v>
      </c>
      <c r="D30" s="41">
        <v>45</v>
      </c>
      <c r="E30" s="41">
        <v>43</v>
      </c>
      <c r="F30" s="96">
        <v>3</v>
      </c>
      <c r="G30" s="96">
        <v>3.9</v>
      </c>
      <c r="H30" s="100">
        <v>3.7</v>
      </c>
      <c r="I30" s="119" t="s">
        <v>194</v>
      </c>
      <c r="J30" s="98" t="s">
        <v>193</v>
      </c>
      <c r="K30" s="42">
        <v>55</v>
      </c>
      <c r="L30" s="97">
        <v>37</v>
      </c>
      <c r="M30" s="97">
        <v>49</v>
      </c>
      <c r="N30" s="96">
        <v>4.7</v>
      </c>
      <c r="O30" s="96">
        <v>3.1</v>
      </c>
      <c r="P30" s="38">
        <v>4.2</v>
      </c>
    </row>
    <row r="31" spans="1:16" ht="18.75" customHeight="1">
      <c r="A31" s="102" t="s">
        <v>192</v>
      </c>
      <c r="B31" s="98" t="s">
        <v>191</v>
      </c>
      <c r="C31" s="101">
        <v>34</v>
      </c>
      <c r="D31" s="41">
        <v>34</v>
      </c>
      <c r="E31" s="41">
        <v>40</v>
      </c>
      <c r="F31" s="96">
        <v>2.9</v>
      </c>
      <c r="G31" s="96">
        <v>2.9</v>
      </c>
      <c r="H31" s="100">
        <v>3.4</v>
      </c>
      <c r="I31" s="117" t="s">
        <v>190</v>
      </c>
      <c r="J31" s="98" t="s">
        <v>177</v>
      </c>
      <c r="K31" s="42">
        <v>44</v>
      </c>
      <c r="L31" s="97">
        <v>36</v>
      </c>
      <c r="M31" s="97">
        <v>37</v>
      </c>
      <c r="N31" s="96">
        <v>3.7</v>
      </c>
      <c r="O31" s="96">
        <v>3.1</v>
      </c>
      <c r="P31" s="38">
        <v>3.1</v>
      </c>
    </row>
    <row r="32" spans="1:16" ht="18.75" customHeight="1">
      <c r="A32" s="102" t="s">
        <v>189</v>
      </c>
      <c r="B32" s="98" t="s">
        <v>188</v>
      </c>
      <c r="C32" s="101">
        <v>31</v>
      </c>
      <c r="D32" s="41">
        <v>32</v>
      </c>
      <c r="E32" s="41">
        <v>39</v>
      </c>
      <c r="F32" s="96">
        <v>2.7</v>
      </c>
      <c r="G32" s="96">
        <v>2.8</v>
      </c>
      <c r="H32" s="100">
        <v>3.3</v>
      </c>
      <c r="I32" s="119" t="s">
        <v>187</v>
      </c>
      <c r="J32" s="98" t="s">
        <v>186</v>
      </c>
      <c r="K32" s="42">
        <v>40</v>
      </c>
      <c r="L32" s="97">
        <v>47</v>
      </c>
      <c r="M32" s="97">
        <v>34</v>
      </c>
      <c r="N32" s="96">
        <v>3.4</v>
      </c>
      <c r="O32" s="96">
        <v>4</v>
      </c>
      <c r="P32" s="38">
        <v>2.9</v>
      </c>
    </row>
    <row r="33" spans="1:16" ht="18.75" customHeight="1">
      <c r="A33" s="116"/>
      <c r="B33" s="98"/>
      <c r="C33" s="108"/>
      <c r="D33" s="10"/>
      <c r="E33" s="10"/>
      <c r="F33" s="10"/>
      <c r="G33" s="10"/>
      <c r="H33" s="107"/>
      <c r="I33" s="120"/>
      <c r="J33" s="111"/>
      <c r="K33" s="84"/>
      <c r="L33" s="84"/>
      <c r="M33" s="84"/>
      <c r="N33" s="84"/>
      <c r="O33" s="84"/>
      <c r="P33" s="84"/>
    </row>
    <row r="34" spans="1:16" ht="18.75" customHeight="1">
      <c r="A34" s="102" t="s">
        <v>185</v>
      </c>
      <c r="B34" s="98" t="s">
        <v>184</v>
      </c>
      <c r="C34" s="101">
        <v>28</v>
      </c>
      <c r="D34" s="41">
        <v>33</v>
      </c>
      <c r="E34" s="41">
        <v>36</v>
      </c>
      <c r="F34" s="96">
        <v>2.4</v>
      </c>
      <c r="G34" s="96">
        <v>2.8</v>
      </c>
      <c r="H34" s="100">
        <v>3.1</v>
      </c>
      <c r="I34" s="117" t="s">
        <v>183</v>
      </c>
      <c r="J34" s="98" t="s">
        <v>182</v>
      </c>
      <c r="K34" s="42">
        <v>22</v>
      </c>
      <c r="L34" s="97">
        <v>21</v>
      </c>
      <c r="M34" s="97">
        <v>30</v>
      </c>
      <c r="N34" s="96">
        <v>1.9</v>
      </c>
      <c r="O34" s="96">
        <v>1.8</v>
      </c>
      <c r="P34" s="38">
        <v>2.6</v>
      </c>
    </row>
    <row r="35" spans="1:16" ht="18.75" customHeight="1">
      <c r="A35" s="116" t="s">
        <v>181</v>
      </c>
      <c r="B35" s="98" t="s">
        <v>167</v>
      </c>
      <c r="C35" s="101">
        <v>24</v>
      </c>
      <c r="D35" s="41">
        <v>19</v>
      </c>
      <c r="E35" s="41">
        <v>29</v>
      </c>
      <c r="F35" s="96">
        <v>2.1</v>
      </c>
      <c r="G35" s="96">
        <v>1.6</v>
      </c>
      <c r="H35" s="100">
        <v>2.5</v>
      </c>
      <c r="I35" s="119" t="s">
        <v>180</v>
      </c>
      <c r="J35" s="98" t="s">
        <v>179</v>
      </c>
      <c r="K35" s="42">
        <v>31</v>
      </c>
      <c r="L35" s="97">
        <v>31</v>
      </c>
      <c r="M35" s="97">
        <v>29</v>
      </c>
      <c r="N35" s="96">
        <v>2.6</v>
      </c>
      <c r="O35" s="96">
        <v>2.6</v>
      </c>
      <c r="P35" s="38">
        <v>2.5</v>
      </c>
    </row>
    <row r="36" spans="1:16" ht="18.75" customHeight="1">
      <c r="A36" s="116" t="s">
        <v>178</v>
      </c>
      <c r="B36" s="98" t="s">
        <v>177</v>
      </c>
      <c r="C36" s="101">
        <v>12</v>
      </c>
      <c r="D36" s="41">
        <v>17</v>
      </c>
      <c r="E36" s="41">
        <v>28</v>
      </c>
      <c r="F36" s="96">
        <v>1</v>
      </c>
      <c r="G36" s="96">
        <v>1.5</v>
      </c>
      <c r="H36" s="100">
        <v>2.4</v>
      </c>
      <c r="I36" s="119" t="s">
        <v>176</v>
      </c>
      <c r="J36" s="98" t="s">
        <v>175</v>
      </c>
      <c r="K36" s="42">
        <v>45</v>
      </c>
      <c r="L36" s="97">
        <v>33</v>
      </c>
      <c r="M36" s="97">
        <v>25</v>
      </c>
      <c r="N36" s="96">
        <v>3.8</v>
      </c>
      <c r="O36" s="96">
        <v>2.8</v>
      </c>
      <c r="P36" s="38">
        <v>2.1</v>
      </c>
    </row>
    <row r="37" spans="1:16" ht="18.75" customHeight="1">
      <c r="A37" s="102" t="s">
        <v>174</v>
      </c>
      <c r="B37" s="98" t="s">
        <v>173</v>
      </c>
      <c r="C37" s="101">
        <v>36</v>
      </c>
      <c r="D37" s="41">
        <v>26</v>
      </c>
      <c r="E37" s="41">
        <v>28</v>
      </c>
      <c r="F37" s="96">
        <v>3.1</v>
      </c>
      <c r="G37" s="96">
        <v>2.2</v>
      </c>
      <c r="H37" s="100">
        <v>2.4</v>
      </c>
      <c r="I37" s="117" t="s">
        <v>172</v>
      </c>
      <c r="J37" s="98" t="s">
        <v>171</v>
      </c>
      <c r="K37" s="42">
        <v>39</v>
      </c>
      <c r="L37" s="97">
        <v>34</v>
      </c>
      <c r="M37" s="97">
        <v>24</v>
      </c>
      <c r="N37" s="96">
        <v>3.3</v>
      </c>
      <c r="O37" s="96">
        <v>2.9</v>
      </c>
      <c r="P37" s="122">
        <v>2</v>
      </c>
    </row>
    <row r="38" spans="1:16" ht="18.75" customHeight="1">
      <c r="A38" s="102" t="s">
        <v>170</v>
      </c>
      <c r="B38" s="98" t="s">
        <v>169</v>
      </c>
      <c r="C38" s="101">
        <v>28</v>
      </c>
      <c r="D38" s="41">
        <v>37</v>
      </c>
      <c r="E38" s="41">
        <v>28</v>
      </c>
      <c r="F38" s="96">
        <v>2.4</v>
      </c>
      <c r="G38" s="96">
        <v>3.2</v>
      </c>
      <c r="H38" s="100">
        <v>2.4</v>
      </c>
      <c r="I38" s="119" t="s">
        <v>168</v>
      </c>
      <c r="J38" s="98" t="s">
        <v>167</v>
      </c>
      <c r="K38" s="42">
        <v>28</v>
      </c>
      <c r="L38" s="97">
        <v>22</v>
      </c>
      <c r="M38" s="97">
        <v>21</v>
      </c>
      <c r="N38" s="96">
        <v>2.4</v>
      </c>
      <c r="O38" s="96">
        <v>1.9</v>
      </c>
      <c r="P38" s="38">
        <v>1.8</v>
      </c>
    </row>
    <row r="39" spans="1:16" ht="18.75" customHeight="1">
      <c r="A39" s="116"/>
      <c r="B39" s="98"/>
      <c r="C39" s="108"/>
      <c r="D39" s="10"/>
      <c r="E39" s="10"/>
      <c r="F39" s="10"/>
      <c r="G39" s="10"/>
      <c r="H39" s="107"/>
      <c r="I39" s="120"/>
      <c r="J39" s="111"/>
      <c r="K39" s="84"/>
      <c r="L39" s="84"/>
      <c r="M39" s="84"/>
      <c r="N39" s="84"/>
      <c r="O39" s="84"/>
      <c r="P39" s="84"/>
    </row>
    <row r="40" spans="1:16" ht="18.75" customHeight="1">
      <c r="A40" s="102" t="s">
        <v>166</v>
      </c>
      <c r="B40" s="98" t="s">
        <v>165</v>
      </c>
      <c r="C40" s="101">
        <v>35</v>
      </c>
      <c r="D40" s="41">
        <v>36</v>
      </c>
      <c r="E40" s="41">
        <v>25</v>
      </c>
      <c r="F40" s="96">
        <v>3</v>
      </c>
      <c r="G40" s="96">
        <v>3.1</v>
      </c>
      <c r="H40" s="100">
        <v>2.1</v>
      </c>
      <c r="I40" s="119" t="s">
        <v>164</v>
      </c>
      <c r="J40" s="98" t="s">
        <v>162</v>
      </c>
      <c r="K40" s="42">
        <v>24</v>
      </c>
      <c r="L40" s="97">
        <v>15</v>
      </c>
      <c r="M40" s="97">
        <v>19</v>
      </c>
      <c r="N40" s="96">
        <v>2</v>
      </c>
      <c r="O40" s="96">
        <v>1.3</v>
      </c>
      <c r="P40" s="38">
        <v>1.6</v>
      </c>
    </row>
    <row r="41" spans="1:16" ht="18.75" customHeight="1">
      <c r="A41" s="102" t="s">
        <v>163</v>
      </c>
      <c r="B41" s="98" t="s">
        <v>162</v>
      </c>
      <c r="C41" s="101">
        <v>23</v>
      </c>
      <c r="D41" s="41">
        <v>18</v>
      </c>
      <c r="E41" s="41">
        <v>24</v>
      </c>
      <c r="F41" s="96">
        <v>2</v>
      </c>
      <c r="G41" s="96">
        <v>1.6</v>
      </c>
      <c r="H41" s="100">
        <v>2.1</v>
      </c>
      <c r="I41" s="117" t="s">
        <v>161</v>
      </c>
      <c r="J41" s="98" t="s">
        <v>160</v>
      </c>
      <c r="K41" s="42">
        <v>18</v>
      </c>
      <c r="L41" s="97">
        <v>14</v>
      </c>
      <c r="M41" s="97">
        <v>16</v>
      </c>
      <c r="N41" s="96">
        <v>1.5</v>
      </c>
      <c r="O41" s="96">
        <v>1.2</v>
      </c>
      <c r="P41" s="38">
        <v>1.4</v>
      </c>
    </row>
    <row r="42" spans="1:16" ht="18.75" customHeight="1">
      <c r="A42" s="116" t="s">
        <v>159</v>
      </c>
      <c r="B42" s="98" t="s">
        <v>158</v>
      </c>
      <c r="C42" s="101">
        <v>25</v>
      </c>
      <c r="D42" s="41">
        <v>17</v>
      </c>
      <c r="E42" s="41">
        <v>22</v>
      </c>
      <c r="F42" s="96">
        <v>2.1</v>
      </c>
      <c r="G42" s="96">
        <v>1.5</v>
      </c>
      <c r="H42" s="100">
        <v>1.9</v>
      </c>
      <c r="I42" s="120">
        <v>16000</v>
      </c>
      <c r="J42" s="98" t="s">
        <v>157</v>
      </c>
      <c r="K42" s="42">
        <v>12</v>
      </c>
      <c r="L42" s="97">
        <v>9</v>
      </c>
      <c r="M42" s="97">
        <v>12</v>
      </c>
      <c r="N42" s="96">
        <v>1</v>
      </c>
      <c r="O42" s="96">
        <v>0.8</v>
      </c>
      <c r="P42" s="122">
        <v>1</v>
      </c>
    </row>
    <row r="43" spans="1:16" ht="18.75" customHeight="1">
      <c r="A43" s="116" t="s">
        <v>156</v>
      </c>
      <c r="B43" s="98" t="s">
        <v>155</v>
      </c>
      <c r="C43" s="101">
        <v>15</v>
      </c>
      <c r="D43" s="41">
        <v>18</v>
      </c>
      <c r="E43" s="41">
        <v>20</v>
      </c>
      <c r="F43" s="96">
        <v>1.3</v>
      </c>
      <c r="G43" s="96">
        <v>1.6</v>
      </c>
      <c r="H43" s="100">
        <v>1.7</v>
      </c>
      <c r="I43" s="119" t="s">
        <v>154</v>
      </c>
      <c r="J43" s="98" t="s">
        <v>153</v>
      </c>
      <c r="K43" s="42">
        <v>18</v>
      </c>
      <c r="L43" s="97">
        <v>16</v>
      </c>
      <c r="M43" s="97">
        <v>10</v>
      </c>
      <c r="N43" s="96">
        <v>1.5</v>
      </c>
      <c r="O43" s="96">
        <v>1.4</v>
      </c>
      <c r="P43" s="38">
        <v>0.9</v>
      </c>
    </row>
    <row r="44" spans="1:16" ht="30" customHeight="1">
      <c r="A44" s="102" t="s">
        <v>152</v>
      </c>
      <c r="B44" s="160" t="s">
        <v>275</v>
      </c>
      <c r="C44" s="101">
        <v>16</v>
      </c>
      <c r="D44" s="41">
        <v>12</v>
      </c>
      <c r="E44" s="41">
        <v>11</v>
      </c>
      <c r="F44" s="96">
        <v>1.4</v>
      </c>
      <c r="G44" s="96">
        <v>1</v>
      </c>
      <c r="H44" s="100">
        <v>0.9</v>
      </c>
      <c r="I44" s="117" t="s">
        <v>151</v>
      </c>
      <c r="J44" s="98" t="s">
        <v>150</v>
      </c>
      <c r="K44" s="42">
        <v>14</v>
      </c>
      <c r="L44" s="97">
        <v>13</v>
      </c>
      <c r="M44" s="97">
        <v>9</v>
      </c>
      <c r="N44" s="96">
        <v>1.2</v>
      </c>
      <c r="O44" s="96">
        <v>1.1</v>
      </c>
      <c r="P44" s="38">
        <v>0.8</v>
      </c>
    </row>
    <row r="45" spans="1:16" ht="18.75" customHeight="1">
      <c r="A45" s="116"/>
      <c r="B45" s="98"/>
      <c r="C45" s="108"/>
      <c r="D45" s="10"/>
      <c r="E45" s="10"/>
      <c r="F45" s="10"/>
      <c r="G45" s="10"/>
      <c r="H45" s="107"/>
      <c r="I45" s="121"/>
      <c r="J45" s="111"/>
      <c r="K45" s="84"/>
      <c r="L45" s="84"/>
      <c r="M45" s="84"/>
      <c r="N45" s="84"/>
      <c r="O45" s="84"/>
      <c r="P45" s="84"/>
    </row>
    <row r="46" spans="1:16" ht="18.75" customHeight="1">
      <c r="A46" s="116" t="s">
        <v>149</v>
      </c>
      <c r="B46" s="98" t="s">
        <v>148</v>
      </c>
      <c r="C46" s="101">
        <v>8</v>
      </c>
      <c r="D46" s="41">
        <v>4</v>
      </c>
      <c r="E46" s="41">
        <v>11</v>
      </c>
      <c r="F46" s="96">
        <v>0.7</v>
      </c>
      <c r="G46" s="96">
        <v>0.3</v>
      </c>
      <c r="H46" s="100">
        <v>0.9</v>
      </c>
      <c r="I46" s="117" t="s">
        <v>147</v>
      </c>
      <c r="J46" s="98" t="s">
        <v>146</v>
      </c>
      <c r="K46" s="42">
        <v>12</v>
      </c>
      <c r="L46" s="97">
        <v>11</v>
      </c>
      <c r="M46" s="97">
        <v>9</v>
      </c>
      <c r="N46" s="96">
        <v>1</v>
      </c>
      <c r="O46" s="96">
        <v>0.9</v>
      </c>
      <c r="P46" s="38">
        <v>0.8</v>
      </c>
    </row>
    <row r="47" spans="1:16" ht="18.75" customHeight="1">
      <c r="A47" s="102" t="s">
        <v>145</v>
      </c>
      <c r="B47" s="98" t="s">
        <v>144</v>
      </c>
      <c r="C47" s="101">
        <v>3</v>
      </c>
      <c r="D47" s="41">
        <v>5</v>
      </c>
      <c r="E47" s="41">
        <v>7</v>
      </c>
      <c r="F47" s="96">
        <v>0.2</v>
      </c>
      <c r="G47" s="96">
        <v>0.4</v>
      </c>
      <c r="H47" s="100">
        <v>0.6</v>
      </c>
      <c r="I47" s="117" t="s">
        <v>143</v>
      </c>
      <c r="J47" s="98" t="s">
        <v>142</v>
      </c>
      <c r="K47" s="42">
        <v>6</v>
      </c>
      <c r="L47" s="97">
        <v>4</v>
      </c>
      <c r="M47" s="97">
        <v>6</v>
      </c>
      <c r="N47" s="96">
        <v>0.5</v>
      </c>
      <c r="O47" s="96">
        <v>0.3</v>
      </c>
      <c r="P47" s="38">
        <v>0.5</v>
      </c>
    </row>
    <row r="48" spans="1:16" ht="18.75" customHeight="1">
      <c r="A48" s="116" t="s">
        <v>141</v>
      </c>
      <c r="B48" s="98" t="s">
        <v>137</v>
      </c>
      <c r="C48" s="101">
        <v>5</v>
      </c>
      <c r="D48" s="41">
        <v>3</v>
      </c>
      <c r="E48" s="41">
        <v>5</v>
      </c>
      <c r="F48" s="96">
        <v>0.4</v>
      </c>
      <c r="G48" s="96">
        <v>0.3</v>
      </c>
      <c r="H48" s="100">
        <v>0.4</v>
      </c>
      <c r="I48" s="117" t="s">
        <v>140</v>
      </c>
      <c r="J48" s="98" t="s">
        <v>109</v>
      </c>
      <c r="K48" s="42">
        <v>7</v>
      </c>
      <c r="L48" s="97">
        <v>1</v>
      </c>
      <c r="M48" s="97">
        <v>4</v>
      </c>
      <c r="N48" s="96">
        <v>0.6</v>
      </c>
      <c r="O48" s="96">
        <v>0.1</v>
      </c>
      <c r="P48" s="38">
        <v>0.3</v>
      </c>
    </row>
    <row r="49" spans="1:16" ht="18.75" customHeight="1">
      <c r="A49" s="102" t="s">
        <v>139</v>
      </c>
      <c r="B49" s="98" t="s">
        <v>129</v>
      </c>
      <c r="C49" s="101">
        <v>2</v>
      </c>
      <c r="D49" s="41">
        <v>3</v>
      </c>
      <c r="E49" s="41">
        <v>2</v>
      </c>
      <c r="F49" s="96">
        <v>0.2</v>
      </c>
      <c r="G49" s="96">
        <v>0.3</v>
      </c>
      <c r="H49" s="100">
        <v>0.2</v>
      </c>
      <c r="I49" s="117" t="s">
        <v>138</v>
      </c>
      <c r="J49" s="98" t="s">
        <v>137</v>
      </c>
      <c r="K49" s="42">
        <v>2</v>
      </c>
      <c r="L49" s="97">
        <v>1</v>
      </c>
      <c r="M49" s="97">
        <v>3</v>
      </c>
      <c r="N49" s="96">
        <v>0.2</v>
      </c>
      <c r="O49" s="96">
        <v>0.1</v>
      </c>
      <c r="P49" s="38">
        <v>0.3</v>
      </c>
    </row>
    <row r="50" spans="1:16" ht="18.75" customHeight="1">
      <c r="A50" s="102" t="s">
        <v>136</v>
      </c>
      <c r="B50" s="98" t="s">
        <v>135</v>
      </c>
      <c r="C50" s="118" t="s">
        <v>3</v>
      </c>
      <c r="D50" s="11">
        <v>1</v>
      </c>
      <c r="E50" s="41">
        <v>1</v>
      </c>
      <c r="F50" s="11" t="s">
        <v>3</v>
      </c>
      <c r="G50" s="96">
        <v>0.1</v>
      </c>
      <c r="H50" s="100">
        <v>0.1</v>
      </c>
      <c r="I50" s="119" t="s">
        <v>134</v>
      </c>
      <c r="J50" s="98" t="s">
        <v>133</v>
      </c>
      <c r="K50" s="42">
        <v>6</v>
      </c>
      <c r="L50" s="97">
        <v>8</v>
      </c>
      <c r="M50" s="97">
        <v>2</v>
      </c>
      <c r="N50" s="96">
        <v>0.5</v>
      </c>
      <c r="O50" s="96">
        <v>0.7</v>
      </c>
      <c r="P50" s="38">
        <v>0.2</v>
      </c>
    </row>
    <row r="51" spans="1:16" ht="18.75" customHeight="1">
      <c r="A51" s="102"/>
      <c r="B51" s="98"/>
      <c r="C51" s="108"/>
      <c r="D51" s="10"/>
      <c r="E51" s="10"/>
      <c r="F51" s="10"/>
      <c r="G51" s="10"/>
      <c r="H51" s="107"/>
      <c r="I51" s="120"/>
      <c r="J51" s="111"/>
      <c r="K51" s="84"/>
      <c r="L51" s="84"/>
      <c r="M51" s="84"/>
      <c r="N51" s="84"/>
      <c r="O51" s="84"/>
      <c r="P51" s="84"/>
    </row>
    <row r="52" spans="1:16" ht="18.75" customHeight="1">
      <c r="A52" s="102" t="s">
        <v>132</v>
      </c>
      <c r="B52" s="98" t="s">
        <v>131</v>
      </c>
      <c r="C52" s="101">
        <v>2</v>
      </c>
      <c r="D52" s="11" t="s">
        <v>3</v>
      </c>
      <c r="E52" s="41">
        <v>1</v>
      </c>
      <c r="F52" s="96">
        <v>0.2</v>
      </c>
      <c r="G52" s="11" t="s">
        <v>3</v>
      </c>
      <c r="H52" s="100">
        <v>0.1</v>
      </c>
      <c r="I52" s="117" t="s">
        <v>130</v>
      </c>
      <c r="J52" s="98" t="s">
        <v>129</v>
      </c>
      <c r="K52" s="42">
        <v>3</v>
      </c>
      <c r="L52" s="97">
        <v>5</v>
      </c>
      <c r="M52" s="97">
        <v>2</v>
      </c>
      <c r="N52" s="96">
        <v>0.3</v>
      </c>
      <c r="O52" s="96">
        <v>0.4</v>
      </c>
      <c r="P52" s="38">
        <v>0.2</v>
      </c>
    </row>
    <row r="53" spans="1:16" ht="18.75" customHeight="1">
      <c r="A53" s="102" t="s">
        <v>128</v>
      </c>
      <c r="B53" s="98" t="s">
        <v>127</v>
      </c>
      <c r="C53" s="101">
        <v>3</v>
      </c>
      <c r="D53" s="11">
        <v>5</v>
      </c>
      <c r="E53" s="41">
        <v>1</v>
      </c>
      <c r="F53" s="96">
        <v>0.3</v>
      </c>
      <c r="G53" s="96">
        <v>0.4</v>
      </c>
      <c r="H53" s="100">
        <v>0.1</v>
      </c>
      <c r="I53" s="117" t="s">
        <v>126</v>
      </c>
      <c r="J53" s="98" t="s">
        <v>125</v>
      </c>
      <c r="K53" s="11">
        <v>1</v>
      </c>
      <c r="L53" s="11" t="s">
        <v>3</v>
      </c>
      <c r="M53" s="11">
        <v>1</v>
      </c>
      <c r="N53" s="11">
        <v>0.1</v>
      </c>
      <c r="O53" s="11" t="s">
        <v>3</v>
      </c>
      <c r="P53" s="11">
        <v>0.1</v>
      </c>
    </row>
    <row r="54" spans="1:16" ht="18.75" customHeight="1">
      <c r="A54" s="102" t="s">
        <v>124</v>
      </c>
      <c r="B54" s="98" t="s">
        <v>123</v>
      </c>
      <c r="C54" s="101">
        <v>1</v>
      </c>
      <c r="D54" s="11" t="s">
        <v>3</v>
      </c>
      <c r="E54" s="41">
        <v>1</v>
      </c>
      <c r="F54" s="96">
        <v>0.1</v>
      </c>
      <c r="G54" s="11" t="s">
        <v>3</v>
      </c>
      <c r="H54" s="100">
        <v>0.1</v>
      </c>
      <c r="I54" s="119" t="s">
        <v>122</v>
      </c>
      <c r="J54" s="98" t="s">
        <v>121</v>
      </c>
      <c r="K54" s="11" t="s">
        <v>3</v>
      </c>
      <c r="L54" s="11" t="s">
        <v>3</v>
      </c>
      <c r="M54" s="11" t="s">
        <v>3</v>
      </c>
      <c r="N54" s="11" t="s">
        <v>3</v>
      </c>
      <c r="O54" s="11" t="s">
        <v>3</v>
      </c>
      <c r="P54" s="11" t="s">
        <v>3</v>
      </c>
    </row>
    <row r="55" spans="1:16" ht="18.75" customHeight="1">
      <c r="A55" s="102" t="s">
        <v>120</v>
      </c>
      <c r="B55" s="98" t="s">
        <v>119</v>
      </c>
      <c r="C55" s="118" t="s">
        <v>3</v>
      </c>
      <c r="D55" s="11" t="s">
        <v>3</v>
      </c>
      <c r="E55" s="11" t="s">
        <v>3</v>
      </c>
      <c r="F55" s="11" t="s">
        <v>3</v>
      </c>
      <c r="G55" s="11" t="s">
        <v>3</v>
      </c>
      <c r="H55" s="112" t="s">
        <v>3</v>
      </c>
      <c r="I55" s="119" t="s">
        <v>118</v>
      </c>
      <c r="J55" s="98" t="s">
        <v>117</v>
      </c>
      <c r="K55" s="11" t="s">
        <v>3</v>
      </c>
      <c r="L55" s="11" t="s">
        <v>3</v>
      </c>
      <c r="M55" s="11" t="s">
        <v>3</v>
      </c>
      <c r="N55" s="11" t="s">
        <v>3</v>
      </c>
      <c r="O55" s="11" t="s">
        <v>3</v>
      </c>
      <c r="P55" s="11" t="s">
        <v>3</v>
      </c>
    </row>
    <row r="56" spans="1:16" ht="18.75" customHeight="1">
      <c r="A56" s="102" t="s">
        <v>116</v>
      </c>
      <c r="B56" s="98" t="s">
        <v>115</v>
      </c>
      <c r="C56" s="118" t="s">
        <v>3</v>
      </c>
      <c r="D56" s="41">
        <v>1</v>
      </c>
      <c r="E56" s="11" t="s">
        <v>3</v>
      </c>
      <c r="F56" s="11" t="s">
        <v>3</v>
      </c>
      <c r="G56" s="96">
        <v>0.1</v>
      </c>
      <c r="H56" s="112" t="s">
        <v>3</v>
      </c>
      <c r="I56" s="117" t="s">
        <v>114</v>
      </c>
      <c r="J56" s="98" t="s">
        <v>113</v>
      </c>
      <c r="K56" s="11" t="s">
        <v>3</v>
      </c>
      <c r="L56" s="97">
        <v>1</v>
      </c>
      <c r="M56" s="11" t="s">
        <v>3</v>
      </c>
      <c r="N56" s="11" t="s">
        <v>3</v>
      </c>
      <c r="O56" s="96">
        <v>0.1</v>
      </c>
      <c r="P56" s="11" t="s">
        <v>3</v>
      </c>
    </row>
    <row r="57" spans="1:16" ht="18.75" customHeight="1">
      <c r="A57" s="116"/>
      <c r="B57" s="98"/>
      <c r="C57" s="108"/>
      <c r="D57" s="10"/>
      <c r="E57" s="10"/>
      <c r="F57" s="10"/>
      <c r="G57" s="10"/>
      <c r="H57" s="107"/>
      <c r="I57" s="41"/>
      <c r="J57" s="98"/>
      <c r="K57" s="10"/>
      <c r="L57" s="104"/>
      <c r="M57" s="104"/>
      <c r="N57" s="10"/>
      <c r="O57" s="10"/>
      <c r="P57" s="38"/>
    </row>
    <row r="58" spans="1:16" ht="18.75" customHeight="1">
      <c r="A58" s="102" t="s">
        <v>112</v>
      </c>
      <c r="B58" s="115" t="s">
        <v>111</v>
      </c>
      <c r="C58" s="101">
        <v>1</v>
      </c>
      <c r="D58" s="41">
        <v>1</v>
      </c>
      <c r="E58" s="11" t="s">
        <v>3</v>
      </c>
      <c r="F58" s="96">
        <v>0.1</v>
      </c>
      <c r="G58" s="96">
        <v>0.1</v>
      </c>
      <c r="H58" s="112" t="s">
        <v>3</v>
      </c>
      <c r="I58" s="41"/>
      <c r="J58" s="98"/>
      <c r="K58" s="114"/>
      <c r="L58" s="104"/>
      <c r="M58" s="104"/>
      <c r="N58" s="113"/>
      <c r="O58" s="113"/>
      <c r="P58" s="38"/>
    </row>
    <row r="59" spans="1:16" ht="18.75" customHeight="1">
      <c r="A59" s="102" t="s">
        <v>110</v>
      </c>
      <c r="B59" s="98" t="s">
        <v>109</v>
      </c>
      <c r="C59" s="101">
        <v>1</v>
      </c>
      <c r="D59" s="41">
        <v>8</v>
      </c>
      <c r="E59" s="11" t="s">
        <v>3</v>
      </c>
      <c r="F59" s="96">
        <v>0.1</v>
      </c>
      <c r="G59" s="96">
        <v>0.7</v>
      </c>
      <c r="H59" s="112" t="s">
        <v>3</v>
      </c>
      <c r="I59" s="84"/>
      <c r="J59" s="111"/>
      <c r="K59" s="84"/>
      <c r="L59" s="84"/>
      <c r="M59" s="84"/>
      <c r="N59" s="84"/>
      <c r="O59" s="84"/>
      <c r="P59" s="84"/>
    </row>
    <row r="60" spans="1:16" ht="18.75" customHeight="1">
      <c r="A60" s="110" t="s">
        <v>108</v>
      </c>
      <c r="B60" s="109" t="s">
        <v>107</v>
      </c>
      <c r="C60" s="108"/>
      <c r="D60" s="10"/>
      <c r="E60" s="10"/>
      <c r="F60" s="10"/>
      <c r="G60" s="10"/>
      <c r="H60" s="107"/>
      <c r="I60" s="106" t="s">
        <v>108</v>
      </c>
      <c r="J60" s="105" t="s">
        <v>107</v>
      </c>
      <c r="K60" s="10"/>
      <c r="L60" s="104"/>
      <c r="M60" s="104"/>
      <c r="N60" s="10"/>
      <c r="O60" s="10"/>
      <c r="P60" s="38"/>
    </row>
    <row r="61" spans="1:16" ht="18.75" customHeight="1">
      <c r="A61" s="102" t="s">
        <v>106</v>
      </c>
      <c r="B61" s="98" t="s">
        <v>105</v>
      </c>
      <c r="C61" s="101">
        <v>22</v>
      </c>
      <c r="D61" s="41">
        <v>16</v>
      </c>
      <c r="E61" s="41">
        <v>27</v>
      </c>
      <c r="F61" s="96">
        <v>1.9</v>
      </c>
      <c r="G61" s="96">
        <v>1.4</v>
      </c>
      <c r="H61" s="100">
        <v>2.3</v>
      </c>
      <c r="I61" s="103" t="s">
        <v>104</v>
      </c>
      <c r="J61" s="98" t="s">
        <v>103</v>
      </c>
      <c r="K61" s="42">
        <v>27</v>
      </c>
      <c r="L61" s="97">
        <v>19</v>
      </c>
      <c r="M61" s="97">
        <v>16</v>
      </c>
      <c r="N61" s="96">
        <v>2.3</v>
      </c>
      <c r="O61" s="96">
        <v>1.6</v>
      </c>
      <c r="P61" s="38">
        <v>1.4</v>
      </c>
    </row>
    <row r="62" spans="1:16" ht="18.75" customHeight="1">
      <c r="A62" s="102" t="s">
        <v>102</v>
      </c>
      <c r="B62" s="98" t="s">
        <v>100</v>
      </c>
      <c r="C62" s="101">
        <v>481</v>
      </c>
      <c r="D62" s="41">
        <v>497</v>
      </c>
      <c r="E62" s="41">
        <v>517</v>
      </c>
      <c r="F62" s="96">
        <v>41.3</v>
      </c>
      <c r="G62" s="96">
        <v>42.7</v>
      </c>
      <c r="H62" s="100">
        <v>44.3</v>
      </c>
      <c r="I62" s="103" t="s">
        <v>101</v>
      </c>
      <c r="J62" s="98" t="s">
        <v>100</v>
      </c>
      <c r="K62" s="42">
        <v>506</v>
      </c>
      <c r="L62" s="97">
        <v>552</v>
      </c>
      <c r="M62" s="97">
        <v>545</v>
      </c>
      <c r="N62" s="96">
        <v>43.1</v>
      </c>
      <c r="O62" s="96">
        <v>46.9</v>
      </c>
      <c r="P62" s="38">
        <v>46.3</v>
      </c>
    </row>
    <row r="63" spans="1:16" ht="18.75" customHeight="1">
      <c r="A63" s="102" t="s">
        <v>99</v>
      </c>
      <c r="B63" s="98" t="s">
        <v>98</v>
      </c>
      <c r="C63" s="101">
        <v>413</v>
      </c>
      <c r="D63" s="41">
        <v>466</v>
      </c>
      <c r="E63" s="41">
        <v>445</v>
      </c>
      <c r="F63" s="96">
        <v>35.5</v>
      </c>
      <c r="G63" s="96">
        <v>40</v>
      </c>
      <c r="H63" s="100">
        <v>38.1</v>
      </c>
      <c r="I63" s="103" t="s">
        <v>97</v>
      </c>
      <c r="J63" s="98" t="s">
        <v>96</v>
      </c>
      <c r="K63" s="42">
        <v>456</v>
      </c>
      <c r="L63" s="97">
        <v>495</v>
      </c>
      <c r="M63" s="97">
        <v>512</v>
      </c>
      <c r="N63" s="96">
        <v>38.8</v>
      </c>
      <c r="O63" s="96">
        <v>42.1</v>
      </c>
      <c r="P63" s="38">
        <v>43.5</v>
      </c>
    </row>
    <row r="64" spans="1:16" ht="18.75" customHeight="1">
      <c r="A64" s="102" t="s">
        <v>95</v>
      </c>
      <c r="B64" s="98" t="s">
        <v>94</v>
      </c>
      <c r="C64" s="101">
        <v>861</v>
      </c>
      <c r="D64" s="41">
        <v>932</v>
      </c>
      <c r="E64" s="41">
        <v>942</v>
      </c>
      <c r="F64" s="96">
        <v>74</v>
      </c>
      <c r="G64" s="96">
        <v>80</v>
      </c>
      <c r="H64" s="100">
        <v>80.7</v>
      </c>
      <c r="I64" s="99">
        <v>10200</v>
      </c>
      <c r="J64" s="98" t="s">
        <v>94</v>
      </c>
      <c r="K64" s="42">
        <v>893</v>
      </c>
      <c r="L64" s="97">
        <v>831</v>
      </c>
      <c r="M64" s="97">
        <v>892</v>
      </c>
      <c r="N64" s="96">
        <v>76</v>
      </c>
      <c r="O64" s="96">
        <v>70.7</v>
      </c>
      <c r="P64" s="38">
        <v>75.9</v>
      </c>
    </row>
    <row r="65" spans="1:16" ht="18.75" customHeight="1">
      <c r="A65" s="95" t="s">
        <v>93</v>
      </c>
      <c r="B65" s="90" t="s">
        <v>92</v>
      </c>
      <c r="C65" s="94">
        <v>154</v>
      </c>
      <c r="D65" s="93">
        <v>162</v>
      </c>
      <c r="E65" s="93">
        <v>139</v>
      </c>
      <c r="F65" s="87">
        <v>13.2</v>
      </c>
      <c r="G65" s="87">
        <v>13.9</v>
      </c>
      <c r="H65" s="92">
        <v>11.9</v>
      </c>
      <c r="I65" s="91">
        <v>20101</v>
      </c>
      <c r="J65" s="90" t="s">
        <v>91</v>
      </c>
      <c r="K65" s="89">
        <v>157</v>
      </c>
      <c r="L65" s="88">
        <v>153</v>
      </c>
      <c r="M65" s="88">
        <v>159</v>
      </c>
      <c r="N65" s="87">
        <v>13.4</v>
      </c>
      <c r="O65" s="87">
        <v>13</v>
      </c>
      <c r="P65" s="86">
        <v>13.5</v>
      </c>
    </row>
    <row r="66" spans="1:16" ht="18.75" customHeight="1">
      <c r="A66" s="34" t="s">
        <v>90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16" ht="18.75" customHeight="1">
      <c r="A67" s="84" t="s">
        <v>89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</row>
    <row r="68" spans="1:16" ht="18.75" customHeight="1">
      <c r="A68" s="84"/>
      <c r="B68" s="84"/>
      <c r="C68" s="85"/>
      <c r="D68" s="85"/>
      <c r="E68" s="85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</sheetData>
  <sheetProtection/>
  <mergeCells count="8">
    <mergeCell ref="A3:P3"/>
    <mergeCell ref="A6:A7"/>
    <mergeCell ref="B5:B7"/>
    <mergeCell ref="J5:J7"/>
    <mergeCell ref="C5:E6"/>
    <mergeCell ref="F5:H6"/>
    <mergeCell ref="K5:M6"/>
    <mergeCell ref="N5:P6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1"/>
  <sheetViews>
    <sheetView zoomScalePageLayoutView="0" workbookViewId="0" topLeftCell="U1">
      <selection activeCell="AG1" sqref="AG1"/>
    </sheetView>
  </sheetViews>
  <sheetFormatPr defaultColWidth="8.796875" defaultRowHeight="22.5" customHeight="1"/>
  <cols>
    <col min="1" max="1" width="20.59765625" style="0" customWidth="1"/>
    <col min="2" max="20" width="9.3984375" style="0" customWidth="1"/>
    <col min="21" max="21" width="12.5" style="0" customWidth="1"/>
    <col min="22" max="23" width="10.59765625" style="0" customWidth="1"/>
    <col min="24" max="27" width="9.3984375" style="0" customWidth="1"/>
    <col min="28" max="28" width="10.59765625" style="0" customWidth="1"/>
    <col min="29" max="16384" width="9.3984375" style="0" customWidth="1"/>
  </cols>
  <sheetData>
    <row r="1" spans="1:33" ht="22.5" customHeight="1">
      <c r="A1" s="77" t="s">
        <v>277</v>
      </c>
      <c r="AG1" s="78" t="s">
        <v>408</v>
      </c>
    </row>
    <row r="3" spans="1:28" ht="22.5" customHeight="1">
      <c r="A3" s="64" t="s">
        <v>302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T3" s="64" t="s">
        <v>380</v>
      </c>
      <c r="U3" s="64"/>
      <c r="V3" s="64"/>
      <c r="W3" s="64"/>
      <c r="X3" s="64"/>
      <c r="Y3" s="64"/>
      <c r="Z3" s="64"/>
      <c r="AA3" s="64"/>
      <c r="AB3" s="64"/>
    </row>
    <row r="4" spans="1:28" ht="22.5" customHeight="1" thickBot="1">
      <c r="A4" s="84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1" t="s">
        <v>301</v>
      </c>
      <c r="T4" s="84"/>
      <c r="U4" s="187"/>
      <c r="V4" s="187"/>
      <c r="W4" s="187"/>
      <c r="X4" s="187"/>
      <c r="Y4" s="187"/>
      <c r="Z4" s="187"/>
      <c r="AA4" s="84"/>
      <c r="AB4" s="11" t="s">
        <v>0</v>
      </c>
    </row>
    <row r="5" spans="1:28" ht="22.5" customHeight="1">
      <c r="A5" s="56" t="s">
        <v>300</v>
      </c>
      <c r="B5" s="186" t="s">
        <v>299</v>
      </c>
      <c r="C5" s="152" t="s">
        <v>298</v>
      </c>
      <c r="D5" s="152" t="s">
        <v>297</v>
      </c>
      <c r="E5" s="152" t="s">
        <v>296</v>
      </c>
      <c r="F5" s="185" t="s">
        <v>295</v>
      </c>
      <c r="G5" s="185" t="s">
        <v>294</v>
      </c>
      <c r="H5" s="185" t="s">
        <v>293</v>
      </c>
      <c r="I5" s="185" t="s">
        <v>292</v>
      </c>
      <c r="J5" s="152" t="s">
        <v>291</v>
      </c>
      <c r="K5" s="152" t="s">
        <v>290</v>
      </c>
      <c r="L5" s="152" t="s">
        <v>289</v>
      </c>
      <c r="M5" s="185" t="s">
        <v>288</v>
      </c>
      <c r="N5" s="185" t="s">
        <v>287</v>
      </c>
      <c r="O5" s="184" t="s">
        <v>286</v>
      </c>
      <c r="T5" s="238" t="s">
        <v>379</v>
      </c>
      <c r="U5" s="218"/>
      <c r="V5" s="217" t="s">
        <v>378</v>
      </c>
      <c r="W5" s="215"/>
      <c r="X5" s="237" t="s">
        <v>377</v>
      </c>
      <c r="Y5" s="185" t="s">
        <v>376</v>
      </c>
      <c r="Z5" s="185" t="s">
        <v>375</v>
      </c>
      <c r="AA5" s="185" t="s">
        <v>374</v>
      </c>
      <c r="AB5" s="239" t="s">
        <v>373</v>
      </c>
    </row>
    <row r="6" spans="1:28" ht="22.5" customHeight="1">
      <c r="A6" s="183"/>
      <c r="B6" s="147"/>
      <c r="C6" s="147"/>
      <c r="D6" s="147"/>
      <c r="E6" s="147"/>
      <c r="F6" s="182"/>
      <c r="G6" s="182"/>
      <c r="H6" s="182"/>
      <c r="I6" s="182"/>
      <c r="J6" s="181"/>
      <c r="K6" s="181"/>
      <c r="L6" s="181"/>
      <c r="M6" s="180"/>
      <c r="N6" s="180"/>
      <c r="O6" s="179"/>
      <c r="T6" s="144"/>
      <c r="U6" s="146"/>
      <c r="V6" s="236" t="s">
        <v>372</v>
      </c>
      <c r="W6" s="235" t="s">
        <v>371</v>
      </c>
      <c r="X6" s="234"/>
      <c r="Y6" s="233"/>
      <c r="Z6" s="233"/>
      <c r="AA6" s="177"/>
      <c r="AB6" s="174"/>
    </row>
    <row r="7" spans="1:28" ht="22.5" customHeight="1">
      <c r="A7" s="178"/>
      <c r="B7" s="140"/>
      <c r="C7" s="140"/>
      <c r="D7" s="140"/>
      <c r="E7" s="140"/>
      <c r="F7" s="177"/>
      <c r="G7" s="177"/>
      <c r="H7" s="177"/>
      <c r="I7" s="177"/>
      <c r="J7" s="176"/>
      <c r="K7" s="176"/>
      <c r="L7" s="176"/>
      <c r="M7" s="175"/>
      <c r="N7" s="175"/>
      <c r="O7" s="174"/>
      <c r="T7" s="232" t="s">
        <v>73</v>
      </c>
      <c r="U7" s="231"/>
      <c r="V7" s="42">
        <v>46371</v>
      </c>
      <c r="W7" s="42">
        <v>15979</v>
      </c>
      <c r="X7" s="42">
        <v>18223</v>
      </c>
      <c r="Y7" s="42">
        <v>248661</v>
      </c>
      <c r="Z7" s="42">
        <v>7318</v>
      </c>
      <c r="AA7" s="41">
        <v>21</v>
      </c>
      <c r="AB7" s="41">
        <v>53</v>
      </c>
    </row>
    <row r="8" spans="1:28" ht="22.5" customHeight="1">
      <c r="A8" s="190" t="s">
        <v>303</v>
      </c>
      <c r="B8" s="173">
        <f>SUM(C8:O8)</f>
        <v>241</v>
      </c>
      <c r="C8" s="167">
        <v>14</v>
      </c>
      <c r="D8" s="167">
        <v>43</v>
      </c>
      <c r="E8" s="167">
        <v>19</v>
      </c>
      <c r="F8" s="167">
        <v>15</v>
      </c>
      <c r="G8" s="167">
        <v>11</v>
      </c>
      <c r="H8" s="167">
        <v>2</v>
      </c>
      <c r="I8" s="167">
        <v>17</v>
      </c>
      <c r="J8" s="167">
        <v>109</v>
      </c>
      <c r="K8" s="167">
        <v>1</v>
      </c>
      <c r="L8" s="167">
        <v>7</v>
      </c>
      <c r="M8" s="167">
        <v>1</v>
      </c>
      <c r="N8" s="167">
        <v>2</v>
      </c>
      <c r="O8" s="166" t="s">
        <v>3</v>
      </c>
      <c r="T8" s="230">
        <v>6</v>
      </c>
      <c r="U8" s="229"/>
      <c r="V8" s="42">
        <v>44355</v>
      </c>
      <c r="W8" s="42">
        <v>14910</v>
      </c>
      <c r="X8" s="42">
        <v>17551</v>
      </c>
      <c r="Y8" s="42">
        <v>227332</v>
      </c>
      <c r="Z8" s="42">
        <v>7723</v>
      </c>
      <c r="AA8" s="41">
        <v>23</v>
      </c>
      <c r="AB8" s="41">
        <v>106</v>
      </c>
    </row>
    <row r="9" spans="1:28" ht="22.5" customHeight="1">
      <c r="A9" s="188" t="s">
        <v>304</v>
      </c>
      <c r="B9" s="168">
        <v>239</v>
      </c>
      <c r="C9" s="167">
        <v>14</v>
      </c>
      <c r="D9" s="167">
        <v>42</v>
      </c>
      <c r="E9" s="167">
        <v>18</v>
      </c>
      <c r="F9" s="167">
        <v>13</v>
      </c>
      <c r="G9" s="167">
        <v>11</v>
      </c>
      <c r="H9" s="167">
        <v>2</v>
      </c>
      <c r="I9" s="167">
        <v>16</v>
      </c>
      <c r="J9" s="167">
        <v>111</v>
      </c>
      <c r="K9" s="167">
        <v>1</v>
      </c>
      <c r="L9" s="167">
        <v>7</v>
      </c>
      <c r="M9" s="167">
        <v>1</v>
      </c>
      <c r="N9" s="167">
        <v>2</v>
      </c>
      <c r="O9" s="166" t="s">
        <v>3</v>
      </c>
      <c r="T9" s="230">
        <v>7</v>
      </c>
      <c r="U9" s="229"/>
      <c r="V9" s="42">
        <v>44194</v>
      </c>
      <c r="W9" s="42">
        <v>16632</v>
      </c>
      <c r="X9" s="42">
        <v>26227</v>
      </c>
      <c r="Y9" s="42">
        <v>306749</v>
      </c>
      <c r="Z9" s="42">
        <v>17464</v>
      </c>
      <c r="AA9" s="41">
        <v>12</v>
      </c>
      <c r="AB9" s="41">
        <v>16</v>
      </c>
    </row>
    <row r="10" spans="1:28" ht="22.5" customHeight="1">
      <c r="A10" s="188" t="s">
        <v>305</v>
      </c>
      <c r="B10" s="168">
        <f>SUM(C10:O10)</f>
        <v>233</v>
      </c>
      <c r="C10" s="172">
        <v>14</v>
      </c>
      <c r="D10" s="172">
        <v>41</v>
      </c>
      <c r="E10" s="172">
        <v>16</v>
      </c>
      <c r="F10" s="172">
        <v>12</v>
      </c>
      <c r="G10" s="172">
        <v>10</v>
      </c>
      <c r="H10" s="172">
        <v>2</v>
      </c>
      <c r="I10" s="172">
        <v>16</v>
      </c>
      <c r="J10" s="172">
        <v>110</v>
      </c>
      <c r="K10" s="172">
        <v>1</v>
      </c>
      <c r="L10" s="172">
        <v>7</v>
      </c>
      <c r="M10" s="172">
        <v>1</v>
      </c>
      <c r="N10" s="172">
        <v>3</v>
      </c>
      <c r="O10" s="166" t="s">
        <v>3</v>
      </c>
      <c r="T10" s="230">
        <v>8</v>
      </c>
      <c r="U10" s="229"/>
      <c r="V10" s="39">
        <v>49171</v>
      </c>
      <c r="W10" s="39">
        <v>21589</v>
      </c>
      <c r="X10" s="39">
        <v>26646</v>
      </c>
      <c r="Y10" s="39">
        <v>244385</v>
      </c>
      <c r="Z10" s="39">
        <v>14214</v>
      </c>
      <c r="AA10" s="39">
        <v>15</v>
      </c>
      <c r="AB10" s="39">
        <v>30</v>
      </c>
    </row>
    <row r="11" spans="1:28" ht="22.5" customHeight="1">
      <c r="A11" s="188" t="s">
        <v>306</v>
      </c>
      <c r="B11" s="168">
        <f>SUM(C11:O11)</f>
        <v>233</v>
      </c>
      <c r="C11" s="172">
        <v>14</v>
      </c>
      <c r="D11" s="172">
        <v>43</v>
      </c>
      <c r="E11" s="172">
        <v>17</v>
      </c>
      <c r="F11" s="172">
        <v>10</v>
      </c>
      <c r="G11" s="172">
        <v>14</v>
      </c>
      <c r="H11" s="172">
        <v>1</v>
      </c>
      <c r="I11" s="172">
        <v>16</v>
      </c>
      <c r="J11" s="172">
        <v>105</v>
      </c>
      <c r="K11" s="172">
        <v>1</v>
      </c>
      <c r="L11" s="172">
        <v>8</v>
      </c>
      <c r="M11" s="172">
        <v>1</v>
      </c>
      <c r="N11" s="172">
        <v>3</v>
      </c>
      <c r="O11" s="166" t="s">
        <v>3</v>
      </c>
      <c r="T11" s="228" t="s">
        <v>370</v>
      </c>
      <c r="U11" s="227"/>
      <c r="V11" s="44">
        <f>SUM(V13:V17)</f>
        <v>48827</v>
      </c>
      <c r="W11" s="44">
        <f>SUM(W13:W17)</f>
        <v>22548</v>
      </c>
      <c r="X11" s="44">
        <f>SUM(X13:X17)</f>
        <v>25614</v>
      </c>
      <c r="Y11" s="44">
        <f>SUM(Y13:Y17)</f>
        <v>310556</v>
      </c>
      <c r="Z11" s="44">
        <f>SUM(Z13:Z17)</f>
        <v>36584</v>
      </c>
      <c r="AA11" s="44">
        <f>SUM(AA13:AA17)</f>
        <v>22</v>
      </c>
      <c r="AB11" s="44">
        <f>SUM(AB13:AB17)</f>
        <v>33</v>
      </c>
    </row>
    <row r="12" spans="1:28" ht="22.5" customHeight="1">
      <c r="A12" s="189" t="s">
        <v>307</v>
      </c>
      <c r="B12" s="171">
        <f>SUM(B14:B18)</f>
        <v>232</v>
      </c>
      <c r="C12" s="31">
        <f>SUM(C14:C18)</f>
        <v>14</v>
      </c>
      <c r="D12" s="31">
        <f>SUM(D14:D18)</f>
        <v>41</v>
      </c>
      <c r="E12" s="31">
        <f>SUM(E14:E18)</f>
        <v>18</v>
      </c>
      <c r="F12" s="31">
        <f>SUM(F14:F18)</f>
        <v>8</v>
      </c>
      <c r="G12" s="31">
        <f>SUM(G14:G18)</f>
        <v>15</v>
      </c>
      <c r="H12" s="31">
        <f>SUM(H14:H18)</f>
        <v>2</v>
      </c>
      <c r="I12" s="31">
        <f>SUM(I14:I18)</f>
        <v>17</v>
      </c>
      <c r="J12" s="31">
        <f>SUM(J14:J18)</f>
        <v>105</v>
      </c>
      <c r="K12" s="31">
        <f>SUM(K14:K18)</f>
        <v>1</v>
      </c>
      <c r="L12" s="31">
        <f>SUM(L14:L18)</f>
        <v>6</v>
      </c>
      <c r="M12" s="31">
        <f>SUM(M14:M18)</f>
        <v>1</v>
      </c>
      <c r="N12" s="31">
        <f>SUM(N14:N18)</f>
        <v>2</v>
      </c>
      <c r="O12" s="31">
        <f>SUM(O14:O18)</f>
        <v>2</v>
      </c>
      <c r="T12" s="41"/>
      <c r="U12" s="226"/>
      <c r="V12" s="10"/>
      <c r="W12" s="10"/>
      <c r="X12" s="10"/>
      <c r="Y12" s="10"/>
      <c r="Z12" s="10"/>
      <c r="AA12" s="10"/>
      <c r="AB12" s="10"/>
    </row>
    <row r="13" spans="1:28" ht="22.5" customHeight="1">
      <c r="A13" s="41"/>
      <c r="B13" s="170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T13" s="225" t="s">
        <v>285</v>
      </c>
      <c r="U13" s="224"/>
      <c r="V13" s="42">
        <v>10461</v>
      </c>
      <c r="W13" s="42">
        <v>3981</v>
      </c>
      <c r="X13" s="42">
        <v>6381</v>
      </c>
      <c r="Y13" s="42">
        <v>51571</v>
      </c>
      <c r="Z13" s="42">
        <v>1520</v>
      </c>
      <c r="AA13" s="42">
        <v>5</v>
      </c>
      <c r="AB13" s="43">
        <v>5</v>
      </c>
    </row>
    <row r="14" spans="1:28" ht="22.5" customHeight="1">
      <c r="A14" s="21" t="s">
        <v>285</v>
      </c>
      <c r="B14" s="168">
        <f>SUM(C14:O14)</f>
        <v>38</v>
      </c>
      <c r="C14" s="167">
        <v>2</v>
      </c>
      <c r="D14" s="167">
        <v>6</v>
      </c>
      <c r="E14" s="167">
        <v>4</v>
      </c>
      <c r="F14" s="167">
        <v>1</v>
      </c>
      <c r="G14" s="167">
        <v>4</v>
      </c>
      <c r="H14" s="167">
        <v>1</v>
      </c>
      <c r="I14" s="167">
        <v>3</v>
      </c>
      <c r="J14" s="167">
        <v>15</v>
      </c>
      <c r="K14" s="166" t="s">
        <v>58</v>
      </c>
      <c r="L14" s="167">
        <v>1</v>
      </c>
      <c r="M14" s="166" t="s">
        <v>58</v>
      </c>
      <c r="N14" s="167">
        <v>1</v>
      </c>
      <c r="O14" s="166" t="s">
        <v>58</v>
      </c>
      <c r="T14" s="225" t="s">
        <v>284</v>
      </c>
      <c r="U14" s="224"/>
      <c r="V14" s="42">
        <v>11019</v>
      </c>
      <c r="W14" s="42">
        <v>4685</v>
      </c>
      <c r="X14" s="42">
        <v>6180</v>
      </c>
      <c r="Y14" s="42">
        <v>57242</v>
      </c>
      <c r="Z14" s="42">
        <v>3891</v>
      </c>
      <c r="AA14" s="43">
        <v>5</v>
      </c>
      <c r="AB14" s="43" t="s">
        <v>58</v>
      </c>
    </row>
    <row r="15" spans="1:28" ht="22.5" customHeight="1">
      <c r="A15" s="21" t="s">
        <v>284</v>
      </c>
      <c r="B15" s="168">
        <f>SUM(C15:O15)</f>
        <v>35</v>
      </c>
      <c r="C15" s="167">
        <v>2</v>
      </c>
      <c r="D15" s="167">
        <v>6</v>
      </c>
      <c r="E15" s="167">
        <v>4</v>
      </c>
      <c r="F15" s="167">
        <v>1</v>
      </c>
      <c r="G15" s="167">
        <v>2</v>
      </c>
      <c r="H15" s="166">
        <v>1</v>
      </c>
      <c r="I15" s="167">
        <v>3</v>
      </c>
      <c r="J15" s="167">
        <v>16</v>
      </c>
      <c r="K15" s="166" t="s">
        <v>58</v>
      </c>
      <c r="L15" s="166" t="s">
        <v>58</v>
      </c>
      <c r="M15" s="166" t="s">
        <v>58</v>
      </c>
      <c r="N15" s="166" t="s">
        <v>58</v>
      </c>
      <c r="O15" s="166" t="s">
        <v>58</v>
      </c>
      <c r="T15" s="225" t="s">
        <v>283</v>
      </c>
      <c r="U15" s="224"/>
      <c r="V15" s="42">
        <v>6571</v>
      </c>
      <c r="W15" s="42">
        <v>3271</v>
      </c>
      <c r="X15" s="42">
        <v>3187</v>
      </c>
      <c r="Y15" s="42">
        <v>40086</v>
      </c>
      <c r="Z15" s="42">
        <v>4691</v>
      </c>
      <c r="AA15" s="43" t="s">
        <v>58</v>
      </c>
      <c r="AB15" s="43">
        <v>9</v>
      </c>
    </row>
    <row r="16" spans="1:28" ht="22.5" customHeight="1">
      <c r="A16" s="21" t="s">
        <v>283</v>
      </c>
      <c r="B16" s="168">
        <f>SUM(C16:O16)</f>
        <v>37</v>
      </c>
      <c r="C16" s="167">
        <v>2</v>
      </c>
      <c r="D16" s="167">
        <v>7</v>
      </c>
      <c r="E16" s="167">
        <v>4</v>
      </c>
      <c r="F16" s="167">
        <v>1</v>
      </c>
      <c r="G16" s="167">
        <v>3</v>
      </c>
      <c r="H16" s="166" t="s">
        <v>58</v>
      </c>
      <c r="I16" s="167">
        <v>3</v>
      </c>
      <c r="J16" s="167">
        <v>14</v>
      </c>
      <c r="K16" s="166" t="s">
        <v>58</v>
      </c>
      <c r="L16" s="167">
        <v>3</v>
      </c>
      <c r="M16" s="166" t="s">
        <v>58</v>
      </c>
      <c r="N16" s="166" t="s">
        <v>58</v>
      </c>
      <c r="O16" s="166" t="s">
        <v>58</v>
      </c>
      <c r="T16" s="225" t="s">
        <v>282</v>
      </c>
      <c r="U16" s="224"/>
      <c r="V16" s="42">
        <v>3368</v>
      </c>
      <c r="W16" s="42">
        <v>1695</v>
      </c>
      <c r="X16" s="42">
        <v>1602</v>
      </c>
      <c r="Y16" s="42">
        <v>24302</v>
      </c>
      <c r="Z16" s="42">
        <v>829</v>
      </c>
      <c r="AA16" s="43" t="s">
        <v>58</v>
      </c>
      <c r="AB16" s="43" t="s">
        <v>58</v>
      </c>
    </row>
    <row r="17" spans="1:28" ht="22.5" customHeight="1">
      <c r="A17" s="21" t="s">
        <v>282</v>
      </c>
      <c r="B17" s="168">
        <f>SUM(C17:O17)</f>
        <v>32</v>
      </c>
      <c r="C17" s="167">
        <v>2</v>
      </c>
      <c r="D17" s="167">
        <v>7</v>
      </c>
      <c r="E17" s="167">
        <v>2</v>
      </c>
      <c r="F17" s="167">
        <v>1</v>
      </c>
      <c r="G17" s="167">
        <v>3</v>
      </c>
      <c r="H17" s="166" t="s">
        <v>58</v>
      </c>
      <c r="I17" s="167">
        <v>3</v>
      </c>
      <c r="J17" s="167">
        <v>12</v>
      </c>
      <c r="K17" s="166" t="s">
        <v>58</v>
      </c>
      <c r="L17" s="166">
        <v>2</v>
      </c>
      <c r="M17" s="166" t="s">
        <v>58</v>
      </c>
      <c r="N17" s="166" t="s">
        <v>58</v>
      </c>
      <c r="O17" s="166" t="s">
        <v>58</v>
      </c>
      <c r="T17" s="223" t="s">
        <v>281</v>
      </c>
      <c r="U17" s="222"/>
      <c r="V17" s="89">
        <v>17408</v>
      </c>
      <c r="W17" s="89">
        <v>8916</v>
      </c>
      <c r="X17" s="89">
        <v>8264</v>
      </c>
      <c r="Y17" s="89">
        <v>137355</v>
      </c>
      <c r="Z17" s="89">
        <v>25653</v>
      </c>
      <c r="AA17" s="89">
        <v>12</v>
      </c>
      <c r="AB17" s="221">
        <v>19</v>
      </c>
    </row>
    <row r="18" spans="1:28" ht="22.5" customHeight="1">
      <c r="A18" s="165" t="s">
        <v>281</v>
      </c>
      <c r="B18" s="164">
        <f>SUM(C18:O18)</f>
        <v>90</v>
      </c>
      <c r="C18" s="163">
        <v>6</v>
      </c>
      <c r="D18" s="163">
        <v>15</v>
      </c>
      <c r="E18" s="163">
        <v>4</v>
      </c>
      <c r="F18" s="163">
        <v>4</v>
      </c>
      <c r="G18" s="163">
        <v>3</v>
      </c>
      <c r="H18" s="162" t="s">
        <v>58</v>
      </c>
      <c r="I18" s="163">
        <v>5</v>
      </c>
      <c r="J18" s="163">
        <v>48</v>
      </c>
      <c r="K18" s="162">
        <v>1</v>
      </c>
      <c r="L18" s="162" t="s">
        <v>58</v>
      </c>
      <c r="M18" s="162">
        <v>1</v>
      </c>
      <c r="N18" s="162">
        <v>1</v>
      </c>
      <c r="O18" s="162">
        <v>2</v>
      </c>
      <c r="T18" s="34" t="s">
        <v>369</v>
      </c>
      <c r="U18" s="204"/>
      <c r="V18" s="42"/>
      <c r="W18" s="42"/>
      <c r="X18" s="42"/>
      <c r="Y18" s="42"/>
      <c r="Z18" s="42"/>
      <c r="AA18" s="42"/>
      <c r="AB18" s="42"/>
    </row>
    <row r="19" spans="1:28" ht="22.5" customHeight="1">
      <c r="A19" s="34" t="s">
        <v>280</v>
      </c>
      <c r="B19" s="41"/>
      <c r="C19" s="41"/>
      <c r="D19" s="41"/>
      <c r="E19" s="41"/>
      <c r="F19" s="11"/>
      <c r="G19" s="41"/>
      <c r="H19" s="11"/>
      <c r="I19" s="41"/>
      <c r="J19" s="11"/>
      <c r="K19" s="41"/>
      <c r="L19" s="11"/>
      <c r="M19" s="11"/>
      <c r="N19" s="11"/>
      <c r="O19" s="11"/>
      <c r="T19" s="84" t="s">
        <v>368</v>
      </c>
      <c r="U19" s="84"/>
      <c r="V19" s="84"/>
      <c r="W19" s="84"/>
      <c r="X19" s="84"/>
      <c r="Y19" s="84"/>
      <c r="Z19" s="84"/>
      <c r="AA19" s="84"/>
      <c r="AB19" s="84"/>
    </row>
    <row r="20" spans="1:15" ht="22.5" customHeight="1">
      <c r="A20" s="34" t="s">
        <v>279</v>
      </c>
      <c r="B20" s="41"/>
      <c r="C20" s="4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22.5" customHeight="1">
      <c r="A21" s="84" t="s">
        <v>278</v>
      </c>
      <c r="B21" s="41"/>
      <c r="C21" s="4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5" ht="22.5" customHeight="1">
      <c r="A23" s="64" t="s">
        <v>325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1:15" ht="22.5" customHeight="1" thickBot="1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</row>
    <row r="25" spans="1:15" ht="22.5" customHeight="1">
      <c r="A25" s="198" t="s">
        <v>347</v>
      </c>
      <c r="B25" s="152" t="s">
        <v>324</v>
      </c>
      <c r="C25" s="152" t="s">
        <v>323</v>
      </c>
      <c r="D25" s="152" t="s">
        <v>322</v>
      </c>
      <c r="E25" s="185" t="s">
        <v>321</v>
      </c>
      <c r="F25" s="185" t="s">
        <v>320</v>
      </c>
      <c r="G25" s="185" t="s">
        <v>319</v>
      </c>
      <c r="H25" s="152" t="s">
        <v>318</v>
      </c>
      <c r="I25" s="152" t="s">
        <v>317</v>
      </c>
      <c r="J25" s="185" t="s">
        <v>316</v>
      </c>
      <c r="K25" s="152" t="s">
        <v>315</v>
      </c>
      <c r="L25" s="185" t="s">
        <v>314</v>
      </c>
      <c r="M25" s="152" t="s">
        <v>313</v>
      </c>
      <c r="N25" s="152" t="s">
        <v>312</v>
      </c>
      <c r="O25" s="197" t="s">
        <v>311</v>
      </c>
    </row>
    <row r="26" spans="1:15" ht="22.5" customHeight="1">
      <c r="A26" s="196"/>
      <c r="B26" s="147"/>
      <c r="C26" s="147"/>
      <c r="D26" s="147"/>
      <c r="E26" s="182"/>
      <c r="F26" s="182"/>
      <c r="G26" s="182"/>
      <c r="H26" s="147"/>
      <c r="I26" s="147"/>
      <c r="J26" s="182"/>
      <c r="K26" s="147"/>
      <c r="L26" s="182"/>
      <c r="M26" s="147"/>
      <c r="N26" s="147"/>
      <c r="O26" s="179"/>
    </row>
    <row r="27" spans="1:15" ht="22.5" customHeight="1">
      <c r="A27" s="146"/>
      <c r="B27" s="140"/>
      <c r="C27" s="140"/>
      <c r="D27" s="140"/>
      <c r="E27" s="177"/>
      <c r="F27" s="177"/>
      <c r="G27" s="177"/>
      <c r="H27" s="140"/>
      <c r="I27" s="140"/>
      <c r="J27" s="177"/>
      <c r="K27" s="140"/>
      <c r="L27" s="177"/>
      <c r="M27" s="140"/>
      <c r="N27" s="140"/>
      <c r="O27" s="174"/>
    </row>
    <row r="28" spans="1:15" ht="22.5" customHeight="1">
      <c r="A28" s="190" t="s">
        <v>326</v>
      </c>
      <c r="B28" s="124">
        <v>12023</v>
      </c>
      <c r="C28" s="42">
        <v>1251</v>
      </c>
      <c r="D28" s="42">
        <v>20</v>
      </c>
      <c r="E28" s="43" t="s">
        <v>3</v>
      </c>
      <c r="F28" s="42">
        <v>9228</v>
      </c>
      <c r="G28" s="42">
        <v>32</v>
      </c>
      <c r="H28" s="42">
        <v>111</v>
      </c>
      <c r="I28" s="42">
        <v>1106</v>
      </c>
      <c r="J28" s="42">
        <v>446</v>
      </c>
      <c r="K28" s="42">
        <v>1</v>
      </c>
      <c r="L28" s="42">
        <v>360</v>
      </c>
      <c r="M28" s="42">
        <v>1405</v>
      </c>
      <c r="N28" s="42">
        <v>2019</v>
      </c>
      <c r="O28" s="42">
        <v>1696</v>
      </c>
    </row>
    <row r="29" spans="1:15" ht="22.5" customHeight="1">
      <c r="A29" s="188" t="s">
        <v>327</v>
      </c>
      <c r="B29" s="124">
        <v>12023</v>
      </c>
      <c r="C29" s="42">
        <v>694</v>
      </c>
      <c r="D29" s="42">
        <v>20</v>
      </c>
      <c r="E29" s="43" t="s">
        <v>3</v>
      </c>
      <c r="F29" s="42">
        <v>10001</v>
      </c>
      <c r="G29" s="42">
        <v>33</v>
      </c>
      <c r="H29" s="42">
        <v>116</v>
      </c>
      <c r="I29" s="42">
        <v>1097</v>
      </c>
      <c r="J29" s="42">
        <v>437</v>
      </c>
      <c r="K29" s="42">
        <v>1</v>
      </c>
      <c r="L29" s="42">
        <v>366</v>
      </c>
      <c r="M29" s="42">
        <v>1405</v>
      </c>
      <c r="N29" s="42">
        <v>2049</v>
      </c>
      <c r="O29" s="42">
        <v>1750</v>
      </c>
    </row>
    <row r="30" spans="1:33" ht="22.5" customHeight="1">
      <c r="A30" s="188" t="s">
        <v>304</v>
      </c>
      <c r="B30" s="124">
        <v>12040</v>
      </c>
      <c r="C30" s="42">
        <v>680</v>
      </c>
      <c r="D30" s="42">
        <v>21</v>
      </c>
      <c r="E30" s="43" t="s">
        <v>3</v>
      </c>
      <c r="F30" s="42">
        <v>10748</v>
      </c>
      <c r="G30" s="42">
        <v>35</v>
      </c>
      <c r="H30" s="42">
        <v>123</v>
      </c>
      <c r="I30" s="42">
        <v>1081</v>
      </c>
      <c r="J30" s="42">
        <v>422</v>
      </c>
      <c r="K30" s="42">
        <v>1</v>
      </c>
      <c r="L30" s="42">
        <v>369</v>
      </c>
      <c r="M30" s="42">
        <v>1405</v>
      </c>
      <c r="N30" s="42">
        <v>2063</v>
      </c>
      <c r="O30" s="42">
        <v>1746</v>
      </c>
      <c r="T30" s="64" t="s">
        <v>407</v>
      </c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</row>
    <row r="31" spans="1:33" ht="22.5" customHeight="1" thickBot="1">
      <c r="A31" s="188" t="s">
        <v>305</v>
      </c>
      <c r="B31" s="195">
        <v>12044</v>
      </c>
      <c r="C31" s="38">
        <v>679</v>
      </c>
      <c r="D31" s="38">
        <v>22</v>
      </c>
      <c r="E31" s="43" t="s">
        <v>3</v>
      </c>
      <c r="F31" s="39">
        <v>9306</v>
      </c>
      <c r="G31" s="39">
        <v>38</v>
      </c>
      <c r="H31" s="39">
        <v>127</v>
      </c>
      <c r="I31" s="39">
        <v>1075</v>
      </c>
      <c r="J31" s="39">
        <v>408</v>
      </c>
      <c r="K31" s="39">
        <v>1</v>
      </c>
      <c r="L31" s="39">
        <v>373</v>
      </c>
      <c r="M31" s="39">
        <v>1411</v>
      </c>
      <c r="N31" s="39">
        <v>2105</v>
      </c>
      <c r="O31" s="39">
        <v>1803</v>
      </c>
      <c r="T31" s="84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1" t="s">
        <v>406</v>
      </c>
    </row>
    <row r="32" spans="1:33" ht="22.5" customHeight="1">
      <c r="A32" s="194" t="s">
        <v>328</v>
      </c>
      <c r="B32" s="193">
        <v>12251</v>
      </c>
      <c r="C32" s="191">
        <v>592</v>
      </c>
      <c r="D32" s="191">
        <v>69</v>
      </c>
      <c r="E32" s="192" t="s">
        <v>310</v>
      </c>
      <c r="F32" s="191">
        <v>10891</v>
      </c>
      <c r="G32" s="191">
        <v>32</v>
      </c>
      <c r="H32" s="191">
        <v>133</v>
      </c>
      <c r="I32" s="191">
        <v>1057</v>
      </c>
      <c r="J32" s="191">
        <v>406</v>
      </c>
      <c r="K32" s="191">
        <v>1</v>
      </c>
      <c r="L32" s="191">
        <v>371</v>
      </c>
      <c r="M32" s="191">
        <v>1417</v>
      </c>
      <c r="N32" s="191">
        <v>2121</v>
      </c>
      <c r="O32" s="191">
        <v>1770</v>
      </c>
      <c r="T32" s="256" t="s">
        <v>398</v>
      </c>
      <c r="U32" s="151"/>
      <c r="V32" s="50" t="s">
        <v>405</v>
      </c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</row>
    <row r="33" spans="1:33" ht="22.5" customHeight="1">
      <c r="A33" s="34" t="s">
        <v>309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T33" s="252"/>
      <c r="U33" s="196"/>
      <c r="V33" s="53" t="s">
        <v>404</v>
      </c>
      <c r="W33" s="263"/>
      <c r="X33" s="53" t="s">
        <v>403</v>
      </c>
      <c r="Y33" s="263"/>
      <c r="Z33" s="53" t="s">
        <v>402</v>
      </c>
      <c r="AA33" s="263"/>
      <c r="AB33" s="53" t="s">
        <v>401</v>
      </c>
      <c r="AC33" s="263"/>
      <c r="AD33" s="53" t="s">
        <v>400</v>
      </c>
      <c r="AE33" s="263"/>
      <c r="AF33" s="53" t="s">
        <v>399</v>
      </c>
      <c r="AG33" s="262"/>
    </row>
    <row r="34" spans="1:33" ht="22.5" customHeight="1">
      <c r="A34" s="84" t="s">
        <v>308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T34" s="144"/>
      <c r="U34" s="146"/>
      <c r="V34" s="261" t="s">
        <v>389</v>
      </c>
      <c r="W34" s="261" t="s">
        <v>388</v>
      </c>
      <c r="X34" s="261" t="s">
        <v>389</v>
      </c>
      <c r="Y34" s="261" t="s">
        <v>388</v>
      </c>
      <c r="Z34" s="261" t="s">
        <v>389</v>
      </c>
      <c r="AA34" s="261" t="s">
        <v>388</v>
      </c>
      <c r="AB34" s="261" t="s">
        <v>389</v>
      </c>
      <c r="AC34" s="261" t="s">
        <v>388</v>
      </c>
      <c r="AD34" s="261" t="s">
        <v>389</v>
      </c>
      <c r="AE34" s="261" t="s">
        <v>388</v>
      </c>
      <c r="AF34" s="261" t="s">
        <v>389</v>
      </c>
      <c r="AG34" s="260" t="s">
        <v>388</v>
      </c>
    </row>
    <row r="35" spans="20:33" ht="22.5" customHeight="1">
      <c r="T35" s="231" t="s">
        <v>387</v>
      </c>
      <c r="U35" s="98" t="s">
        <v>384</v>
      </c>
      <c r="V35" s="245">
        <v>117.3</v>
      </c>
      <c r="W35" s="96">
        <v>116.5</v>
      </c>
      <c r="X35" s="96">
        <v>122.9</v>
      </c>
      <c r="Y35" s="96">
        <v>121.9</v>
      </c>
      <c r="Z35" s="96">
        <v>128.5</v>
      </c>
      <c r="AA35" s="96">
        <v>128</v>
      </c>
      <c r="AB35" s="96">
        <v>133.5</v>
      </c>
      <c r="AC35" s="96">
        <v>133.5</v>
      </c>
      <c r="AD35" s="96">
        <v>138.9</v>
      </c>
      <c r="AE35" s="96">
        <v>140.7</v>
      </c>
      <c r="AF35" s="96">
        <v>145.3</v>
      </c>
      <c r="AG35" s="96">
        <v>146.4</v>
      </c>
    </row>
    <row r="36" spans="1:33" ht="22.5" customHeight="1">
      <c r="A36" s="64" t="s">
        <v>346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T36" s="246"/>
      <c r="U36" s="160" t="s">
        <v>383</v>
      </c>
      <c r="V36" s="245">
        <v>117.1</v>
      </c>
      <c r="W36" s="96">
        <v>116.1</v>
      </c>
      <c r="X36" s="96">
        <v>122.4</v>
      </c>
      <c r="Y36" s="96">
        <v>121.9</v>
      </c>
      <c r="Z36" s="96">
        <v>128.3</v>
      </c>
      <c r="AA36" s="96">
        <v>127.8</v>
      </c>
      <c r="AB36" s="96">
        <v>133.9</v>
      </c>
      <c r="AC36" s="96">
        <v>133.9</v>
      </c>
      <c r="AD36" s="96">
        <v>139.4</v>
      </c>
      <c r="AE36" s="96">
        <v>140.5</v>
      </c>
      <c r="AF36" s="96">
        <v>145.4</v>
      </c>
      <c r="AG36" s="96">
        <v>147.5</v>
      </c>
    </row>
    <row r="37" spans="1:33" ht="22.5" customHeight="1" thickBot="1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T37" s="244"/>
      <c r="U37" s="243" t="s">
        <v>382</v>
      </c>
      <c r="V37" s="242">
        <v>116.7</v>
      </c>
      <c r="W37" s="241">
        <v>116.4</v>
      </c>
      <c r="X37" s="241">
        <v>122.9</v>
      </c>
      <c r="Y37" s="241">
        <v>122.1</v>
      </c>
      <c r="Z37" s="241">
        <v>128.9</v>
      </c>
      <c r="AA37" s="241">
        <v>128</v>
      </c>
      <c r="AB37" s="241">
        <v>133.8</v>
      </c>
      <c r="AC37" s="241">
        <v>134.5</v>
      </c>
      <c r="AD37" s="241">
        <v>140.1</v>
      </c>
      <c r="AE37" s="241">
        <v>140.5</v>
      </c>
      <c r="AF37" s="241">
        <v>145.9</v>
      </c>
      <c r="AG37" s="241">
        <v>147.3</v>
      </c>
    </row>
    <row r="38" spans="1:33" ht="22.5" customHeight="1">
      <c r="A38" s="198" t="s">
        <v>347</v>
      </c>
      <c r="B38" s="152" t="s">
        <v>345</v>
      </c>
      <c r="C38" s="185" t="s">
        <v>344</v>
      </c>
      <c r="D38" s="74" t="s">
        <v>343</v>
      </c>
      <c r="E38" s="74" t="s">
        <v>342</v>
      </c>
      <c r="F38" s="74" t="s">
        <v>341</v>
      </c>
      <c r="G38" s="74" t="s">
        <v>340</v>
      </c>
      <c r="H38" s="74" t="s">
        <v>339</v>
      </c>
      <c r="I38" s="74" t="s">
        <v>338</v>
      </c>
      <c r="J38" s="74" t="s">
        <v>337</v>
      </c>
      <c r="K38" s="74" t="s">
        <v>336</v>
      </c>
      <c r="L38" s="74" t="s">
        <v>335</v>
      </c>
      <c r="M38" s="74" t="s">
        <v>334</v>
      </c>
      <c r="N38" s="74" t="s">
        <v>333</v>
      </c>
      <c r="O38" s="74" t="s">
        <v>332</v>
      </c>
      <c r="P38" s="74" t="s">
        <v>331</v>
      </c>
      <c r="Q38" s="150" t="s">
        <v>330</v>
      </c>
      <c r="T38" s="231" t="s">
        <v>386</v>
      </c>
      <c r="U38" s="98" t="s">
        <v>384</v>
      </c>
      <c r="V38" s="245">
        <v>21.6</v>
      </c>
      <c r="W38" s="96">
        <v>21.1</v>
      </c>
      <c r="X38" s="96">
        <v>24.2</v>
      </c>
      <c r="Y38" s="96">
        <v>23.4</v>
      </c>
      <c r="Z38" s="96">
        <v>27.1</v>
      </c>
      <c r="AA38" s="96">
        <v>26.4</v>
      </c>
      <c r="AB38" s="96">
        <v>29.9</v>
      </c>
      <c r="AC38" s="96">
        <v>29.8</v>
      </c>
      <c r="AD38" s="96">
        <v>33.8</v>
      </c>
      <c r="AE38" s="96">
        <v>33.9</v>
      </c>
      <c r="AF38" s="96">
        <v>38</v>
      </c>
      <c r="AG38" s="96">
        <v>38.5</v>
      </c>
    </row>
    <row r="39" spans="1:33" ht="22.5" customHeight="1">
      <c r="A39" s="196"/>
      <c r="B39" s="147"/>
      <c r="C39" s="182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203"/>
      <c r="T39" s="246"/>
      <c r="U39" s="160" t="s">
        <v>383</v>
      </c>
      <c r="V39" s="245">
        <v>21.8</v>
      </c>
      <c r="W39" s="96">
        <v>21.3</v>
      </c>
      <c r="X39" s="96">
        <v>24.3</v>
      </c>
      <c r="Y39" s="96">
        <v>23.6</v>
      </c>
      <c r="Z39" s="96">
        <v>27.4</v>
      </c>
      <c r="AA39" s="96">
        <v>26.6</v>
      </c>
      <c r="AB39" s="96">
        <v>30.8</v>
      </c>
      <c r="AC39" s="96">
        <v>30.3</v>
      </c>
      <c r="AD39" s="96">
        <v>34.6</v>
      </c>
      <c r="AE39" s="96">
        <v>34.3</v>
      </c>
      <c r="AF39" s="96">
        <v>38.1</v>
      </c>
      <c r="AG39" s="96">
        <v>39.3</v>
      </c>
    </row>
    <row r="40" spans="1:33" ht="22.5" customHeight="1">
      <c r="A40" s="146"/>
      <c r="B40" s="140"/>
      <c r="C40" s="177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145"/>
      <c r="T40" s="244"/>
      <c r="U40" s="243" t="s">
        <v>382</v>
      </c>
      <c r="V40" s="242">
        <v>21.7</v>
      </c>
      <c r="W40" s="241">
        <v>21.5</v>
      </c>
      <c r="X40" s="241">
        <v>24.5</v>
      </c>
      <c r="Y40" s="241">
        <v>23.7</v>
      </c>
      <c r="Z40" s="241">
        <v>27.9</v>
      </c>
      <c r="AA40" s="241">
        <v>27.2</v>
      </c>
      <c r="AB40" s="241">
        <v>31</v>
      </c>
      <c r="AC40" s="241">
        <v>31.4</v>
      </c>
      <c r="AD40" s="241">
        <v>35.8</v>
      </c>
      <c r="AE40" s="241">
        <v>34.8</v>
      </c>
      <c r="AF40" s="241">
        <v>39.9</v>
      </c>
      <c r="AG40" s="241">
        <v>40.2</v>
      </c>
    </row>
    <row r="41" spans="1:33" ht="22.5" customHeight="1">
      <c r="A41" s="190" t="s">
        <v>326</v>
      </c>
      <c r="B41" s="202">
        <f>SUM(C41:Q41)</f>
        <v>38126</v>
      </c>
      <c r="C41" s="42">
        <v>14235</v>
      </c>
      <c r="D41" s="42">
        <v>2292</v>
      </c>
      <c r="E41" s="42">
        <v>1218</v>
      </c>
      <c r="F41" s="42">
        <v>162</v>
      </c>
      <c r="G41" s="42">
        <v>3610</v>
      </c>
      <c r="H41" s="42">
        <v>1768</v>
      </c>
      <c r="I41" s="42">
        <v>1586</v>
      </c>
      <c r="J41" s="42">
        <v>85</v>
      </c>
      <c r="K41" s="42">
        <v>88</v>
      </c>
      <c r="L41" s="42">
        <v>214</v>
      </c>
      <c r="M41" s="42">
        <v>256</v>
      </c>
      <c r="N41" s="42">
        <v>1580</v>
      </c>
      <c r="O41" s="42">
        <v>1422</v>
      </c>
      <c r="P41" s="42">
        <v>2743</v>
      </c>
      <c r="Q41" s="42">
        <v>6867</v>
      </c>
      <c r="T41" s="231" t="s">
        <v>385</v>
      </c>
      <c r="U41" s="98" t="s">
        <v>384</v>
      </c>
      <c r="V41" s="245">
        <v>65.8</v>
      </c>
      <c r="W41" s="96">
        <v>65.3</v>
      </c>
      <c r="X41" s="96">
        <v>68.3</v>
      </c>
      <c r="Y41" s="96">
        <v>67.8</v>
      </c>
      <c r="Z41" s="96">
        <v>70.7</v>
      </c>
      <c r="AA41" s="96">
        <v>70.5</v>
      </c>
      <c r="AB41" s="96">
        <v>72.9</v>
      </c>
      <c r="AC41" s="96">
        <v>73</v>
      </c>
      <c r="AD41" s="96">
        <v>75.3</v>
      </c>
      <c r="AE41" s="96">
        <v>76.1</v>
      </c>
      <c r="AF41" s="96">
        <v>77.9</v>
      </c>
      <c r="AG41" s="96">
        <v>79.2</v>
      </c>
    </row>
    <row r="42" spans="1:33" ht="22.5" customHeight="1">
      <c r="A42" s="188" t="s">
        <v>327</v>
      </c>
      <c r="B42" s="201">
        <f>SUM(C42:Q42)</f>
        <v>38314</v>
      </c>
      <c r="C42" s="42">
        <v>14313</v>
      </c>
      <c r="D42" s="42">
        <v>2409</v>
      </c>
      <c r="E42" s="42">
        <v>1237</v>
      </c>
      <c r="F42" s="42">
        <v>165</v>
      </c>
      <c r="G42" s="42">
        <v>3602</v>
      </c>
      <c r="H42" s="42">
        <v>1743</v>
      </c>
      <c r="I42" s="42">
        <v>1560</v>
      </c>
      <c r="J42" s="42">
        <v>84</v>
      </c>
      <c r="K42" s="42">
        <v>85</v>
      </c>
      <c r="L42" s="42">
        <v>204</v>
      </c>
      <c r="M42" s="42">
        <v>254</v>
      </c>
      <c r="N42" s="42">
        <v>1581</v>
      </c>
      <c r="O42" s="42">
        <v>1433</v>
      </c>
      <c r="P42" s="42">
        <v>2751</v>
      </c>
      <c r="Q42" s="42">
        <v>6893</v>
      </c>
      <c r="T42" s="246"/>
      <c r="U42" s="160" t="s">
        <v>383</v>
      </c>
      <c r="V42" s="245">
        <v>65.4</v>
      </c>
      <c r="W42" s="96">
        <v>65.1</v>
      </c>
      <c r="X42" s="96">
        <v>68</v>
      </c>
      <c r="Y42" s="96">
        <v>67.7</v>
      </c>
      <c r="Z42" s="96">
        <v>70.6</v>
      </c>
      <c r="AA42" s="96">
        <v>70.3</v>
      </c>
      <c r="AB42" s="96">
        <v>73</v>
      </c>
      <c r="AC42" s="96">
        <v>73.3</v>
      </c>
      <c r="AD42" s="96">
        <v>75.5</v>
      </c>
      <c r="AE42" s="96">
        <v>76.3</v>
      </c>
      <c r="AF42" s="96">
        <v>78</v>
      </c>
      <c r="AG42" s="96">
        <v>79.6</v>
      </c>
    </row>
    <row r="43" spans="1:33" ht="22.5" customHeight="1">
      <c r="A43" s="188" t="s">
        <v>304</v>
      </c>
      <c r="B43" s="201">
        <f>SUM(C43:Q43)</f>
        <v>38746</v>
      </c>
      <c r="C43" s="42">
        <v>14478</v>
      </c>
      <c r="D43" s="42">
        <v>2569</v>
      </c>
      <c r="E43" s="42">
        <v>1253</v>
      </c>
      <c r="F43" s="42">
        <v>184</v>
      </c>
      <c r="G43" s="42">
        <v>3673</v>
      </c>
      <c r="H43" s="42">
        <v>1712</v>
      </c>
      <c r="I43" s="42">
        <v>1560</v>
      </c>
      <c r="J43" s="42">
        <v>83</v>
      </c>
      <c r="K43" s="42">
        <v>85</v>
      </c>
      <c r="L43" s="42">
        <v>202</v>
      </c>
      <c r="M43" s="42">
        <v>250</v>
      </c>
      <c r="N43" s="42">
        <v>1579</v>
      </c>
      <c r="O43" s="42">
        <v>1432</v>
      </c>
      <c r="P43" s="42">
        <v>2767</v>
      </c>
      <c r="Q43" s="42">
        <v>6919</v>
      </c>
      <c r="T43" s="244"/>
      <c r="U43" s="243" t="s">
        <v>382</v>
      </c>
      <c r="V43" s="242">
        <v>65.3</v>
      </c>
      <c r="W43" s="241">
        <v>65</v>
      </c>
      <c r="X43" s="241">
        <v>68.2</v>
      </c>
      <c r="Y43" s="241">
        <v>67.7</v>
      </c>
      <c r="Z43" s="241">
        <v>70.9</v>
      </c>
      <c r="AA43" s="241">
        <v>70.5</v>
      </c>
      <c r="AB43" s="241">
        <v>73.2</v>
      </c>
      <c r="AC43" s="241">
        <v>73.6</v>
      </c>
      <c r="AD43" s="241">
        <v>76</v>
      </c>
      <c r="AE43" s="241">
        <v>76.4</v>
      </c>
      <c r="AF43" s="241">
        <v>78.3</v>
      </c>
      <c r="AG43" s="241">
        <v>79.9</v>
      </c>
    </row>
    <row r="44" spans="1:33" ht="22.5" customHeight="1">
      <c r="A44" s="188" t="s">
        <v>305</v>
      </c>
      <c r="B44" s="201">
        <f>SUM(C44:Q44)</f>
        <v>39112</v>
      </c>
      <c r="C44" s="39">
        <v>14598</v>
      </c>
      <c r="D44" s="39">
        <v>2708</v>
      </c>
      <c r="E44" s="39">
        <v>1277</v>
      </c>
      <c r="F44" s="39">
        <v>194</v>
      </c>
      <c r="G44" s="39">
        <v>3707</v>
      </c>
      <c r="H44" s="39">
        <v>1710</v>
      </c>
      <c r="I44" s="39">
        <v>1565</v>
      </c>
      <c r="J44" s="39">
        <v>82</v>
      </c>
      <c r="K44" s="39">
        <v>84</v>
      </c>
      <c r="L44" s="39">
        <v>192</v>
      </c>
      <c r="M44" s="39">
        <v>248</v>
      </c>
      <c r="N44" s="39">
        <v>1576</v>
      </c>
      <c r="O44" s="39">
        <v>1439</v>
      </c>
      <c r="P44" s="39">
        <v>2785</v>
      </c>
      <c r="Q44" s="39">
        <v>6947</v>
      </c>
      <c r="T44" s="259"/>
      <c r="U44" s="25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1:33" ht="22.5" customHeight="1">
      <c r="A45" s="194" t="s">
        <v>328</v>
      </c>
      <c r="B45" s="200">
        <f>SUM(C45:Q45)</f>
        <v>39311</v>
      </c>
      <c r="C45" s="191">
        <v>14707</v>
      </c>
      <c r="D45" s="191">
        <v>2791</v>
      </c>
      <c r="E45" s="191">
        <v>1322</v>
      </c>
      <c r="F45" s="191">
        <v>224</v>
      </c>
      <c r="G45" s="191">
        <v>3714</v>
      </c>
      <c r="H45" s="191">
        <v>1659</v>
      </c>
      <c r="I45" s="191">
        <v>1533</v>
      </c>
      <c r="J45" s="191">
        <v>81</v>
      </c>
      <c r="K45" s="191">
        <v>83</v>
      </c>
      <c r="L45" s="191">
        <v>188</v>
      </c>
      <c r="M45" s="191">
        <v>246</v>
      </c>
      <c r="N45" s="191">
        <v>1575</v>
      </c>
      <c r="O45" s="191">
        <v>1441</v>
      </c>
      <c r="P45" s="191">
        <v>2782</v>
      </c>
      <c r="Q45" s="191">
        <v>6965</v>
      </c>
      <c r="T45" s="259"/>
      <c r="U45" s="25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</row>
    <row r="46" spans="1:33" ht="22.5" customHeight="1">
      <c r="A46" s="34" t="s">
        <v>329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T46" s="259"/>
      <c r="U46" s="25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</row>
    <row r="47" spans="1:33" ht="22.5" customHeight="1">
      <c r="A47" s="84" t="s">
        <v>308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T47" s="259"/>
      <c r="U47" s="25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</row>
    <row r="48" spans="20:33" ht="22.5" customHeight="1" thickBot="1">
      <c r="T48" s="199"/>
      <c r="U48" s="199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</row>
    <row r="49" spans="1:33" ht="22.5" customHeight="1">
      <c r="A49" s="64" t="s">
        <v>365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T49" s="256" t="s">
        <v>398</v>
      </c>
      <c r="U49" s="151"/>
      <c r="V49" s="254" t="s">
        <v>397</v>
      </c>
      <c r="W49" s="253"/>
      <c r="X49" s="253"/>
      <c r="Y49" s="253"/>
      <c r="Z49" s="253"/>
      <c r="AA49" s="255"/>
      <c r="AB49" s="254" t="s">
        <v>396</v>
      </c>
      <c r="AC49" s="253"/>
      <c r="AD49" s="253"/>
      <c r="AE49" s="253"/>
      <c r="AF49" s="253"/>
      <c r="AG49" s="253"/>
    </row>
    <row r="50" spans="1:33" ht="22.5" customHeight="1" thickBot="1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219" t="s">
        <v>0</v>
      </c>
      <c r="T50" s="252"/>
      <c r="U50" s="196"/>
      <c r="V50" s="250" t="s">
        <v>395</v>
      </c>
      <c r="W50" s="251"/>
      <c r="X50" s="250" t="s">
        <v>394</v>
      </c>
      <c r="Y50" s="251"/>
      <c r="Z50" s="250" t="s">
        <v>393</v>
      </c>
      <c r="AA50" s="251"/>
      <c r="AB50" s="250" t="s">
        <v>392</v>
      </c>
      <c r="AC50" s="251"/>
      <c r="AD50" s="250" t="s">
        <v>391</v>
      </c>
      <c r="AE50" s="251"/>
      <c r="AF50" s="250" t="s">
        <v>390</v>
      </c>
      <c r="AG50" s="249"/>
    </row>
    <row r="51" spans="1:33" ht="22.5" customHeight="1">
      <c r="A51" s="198" t="s">
        <v>366</v>
      </c>
      <c r="B51" s="217" t="s">
        <v>364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5"/>
      <c r="O51" s="197" t="s">
        <v>363</v>
      </c>
      <c r="T51" s="144"/>
      <c r="U51" s="146"/>
      <c r="V51" s="248" t="s">
        <v>389</v>
      </c>
      <c r="W51" s="248" t="s">
        <v>388</v>
      </c>
      <c r="X51" s="248" t="s">
        <v>389</v>
      </c>
      <c r="Y51" s="248" t="s">
        <v>388</v>
      </c>
      <c r="Z51" s="248" t="s">
        <v>389</v>
      </c>
      <c r="AA51" s="248" t="s">
        <v>388</v>
      </c>
      <c r="AB51" s="248" t="s">
        <v>389</v>
      </c>
      <c r="AC51" s="248" t="s">
        <v>388</v>
      </c>
      <c r="AD51" s="248" t="s">
        <v>389</v>
      </c>
      <c r="AE51" s="248" t="s">
        <v>388</v>
      </c>
      <c r="AF51" s="248" t="s">
        <v>389</v>
      </c>
      <c r="AG51" s="247" t="s">
        <v>388</v>
      </c>
    </row>
    <row r="52" spans="1:33" ht="22.5" customHeight="1">
      <c r="A52" s="196"/>
      <c r="B52" s="214" t="s">
        <v>362</v>
      </c>
      <c r="C52" s="214" t="s">
        <v>361</v>
      </c>
      <c r="D52" s="214" t="s">
        <v>360</v>
      </c>
      <c r="E52" s="214" t="s">
        <v>359</v>
      </c>
      <c r="F52" s="213" t="s">
        <v>358</v>
      </c>
      <c r="G52" s="213" t="s">
        <v>357</v>
      </c>
      <c r="H52" s="214" t="s">
        <v>356</v>
      </c>
      <c r="I52" s="213" t="s">
        <v>355</v>
      </c>
      <c r="J52" s="213" t="s">
        <v>354</v>
      </c>
      <c r="K52" s="213" t="s">
        <v>353</v>
      </c>
      <c r="L52" s="213" t="s">
        <v>352</v>
      </c>
      <c r="M52" s="214" t="s">
        <v>351</v>
      </c>
      <c r="N52" s="213" t="s">
        <v>350</v>
      </c>
      <c r="O52" s="179"/>
      <c r="T52" s="231" t="s">
        <v>387</v>
      </c>
      <c r="U52" s="98" t="s">
        <v>384</v>
      </c>
      <c r="V52" s="245">
        <v>152.3</v>
      </c>
      <c r="W52" s="96">
        <v>152.4</v>
      </c>
      <c r="X52" s="96">
        <v>159.7</v>
      </c>
      <c r="Y52" s="96">
        <v>155.3</v>
      </c>
      <c r="Z52" s="96">
        <v>165.3</v>
      </c>
      <c r="AA52" s="96">
        <v>157.2</v>
      </c>
      <c r="AB52" s="96">
        <v>168.6</v>
      </c>
      <c r="AC52" s="96">
        <v>157.5</v>
      </c>
      <c r="AD52" s="96">
        <v>170.5</v>
      </c>
      <c r="AE52" s="96">
        <v>158</v>
      </c>
      <c r="AF52" s="96">
        <v>170.8</v>
      </c>
      <c r="AG52" s="96">
        <v>158.8</v>
      </c>
    </row>
    <row r="53" spans="1:33" ht="22.5" customHeight="1">
      <c r="A53" s="196"/>
      <c r="B53" s="147"/>
      <c r="C53" s="147"/>
      <c r="D53" s="147"/>
      <c r="E53" s="147"/>
      <c r="F53" s="182"/>
      <c r="G53" s="182"/>
      <c r="H53" s="147"/>
      <c r="I53" s="182"/>
      <c r="J53" s="182"/>
      <c r="K53" s="182"/>
      <c r="L53" s="182"/>
      <c r="M53" s="147"/>
      <c r="N53" s="182"/>
      <c r="O53" s="179"/>
      <c r="T53" s="246"/>
      <c r="U53" s="160" t="s">
        <v>383</v>
      </c>
      <c r="V53" s="245">
        <v>152.3</v>
      </c>
      <c r="W53" s="96">
        <v>152.7</v>
      </c>
      <c r="X53" s="96">
        <v>160.3</v>
      </c>
      <c r="Y53" s="96">
        <v>155.7</v>
      </c>
      <c r="Z53" s="96">
        <v>166.3</v>
      </c>
      <c r="AA53" s="96">
        <v>157.2</v>
      </c>
      <c r="AB53" s="96">
        <v>169</v>
      </c>
      <c r="AC53" s="96">
        <v>157.7</v>
      </c>
      <c r="AD53" s="96">
        <v>170.8</v>
      </c>
      <c r="AE53" s="96">
        <v>158.5</v>
      </c>
      <c r="AF53" s="96">
        <v>171.4</v>
      </c>
      <c r="AG53" s="96">
        <v>158.6</v>
      </c>
    </row>
    <row r="54" spans="1:33" ht="22.5" customHeight="1">
      <c r="A54" s="146"/>
      <c r="B54" s="140"/>
      <c r="C54" s="140"/>
      <c r="D54" s="140"/>
      <c r="E54" s="140"/>
      <c r="F54" s="177"/>
      <c r="G54" s="177"/>
      <c r="H54" s="140"/>
      <c r="I54" s="177"/>
      <c r="J54" s="177"/>
      <c r="K54" s="177"/>
      <c r="L54" s="177"/>
      <c r="M54" s="140"/>
      <c r="N54" s="177"/>
      <c r="O54" s="174"/>
      <c r="T54" s="244"/>
      <c r="U54" s="243" t="s">
        <v>382</v>
      </c>
      <c r="V54" s="242">
        <v>153.1</v>
      </c>
      <c r="W54" s="241">
        <v>153</v>
      </c>
      <c r="X54" s="241">
        <v>160.8</v>
      </c>
      <c r="Y54" s="241">
        <v>155.6</v>
      </c>
      <c r="Z54" s="241">
        <v>165.9</v>
      </c>
      <c r="AA54" s="241">
        <v>157.5</v>
      </c>
      <c r="AB54" s="241">
        <v>169.6</v>
      </c>
      <c r="AC54" s="241">
        <v>158.2</v>
      </c>
      <c r="AD54" s="241">
        <v>170.5</v>
      </c>
      <c r="AE54" s="241">
        <v>158.3</v>
      </c>
      <c r="AF54" s="241">
        <v>171.8</v>
      </c>
      <c r="AG54" s="241">
        <v>158.4</v>
      </c>
    </row>
    <row r="55" spans="1:33" ht="22.5" customHeight="1">
      <c r="A55" s="190" t="s">
        <v>326</v>
      </c>
      <c r="B55" s="212">
        <f>SUM(C55:N55)</f>
        <v>10</v>
      </c>
      <c r="C55" s="11">
        <v>1</v>
      </c>
      <c r="D55" s="38">
        <v>9</v>
      </c>
      <c r="E55" s="11" t="s">
        <v>3</v>
      </c>
      <c r="F55" s="11" t="s">
        <v>3</v>
      </c>
      <c r="G55" s="11" t="s">
        <v>3</v>
      </c>
      <c r="H55" s="11" t="s">
        <v>3</v>
      </c>
      <c r="I55" s="11" t="s">
        <v>3</v>
      </c>
      <c r="J55" s="11" t="s">
        <v>3</v>
      </c>
      <c r="K55" s="11" t="s">
        <v>3</v>
      </c>
      <c r="L55" s="11" t="s">
        <v>3</v>
      </c>
      <c r="M55" s="11" t="s">
        <v>3</v>
      </c>
      <c r="N55" s="11" t="s">
        <v>3</v>
      </c>
      <c r="O55" s="38">
        <v>223</v>
      </c>
      <c r="T55" s="231" t="s">
        <v>386</v>
      </c>
      <c r="U55" s="98" t="s">
        <v>384</v>
      </c>
      <c r="V55" s="245">
        <v>43.5</v>
      </c>
      <c r="W55" s="96">
        <v>44.4</v>
      </c>
      <c r="X55" s="96">
        <v>49</v>
      </c>
      <c r="Y55" s="96">
        <v>46.8</v>
      </c>
      <c r="Z55" s="96">
        <v>53.6</v>
      </c>
      <c r="AA55" s="96">
        <v>50.2</v>
      </c>
      <c r="AB55" s="96">
        <v>59.2</v>
      </c>
      <c r="AC55" s="96">
        <v>52.1</v>
      </c>
      <c r="AD55" s="96">
        <v>61.1</v>
      </c>
      <c r="AE55" s="96">
        <v>52.7</v>
      </c>
      <c r="AF55" s="96">
        <v>61.7</v>
      </c>
      <c r="AG55" s="96">
        <v>53.2</v>
      </c>
    </row>
    <row r="56" spans="1:33" ht="22.5" customHeight="1">
      <c r="A56" s="220" t="s">
        <v>327</v>
      </c>
      <c r="B56" s="211" t="s">
        <v>3</v>
      </c>
      <c r="C56" s="209" t="s">
        <v>3</v>
      </c>
      <c r="D56" s="38">
        <v>8</v>
      </c>
      <c r="E56" s="11" t="s">
        <v>3</v>
      </c>
      <c r="F56" s="11" t="s">
        <v>3</v>
      </c>
      <c r="G56" s="11" t="s">
        <v>3</v>
      </c>
      <c r="H56" s="11" t="s">
        <v>3</v>
      </c>
      <c r="I56" s="11" t="s">
        <v>3</v>
      </c>
      <c r="J56" s="11" t="s">
        <v>3</v>
      </c>
      <c r="K56" s="11" t="s">
        <v>3</v>
      </c>
      <c r="L56" s="11" t="s">
        <v>3</v>
      </c>
      <c r="M56" s="11" t="s">
        <v>3</v>
      </c>
      <c r="N56" s="11" t="s">
        <v>3</v>
      </c>
      <c r="O56" s="38">
        <v>696</v>
      </c>
      <c r="T56" s="246"/>
      <c r="U56" s="160" t="s">
        <v>383</v>
      </c>
      <c r="V56" s="245">
        <v>44.1</v>
      </c>
      <c r="W56" s="96">
        <v>44.5</v>
      </c>
      <c r="X56" s="96">
        <v>49.6</v>
      </c>
      <c r="Y56" s="96">
        <v>47.7</v>
      </c>
      <c r="Z56" s="96">
        <v>55</v>
      </c>
      <c r="AA56" s="96">
        <v>50.2</v>
      </c>
      <c r="AB56" s="96">
        <v>61</v>
      </c>
      <c r="AC56" s="96">
        <v>51.8</v>
      </c>
      <c r="AD56" s="96">
        <v>62.2</v>
      </c>
      <c r="AE56" s="96">
        <v>53.4</v>
      </c>
      <c r="AF56" s="96">
        <v>62.8</v>
      </c>
      <c r="AG56" s="96">
        <v>54.4</v>
      </c>
    </row>
    <row r="57" spans="1:33" ht="22.5" customHeight="1">
      <c r="A57" s="188" t="s">
        <v>304</v>
      </c>
      <c r="B57" s="210">
        <f>SUM(C57:N57)</f>
        <v>29</v>
      </c>
      <c r="C57" s="11">
        <v>20</v>
      </c>
      <c r="D57" s="38">
        <v>7</v>
      </c>
      <c r="E57" s="11" t="s">
        <v>3</v>
      </c>
      <c r="F57" s="11">
        <v>1</v>
      </c>
      <c r="G57" s="11">
        <v>1</v>
      </c>
      <c r="H57" s="11" t="s">
        <v>3</v>
      </c>
      <c r="I57" s="11" t="s">
        <v>3</v>
      </c>
      <c r="J57" s="11" t="s">
        <v>3</v>
      </c>
      <c r="K57" s="11" t="s">
        <v>3</v>
      </c>
      <c r="L57" s="11" t="s">
        <v>3</v>
      </c>
      <c r="M57" s="11" t="s">
        <v>3</v>
      </c>
      <c r="N57" s="11" t="s">
        <v>3</v>
      </c>
      <c r="O57" s="38">
        <v>271</v>
      </c>
      <c r="T57" s="244"/>
      <c r="U57" s="243" t="s">
        <v>382</v>
      </c>
      <c r="V57" s="242">
        <v>45.3</v>
      </c>
      <c r="W57" s="241">
        <v>45.7</v>
      </c>
      <c r="X57" s="241">
        <v>50.7</v>
      </c>
      <c r="Y57" s="241">
        <v>48.4</v>
      </c>
      <c r="Z57" s="241">
        <v>55.5</v>
      </c>
      <c r="AA57" s="241">
        <v>51.1</v>
      </c>
      <c r="AB57" s="241">
        <v>61.1</v>
      </c>
      <c r="AC57" s="241">
        <v>52.9</v>
      </c>
      <c r="AD57" s="241">
        <v>61</v>
      </c>
      <c r="AE57" s="241">
        <v>53.7</v>
      </c>
      <c r="AF57" s="241">
        <v>63.6</v>
      </c>
      <c r="AG57" s="241">
        <v>54.1</v>
      </c>
    </row>
    <row r="58" spans="1:33" ht="22.5" customHeight="1">
      <c r="A58" s="188" t="s">
        <v>305</v>
      </c>
      <c r="B58" s="210">
        <f>SUM(C58:N58)</f>
        <v>13</v>
      </c>
      <c r="C58" s="38">
        <v>2</v>
      </c>
      <c r="D58" s="38">
        <v>10</v>
      </c>
      <c r="E58" s="11" t="s">
        <v>3</v>
      </c>
      <c r="F58" s="38">
        <v>1</v>
      </c>
      <c r="G58" s="209" t="s">
        <v>3</v>
      </c>
      <c r="H58" s="11" t="s">
        <v>3</v>
      </c>
      <c r="I58" s="11" t="s">
        <v>3</v>
      </c>
      <c r="J58" s="11" t="s">
        <v>3</v>
      </c>
      <c r="K58" s="11" t="s">
        <v>3</v>
      </c>
      <c r="L58" s="11" t="s">
        <v>3</v>
      </c>
      <c r="M58" s="11" t="s">
        <v>3</v>
      </c>
      <c r="N58" s="11" t="s">
        <v>3</v>
      </c>
      <c r="O58" s="38">
        <v>479</v>
      </c>
      <c r="T58" s="231" t="s">
        <v>385</v>
      </c>
      <c r="U58" s="98" t="s">
        <v>384</v>
      </c>
      <c r="V58" s="245">
        <v>81.3</v>
      </c>
      <c r="W58" s="96">
        <v>82.5</v>
      </c>
      <c r="X58" s="96">
        <v>85</v>
      </c>
      <c r="Y58" s="96">
        <v>83.9</v>
      </c>
      <c r="Z58" s="96">
        <v>87.9</v>
      </c>
      <c r="AA58" s="96">
        <v>85.1</v>
      </c>
      <c r="AB58" s="96">
        <v>90.2</v>
      </c>
      <c r="AC58" s="96">
        <v>85.5</v>
      </c>
      <c r="AD58" s="96">
        <v>91.5</v>
      </c>
      <c r="AE58" s="96">
        <v>85.8</v>
      </c>
      <c r="AF58" s="96">
        <v>91.8</v>
      </c>
      <c r="AG58" s="96">
        <v>85.8</v>
      </c>
    </row>
    <row r="59" spans="1:33" ht="22.5" customHeight="1">
      <c r="A59" s="208" t="s">
        <v>367</v>
      </c>
      <c r="B59" s="207">
        <f>SUM(C59:N59)</f>
        <v>5</v>
      </c>
      <c r="C59" s="206" t="s">
        <v>310</v>
      </c>
      <c r="D59" s="205">
        <v>5</v>
      </c>
      <c r="E59" s="206" t="s">
        <v>310</v>
      </c>
      <c r="F59" s="206" t="s">
        <v>310</v>
      </c>
      <c r="G59" s="206" t="s">
        <v>310</v>
      </c>
      <c r="H59" s="206" t="s">
        <v>310</v>
      </c>
      <c r="I59" s="206" t="s">
        <v>310</v>
      </c>
      <c r="J59" s="206" t="s">
        <v>310</v>
      </c>
      <c r="K59" s="206" t="s">
        <v>310</v>
      </c>
      <c r="L59" s="206" t="s">
        <v>310</v>
      </c>
      <c r="M59" s="206" t="s">
        <v>310</v>
      </c>
      <c r="N59" s="206" t="s">
        <v>310</v>
      </c>
      <c r="O59" s="205">
        <v>416</v>
      </c>
      <c r="T59" s="246"/>
      <c r="U59" s="160" t="s">
        <v>383</v>
      </c>
      <c r="V59" s="245">
        <v>81.5</v>
      </c>
      <c r="W59" s="96">
        <v>83</v>
      </c>
      <c r="X59" s="96">
        <v>85.4</v>
      </c>
      <c r="Y59" s="96">
        <v>84.3</v>
      </c>
      <c r="Z59" s="96">
        <v>88.8</v>
      </c>
      <c r="AA59" s="96">
        <v>85.1</v>
      </c>
      <c r="AB59" s="96">
        <v>90.6</v>
      </c>
      <c r="AC59" s="96">
        <v>85.7</v>
      </c>
      <c r="AD59" s="96">
        <v>91.7</v>
      </c>
      <c r="AE59" s="96">
        <v>85.9</v>
      </c>
      <c r="AF59" s="96">
        <v>91.7</v>
      </c>
      <c r="AG59" s="96">
        <v>85.9</v>
      </c>
    </row>
    <row r="60" spans="1:33" ht="22.5" customHeight="1">
      <c r="A60" s="84" t="s">
        <v>349</v>
      </c>
      <c r="B60" s="38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T60" s="244"/>
      <c r="U60" s="243" t="s">
        <v>382</v>
      </c>
      <c r="V60" s="242">
        <v>82</v>
      </c>
      <c r="W60" s="241">
        <v>83.1</v>
      </c>
      <c r="X60" s="241">
        <v>85.5</v>
      </c>
      <c r="Y60" s="241">
        <v>84.3</v>
      </c>
      <c r="Z60" s="241">
        <v>88.3</v>
      </c>
      <c r="AA60" s="241">
        <v>85.3</v>
      </c>
      <c r="AB60" s="241">
        <v>90.7</v>
      </c>
      <c r="AC60" s="241">
        <v>85.6</v>
      </c>
      <c r="AD60" s="241">
        <v>91.2</v>
      </c>
      <c r="AE60" s="241">
        <v>85.6</v>
      </c>
      <c r="AF60" s="241">
        <v>92</v>
      </c>
      <c r="AG60" s="241">
        <v>85.4</v>
      </c>
    </row>
    <row r="61" spans="1:33" ht="22.5" customHeight="1">
      <c r="A61" s="199" t="s">
        <v>348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T61" s="41" t="s">
        <v>381</v>
      </c>
      <c r="U61" s="240"/>
      <c r="V61" s="240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</row>
  </sheetData>
  <sheetProtection/>
  <mergeCells count="109">
    <mergeCell ref="T32:U34"/>
    <mergeCell ref="T49:U51"/>
    <mergeCell ref="T30:AG30"/>
    <mergeCell ref="AF33:AG33"/>
    <mergeCell ref="V50:W50"/>
    <mergeCell ref="V32:AG32"/>
    <mergeCell ref="Z33:AA33"/>
    <mergeCell ref="AB33:AC33"/>
    <mergeCell ref="AD33:AE33"/>
    <mergeCell ref="AF50:AG50"/>
    <mergeCell ref="V33:W33"/>
    <mergeCell ref="X50:Y50"/>
    <mergeCell ref="Z50:AA50"/>
    <mergeCell ref="AB50:AC50"/>
    <mergeCell ref="V49:AA49"/>
    <mergeCell ref="AB49:AG49"/>
    <mergeCell ref="AD50:AE50"/>
    <mergeCell ref="X33:Y33"/>
    <mergeCell ref="T58:T60"/>
    <mergeCell ref="T35:T37"/>
    <mergeCell ref="T38:T40"/>
    <mergeCell ref="T41:T43"/>
    <mergeCell ref="T52:T54"/>
    <mergeCell ref="T55:T57"/>
    <mergeCell ref="X5:X6"/>
    <mergeCell ref="Y5:Y6"/>
    <mergeCell ref="Z5:Z6"/>
    <mergeCell ref="V5:W5"/>
    <mergeCell ref="T15:U15"/>
    <mergeCell ref="T16:U16"/>
    <mergeCell ref="T13:U13"/>
    <mergeCell ref="T14:U14"/>
    <mergeCell ref="T17:U17"/>
    <mergeCell ref="T3:AB3"/>
    <mergeCell ref="T5:U6"/>
    <mergeCell ref="AB5:AB6"/>
    <mergeCell ref="AA5:AA6"/>
    <mergeCell ref="T7:U7"/>
    <mergeCell ref="T8:U8"/>
    <mergeCell ref="T9:U9"/>
    <mergeCell ref="T10:U10"/>
    <mergeCell ref="T11:U11"/>
    <mergeCell ref="O51:O54"/>
    <mergeCell ref="A49:O49"/>
    <mergeCell ref="H52:H54"/>
    <mergeCell ref="M52:M54"/>
    <mergeCell ref="F52:F54"/>
    <mergeCell ref="G52:G54"/>
    <mergeCell ref="I52:I54"/>
    <mergeCell ref="A51:A54"/>
    <mergeCell ref="B52:B54"/>
    <mergeCell ref="B51:N51"/>
    <mergeCell ref="K52:K54"/>
    <mergeCell ref="L52:L54"/>
    <mergeCell ref="N52:N54"/>
    <mergeCell ref="C52:C54"/>
    <mergeCell ref="D52:D54"/>
    <mergeCell ref="E52:E54"/>
    <mergeCell ref="J52:J54"/>
    <mergeCell ref="E38:E40"/>
    <mergeCell ref="F38:F40"/>
    <mergeCell ref="N38:N40"/>
    <mergeCell ref="G38:G40"/>
    <mergeCell ref="J38:J40"/>
    <mergeCell ref="L38:L40"/>
    <mergeCell ref="K38:K40"/>
    <mergeCell ref="M38:M40"/>
    <mergeCell ref="A36:Q36"/>
    <mergeCell ref="A38:A40"/>
    <mergeCell ref="B38:B40"/>
    <mergeCell ref="Q38:Q40"/>
    <mergeCell ref="I38:I40"/>
    <mergeCell ref="H38:H40"/>
    <mergeCell ref="P38:P40"/>
    <mergeCell ref="O38:O40"/>
    <mergeCell ref="C38:C40"/>
    <mergeCell ref="D38:D40"/>
    <mergeCell ref="G25:G27"/>
    <mergeCell ref="M25:M27"/>
    <mergeCell ref="H25:H27"/>
    <mergeCell ref="I25:I27"/>
    <mergeCell ref="K25:K27"/>
    <mergeCell ref="D25:D27"/>
    <mergeCell ref="A23:O23"/>
    <mergeCell ref="O25:O27"/>
    <mergeCell ref="L25:L27"/>
    <mergeCell ref="J25:J27"/>
    <mergeCell ref="N25:N27"/>
    <mergeCell ref="E25:E27"/>
    <mergeCell ref="F25:F27"/>
    <mergeCell ref="A25:A27"/>
    <mergeCell ref="B25:B27"/>
    <mergeCell ref="C25:C27"/>
    <mergeCell ref="A5:A7"/>
    <mergeCell ref="E5:E7"/>
    <mergeCell ref="F5:F7"/>
    <mergeCell ref="G5:G7"/>
    <mergeCell ref="B5:B7"/>
    <mergeCell ref="C5:C7"/>
    <mergeCell ref="A3:O3"/>
    <mergeCell ref="O5:O7"/>
    <mergeCell ref="L5:L7"/>
    <mergeCell ref="M5:M7"/>
    <mergeCell ref="N5:N7"/>
    <mergeCell ref="H5:H7"/>
    <mergeCell ref="I5:I7"/>
    <mergeCell ref="J5:J7"/>
    <mergeCell ref="K5:K7"/>
    <mergeCell ref="D5:D7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zoomScalePageLayoutView="0" workbookViewId="0" topLeftCell="R1">
      <selection activeCell="Z1" sqref="Z1"/>
    </sheetView>
  </sheetViews>
  <sheetFormatPr defaultColWidth="8.796875" defaultRowHeight="22.5" customHeight="1"/>
  <cols>
    <col min="1" max="1" width="28.69921875" style="0" customWidth="1"/>
    <col min="2" max="16384" width="13.09765625" style="0" customWidth="1"/>
  </cols>
  <sheetData>
    <row r="1" spans="1:26" ht="22.5" customHeight="1">
      <c r="A1" s="77" t="s">
        <v>409</v>
      </c>
      <c r="N1" s="78" t="s">
        <v>514</v>
      </c>
      <c r="Z1" s="78" t="s">
        <v>489</v>
      </c>
    </row>
    <row r="3" spans="1:14" ht="22.5" customHeight="1">
      <c r="A3" s="64" t="s">
        <v>442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22.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22.5" customHeight="1">
      <c r="A5" s="289" t="s">
        <v>441</v>
      </c>
      <c r="B5" s="50" t="s">
        <v>440</v>
      </c>
      <c r="C5" s="216"/>
      <c r="D5" s="216"/>
      <c r="E5" s="216"/>
      <c r="F5" s="216"/>
      <c r="G5" s="216"/>
      <c r="H5" s="215"/>
      <c r="I5" s="217" t="s">
        <v>439</v>
      </c>
      <c r="J5" s="216"/>
      <c r="K5" s="216"/>
      <c r="L5" s="216"/>
      <c r="M5" s="216"/>
      <c r="N5" s="216"/>
    </row>
    <row r="6" spans="1:14" ht="22.5" customHeight="1">
      <c r="A6" s="290"/>
      <c r="B6" s="285" t="s">
        <v>438</v>
      </c>
      <c r="C6" s="214" t="s">
        <v>437</v>
      </c>
      <c r="D6" s="288" t="s">
        <v>436</v>
      </c>
      <c r="E6" s="262"/>
      <c r="F6" s="262"/>
      <c r="G6" s="263"/>
      <c r="H6" s="285" t="s">
        <v>435</v>
      </c>
      <c r="I6" s="285" t="s">
        <v>443</v>
      </c>
      <c r="J6" s="53" t="s">
        <v>434</v>
      </c>
      <c r="K6" s="262"/>
      <c r="L6" s="263"/>
      <c r="M6" s="285" t="s">
        <v>433</v>
      </c>
      <c r="N6" s="287" t="s">
        <v>432</v>
      </c>
    </row>
    <row r="7" spans="1:14" ht="22.5" customHeight="1">
      <c r="A7" s="290"/>
      <c r="B7" s="284"/>
      <c r="C7" s="286"/>
      <c r="D7" s="214" t="s">
        <v>431</v>
      </c>
      <c r="E7" s="214" t="s">
        <v>430</v>
      </c>
      <c r="F7" s="214" t="s">
        <v>429</v>
      </c>
      <c r="G7" s="214" t="s">
        <v>426</v>
      </c>
      <c r="H7" s="284"/>
      <c r="I7" s="284"/>
      <c r="J7" s="214" t="s">
        <v>428</v>
      </c>
      <c r="K7" s="285" t="s">
        <v>427</v>
      </c>
      <c r="L7" s="214" t="s">
        <v>426</v>
      </c>
      <c r="M7" s="284"/>
      <c r="N7" s="283"/>
    </row>
    <row r="8" spans="1:14" ht="22.5" customHeight="1">
      <c r="A8" s="291"/>
      <c r="B8" s="281"/>
      <c r="C8" s="282"/>
      <c r="D8" s="282"/>
      <c r="E8" s="282"/>
      <c r="F8" s="282"/>
      <c r="G8" s="282"/>
      <c r="H8" s="281"/>
      <c r="I8" s="281"/>
      <c r="J8" s="282"/>
      <c r="K8" s="175"/>
      <c r="L8" s="282"/>
      <c r="M8" s="281"/>
      <c r="N8" s="280"/>
    </row>
    <row r="9" spans="1:14" ht="22.5" customHeight="1">
      <c r="A9" s="279" t="s">
        <v>425</v>
      </c>
      <c r="B9" s="277">
        <v>1168130</v>
      </c>
      <c r="C9" s="277">
        <f>SUM(D9,H9)</f>
        <v>618680</v>
      </c>
      <c r="D9" s="277">
        <f>SUM(E9:G9)</f>
        <v>618464</v>
      </c>
      <c r="E9" s="277">
        <v>327505</v>
      </c>
      <c r="F9" s="277">
        <v>272573</v>
      </c>
      <c r="G9" s="277">
        <v>18386</v>
      </c>
      <c r="H9" s="277">
        <v>216</v>
      </c>
      <c r="I9" s="277">
        <v>1168741</v>
      </c>
      <c r="J9" s="277">
        <f>SUM(K9:L9)</f>
        <v>315897</v>
      </c>
      <c r="K9" s="277">
        <v>315897</v>
      </c>
      <c r="L9" s="278" t="s">
        <v>3</v>
      </c>
      <c r="M9" s="277">
        <v>5034</v>
      </c>
      <c r="N9" s="277">
        <v>891472</v>
      </c>
    </row>
    <row r="10" spans="1:14" ht="22.5" customHeight="1">
      <c r="A10" s="276">
        <v>6</v>
      </c>
      <c r="B10" s="269">
        <v>1170872</v>
      </c>
      <c r="C10" s="269">
        <f>SUM(D10,H10)</f>
        <v>482394</v>
      </c>
      <c r="D10" s="269">
        <f>SUM(E10:G10)</f>
        <v>482274</v>
      </c>
      <c r="E10" s="269">
        <v>328373</v>
      </c>
      <c r="F10" s="269">
        <v>134437</v>
      </c>
      <c r="G10" s="269">
        <v>19464</v>
      </c>
      <c r="H10" s="269">
        <v>120</v>
      </c>
      <c r="I10" s="269">
        <v>1171263</v>
      </c>
      <c r="J10" s="269">
        <f>SUM(K10:L10)</f>
        <v>316794</v>
      </c>
      <c r="K10" s="269">
        <v>316794</v>
      </c>
      <c r="L10" s="268" t="s">
        <v>3</v>
      </c>
      <c r="M10" s="269">
        <v>5302</v>
      </c>
      <c r="N10" s="269">
        <v>921822</v>
      </c>
    </row>
    <row r="11" spans="1:14" ht="22.5" customHeight="1">
      <c r="A11" s="276">
        <v>7</v>
      </c>
      <c r="B11" s="269">
        <v>1174264</v>
      </c>
      <c r="C11" s="269">
        <f>SUM(D11,H11)</f>
        <v>498669</v>
      </c>
      <c r="D11" s="269">
        <f>SUM(E11:G11)</f>
        <v>498608</v>
      </c>
      <c r="E11" s="269">
        <v>337080</v>
      </c>
      <c r="F11" s="269">
        <v>142449</v>
      </c>
      <c r="G11" s="269">
        <v>19079</v>
      </c>
      <c r="H11" s="269">
        <v>61</v>
      </c>
      <c r="I11" s="269">
        <v>1174473</v>
      </c>
      <c r="J11" s="269">
        <f>SUM(K11:L11)</f>
        <v>321035</v>
      </c>
      <c r="K11" s="269">
        <v>321035</v>
      </c>
      <c r="L11" s="268" t="s">
        <v>3</v>
      </c>
      <c r="M11" s="269">
        <v>4669</v>
      </c>
      <c r="N11" s="269">
        <v>942118</v>
      </c>
    </row>
    <row r="12" spans="1:14" ht="22.5" customHeight="1">
      <c r="A12" s="276">
        <v>8</v>
      </c>
      <c r="B12" s="269">
        <v>1176846</v>
      </c>
      <c r="C12" s="269">
        <f>SUM(D12,H12)</f>
        <v>474006</v>
      </c>
      <c r="D12" s="269">
        <f>SUM(E12:G12)</f>
        <v>473949</v>
      </c>
      <c r="E12" s="269">
        <v>347774</v>
      </c>
      <c r="F12" s="269">
        <v>97960</v>
      </c>
      <c r="G12" s="269">
        <v>28215</v>
      </c>
      <c r="H12" s="269">
        <v>57</v>
      </c>
      <c r="I12" s="269">
        <v>1177043</v>
      </c>
      <c r="J12" s="269">
        <f>SUM(K12:L12)</f>
        <v>324846</v>
      </c>
      <c r="K12" s="269">
        <v>324846</v>
      </c>
      <c r="L12" s="268" t="s">
        <v>3</v>
      </c>
      <c r="M12" s="269">
        <v>4442</v>
      </c>
      <c r="N12" s="269">
        <v>965143</v>
      </c>
    </row>
    <row r="13" spans="1:14" ht="22.5" customHeight="1">
      <c r="A13" s="275">
        <v>9</v>
      </c>
      <c r="B13" s="32">
        <v>1177988</v>
      </c>
      <c r="C13" s="32">
        <f>SUM(D13,H13)</f>
        <v>471558</v>
      </c>
      <c r="D13" s="32">
        <f>SUM(E13:G13)</f>
        <v>471557</v>
      </c>
      <c r="E13" s="32">
        <v>354324</v>
      </c>
      <c r="F13" s="32">
        <v>87398</v>
      </c>
      <c r="G13" s="32">
        <v>29835</v>
      </c>
      <c r="H13" s="32">
        <v>1</v>
      </c>
      <c r="I13" s="32">
        <v>1177992</v>
      </c>
      <c r="J13" s="32">
        <f>SUM(K13:L13)</f>
        <v>296114</v>
      </c>
      <c r="K13" s="32">
        <v>296114</v>
      </c>
      <c r="L13" s="26" t="s">
        <v>3</v>
      </c>
      <c r="M13" s="32">
        <v>1309</v>
      </c>
      <c r="N13" s="44">
        <v>981695</v>
      </c>
    </row>
    <row r="14" spans="1:14" ht="22.5" customHeight="1">
      <c r="A14" s="274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72"/>
    </row>
    <row r="15" spans="1:14" ht="22.5" customHeight="1">
      <c r="A15" s="274" t="s">
        <v>4</v>
      </c>
      <c r="B15" s="268">
        <v>438484</v>
      </c>
      <c r="C15" s="269">
        <f>SUM(D15,H15)</f>
        <v>191623</v>
      </c>
      <c r="D15" s="269">
        <f>SUM(E15:G15)</f>
        <v>191623</v>
      </c>
      <c r="E15" s="268">
        <v>149275</v>
      </c>
      <c r="F15" s="268">
        <v>34814</v>
      </c>
      <c r="G15" s="268">
        <v>7534</v>
      </c>
      <c r="H15" s="268" t="s">
        <v>3</v>
      </c>
      <c r="I15" s="268">
        <v>438484</v>
      </c>
      <c r="J15" s="269">
        <f>SUM(K15:L15)</f>
        <v>52011</v>
      </c>
      <c r="K15" s="268">
        <v>52011</v>
      </c>
      <c r="L15" s="268" t="s">
        <v>3</v>
      </c>
      <c r="M15" s="268" t="s">
        <v>3</v>
      </c>
      <c r="N15" s="267">
        <v>421819</v>
      </c>
    </row>
    <row r="16" spans="1:14" ht="22.5" customHeight="1">
      <c r="A16" s="274" t="s">
        <v>6</v>
      </c>
      <c r="B16" s="268">
        <v>108662</v>
      </c>
      <c r="C16" s="269">
        <f>SUM(D16,H16)</f>
        <v>36744</v>
      </c>
      <c r="D16" s="269">
        <f>SUM(E16:G16)</f>
        <v>36744</v>
      </c>
      <c r="E16" s="268">
        <v>29518</v>
      </c>
      <c r="F16" s="268">
        <v>2821</v>
      </c>
      <c r="G16" s="268">
        <v>4405</v>
      </c>
      <c r="H16" s="268" t="s">
        <v>3</v>
      </c>
      <c r="I16" s="271" t="s">
        <v>3</v>
      </c>
      <c r="J16" s="271" t="s">
        <v>3</v>
      </c>
      <c r="K16" s="271" t="s">
        <v>3</v>
      </c>
      <c r="L16" s="268" t="s">
        <v>3</v>
      </c>
      <c r="M16" s="271" t="s">
        <v>3</v>
      </c>
      <c r="N16" s="267">
        <v>88329</v>
      </c>
    </row>
    <row r="17" spans="1:14" ht="22.5" customHeight="1">
      <c r="A17" s="274" t="s">
        <v>7</v>
      </c>
      <c r="B17" s="268">
        <v>29071</v>
      </c>
      <c r="C17" s="269">
        <f>SUM(D17,H17)</f>
        <v>24824</v>
      </c>
      <c r="D17" s="269">
        <f>SUM(E17:G17)</f>
        <v>24824</v>
      </c>
      <c r="E17" s="268">
        <v>11075</v>
      </c>
      <c r="F17" s="268">
        <v>13151</v>
      </c>
      <c r="G17" s="268">
        <v>598</v>
      </c>
      <c r="H17" s="268" t="s">
        <v>3</v>
      </c>
      <c r="I17" s="268">
        <v>29071</v>
      </c>
      <c r="J17" s="269">
        <f>SUM(K17:L17)</f>
        <v>13689</v>
      </c>
      <c r="K17" s="268">
        <v>13689</v>
      </c>
      <c r="L17" s="268" t="s">
        <v>3</v>
      </c>
      <c r="M17" s="268">
        <v>35</v>
      </c>
      <c r="N17" s="267">
        <v>15338</v>
      </c>
    </row>
    <row r="18" spans="1:14" ht="22.5" customHeight="1">
      <c r="A18" s="274" t="s">
        <v>8</v>
      </c>
      <c r="B18" s="268">
        <v>22509</v>
      </c>
      <c r="C18" s="269">
        <f>SUM(D18,H18)</f>
        <v>10175</v>
      </c>
      <c r="D18" s="269">
        <f>SUM(E18:G18)</f>
        <v>10175</v>
      </c>
      <c r="E18" s="268">
        <v>5238</v>
      </c>
      <c r="F18" s="268">
        <v>4499</v>
      </c>
      <c r="G18" s="268">
        <v>438</v>
      </c>
      <c r="H18" s="268" t="s">
        <v>3</v>
      </c>
      <c r="I18" s="271" t="s">
        <v>3</v>
      </c>
      <c r="J18" s="271" t="s">
        <v>3</v>
      </c>
      <c r="K18" s="271" t="s">
        <v>3</v>
      </c>
      <c r="L18" s="268" t="s">
        <v>3</v>
      </c>
      <c r="M18" s="271" t="s">
        <v>3</v>
      </c>
      <c r="N18" s="267">
        <v>9901</v>
      </c>
    </row>
    <row r="19" spans="1:14" ht="22.5" customHeight="1">
      <c r="A19" s="274" t="s">
        <v>9</v>
      </c>
      <c r="B19" s="268">
        <v>69495</v>
      </c>
      <c r="C19" s="269">
        <f>SUM(D19,H19)</f>
        <v>33471</v>
      </c>
      <c r="D19" s="269">
        <f>SUM(E19:G19)</f>
        <v>33471</v>
      </c>
      <c r="E19" s="268">
        <v>25226</v>
      </c>
      <c r="F19" s="268">
        <v>2593</v>
      </c>
      <c r="G19" s="268">
        <v>5652</v>
      </c>
      <c r="H19" s="268" t="s">
        <v>3</v>
      </c>
      <c r="I19" s="271" t="s">
        <v>3</v>
      </c>
      <c r="J19" s="271" t="s">
        <v>3</v>
      </c>
      <c r="K19" s="271" t="s">
        <v>3</v>
      </c>
      <c r="L19" s="268" t="s">
        <v>3</v>
      </c>
      <c r="M19" s="268" t="s">
        <v>3</v>
      </c>
      <c r="N19" s="267">
        <v>45727</v>
      </c>
    </row>
    <row r="20" spans="1:14" ht="22.5" customHeight="1">
      <c r="A20" s="274" t="s">
        <v>13</v>
      </c>
      <c r="B20" s="268">
        <v>10718</v>
      </c>
      <c r="C20" s="269">
        <f>SUM(D20,H20)</f>
        <v>4064</v>
      </c>
      <c r="D20" s="269">
        <f>SUM(E20:G20)</f>
        <v>4064</v>
      </c>
      <c r="E20" s="268">
        <v>3578</v>
      </c>
      <c r="F20" s="268">
        <v>313</v>
      </c>
      <c r="G20" s="268">
        <v>173</v>
      </c>
      <c r="H20" s="268" t="s">
        <v>3</v>
      </c>
      <c r="I20" s="268">
        <v>10718</v>
      </c>
      <c r="J20" s="269">
        <f>SUM(K20:L20)</f>
        <v>4084</v>
      </c>
      <c r="K20" s="268">
        <v>4084</v>
      </c>
      <c r="L20" s="268" t="s">
        <v>3</v>
      </c>
      <c r="M20" s="268">
        <v>57</v>
      </c>
      <c r="N20" s="267">
        <v>7806</v>
      </c>
    </row>
    <row r="21" spans="1:14" ht="22.5" customHeight="1">
      <c r="A21" s="274" t="s">
        <v>35</v>
      </c>
      <c r="B21" s="268">
        <v>11173</v>
      </c>
      <c r="C21" s="269">
        <v>4096</v>
      </c>
      <c r="D21" s="269">
        <v>4096</v>
      </c>
      <c r="E21" s="268">
        <v>3010</v>
      </c>
      <c r="F21" s="268">
        <v>1078</v>
      </c>
      <c r="G21" s="268">
        <v>14</v>
      </c>
      <c r="H21" s="268" t="s">
        <v>3</v>
      </c>
      <c r="I21" s="271" t="s">
        <v>3</v>
      </c>
      <c r="J21" s="271" t="s">
        <v>3</v>
      </c>
      <c r="K21" s="271" t="s">
        <v>3</v>
      </c>
      <c r="L21" s="268" t="s">
        <v>3</v>
      </c>
      <c r="M21" s="268" t="s">
        <v>3</v>
      </c>
      <c r="N21" s="267">
        <v>4131</v>
      </c>
    </row>
    <row r="22" spans="1:14" ht="22.5" customHeight="1">
      <c r="A22" s="274" t="s">
        <v>49</v>
      </c>
      <c r="B22" s="271">
        <v>13127</v>
      </c>
      <c r="C22" s="269">
        <v>8057</v>
      </c>
      <c r="D22" s="269">
        <v>8057</v>
      </c>
      <c r="E22" s="271" t="s">
        <v>3</v>
      </c>
      <c r="F22" s="268">
        <v>4446</v>
      </c>
      <c r="G22" s="268">
        <v>65</v>
      </c>
      <c r="H22" s="268" t="s">
        <v>3</v>
      </c>
      <c r="I22" s="271" t="s">
        <v>3</v>
      </c>
      <c r="J22" s="271" t="s">
        <v>3</v>
      </c>
      <c r="K22" s="271" t="s">
        <v>3</v>
      </c>
      <c r="L22" s="268" t="s">
        <v>3</v>
      </c>
      <c r="M22" s="271" t="s">
        <v>3</v>
      </c>
      <c r="N22" s="267">
        <v>6532</v>
      </c>
    </row>
    <row r="23" spans="1:14" ht="22.5" customHeight="1">
      <c r="A23" s="274" t="s">
        <v>50</v>
      </c>
      <c r="B23" s="271">
        <v>5144</v>
      </c>
      <c r="C23" s="269">
        <v>2085</v>
      </c>
      <c r="D23" s="269">
        <v>2085</v>
      </c>
      <c r="E23" s="271" t="s">
        <v>3</v>
      </c>
      <c r="F23" s="268">
        <v>1288</v>
      </c>
      <c r="G23" s="268">
        <v>11</v>
      </c>
      <c r="H23" s="268" t="s">
        <v>3</v>
      </c>
      <c r="I23" s="271" t="s">
        <v>3</v>
      </c>
      <c r="J23" s="271" t="s">
        <v>3</v>
      </c>
      <c r="K23" s="271" t="s">
        <v>3</v>
      </c>
      <c r="L23" s="268" t="s">
        <v>3</v>
      </c>
      <c r="M23" s="271" t="s">
        <v>3</v>
      </c>
      <c r="N23" s="267">
        <v>3248</v>
      </c>
    </row>
    <row r="24" spans="1:14" ht="22.5" customHeight="1">
      <c r="A24" s="274" t="s">
        <v>52</v>
      </c>
      <c r="B24" s="268">
        <v>8845</v>
      </c>
      <c r="C24" s="269">
        <f>SUM(D24,H24)</f>
        <v>3951</v>
      </c>
      <c r="D24" s="269">
        <f>SUM(E24:G24)</f>
        <v>3951</v>
      </c>
      <c r="E24" s="268">
        <v>2794</v>
      </c>
      <c r="F24" s="268">
        <v>1147</v>
      </c>
      <c r="G24" s="268">
        <v>10</v>
      </c>
      <c r="H24" s="268" t="s">
        <v>3</v>
      </c>
      <c r="I24" s="271" t="s">
        <v>3</v>
      </c>
      <c r="J24" s="271" t="s">
        <v>3</v>
      </c>
      <c r="K24" s="271" t="s">
        <v>3</v>
      </c>
      <c r="L24" s="268" t="s">
        <v>3</v>
      </c>
      <c r="M24" s="271" t="s">
        <v>3</v>
      </c>
      <c r="N24" s="267">
        <v>4312</v>
      </c>
    </row>
    <row r="25" spans="1:14" ht="22.5" customHeight="1">
      <c r="A25" s="273" t="s">
        <v>413</v>
      </c>
      <c r="B25" s="26">
        <v>717228</v>
      </c>
      <c r="C25" s="32">
        <f>SUM(D25,H25)</f>
        <v>319090</v>
      </c>
      <c r="D25" s="32">
        <v>319090</v>
      </c>
      <c r="E25" s="26">
        <f>SUM(E15:E24)</f>
        <v>229714</v>
      </c>
      <c r="F25" s="26">
        <v>66144</v>
      </c>
      <c r="G25" s="26">
        <f>SUM(G15:G24)</f>
        <v>18900</v>
      </c>
      <c r="H25" s="26" t="s">
        <v>3</v>
      </c>
      <c r="I25" s="26">
        <f>SUM(I15:I24)</f>
        <v>478273</v>
      </c>
      <c r="J25" s="26">
        <f>SUM(J15:J24)</f>
        <v>69784</v>
      </c>
      <c r="K25" s="26">
        <f>SUM(K15:K24)</f>
        <v>69784</v>
      </c>
      <c r="L25" s="26" t="s">
        <v>3</v>
      </c>
      <c r="M25" s="26">
        <f>SUM(M15:M24)</f>
        <v>92</v>
      </c>
      <c r="N25" s="26">
        <f>SUM(N15:N24)</f>
        <v>607143</v>
      </c>
    </row>
    <row r="26" spans="1:14" ht="22.5" customHeight="1">
      <c r="A26" s="272"/>
      <c r="B26" s="166"/>
      <c r="C26" s="166"/>
      <c r="D26" s="166"/>
      <c r="E26" s="166"/>
      <c r="F26" s="166"/>
      <c r="G26" s="166"/>
      <c r="H26" s="166"/>
      <c r="I26" s="166"/>
      <c r="J26" s="166"/>
      <c r="K26" s="268"/>
      <c r="L26" s="166"/>
      <c r="M26" s="166"/>
      <c r="N26" s="267"/>
    </row>
    <row r="27" spans="1:14" ht="22.5" customHeight="1">
      <c r="A27" s="22" t="s">
        <v>424</v>
      </c>
      <c r="B27" s="268" t="s">
        <v>3</v>
      </c>
      <c r="C27" s="268" t="s">
        <v>3</v>
      </c>
      <c r="D27" s="268" t="s">
        <v>3</v>
      </c>
      <c r="E27" s="268" t="s">
        <v>3</v>
      </c>
      <c r="F27" s="268" t="s">
        <v>3</v>
      </c>
      <c r="G27" s="268" t="s">
        <v>3</v>
      </c>
      <c r="H27" s="268" t="s">
        <v>3</v>
      </c>
      <c r="I27" s="268">
        <v>178157</v>
      </c>
      <c r="J27" s="269">
        <f>SUM(K27:L27)</f>
        <v>57736</v>
      </c>
      <c r="K27" s="268">
        <v>57736</v>
      </c>
      <c r="L27" s="268" t="s">
        <v>3</v>
      </c>
      <c r="M27" s="268">
        <v>80</v>
      </c>
      <c r="N27" s="267">
        <v>134056</v>
      </c>
    </row>
    <row r="28" spans="1:14" ht="22.5" customHeight="1">
      <c r="A28" s="22" t="s">
        <v>423</v>
      </c>
      <c r="B28" s="268" t="s">
        <v>3</v>
      </c>
      <c r="C28" s="268" t="s">
        <v>3</v>
      </c>
      <c r="D28" s="268" t="s">
        <v>3</v>
      </c>
      <c r="E28" s="268" t="s">
        <v>3</v>
      </c>
      <c r="F28" s="268" t="s">
        <v>3</v>
      </c>
      <c r="G28" s="268" t="s">
        <v>3</v>
      </c>
      <c r="H28" s="268" t="s">
        <v>3</v>
      </c>
      <c r="I28" s="268">
        <v>78180</v>
      </c>
      <c r="J28" s="269">
        <f>SUM(K28:L28)</f>
        <v>21669</v>
      </c>
      <c r="K28" s="268">
        <v>21669</v>
      </c>
      <c r="L28" s="268" t="s">
        <v>3</v>
      </c>
      <c r="M28" s="268" t="s">
        <v>3</v>
      </c>
      <c r="N28" s="267">
        <v>69001</v>
      </c>
    </row>
    <row r="29" spans="1:14" ht="22.5" customHeight="1">
      <c r="A29" s="22" t="s">
        <v>422</v>
      </c>
      <c r="B29" s="268">
        <v>48298</v>
      </c>
      <c r="C29" s="269">
        <f>SUM(D29,H29)</f>
        <v>18309</v>
      </c>
      <c r="D29" s="269">
        <f>SUM(E29:G29)</f>
        <v>18309</v>
      </c>
      <c r="E29" s="268">
        <v>9262</v>
      </c>
      <c r="F29" s="268">
        <v>9047</v>
      </c>
      <c r="G29" s="268" t="s">
        <v>3</v>
      </c>
      <c r="H29" s="268" t="s">
        <v>3</v>
      </c>
      <c r="I29" s="268" t="s">
        <v>3</v>
      </c>
      <c r="J29" s="271" t="s">
        <v>3</v>
      </c>
      <c r="K29" s="268" t="s">
        <v>3</v>
      </c>
      <c r="L29" s="268" t="s">
        <v>3</v>
      </c>
      <c r="M29" s="268" t="s">
        <v>3</v>
      </c>
      <c r="N29" s="267" t="s">
        <v>3</v>
      </c>
    </row>
    <row r="30" spans="1:14" ht="22.5" customHeight="1">
      <c r="A30" s="22" t="s">
        <v>421</v>
      </c>
      <c r="B30" s="268">
        <v>147519</v>
      </c>
      <c r="C30" s="269">
        <f>SUM(D30,H30)</f>
        <v>50136</v>
      </c>
      <c r="D30" s="269">
        <f>SUM(E30:G30)</f>
        <v>50136</v>
      </c>
      <c r="E30" s="268">
        <v>45804</v>
      </c>
      <c r="F30" s="268">
        <v>3841</v>
      </c>
      <c r="G30" s="268">
        <v>491</v>
      </c>
      <c r="H30" s="268" t="s">
        <v>3</v>
      </c>
      <c r="I30" s="268" t="s">
        <v>3</v>
      </c>
      <c r="J30" s="271" t="s">
        <v>3</v>
      </c>
      <c r="K30" s="268" t="s">
        <v>3</v>
      </c>
      <c r="L30" s="268" t="s">
        <v>3</v>
      </c>
      <c r="M30" s="268" t="s">
        <v>3</v>
      </c>
      <c r="N30" s="267" t="s">
        <v>3</v>
      </c>
    </row>
    <row r="31" spans="1:14" ht="22.5" customHeight="1">
      <c r="A31" s="22" t="s">
        <v>420</v>
      </c>
      <c r="B31" s="268" t="s">
        <v>3</v>
      </c>
      <c r="C31" s="268" t="s">
        <v>3</v>
      </c>
      <c r="D31" s="268" t="s">
        <v>3</v>
      </c>
      <c r="E31" s="268" t="s">
        <v>3</v>
      </c>
      <c r="F31" s="268" t="s">
        <v>3</v>
      </c>
      <c r="G31" s="268" t="s">
        <v>3</v>
      </c>
      <c r="H31" s="268" t="s">
        <v>3</v>
      </c>
      <c r="I31" s="268">
        <v>117637</v>
      </c>
      <c r="J31" s="269">
        <f>SUM(K31:L31)</f>
        <v>33850</v>
      </c>
      <c r="K31" s="268">
        <v>33850</v>
      </c>
      <c r="L31" s="268" t="s">
        <v>3</v>
      </c>
      <c r="M31" s="268" t="s">
        <v>3</v>
      </c>
      <c r="N31" s="267">
        <v>108999</v>
      </c>
    </row>
    <row r="32" spans="1:14" ht="22.5" customHeight="1">
      <c r="A32" s="22" t="s">
        <v>419</v>
      </c>
      <c r="B32" s="268">
        <v>94811</v>
      </c>
      <c r="C32" s="269">
        <f>SUM(D32,H32)</f>
        <v>27079</v>
      </c>
      <c r="D32" s="269">
        <f>SUM(E32:G32)</f>
        <v>27078</v>
      </c>
      <c r="E32" s="268">
        <v>23407</v>
      </c>
      <c r="F32" s="268">
        <v>2181</v>
      </c>
      <c r="G32" s="268">
        <v>1490</v>
      </c>
      <c r="H32" s="268">
        <v>1</v>
      </c>
      <c r="I32" s="268">
        <v>94815</v>
      </c>
      <c r="J32" s="269">
        <f>SUM(K32:L32)</f>
        <v>20855</v>
      </c>
      <c r="K32" s="268">
        <v>20855</v>
      </c>
      <c r="L32" s="268" t="s">
        <v>3</v>
      </c>
      <c r="M32" s="268">
        <v>1</v>
      </c>
      <c r="N32" s="267">
        <v>82151</v>
      </c>
    </row>
    <row r="33" spans="1:14" ht="22.5" customHeight="1">
      <c r="A33" s="22" t="s">
        <v>418</v>
      </c>
      <c r="B33" s="268">
        <v>60304</v>
      </c>
      <c r="C33" s="269">
        <f>SUM(D33,H33)</f>
        <v>17679</v>
      </c>
      <c r="D33" s="269">
        <f>SUM(E33:G33)</f>
        <v>17679</v>
      </c>
      <c r="E33" s="268">
        <v>13709</v>
      </c>
      <c r="F33" s="268">
        <v>3302</v>
      </c>
      <c r="G33" s="268">
        <v>668</v>
      </c>
      <c r="H33" s="268" t="s">
        <v>3</v>
      </c>
      <c r="I33" s="268">
        <v>71477</v>
      </c>
      <c r="J33" s="269">
        <f>SUM(K33:L33)</f>
        <v>26833</v>
      </c>
      <c r="K33" s="268">
        <v>26833</v>
      </c>
      <c r="L33" s="268" t="s">
        <v>3</v>
      </c>
      <c r="M33" s="268">
        <v>1</v>
      </c>
      <c r="N33" s="267">
        <v>38225</v>
      </c>
    </row>
    <row r="34" spans="1:14" ht="22.5" customHeight="1">
      <c r="A34" s="22" t="s">
        <v>417</v>
      </c>
      <c r="B34" s="268">
        <v>87857</v>
      </c>
      <c r="C34" s="269">
        <f>SUM(D34,H34)</f>
        <v>28165</v>
      </c>
      <c r="D34" s="269">
        <f>SUM(E34:G34)</f>
        <v>28165</v>
      </c>
      <c r="E34" s="268">
        <v>22965</v>
      </c>
      <c r="F34" s="268">
        <v>1836</v>
      </c>
      <c r="G34" s="268">
        <v>3364</v>
      </c>
      <c r="H34" s="268" t="s">
        <v>3</v>
      </c>
      <c r="I34" s="268">
        <v>87857</v>
      </c>
      <c r="J34" s="269">
        <f>SUM(K34:L34)</f>
        <v>42165</v>
      </c>
      <c r="K34" s="268">
        <v>42165</v>
      </c>
      <c r="L34" s="268" t="s">
        <v>3</v>
      </c>
      <c r="M34" s="268" t="s">
        <v>3</v>
      </c>
      <c r="N34" s="267">
        <v>72881</v>
      </c>
    </row>
    <row r="35" spans="1:14" ht="22.5" customHeight="1">
      <c r="A35" s="270" t="s">
        <v>416</v>
      </c>
      <c r="B35" s="268">
        <v>21971</v>
      </c>
      <c r="C35" s="269">
        <f>SUM(D35,H35)</f>
        <v>6768</v>
      </c>
      <c r="D35" s="269">
        <f>SUM(E35:G35)</f>
        <v>6768</v>
      </c>
      <c r="E35" s="268">
        <v>5131</v>
      </c>
      <c r="F35" s="268">
        <v>1047</v>
      </c>
      <c r="G35" s="268">
        <v>590</v>
      </c>
      <c r="H35" s="268" t="s">
        <v>3</v>
      </c>
      <c r="I35" s="268">
        <v>21971</v>
      </c>
      <c r="J35" s="269">
        <f>SUM(K35:L35)</f>
        <v>6930</v>
      </c>
      <c r="K35" s="268">
        <v>6930</v>
      </c>
      <c r="L35" s="268" t="s">
        <v>3</v>
      </c>
      <c r="M35" s="268">
        <v>841</v>
      </c>
      <c r="N35" s="267">
        <v>7426</v>
      </c>
    </row>
    <row r="36" spans="1:14" ht="22.5" customHeight="1">
      <c r="A36" s="22" t="s">
        <v>415</v>
      </c>
      <c r="B36" s="268" t="s">
        <v>3</v>
      </c>
      <c r="C36" s="269">
        <f>SUM(D36,H36)</f>
        <v>4332</v>
      </c>
      <c r="D36" s="269">
        <f>SUM(E36:G36)</f>
        <v>4332</v>
      </c>
      <c r="E36" s="268">
        <v>4332</v>
      </c>
      <c r="F36" s="268" t="s">
        <v>3</v>
      </c>
      <c r="G36" s="268" t="s">
        <v>3</v>
      </c>
      <c r="H36" s="268" t="s">
        <v>3</v>
      </c>
      <c r="I36" s="268">
        <v>18271</v>
      </c>
      <c r="J36" s="269">
        <f>SUM(K36:L36)</f>
        <v>5508</v>
      </c>
      <c r="K36" s="268">
        <v>5508</v>
      </c>
      <c r="L36" s="268" t="s">
        <v>3</v>
      </c>
      <c r="M36" s="268">
        <v>214</v>
      </c>
      <c r="N36" s="267">
        <v>9780</v>
      </c>
    </row>
    <row r="37" spans="1:14" ht="22.5" customHeight="1">
      <c r="A37" s="22" t="s">
        <v>414</v>
      </c>
      <c r="B37" s="268" t="s">
        <v>3</v>
      </c>
      <c r="C37" s="268" t="s">
        <v>3</v>
      </c>
      <c r="D37" s="268" t="s">
        <v>3</v>
      </c>
      <c r="E37" s="268" t="s">
        <v>3</v>
      </c>
      <c r="F37" s="268" t="s">
        <v>3</v>
      </c>
      <c r="G37" s="268" t="s">
        <v>3</v>
      </c>
      <c r="H37" s="268" t="s">
        <v>3</v>
      </c>
      <c r="I37" s="268">
        <v>31354</v>
      </c>
      <c r="J37" s="269">
        <f>SUM(K37:L37)</f>
        <v>10784</v>
      </c>
      <c r="K37" s="268">
        <v>10784</v>
      </c>
      <c r="L37" s="268" t="s">
        <v>3</v>
      </c>
      <c r="M37" s="268">
        <v>80</v>
      </c>
      <c r="N37" s="267">
        <v>14213</v>
      </c>
    </row>
    <row r="38" spans="1:14" ht="22.5" customHeight="1">
      <c r="A38" s="194" t="s">
        <v>413</v>
      </c>
      <c r="B38" s="266">
        <f>SUM(B27:B37)</f>
        <v>460760</v>
      </c>
      <c r="C38" s="265">
        <f>SUM(C27:C37)</f>
        <v>152468</v>
      </c>
      <c r="D38" s="265">
        <f>SUM(D27:D37)</f>
        <v>152467</v>
      </c>
      <c r="E38" s="265">
        <f>SUM(E27:E37)</f>
        <v>124610</v>
      </c>
      <c r="F38" s="265">
        <f>SUM(F27:F37)</f>
        <v>21254</v>
      </c>
      <c r="G38" s="265">
        <f>SUM(G27:G37)</f>
        <v>6603</v>
      </c>
      <c r="H38" s="265">
        <f>SUM(H27:H37)</f>
        <v>1</v>
      </c>
      <c r="I38" s="265">
        <f>SUM(I27:I37)</f>
        <v>699719</v>
      </c>
      <c r="J38" s="265">
        <f>SUM(J27:J37)</f>
        <v>226330</v>
      </c>
      <c r="K38" s="265">
        <f>SUM(K27:K37)</f>
        <v>226330</v>
      </c>
      <c r="L38" s="265" t="s">
        <v>3</v>
      </c>
      <c r="M38" s="265">
        <f>SUM(M27:M37)</f>
        <v>1217</v>
      </c>
      <c r="N38" s="265">
        <f>SUM(N27:N37)</f>
        <v>536732</v>
      </c>
    </row>
    <row r="39" spans="1:14" ht="22.5" customHeight="1">
      <c r="A39" s="34" t="s">
        <v>412</v>
      </c>
      <c r="B39" s="10"/>
      <c r="C39" s="10"/>
      <c r="D39" s="10"/>
      <c r="E39" s="10"/>
      <c r="F39" s="10"/>
      <c r="G39" s="10"/>
      <c r="H39" s="10"/>
      <c r="I39" s="41"/>
      <c r="J39" s="41"/>
      <c r="K39" s="41"/>
      <c r="L39" s="41"/>
      <c r="M39" s="41"/>
      <c r="N39" s="41"/>
    </row>
    <row r="40" spans="1:14" ht="22.5" customHeight="1">
      <c r="A40" s="264" t="s">
        <v>411</v>
      </c>
      <c r="B40" s="10"/>
      <c r="C40" s="10"/>
      <c r="D40" s="10"/>
      <c r="E40" s="10"/>
      <c r="F40" s="10"/>
      <c r="G40" s="10"/>
      <c r="H40" s="10"/>
      <c r="I40" s="41"/>
      <c r="J40" s="41"/>
      <c r="K40" s="41"/>
      <c r="L40" s="41"/>
      <c r="M40" s="41"/>
      <c r="N40" s="41"/>
    </row>
    <row r="41" spans="1:14" ht="22.5" customHeight="1">
      <c r="A41" s="41" t="s">
        <v>410</v>
      </c>
      <c r="B41" s="10"/>
      <c r="C41" s="10"/>
      <c r="D41" s="10"/>
      <c r="E41" s="10"/>
      <c r="F41" s="10"/>
      <c r="G41" s="10"/>
      <c r="H41" s="10"/>
      <c r="I41" s="41"/>
      <c r="J41" s="41"/>
      <c r="K41" s="41"/>
      <c r="L41" s="41"/>
      <c r="M41" s="41"/>
      <c r="N41" s="41"/>
    </row>
    <row r="47" spans="1:26" ht="22.5" customHeight="1">
      <c r="A47" s="64" t="s">
        <v>459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P47" s="64" t="s">
        <v>483</v>
      </c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ht="22.5" customHeight="1" thickBot="1">
      <c r="A48" s="84"/>
      <c r="B48" s="84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P48" s="84"/>
      <c r="Q48" s="187"/>
      <c r="R48" s="187"/>
      <c r="S48" s="187"/>
      <c r="T48" s="187"/>
      <c r="U48" s="187"/>
      <c r="V48" s="187"/>
      <c r="W48" s="187"/>
      <c r="X48" s="187"/>
      <c r="Y48" s="84"/>
      <c r="Z48" s="219" t="s">
        <v>482</v>
      </c>
    </row>
    <row r="49" spans="1:26" ht="22.5" customHeight="1">
      <c r="A49" s="198" t="s">
        <v>466</v>
      </c>
      <c r="B49" s="150" t="s">
        <v>458</v>
      </c>
      <c r="C49" s="256"/>
      <c r="D49" s="256"/>
      <c r="E49" s="256"/>
      <c r="F49" s="256"/>
      <c r="G49" s="218"/>
      <c r="H49" s="150" t="s">
        <v>457</v>
      </c>
      <c r="I49" s="256"/>
      <c r="J49" s="256"/>
      <c r="K49" s="256"/>
      <c r="L49" s="256"/>
      <c r="M49" s="256"/>
      <c r="N49" s="84"/>
      <c r="P49" s="218" t="s">
        <v>475</v>
      </c>
      <c r="Q49" s="238" t="s">
        <v>481</v>
      </c>
      <c r="R49" s="218"/>
      <c r="S49" s="150" t="s">
        <v>480</v>
      </c>
      <c r="T49" s="218"/>
      <c r="U49" s="150" t="s">
        <v>479</v>
      </c>
      <c r="V49" s="218"/>
      <c r="W49" s="326" t="s">
        <v>478</v>
      </c>
      <c r="X49" s="325"/>
      <c r="Y49" s="325"/>
      <c r="Z49" s="217"/>
    </row>
    <row r="50" spans="1:26" ht="22.5" customHeight="1">
      <c r="A50" s="306"/>
      <c r="B50" s="308"/>
      <c r="C50" s="307"/>
      <c r="D50" s="307"/>
      <c r="E50" s="307"/>
      <c r="F50" s="307"/>
      <c r="G50" s="304"/>
      <c r="H50" s="308"/>
      <c r="I50" s="307"/>
      <c r="J50" s="307"/>
      <c r="K50" s="307"/>
      <c r="L50" s="307"/>
      <c r="M50" s="307"/>
      <c r="N50" s="84"/>
      <c r="P50" s="306"/>
      <c r="Q50" s="307"/>
      <c r="R50" s="304"/>
      <c r="S50" s="308"/>
      <c r="T50" s="304"/>
      <c r="U50" s="308"/>
      <c r="V50" s="304"/>
      <c r="W50" s="324"/>
      <c r="X50" s="324"/>
      <c r="Y50" s="324"/>
      <c r="Z50" s="288"/>
    </row>
    <row r="51" spans="1:26" ht="22.5" customHeight="1">
      <c r="A51" s="306"/>
      <c r="B51" s="213" t="s">
        <v>445</v>
      </c>
      <c r="C51" s="213" t="s">
        <v>450</v>
      </c>
      <c r="D51" s="213" t="s">
        <v>449</v>
      </c>
      <c r="E51" s="213" t="s">
        <v>448</v>
      </c>
      <c r="F51" s="213" t="s">
        <v>447</v>
      </c>
      <c r="G51" s="213" t="s">
        <v>446</v>
      </c>
      <c r="H51" s="213" t="s">
        <v>445</v>
      </c>
      <c r="I51" s="213" t="s">
        <v>450</v>
      </c>
      <c r="J51" s="213" t="s">
        <v>449</v>
      </c>
      <c r="K51" s="213" t="s">
        <v>448</v>
      </c>
      <c r="L51" s="213" t="s">
        <v>447</v>
      </c>
      <c r="M51" s="305" t="s">
        <v>446</v>
      </c>
      <c r="N51" s="84"/>
      <c r="P51" s="306"/>
      <c r="Q51" s="322" t="s">
        <v>469</v>
      </c>
      <c r="R51" s="214" t="s">
        <v>468</v>
      </c>
      <c r="S51" s="214" t="s">
        <v>469</v>
      </c>
      <c r="T51" s="214" t="s">
        <v>468</v>
      </c>
      <c r="U51" s="214" t="s">
        <v>469</v>
      </c>
      <c r="V51" s="214" t="s">
        <v>468</v>
      </c>
      <c r="W51" s="323" t="s">
        <v>477</v>
      </c>
      <c r="X51" s="322"/>
      <c r="Y51" s="323" t="s">
        <v>476</v>
      </c>
      <c r="Z51" s="327"/>
    </row>
    <row r="52" spans="1:26" ht="22.5" customHeight="1">
      <c r="A52" s="304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303"/>
      <c r="N52" s="84"/>
      <c r="P52" s="304"/>
      <c r="Q52" s="304"/>
      <c r="R52" s="282"/>
      <c r="S52" s="282"/>
      <c r="T52" s="282"/>
      <c r="U52" s="282"/>
      <c r="V52" s="282"/>
      <c r="W52" s="308"/>
      <c r="X52" s="304"/>
      <c r="Y52" s="308"/>
      <c r="Z52" s="307"/>
    </row>
    <row r="53" spans="1:26" ht="22.5" customHeight="1">
      <c r="A53" s="311" t="s">
        <v>460</v>
      </c>
      <c r="B53" s="301">
        <v>0.004</v>
      </c>
      <c r="C53" s="302">
        <v>0.004</v>
      </c>
      <c r="D53" s="301">
        <v>0.004</v>
      </c>
      <c r="E53" s="301">
        <v>0.004</v>
      </c>
      <c r="F53" s="301">
        <v>0.005</v>
      </c>
      <c r="G53" s="301">
        <v>0.005</v>
      </c>
      <c r="H53" s="301">
        <v>0.011000000000000001</v>
      </c>
      <c r="I53" s="302">
        <v>0.01</v>
      </c>
      <c r="J53" s="301">
        <v>0.014</v>
      </c>
      <c r="K53" s="301">
        <v>0.016</v>
      </c>
      <c r="L53" s="301">
        <v>0.007</v>
      </c>
      <c r="M53" s="301">
        <v>0.013000000000000001</v>
      </c>
      <c r="N53" s="84"/>
      <c r="P53" s="311" t="s">
        <v>484</v>
      </c>
      <c r="Q53" s="321">
        <v>740</v>
      </c>
      <c r="R53" s="316">
        <f>100*Q53/$Q53</f>
        <v>100</v>
      </c>
      <c r="S53" s="321">
        <v>56</v>
      </c>
      <c r="T53" s="316">
        <v>7.5</v>
      </c>
      <c r="U53" s="321">
        <v>93</v>
      </c>
      <c r="V53" s="316">
        <v>12.4</v>
      </c>
      <c r="W53" s="84"/>
      <c r="X53" s="11" t="s">
        <v>3</v>
      </c>
      <c r="Y53" s="84"/>
      <c r="Z53" s="11" t="s">
        <v>3</v>
      </c>
    </row>
    <row r="54" spans="1:26" ht="22.5" customHeight="1">
      <c r="A54" s="312" t="s">
        <v>461</v>
      </c>
      <c r="B54" s="299">
        <v>0.005</v>
      </c>
      <c r="C54" s="299">
        <v>0.004</v>
      </c>
      <c r="D54" s="299">
        <v>0.004</v>
      </c>
      <c r="E54" s="299">
        <v>0.004</v>
      </c>
      <c r="F54" s="299">
        <v>0.005</v>
      </c>
      <c r="G54" s="299">
        <v>0.005</v>
      </c>
      <c r="H54" s="299">
        <v>0.01</v>
      </c>
      <c r="I54" s="299">
        <v>0.01</v>
      </c>
      <c r="J54" s="299">
        <v>0.015</v>
      </c>
      <c r="K54" s="299">
        <v>0.015</v>
      </c>
      <c r="L54" s="299">
        <v>0.006</v>
      </c>
      <c r="M54" s="299">
        <v>0.012</v>
      </c>
      <c r="N54" s="84"/>
      <c r="P54" s="312" t="s">
        <v>485</v>
      </c>
      <c r="Q54" s="167">
        <v>648</v>
      </c>
      <c r="R54" s="315">
        <f>100*Q54/$Q54</f>
        <v>100</v>
      </c>
      <c r="S54" s="167">
        <v>65</v>
      </c>
      <c r="T54" s="315">
        <f>100*S54/$Q54</f>
        <v>10.030864197530864</v>
      </c>
      <c r="U54" s="167">
        <v>77</v>
      </c>
      <c r="V54" s="315">
        <f>100*U54/$Q54</f>
        <v>11.882716049382717</v>
      </c>
      <c r="W54" s="84"/>
      <c r="X54" s="11" t="s">
        <v>3</v>
      </c>
      <c r="Y54" s="84"/>
      <c r="Z54" s="11" t="s">
        <v>3</v>
      </c>
    </row>
    <row r="55" spans="1:26" ht="22.5" customHeight="1">
      <c r="A55" s="312" t="s">
        <v>462</v>
      </c>
      <c r="B55" s="297">
        <v>0.005</v>
      </c>
      <c r="C55" s="297">
        <v>0.004</v>
      </c>
      <c r="D55" s="297">
        <v>0.005</v>
      </c>
      <c r="E55" s="297">
        <v>0.005</v>
      </c>
      <c r="F55" s="297">
        <v>0.005</v>
      </c>
      <c r="G55" s="297">
        <v>0.005</v>
      </c>
      <c r="H55" s="297">
        <v>0.012</v>
      </c>
      <c r="I55" s="297">
        <v>0.009</v>
      </c>
      <c r="J55" s="297">
        <v>0.016</v>
      </c>
      <c r="K55" s="297">
        <v>0.016</v>
      </c>
      <c r="L55" s="297">
        <v>0.006</v>
      </c>
      <c r="M55" s="297">
        <v>0.014</v>
      </c>
      <c r="N55" s="84"/>
      <c r="P55" s="312" t="s">
        <v>486</v>
      </c>
      <c r="Q55" s="167">
        <v>682</v>
      </c>
      <c r="R55" s="315">
        <f>100*Q55/$Q55</f>
        <v>100</v>
      </c>
      <c r="S55" s="167">
        <v>80</v>
      </c>
      <c r="T55" s="315">
        <f>100*S55/$Q55</f>
        <v>11.730205278592376</v>
      </c>
      <c r="U55" s="167">
        <v>69</v>
      </c>
      <c r="V55" s="315">
        <f>100*U55/$Q55</f>
        <v>10.117302052785924</v>
      </c>
      <c r="W55" s="84"/>
      <c r="X55" s="11" t="s">
        <v>3</v>
      </c>
      <c r="Y55" s="84"/>
      <c r="Z55" s="11" t="s">
        <v>3</v>
      </c>
    </row>
    <row r="56" spans="1:26" ht="22.5" customHeight="1">
      <c r="A56" s="312" t="s">
        <v>463</v>
      </c>
      <c r="B56" s="297">
        <v>0.005</v>
      </c>
      <c r="C56" s="297">
        <v>0.003</v>
      </c>
      <c r="D56" s="297">
        <v>0.004</v>
      </c>
      <c r="E56" s="297">
        <v>0.004</v>
      </c>
      <c r="F56" s="297">
        <v>0.004</v>
      </c>
      <c r="G56" s="297">
        <v>0.004</v>
      </c>
      <c r="H56" s="297">
        <v>0.012</v>
      </c>
      <c r="I56" s="297">
        <v>0.01</v>
      </c>
      <c r="J56" s="297">
        <v>0.016</v>
      </c>
      <c r="K56" s="297">
        <v>0.017</v>
      </c>
      <c r="L56" s="297">
        <v>0.007</v>
      </c>
      <c r="M56" s="297">
        <v>0.014</v>
      </c>
      <c r="N56" s="84"/>
      <c r="P56" s="312" t="s">
        <v>487</v>
      </c>
      <c r="Q56" s="167">
        <v>632</v>
      </c>
      <c r="R56" s="315">
        <f>100*Q56/$Q56</f>
        <v>100</v>
      </c>
      <c r="S56" s="167">
        <v>120</v>
      </c>
      <c r="T56" s="315">
        <f>100*S56/$Q56</f>
        <v>18.9873417721519</v>
      </c>
      <c r="U56" s="167">
        <v>64</v>
      </c>
      <c r="V56" s="315">
        <f>100*U56/$Q56</f>
        <v>10.126582278481013</v>
      </c>
      <c r="W56" s="38"/>
      <c r="X56" s="11" t="s">
        <v>310</v>
      </c>
      <c r="Y56" s="38"/>
      <c r="Z56" s="11" t="s">
        <v>310</v>
      </c>
    </row>
    <row r="57" spans="1:26" ht="22.5" customHeight="1">
      <c r="A57" s="295" t="s">
        <v>464</v>
      </c>
      <c r="B57" s="294">
        <v>0.004</v>
      </c>
      <c r="C57" s="294">
        <v>0.003</v>
      </c>
      <c r="D57" s="294">
        <v>0.003</v>
      </c>
      <c r="E57" s="294">
        <v>0.003</v>
      </c>
      <c r="F57" s="294">
        <v>0.004</v>
      </c>
      <c r="G57" s="294">
        <v>0.003</v>
      </c>
      <c r="H57" s="294">
        <v>0.011</v>
      </c>
      <c r="I57" s="294">
        <v>0.009</v>
      </c>
      <c r="J57" s="294">
        <v>0.016</v>
      </c>
      <c r="K57" s="294">
        <v>0.016</v>
      </c>
      <c r="L57" s="294">
        <v>0.007</v>
      </c>
      <c r="M57" s="294">
        <v>0.014</v>
      </c>
      <c r="N57" s="84"/>
      <c r="P57" s="295" t="s">
        <v>488</v>
      </c>
      <c r="Q57" s="313">
        <f>SUM(S57,U57,X57,Q67,S67,U67,W67,Y67)</f>
        <v>840</v>
      </c>
      <c r="R57" s="241">
        <f>100*Q57/$Q57</f>
        <v>100</v>
      </c>
      <c r="S57" s="313">
        <v>320</v>
      </c>
      <c r="T57" s="241">
        <f>100*S57/$Q57</f>
        <v>38.095238095238095</v>
      </c>
      <c r="U57" s="313">
        <v>54</v>
      </c>
      <c r="V57" s="241">
        <f>100*U57/$Q57</f>
        <v>6.428571428571429</v>
      </c>
      <c r="W57" s="320"/>
      <c r="X57" s="319" t="s">
        <v>310</v>
      </c>
      <c r="Y57" s="320"/>
      <c r="Z57" s="319" t="s">
        <v>310</v>
      </c>
    </row>
    <row r="58" spans="1:26" ht="22.5" customHeight="1" thickBot="1">
      <c r="A58" s="41"/>
      <c r="B58" s="4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</row>
    <row r="59" spans="1:26" ht="22.5" customHeight="1">
      <c r="A59" s="198" t="s">
        <v>466</v>
      </c>
      <c r="B59" s="310" t="s">
        <v>456</v>
      </c>
      <c r="C59" s="256"/>
      <c r="D59" s="256"/>
      <c r="E59" s="256"/>
      <c r="F59" s="218"/>
      <c r="G59" s="310" t="s">
        <v>455</v>
      </c>
      <c r="H59" s="256"/>
      <c r="I59" s="256"/>
      <c r="J59" s="256"/>
      <c r="K59" s="256"/>
      <c r="L59" s="218"/>
      <c r="M59" s="74" t="s">
        <v>454</v>
      </c>
      <c r="N59" s="309" t="s">
        <v>453</v>
      </c>
      <c r="P59" s="218" t="s">
        <v>475</v>
      </c>
      <c r="Q59" s="150" t="s">
        <v>474</v>
      </c>
      <c r="R59" s="256"/>
      <c r="S59" s="150" t="s">
        <v>473</v>
      </c>
      <c r="T59" s="218"/>
      <c r="U59" s="150" t="s">
        <v>472</v>
      </c>
      <c r="V59" s="218"/>
      <c r="W59" s="150" t="s">
        <v>471</v>
      </c>
      <c r="X59" s="218"/>
      <c r="Y59" s="150" t="s">
        <v>470</v>
      </c>
      <c r="Z59" s="256"/>
    </row>
    <row r="60" spans="1:26" ht="22.5" customHeight="1">
      <c r="A60" s="306"/>
      <c r="B60" s="308"/>
      <c r="C60" s="307"/>
      <c r="D60" s="307"/>
      <c r="E60" s="307"/>
      <c r="F60" s="304"/>
      <c r="G60" s="308"/>
      <c r="H60" s="307"/>
      <c r="I60" s="307"/>
      <c r="J60" s="307"/>
      <c r="K60" s="307"/>
      <c r="L60" s="304"/>
      <c r="M60" s="281"/>
      <c r="N60" s="280"/>
      <c r="P60" s="306"/>
      <c r="Q60" s="308"/>
      <c r="R60" s="307"/>
      <c r="S60" s="308"/>
      <c r="T60" s="304"/>
      <c r="U60" s="308"/>
      <c r="V60" s="304"/>
      <c r="W60" s="308"/>
      <c r="X60" s="304"/>
      <c r="Y60" s="308"/>
      <c r="Z60" s="307"/>
    </row>
    <row r="61" spans="1:26" ht="22.5" customHeight="1">
      <c r="A61" s="306"/>
      <c r="B61" s="213" t="s">
        <v>445</v>
      </c>
      <c r="C61" s="213" t="s">
        <v>452</v>
      </c>
      <c r="D61" s="213" t="s">
        <v>448</v>
      </c>
      <c r="E61" s="213" t="s">
        <v>447</v>
      </c>
      <c r="F61" s="213" t="s">
        <v>451</v>
      </c>
      <c r="G61" s="213" t="s">
        <v>445</v>
      </c>
      <c r="H61" s="213" t="s">
        <v>450</v>
      </c>
      <c r="I61" s="213" t="s">
        <v>449</v>
      </c>
      <c r="J61" s="213" t="s">
        <v>448</v>
      </c>
      <c r="K61" s="213" t="s">
        <v>447</v>
      </c>
      <c r="L61" s="213" t="s">
        <v>446</v>
      </c>
      <c r="M61" s="213" t="s">
        <v>445</v>
      </c>
      <c r="N61" s="305" t="s">
        <v>445</v>
      </c>
      <c r="P61" s="306"/>
      <c r="Q61" s="214" t="s">
        <v>469</v>
      </c>
      <c r="R61" s="318" t="s">
        <v>468</v>
      </c>
      <c r="S61" s="214" t="s">
        <v>469</v>
      </c>
      <c r="T61" s="214" t="s">
        <v>468</v>
      </c>
      <c r="U61" s="214" t="s">
        <v>469</v>
      </c>
      <c r="V61" s="214" t="s">
        <v>468</v>
      </c>
      <c r="W61" s="214" t="s">
        <v>469</v>
      </c>
      <c r="X61" s="214" t="s">
        <v>468</v>
      </c>
      <c r="Y61" s="214" t="s">
        <v>469</v>
      </c>
      <c r="Z61" s="318" t="s">
        <v>468</v>
      </c>
    </row>
    <row r="62" spans="1:26" ht="22.5" customHeight="1">
      <c r="A62" s="304"/>
      <c r="B62" s="233"/>
      <c r="C62" s="233"/>
      <c r="D62" s="233"/>
      <c r="E62" s="233"/>
      <c r="F62" s="177"/>
      <c r="G62" s="233"/>
      <c r="H62" s="233"/>
      <c r="I62" s="233"/>
      <c r="J62" s="233"/>
      <c r="K62" s="233"/>
      <c r="L62" s="233"/>
      <c r="M62" s="233"/>
      <c r="N62" s="303"/>
      <c r="P62" s="304"/>
      <c r="Q62" s="282"/>
      <c r="R62" s="308"/>
      <c r="S62" s="282"/>
      <c r="T62" s="282"/>
      <c r="U62" s="282"/>
      <c r="V62" s="282"/>
      <c r="W62" s="282"/>
      <c r="X62" s="282"/>
      <c r="Y62" s="282"/>
      <c r="Z62" s="308"/>
    </row>
    <row r="63" spans="1:26" ht="22.5" customHeight="1">
      <c r="A63" s="311" t="s">
        <v>460</v>
      </c>
      <c r="B63" s="301">
        <v>0.023</v>
      </c>
      <c r="C63" s="302">
        <v>0.028</v>
      </c>
      <c r="D63" s="301">
        <v>0.028</v>
      </c>
      <c r="E63" s="301">
        <v>0.026000000000000002</v>
      </c>
      <c r="F63" s="301">
        <v>0.025</v>
      </c>
      <c r="G63" s="301">
        <v>0.039</v>
      </c>
      <c r="H63" s="302">
        <v>0.035</v>
      </c>
      <c r="I63" s="301">
        <v>0.034</v>
      </c>
      <c r="J63" s="301">
        <v>0.03</v>
      </c>
      <c r="K63" s="301">
        <v>0.039</v>
      </c>
      <c r="L63" s="301">
        <v>0.037000000000000005</v>
      </c>
      <c r="M63" s="300">
        <v>0.4</v>
      </c>
      <c r="N63" s="300">
        <v>2.03</v>
      </c>
      <c r="P63" s="311" t="s">
        <v>484</v>
      </c>
      <c r="Q63" s="300">
        <v>111</v>
      </c>
      <c r="R63" s="316">
        <v>14.8</v>
      </c>
      <c r="S63" s="300">
        <v>16</v>
      </c>
      <c r="T63" s="316">
        <v>2.1</v>
      </c>
      <c r="U63" s="317" t="s">
        <v>3</v>
      </c>
      <c r="V63" s="317" t="s">
        <v>3</v>
      </c>
      <c r="W63" s="300">
        <v>124</v>
      </c>
      <c r="X63" s="316">
        <v>16.6</v>
      </c>
      <c r="Y63" s="300">
        <v>348</v>
      </c>
      <c r="Z63" s="316">
        <v>46.6</v>
      </c>
    </row>
    <row r="64" spans="1:26" ht="22.5" customHeight="1">
      <c r="A64" s="312" t="s">
        <v>461</v>
      </c>
      <c r="B64" s="299">
        <v>0.021</v>
      </c>
      <c r="C64" s="299">
        <v>0.026000000000000002</v>
      </c>
      <c r="D64" s="299">
        <v>0.027</v>
      </c>
      <c r="E64" s="299">
        <v>0.025</v>
      </c>
      <c r="F64" s="299">
        <v>0.024</v>
      </c>
      <c r="G64" s="299">
        <v>0.037000000000000005</v>
      </c>
      <c r="H64" s="299">
        <v>0.033</v>
      </c>
      <c r="I64" s="299">
        <v>0.032</v>
      </c>
      <c r="J64" s="299">
        <v>0.029</v>
      </c>
      <c r="K64" s="299">
        <v>0.038</v>
      </c>
      <c r="L64" s="299">
        <v>0.035</v>
      </c>
      <c r="M64" s="96">
        <v>0.4</v>
      </c>
      <c r="N64" s="298">
        <v>2</v>
      </c>
      <c r="P64" s="312" t="s">
        <v>485</v>
      </c>
      <c r="Q64" s="41">
        <v>96</v>
      </c>
      <c r="R64" s="315">
        <f>100*Q64/$Q54</f>
        <v>14.814814814814815</v>
      </c>
      <c r="S64" s="167">
        <v>20</v>
      </c>
      <c r="T64" s="315">
        <f>100*S64/$Q54</f>
        <v>3.0864197530864197</v>
      </c>
      <c r="U64" s="166" t="s">
        <v>3</v>
      </c>
      <c r="V64" s="166" t="s">
        <v>3</v>
      </c>
      <c r="W64" s="167">
        <v>72</v>
      </c>
      <c r="X64" s="315">
        <f>100*W64/$Q54</f>
        <v>11.11111111111111</v>
      </c>
      <c r="Y64" s="167">
        <v>318</v>
      </c>
      <c r="Z64" s="315">
        <f>100*Y64/$Q54</f>
        <v>49.074074074074076</v>
      </c>
    </row>
    <row r="65" spans="1:26" ht="22.5" customHeight="1">
      <c r="A65" s="312" t="s">
        <v>462</v>
      </c>
      <c r="B65" s="297">
        <v>0.024</v>
      </c>
      <c r="C65" s="297">
        <v>0.028</v>
      </c>
      <c r="D65" s="297">
        <v>0.029</v>
      </c>
      <c r="E65" s="297">
        <v>0.027</v>
      </c>
      <c r="F65" s="297">
        <v>0.029</v>
      </c>
      <c r="G65" s="297">
        <v>0.039</v>
      </c>
      <c r="H65" s="297">
        <v>0.036000000000000004</v>
      </c>
      <c r="I65" s="297">
        <v>0.034</v>
      </c>
      <c r="J65" s="297">
        <v>0.031</v>
      </c>
      <c r="K65" s="297">
        <v>0.038</v>
      </c>
      <c r="L65" s="297">
        <v>0.04</v>
      </c>
      <c r="M65" s="96">
        <v>0.4</v>
      </c>
      <c r="N65" s="296">
        <v>1.99</v>
      </c>
      <c r="P65" s="312" t="s">
        <v>486</v>
      </c>
      <c r="Q65" s="41">
        <v>118</v>
      </c>
      <c r="R65" s="315">
        <f>100*Q65/$Q55</f>
        <v>17.302052785923753</v>
      </c>
      <c r="S65" s="167">
        <v>13</v>
      </c>
      <c r="T65" s="315">
        <f>100*S65/$Q55</f>
        <v>1.906158357771261</v>
      </c>
      <c r="U65" s="166" t="s">
        <v>3</v>
      </c>
      <c r="V65" s="166" t="s">
        <v>3</v>
      </c>
      <c r="W65" s="167">
        <v>96</v>
      </c>
      <c r="X65" s="315">
        <f>100*W65/$Q55</f>
        <v>14.07624633431085</v>
      </c>
      <c r="Y65" s="167">
        <v>306</v>
      </c>
      <c r="Z65" s="315">
        <f>100*Y65/$Q55</f>
        <v>44.868035190615835</v>
      </c>
    </row>
    <row r="66" spans="1:26" ht="22.5" customHeight="1">
      <c r="A66" s="312" t="s">
        <v>463</v>
      </c>
      <c r="B66" s="297">
        <v>0.026</v>
      </c>
      <c r="C66" s="297">
        <v>0.026</v>
      </c>
      <c r="D66" s="297">
        <v>0.026</v>
      </c>
      <c r="E66" s="297">
        <v>0.025</v>
      </c>
      <c r="F66" s="297">
        <v>0.025</v>
      </c>
      <c r="G66" s="297">
        <v>0.034</v>
      </c>
      <c r="H66" s="297">
        <v>0.034</v>
      </c>
      <c r="I66" s="297">
        <v>0.035</v>
      </c>
      <c r="J66" s="297">
        <v>0.031</v>
      </c>
      <c r="K66" s="297">
        <v>0.037</v>
      </c>
      <c r="L66" s="297">
        <v>0.037</v>
      </c>
      <c r="M66" s="96">
        <v>0.4</v>
      </c>
      <c r="N66" s="296">
        <v>1.98</v>
      </c>
      <c r="P66" s="312" t="s">
        <v>487</v>
      </c>
      <c r="Q66" s="41">
        <v>67</v>
      </c>
      <c r="R66" s="315">
        <f>100*Q66/$Q56</f>
        <v>10.60126582278481</v>
      </c>
      <c r="S66" s="167">
        <v>9</v>
      </c>
      <c r="T66" s="315">
        <f>100*S66/$Q56</f>
        <v>1.4240506329113924</v>
      </c>
      <c r="U66" s="166" t="s">
        <v>310</v>
      </c>
      <c r="V66" s="166" t="s">
        <v>310</v>
      </c>
      <c r="W66" s="167">
        <v>76</v>
      </c>
      <c r="X66" s="315">
        <f>100*W66/$Q56</f>
        <v>12.025316455696203</v>
      </c>
      <c r="Y66" s="167">
        <v>297</v>
      </c>
      <c r="Z66" s="315">
        <f>100*Y66/$Q56</f>
        <v>46.99367088607595</v>
      </c>
    </row>
    <row r="67" spans="1:26" ht="22.5" customHeight="1">
      <c r="A67" s="295" t="s">
        <v>464</v>
      </c>
      <c r="B67" s="294">
        <v>0.024</v>
      </c>
      <c r="C67" s="294">
        <v>0.024</v>
      </c>
      <c r="D67" s="294">
        <v>0.023</v>
      </c>
      <c r="E67" s="294">
        <v>0.024</v>
      </c>
      <c r="F67" s="294">
        <v>0.019</v>
      </c>
      <c r="G67" s="294">
        <v>0.03</v>
      </c>
      <c r="H67" s="294">
        <v>0.034</v>
      </c>
      <c r="I67" s="294">
        <v>0.03</v>
      </c>
      <c r="J67" s="294">
        <v>0.028</v>
      </c>
      <c r="K67" s="294">
        <v>0.039</v>
      </c>
      <c r="L67" s="294">
        <v>0.034</v>
      </c>
      <c r="M67" s="241">
        <v>0.4</v>
      </c>
      <c r="N67" s="293">
        <v>2</v>
      </c>
      <c r="P67" s="295" t="s">
        <v>488</v>
      </c>
      <c r="Q67" s="313">
        <v>73</v>
      </c>
      <c r="R67" s="241">
        <f>100*Q67/$Q57</f>
        <v>8.69047619047619</v>
      </c>
      <c r="S67" s="313">
        <v>12</v>
      </c>
      <c r="T67" s="241">
        <f>100*S67/$Q57</f>
        <v>1.4285714285714286</v>
      </c>
      <c r="U67" s="314" t="s">
        <v>310</v>
      </c>
      <c r="V67" s="314" t="s">
        <v>310</v>
      </c>
      <c r="W67" s="313">
        <v>66</v>
      </c>
      <c r="X67" s="241">
        <f>100*W67/$Q57</f>
        <v>7.857142857142857</v>
      </c>
      <c r="Y67" s="313">
        <v>315</v>
      </c>
      <c r="Z67" s="241">
        <f>100*Y67/$Q57</f>
        <v>37.5</v>
      </c>
    </row>
    <row r="68" spans="1:26" ht="22.5" customHeight="1">
      <c r="A68" s="264" t="s">
        <v>465</v>
      </c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P68" s="41" t="s">
        <v>467</v>
      </c>
      <c r="Q68" s="292"/>
      <c r="R68" s="292"/>
      <c r="S68" s="292"/>
      <c r="T68" s="10"/>
      <c r="U68" s="10"/>
      <c r="V68" s="10"/>
      <c r="W68" s="10"/>
      <c r="X68" s="10"/>
      <c r="Y68" s="41"/>
      <c r="Z68" s="41"/>
    </row>
    <row r="69" spans="1:14" ht="22.5" customHeight="1">
      <c r="A69" s="41" t="s">
        <v>444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</row>
  </sheetData>
  <sheetProtection/>
  <mergeCells count="83">
    <mergeCell ref="P47:Z47"/>
    <mergeCell ref="Q49:R50"/>
    <mergeCell ref="S49:T50"/>
    <mergeCell ref="P49:P52"/>
    <mergeCell ref="Q59:R60"/>
    <mergeCell ref="U49:V50"/>
    <mergeCell ref="Q51:Q52"/>
    <mergeCell ref="R51:R52"/>
    <mergeCell ref="P59:P62"/>
    <mergeCell ref="S61:S62"/>
    <mergeCell ref="V61:V62"/>
    <mergeCell ref="U51:U52"/>
    <mergeCell ref="Z61:Z62"/>
    <mergeCell ref="Y61:Y62"/>
    <mergeCell ref="X61:X62"/>
    <mergeCell ref="W61:W62"/>
    <mergeCell ref="U61:U62"/>
    <mergeCell ref="T61:T62"/>
    <mergeCell ref="S59:T60"/>
    <mergeCell ref="S51:S52"/>
    <mergeCell ref="T51:T52"/>
    <mergeCell ref="Q61:Q62"/>
    <mergeCell ref="R61:R62"/>
    <mergeCell ref="W49:Z50"/>
    <mergeCell ref="W51:X52"/>
    <mergeCell ref="Y51:Z52"/>
    <mergeCell ref="Y59:Z60"/>
    <mergeCell ref="W59:X60"/>
    <mergeCell ref="U59:V60"/>
    <mergeCell ref="V51:V52"/>
    <mergeCell ref="F51:F52"/>
    <mergeCell ref="G51:G52"/>
    <mergeCell ref="H51:H52"/>
    <mergeCell ref="M51:M52"/>
    <mergeCell ref="I51:I52"/>
    <mergeCell ref="K51:K52"/>
    <mergeCell ref="N59:N60"/>
    <mergeCell ref="L51:L52"/>
    <mergeCell ref="M61:M62"/>
    <mergeCell ref="A49:A52"/>
    <mergeCell ref="B49:G50"/>
    <mergeCell ref="H49:M50"/>
    <mergeCell ref="B51:B52"/>
    <mergeCell ref="C51:C52"/>
    <mergeCell ref="D51:D52"/>
    <mergeCell ref="E51:E52"/>
    <mergeCell ref="C61:C62"/>
    <mergeCell ref="D61:D62"/>
    <mergeCell ref="G61:G62"/>
    <mergeCell ref="E61:E62"/>
    <mergeCell ref="K61:K62"/>
    <mergeCell ref="L61:L62"/>
    <mergeCell ref="J61:J62"/>
    <mergeCell ref="H61:H62"/>
    <mergeCell ref="A47:N47"/>
    <mergeCell ref="J51:J52"/>
    <mergeCell ref="A59:A62"/>
    <mergeCell ref="F61:F62"/>
    <mergeCell ref="N61:N62"/>
    <mergeCell ref="M59:M60"/>
    <mergeCell ref="I61:I62"/>
    <mergeCell ref="B59:F60"/>
    <mergeCell ref="G59:L60"/>
    <mergeCell ref="B61:B62"/>
    <mergeCell ref="A5:A8"/>
    <mergeCell ref="D6:G6"/>
    <mergeCell ref="H6:H8"/>
    <mergeCell ref="N6:N8"/>
    <mergeCell ref="J7:J8"/>
    <mergeCell ref="J6:L6"/>
    <mergeCell ref="K7:K8"/>
    <mergeCell ref="L7:L8"/>
    <mergeCell ref="I6:I8"/>
    <mergeCell ref="A3:N3"/>
    <mergeCell ref="M6:M8"/>
    <mergeCell ref="B5:H5"/>
    <mergeCell ref="I5:N5"/>
    <mergeCell ref="B6:B8"/>
    <mergeCell ref="C6:C8"/>
    <mergeCell ref="D7:D8"/>
    <mergeCell ref="E7:E8"/>
    <mergeCell ref="F7:F8"/>
    <mergeCell ref="G7:G8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D1">
      <selection activeCell="M1" sqref="M1"/>
    </sheetView>
  </sheetViews>
  <sheetFormatPr defaultColWidth="8.796875" defaultRowHeight="18.75" customHeight="1"/>
  <cols>
    <col min="1" max="1" width="3.09765625" style="0" customWidth="1"/>
    <col min="2" max="2" width="13.69921875" style="0" customWidth="1"/>
    <col min="3" max="3" width="17.5" style="0" customWidth="1"/>
    <col min="4" max="16384" width="13.69921875" style="0" customWidth="1"/>
  </cols>
  <sheetData>
    <row r="1" spans="1:13" ht="18.75" customHeight="1">
      <c r="A1" s="77" t="s">
        <v>490</v>
      </c>
      <c r="M1" s="78" t="s">
        <v>515</v>
      </c>
    </row>
    <row r="3" spans="1:13" ht="18.75" customHeight="1">
      <c r="A3" s="64" t="s">
        <v>513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8.75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352" t="s">
        <v>512</v>
      </c>
    </row>
    <row r="5" spans="1:13" ht="18.75" customHeight="1">
      <c r="A5" s="238" t="s">
        <v>511</v>
      </c>
      <c r="B5" s="151"/>
      <c r="C5" s="351" t="s">
        <v>510</v>
      </c>
      <c r="D5" s="217" t="s">
        <v>509</v>
      </c>
      <c r="E5" s="215"/>
      <c r="F5" s="217" t="s">
        <v>508</v>
      </c>
      <c r="G5" s="215"/>
      <c r="H5" s="217" t="s">
        <v>507</v>
      </c>
      <c r="I5" s="215"/>
      <c r="J5" s="350" t="s">
        <v>506</v>
      </c>
      <c r="K5" s="349"/>
      <c r="L5" s="217" t="s">
        <v>505</v>
      </c>
      <c r="M5" s="216"/>
    </row>
    <row r="6" spans="1:13" ht="18.75" customHeight="1">
      <c r="A6" s="252"/>
      <c r="B6" s="196"/>
      <c r="C6" s="182"/>
      <c r="D6" s="214" t="s">
        <v>504</v>
      </c>
      <c r="E6" s="214" t="s">
        <v>503</v>
      </c>
      <c r="F6" s="214" t="s">
        <v>504</v>
      </c>
      <c r="G6" s="214" t="s">
        <v>503</v>
      </c>
      <c r="H6" s="214" t="s">
        <v>504</v>
      </c>
      <c r="I6" s="214" t="s">
        <v>503</v>
      </c>
      <c r="J6" s="214" t="s">
        <v>504</v>
      </c>
      <c r="K6" s="214" t="s">
        <v>503</v>
      </c>
      <c r="L6" s="214" t="s">
        <v>504</v>
      </c>
      <c r="M6" s="318" t="s">
        <v>503</v>
      </c>
    </row>
    <row r="7" spans="1:13" ht="18.75" customHeight="1">
      <c r="A7" s="144"/>
      <c r="B7" s="146"/>
      <c r="C7" s="177"/>
      <c r="D7" s="140"/>
      <c r="E7" s="140"/>
      <c r="F7" s="140"/>
      <c r="G7" s="140"/>
      <c r="H7" s="140"/>
      <c r="I7" s="140"/>
      <c r="J7" s="140"/>
      <c r="K7" s="140"/>
      <c r="L7" s="140"/>
      <c r="M7" s="145"/>
    </row>
    <row r="8" spans="1:13" ht="18.75" customHeight="1">
      <c r="A8" s="45" t="s">
        <v>502</v>
      </c>
      <c r="B8" s="46"/>
      <c r="C8" s="32">
        <f>SUM(C10:C19,C22,C28,C38,C45,C51,C59,C65)</f>
        <v>1175511</v>
      </c>
      <c r="D8" s="32">
        <f>SUM(D10:D19,D22,D28,D38,D45,D51,D59,D65)</f>
        <v>587713</v>
      </c>
      <c r="E8" s="348">
        <f>100*D8/$C8</f>
        <v>49.99638455105907</v>
      </c>
      <c r="F8" s="32">
        <f>SUM(F10:F19,F22,F28,F38,F45,F51,F59,F65)</f>
        <v>56188</v>
      </c>
      <c r="G8" s="348">
        <f>100*F8/$C8</f>
        <v>4.779878708068236</v>
      </c>
      <c r="H8" s="32">
        <f>SUM(H10:H19,H22,H28,H38,H45,H51,H59,H65)</f>
        <v>24182</v>
      </c>
      <c r="I8" s="348">
        <f>100*H8/$C8</f>
        <v>2.05714791269499</v>
      </c>
      <c r="J8" s="32">
        <f>SUM(J10:J19,J22,J28,J38,J45,J51,J59,J65)</f>
        <v>17422</v>
      </c>
      <c r="K8" s="348">
        <f>100*J8/$C8</f>
        <v>1.482078857620218</v>
      </c>
      <c r="L8" s="32">
        <f>SUM(L10:L19,L22,L28,L38,L45,L51,L59,L65)</f>
        <v>685505</v>
      </c>
      <c r="M8" s="348">
        <f>100*L8/$C8</f>
        <v>58.315490029442515</v>
      </c>
    </row>
    <row r="9" spans="1:13" ht="18.75" customHeight="1">
      <c r="A9" s="28"/>
      <c r="B9" s="29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</row>
    <row r="10" spans="1:13" ht="18.75" customHeight="1">
      <c r="A10" s="45" t="s">
        <v>4</v>
      </c>
      <c r="B10" s="46"/>
      <c r="C10" s="347">
        <v>437845</v>
      </c>
      <c r="D10" s="347">
        <v>337094</v>
      </c>
      <c r="E10" s="337">
        <f>100*D10/$C10</f>
        <v>76.98934554465622</v>
      </c>
      <c r="F10" s="347">
        <v>3185</v>
      </c>
      <c r="G10" s="337">
        <f>100*F10/$C10</f>
        <v>0.7274263723463783</v>
      </c>
      <c r="H10" s="347">
        <v>2662</v>
      </c>
      <c r="I10" s="337">
        <f>100*H10/$C10</f>
        <v>0.607977709006612</v>
      </c>
      <c r="J10" s="347">
        <v>3912</v>
      </c>
      <c r="K10" s="337">
        <f>100*J10/$C10</f>
        <v>0.8934668661284244</v>
      </c>
      <c r="L10" s="347">
        <f>SUM(D10,F10,H10,J10)</f>
        <v>346853</v>
      </c>
      <c r="M10" s="337">
        <f>100*L10/$C10</f>
        <v>79.21821649213763</v>
      </c>
    </row>
    <row r="11" spans="1:13" ht="18.75" customHeight="1">
      <c r="A11" s="45" t="s">
        <v>5</v>
      </c>
      <c r="B11" s="46"/>
      <c r="C11" s="347">
        <v>48152</v>
      </c>
      <c r="D11" s="347">
        <v>3055</v>
      </c>
      <c r="E11" s="337">
        <f>100*D11/$C11</f>
        <v>6.344492440604752</v>
      </c>
      <c r="F11" s="347">
        <v>1145</v>
      </c>
      <c r="G11" s="337">
        <f>100*F11/$C11</f>
        <v>2.377886692141552</v>
      </c>
      <c r="H11" s="347">
        <v>330</v>
      </c>
      <c r="I11" s="337">
        <f>100*H11/$C11</f>
        <v>0.6853297890014952</v>
      </c>
      <c r="J11" s="347">
        <v>951</v>
      </c>
      <c r="K11" s="337">
        <f>100*J11/$C11</f>
        <v>1.9749958464861272</v>
      </c>
      <c r="L11" s="347">
        <f>SUM(D11,F11,H11,J11)</f>
        <v>5481</v>
      </c>
      <c r="M11" s="337">
        <f>100*L11/$C11</f>
        <v>11.382704768233927</v>
      </c>
    </row>
    <row r="12" spans="1:13" ht="18.75" customHeight="1">
      <c r="A12" s="45" t="s">
        <v>6</v>
      </c>
      <c r="B12" s="46"/>
      <c r="C12" s="347">
        <v>108882</v>
      </c>
      <c r="D12" s="347">
        <v>30950</v>
      </c>
      <c r="E12" s="337">
        <f>100*D12/$C12</f>
        <v>28.425267721019086</v>
      </c>
      <c r="F12" s="347">
        <v>4570</v>
      </c>
      <c r="G12" s="337">
        <f>100*F12/$C12</f>
        <v>4.19720431292592</v>
      </c>
      <c r="H12" s="347">
        <v>4902</v>
      </c>
      <c r="I12" s="337">
        <f>100*H12/$C12</f>
        <v>4.502121562792748</v>
      </c>
      <c r="J12" s="347">
        <v>5766</v>
      </c>
      <c r="K12" s="337">
        <f>100*J12/$C12</f>
        <v>5.295641152807627</v>
      </c>
      <c r="L12" s="347">
        <f>SUM(D12,F12,H12,J12)</f>
        <v>46188</v>
      </c>
      <c r="M12" s="337">
        <f>100*L12/$C12</f>
        <v>42.42023474954538</v>
      </c>
    </row>
    <row r="13" spans="1:13" ht="18.75" customHeight="1">
      <c r="A13" s="45" t="s">
        <v>7</v>
      </c>
      <c r="B13" s="46"/>
      <c r="C13" s="347">
        <v>28559</v>
      </c>
      <c r="D13" s="338" t="s">
        <v>58</v>
      </c>
      <c r="E13" s="338" t="s">
        <v>58</v>
      </c>
      <c r="F13" s="338">
        <v>132</v>
      </c>
      <c r="G13" s="337">
        <f>100*F13/$C13</f>
        <v>0.4622010574599951</v>
      </c>
      <c r="H13" s="338">
        <v>57</v>
      </c>
      <c r="I13" s="337">
        <f>100*H13/$C13</f>
        <v>0.19958682026681607</v>
      </c>
      <c r="J13" s="338" t="s">
        <v>58</v>
      </c>
      <c r="K13" s="338" t="s">
        <v>58</v>
      </c>
      <c r="L13" s="347">
        <f>SUM(D13,F13,H13,J13)</f>
        <v>189</v>
      </c>
      <c r="M13" s="337">
        <f>100*L13/$C13</f>
        <v>0.6617878777268111</v>
      </c>
    </row>
    <row r="14" spans="1:13" ht="18.75" customHeight="1">
      <c r="A14" s="45" t="s">
        <v>8</v>
      </c>
      <c r="B14" s="46"/>
      <c r="C14" s="347">
        <v>21901</v>
      </c>
      <c r="D14" s="347">
        <v>4266</v>
      </c>
      <c r="E14" s="337">
        <f>100*D14/$C14</f>
        <v>19.47856262271129</v>
      </c>
      <c r="F14" s="338" t="s">
        <v>58</v>
      </c>
      <c r="G14" s="338" t="s">
        <v>58</v>
      </c>
      <c r="H14" s="338">
        <v>1199</v>
      </c>
      <c r="I14" s="337">
        <f>100*H14/$C14</f>
        <v>5.474635861376193</v>
      </c>
      <c r="J14" s="338" t="s">
        <v>58</v>
      </c>
      <c r="K14" s="338" t="s">
        <v>58</v>
      </c>
      <c r="L14" s="347">
        <f>SUM(D14,F14,H14,J14)</f>
        <v>5465</v>
      </c>
      <c r="M14" s="337">
        <f>100*L14/$C14</f>
        <v>24.953198484087483</v>
      </c>
    </row>
    <row r="15" spans="1:13" ht="18.75" customHeight="1">
      <c r="A15" s="45" t="s">
        <v>9</v>
      </c>
      <c r="B15" s="46"/>
      <c r="C15" s="347">
        <v>69131</v>
      </c>
      <c r="D15" s="347">
        <v>22075</v>
      </c>
      <c r="E15" s="337">
        <f>100*D15/$C15</f>
        <v>31.932128856808088</v>
      </c>
      <c r="F15" s="338">
        <v>2619</v>
      </c>
      <c r="G15" s="337">
        <f>100*F15/$C15</f>
        <v>3.7884595912108896</v>
      </c>
      <c r="H15" s="338">
        <v>1249</v>
      </c>
      <c r="I15" s="337">
        <f>100*H15/$C15</f>
        <v>1.8067147878665144</v>
      </c>
      <c r="J15" s="347">
        <v>565</v>
      </c>
      <c r="K15" s="337">
        <f>100*J15/$C15</f>
        <v>0.8172889152478627</v>
      </c>
      <c r="L15" s="347">
        <f>SUM(D15,F15,H15,J15)</f>
        <v>26508</v>
      </c>
      <c r="M15" s="337">
        <f>100*L15/$C15</f>
        <v>38.344592151133355</v>
      </c>
    </row>
    <row r="16" spans="1:13" ht="18.75" customHeight="1">
      <c r="A16" s="45" t="s">
        <v>10</v>
      </c>
      <c r="B16" s="46"/>
      <c r="C16" s="347">
        <v>26456</v>
      </c>
      <c r="D16" s="347">
        <v>7483</v>
      </c>
      <c r="E16" s="337">
        <f>100*D16/$C16</f>
        <v>28.284699123072272</v>
      </c>
      <c r="F16" s="338">
        <v>1747</v>
      </c>
      <c r="G16" s="337">
        <f>100*F16/$C16</f>
        <v>6.603416994254611</v>
      </c>
      <c r="H16" s="338" t="s">
        <v>58</v>
      </c>
      <c r="I16" s="338" t="s">
        <v>58</v>
      </c>
      <c r="J16" s="338" t="s">
        <v>58</v>
      </c>
      <c r="K16" s="338" t="s">
        <v>58</v>
      </c>
      <c r="L16" s="347">
        <f>SUM(D16,F16,H16,J16)</f>
        <v>9230</v>
      </c>
      <c r="M16" s="337">
        <f>100*L16/$C16</f>
        <v>34.88811611732688</v>
      </c>
    </row>
    <row r="17" spans="1:13" ht="18.75" customHeight="1">
      <c r="A17" s="45" t="s">
        <v>11</v>
      </c>
      <c r="B17" s="46"/>
      <c r="C17" s="347">
        <v>65889</v>
      </c>
      <c r="D17" s="347">
        <v>43013</v>
      </c>
      <c r="E17" s="337">
        <f>100*D17/$C17</f>
        <v>65.28100289881468</v>
      </c>
      <c r="F17" s="338">
        <v>5414</v>
      </c>
      <c r="G17" s="337">
        <f>100*F17/$C17</f>
        <v>8.21684955000076</v>
      </c>
      <c r="H17" s="338">
        <v>3579</v>
      </c>
      <c r="I17" s="337">
        <f>100*H17/$C17</f>
        <v>5.431862678140509</v>
      </c>
      <c r="J17" s="338" t="s">
        <v>58</v>
      </c>
      <c r="K17" s="338" t="s">
        <v>58</v>
      </c>
      <c r="L17" s="347">
        <f>SUM(D17,F17,H17,J17)</f>
        <v>52006</v>
      </c>
      <c r="M17" s="337">
        <f>100*L17/$C17</f>
        <v>78.92971512695594</v>
      </c>
    </row>
    <row r="18" spans="1:13" ht="18.75" customHeight="1">
      <c r="A18" s="35"/>
      <c r="B18" s="36"/>
      <c r="C18" s="347"/>
      <c r="D18" s="347"/>
      <c r="E18" s="346"/>
      <c r="F18" s="338"/>
      <c r="G18" s="346"/>
      <c r="H18" s="338"/>
      <c r="I18" s="346"/>
      <c r="J18" s="347"/>
      <c r="K18" s="346"/>
      <c r="L18" s="346"/>
      <c r="M18" s="346"/>
    </row>
    <row r="19" spans="1:13" ht="18.75" customHeight="1">
      <c r="A19" s="45" t="s">
        <v>501</v>
      </c>
      <c r="B19" s="46"/>
      <c r="C19" s="32">
        <f>SUM(C20)</f>
        <v>10519</v>
      </c>
      <c r="D19" s="32">
        <f>SUM(D20)</f>
        <v>3908</v>
      </c>
      <c r="E19" s="337">
        <f>100*D19/$C19</f>
        <v>37.1518205152581</v>
      </c>
      <c r="F19" s="338" t="s">
        <v>58</v>
      </c>
      <c r="G19" s="338" t="s">
        <v>58</v>
      </c>
      <c r="H19" s="32">
        <f>SUM(H20)</f>
        <v>437</v>
      </c>
      <c r="I19" s="337">
        <f>100*H19/$C19</f>
        <v>4.154387299172925</v>
      </c>
      <c r="J19" s="338" t="s">
        <v>58</v>
      </c>
      <c r="K19" s="338" t="s">
        <v>58</v>
      </c>
      <c r="L19" s="32">
        <f>SUM(L20)</f>
        <v>4345</v>
      </c>
      <c r="M19" s="337">
        <f>100*L19/$C19</f>
        <v>41.306207814431026</v>
      </c>
    </row>
    <row r="20" spans="1:13" ht="18.75" customHeight="1">
      <c r="A20" s="167"/>
      <c r="B20" s="345" t="s">
        <v>13</v>
      </c>
      <c r="C20" s="341">
        <v>10519</v>
      </c>
      <c r="D20" s="341">
        <v>3908</v>
      </c>
      <c r="E20" s="343">
        <f>100*D20/$C20</f>
        <v>37.1518205152581</v>
      </c>
      <c r="F20" s="342" t="s">
        <v>58</v>
      </c>
      <c r="G20" s="342" t="s">
        <v>58</v>
      </c>
      <c r="H20" s="342">
        <v>437</v>
      </c>
      <c r="I20" s="343">
        <f>100*H20/$C20</f>
        <v>4.154387299172925</v>
      </c>
      <c r="J20" s="342" t="s">
        <v>58</v>
      </c>
      <c r="K20" s="342" t="s">
        <v>58</v>
      </c>
      <c r="L20" s="344">
        <f>SUM(D20,F20,H20,J20)</f>
        <v>4345</v>
      </c>
      <c r="M20" s="343">
        <f>100*L20/$C20</f>
        <v>41.306207814431026</v>
      </c>
    </row>
    <row r="21" spans="1:13" ht="18.75" customHeight="1">
      <c r="A21" s="41"/>
      <c r="B21" s="22"/>
      <c r="C21" s="341"/>
      <c r="D21" s="341"/>
      <c r="E21" s="340"/>
      <c r="F21" s="342"/>
      <c r="G21" s="340"/>
      <c r="H21" s="342"/>
      <c r="I21" s="340"/>
      <c r="J21" s="342"/>
      <c r="K21" s="340"/>
      <c r="L21" s="340"/>
      <c r="M21" s="340"/>
    </row>
    <row r="22" spans="1:13" ht="18.75" customHeight="1">
      <c r="A22" s="45" t="s">
        <v>500</v>
      </c>
      <c r="B22" s="339"/>
      <c r="C22" s="32">
        <f>SUM(C23:C26)</f>
        <v>49216</v>
      </c>
      <c r="D22" s="32">
        <f>SUM(D23:D26)</f>
        <v>20774</v>
      </c>
      <c r="E22" s="337">
        <f>100*D22/$C22</f>
        <v>42.20985045513654</v>
      </c>
      <c r="F22" s="32">
        <f>SUM(F23:F26)</f>
        <v>7269</v>
      </c>
      <c r="G22" s="337">
        <f>100*F22/$C22</f>
        <v>14.769587126137841</v>
      </c>
      <c r="H22" s="32">
        <f>SUM(H23:H26)</f>
        <v>234</v>
      </c>
      <c r="I22" s="337">
        <f>100*H22/$C22</f>
        <v>0.4754551365409623</v>
      </c>
      <c r="J22" s="32">
        <f>SUM(J23:J26)</f>
        <v>4168</v>
      </c>
      <c r="K22" s="337">
        <f>100*J22/$C22</f>
        <v>8.468790637191157</v>
      </c>
      <c r="L22" s="32">
        <f>SUM(L23:L26)</f>
        <v>32445</v>
      </c>
      <c r="M22" s="337">
        <f>100*L22/$C22</f>
        <v>65.9236833550065</v>
      </c>
    </row>
    <row r="23" spans="1:13" ht="18.75" customHeight="1">
      <c r="A23" s="167"/>
      <c r="B23" s="345" t="s">
        <v>15</v>
      </c>
      <c r="C23" s="341">
        <v>15451</v>
      </c>
      <c r="D23" s="341">
        <v>8190</v>
      </c>
      <c r="E23" s="343">
        <f>100*D23/$C23</f>
        <v>53.00627791081483</v>
      </c>
      <c r="F23" s="342" t="s">
        <v>58</v>
      </c>
      <c r="G23" s="342" t="s">
        <v>58</v>
      </c>
      <c r="H23" s="342" t="s">
        <v>58</v>
      </c>
      <c r="I23" s="342" t="s">
        <v>58</v>
      </c>
      <c r="J23" s="342" t="s">
        <v>58</v>
      </c>
      <c r="K23" s="342" t="s">
        <v>58</v>
      </c>
      <c r="L23" s="344">
        <f>SUM(D23,F23,H23,J23)</f>
        <v>8190</v>
      </c>
      <c r="M23" s="343">
        <f>100*L23/$C23</f>
        <v>53.00627791081483</v>
      </c>
    </row>
    <row r="24" spans="1:13" ht="18.75" customHeight="1">
      <c r="A24" s="167"/>
      <c r="B24" s="345" t="s">
        <v>16</v>
      </c>
      <c r="C24" s="341">
        <v>15437</v>
      </c>
      <c r="D24" s="341">
        <v>8334</v>
      </c>
      <c r="E24" s="343">
        <f>100*D24/$C24</f>
        <v>53.98717367364125</v>
      </c>
      <c r="F24" s="342" t="s">
        <v>58</v>
      </c>
      <c r="G24" s="342" t="s">
        <v>58</v>
      </c>
      <c r="H24" s="342" t="s">
        <v>58</v>
      </c>
      <c r="I24" s="342" t="s">
        <v>58</v>
      </c>
      <c r="J24" s="342" t="s">
        <v>58</v>
      </c>
      <c r="K24" s="342" t="s">
        <v>58</v>
      </c>
      <c r="L24" s="344">
        <f>SUM(D24,F24,H24,J24)</f>
        <v>8334</v>
      </c>
      <c r="M24" s="343">
        <f>100*L24/$C24</f>
        <v>53.98717367364125</v>
      </c>
    </row>
    <row r="25" spans="1:13" ht="18.75" customHeight="1">
      <c r="A25" s="167"/>
      <c r="B25" s="345" t="s">
        <v>17</v>
      </c>
      <c r="C25" s="341">
        <v>13436</v>
      </c>
      <c r="D25" s="341">
        <v>4250</v>
      </c>
      <c r="E25" s="343">
        <f>100*D25/$C25</f>
        <v>31.63143792795475</v>
      </c>
      <c r="F25" s="342">
        <v>2601</v>
      </c>
      <c r="G25" s="343">
        <f>100*F25/$C25</f>
        <v>19.358440011908307</v>
      </c>
      <c r="H25" s="342">
        <v>234</v>
      </c>
      <c r="I25" s="343">
        <f>100*H25/$C25</f>
        <v>1.7415897588568026</v>
      </c>
      <c r="J25" s="342">
        <v>4168</v>
      </c>
      <c r="K25" s="343">
        <f>100*J25/$C25</f>
        <v>31.02113724322715</v>
      </c>
      <c r="L25" s="344">
        <f>SUM(D25,F25,H25,J25)</f>
        <v>11253</v>
      </c>
      <c r="M25" s="343">
        <f>100*L25/$C25</f>
        <v>83.75260494194701</v>
      </c>
    </row>
    <row r="26" spans="1:13" ht="18.75" customHeight="1">
      <c r="A26" s="167"/>
      <c r="B26" s="345" t="s">
        <v>18</v>
      </c>
      <c r="C26" s="341">
        <v>4892</v>
      </c>
      <c r="D26" s="342" t="s">
        <v>58</v>
      </c>
      <c r="E26" s="342" t="s">
        <v>58</v>
      </c>
      <c r="F26" s="342">
        <v>4668</v>
      </c>
      <c r="G26" s="343">
        <f>100*F26/$C26</f>
        <v>95.42109566639411</v>
      </c>
      <c r="H26" s="342" t="s">
        <v>58</v>
      </c>
      <c r="I26" s="342" t="s">
        <v>58</v>
      </c>
      <c r="J26" s="342" t="s">
        <v>58</v>
      </c>
      <c r="K26" s="342" t="s">
        <v>58</v>
      </c>
      <c r="L26" s="344">
        <f>SUM(D26,F26,H26,J26)</f>
        <v>4668</v>
      </c>
      <c r="M26" s="343">
        <f>100*L26/$C26</f>
        <v>95.42109566639411</v>
      </c>
    </row>
    <row r="27" spans="1:13" ht="18.75" customHeight="1">
      <c r="A27" s="41"/>
      <c r="B27" s="22"/>
      <c r="C27" s="341"/>
      <c r="D27" s="342"/>
      <c r="E27" s="340"/>
      <c r="F27" s="342"/>
      <c r="G27" s="340"/>
      <c r="H27" s="342"/>
      <c r="I27" s="340"/>
      <c r="J27" s="341"/>
      <c r="K27" s="340"/>
      <c r="L27" s="340"/>
      <c r="M27" s="340"/>
    </row>
    <row r="28" spans="1:13" ht="18.75" customHeight="1">
      <c r="A28" s="45" t="s">
        <v>499</v>
      </c>
      <c r="B28" s="339"/>
      <c r="C28" s="32">
        <f>SUM(C29:C36)</f>
        <v>83049</v>
      </c>
      <c r="D28" s="32">
        <f>SUM(D29:D36)</f>
        <v>41760</v>
      </c>
      <c r="E28" s="337">
        <f>100*D28/$C28</f>
        <v>50.28356753242062</v>
      </c>
      <c r="F28" s="32">
        <f>SUM(F29:F36)</f>
        <v>3357</v>
      </c>
      <c r="G28" s="337">
        <f>100*F28/$C28</f>
        <v>4.042191958963985</v>
      </c>
      <c r="H28" s="32">
        <f>SUM(H29:H36)</f>
        <v>4067</v>
      </c>
      <c r="I28" s="337">
        <f>100*H28/$C28</f>
        <v>4.8971089356885695</v>
      </c>
      <c r="J28" s="32">
        <f>SUM(J29:J36)</f>
        <v>703</v>
      </c>
      <c r="K28" s="337">
        <f>100*J28/$C28</f>
        <v>0.8464882177991306</v>
      </c>
      <c r="L28" s="32">
        <f>SUM(L29:L36)</f>
        <v>49887</v>
      </c>
      <c r="M28" s="337">
        <f>100*L28/$C28</f>
        <v>60.06935664487231</v>
      </c>
    </row>
    <row r="29" spans="1:13" ht="18.75" customHeight="1">
      <c r="A29" s="167"/>
      <c r="B29" s="345" t="s">
        <v>20</v>
      </c>
      <c r="C29" s="341">
        <v>12286</v>
      </c>
      <c r="D29" s="341">
        <v>10271</v>
      </c>
      <c r="E29" s="343">
        <f>100*D29/$C29</f>
        <v>83.59921862282272</v>
      </c>
      <c r="F29" s="342" t="s">
        <v>58</v>
      </c>
      <c r="G29" s="342" t="s">
        <v>58</v>
      </c>
      <c r="H29" s="342">
        <v>7</v>
      </c>
      <c r="I29" s="343">
        <f>100*H29/$C29</f>
        <v>0.056975419176298225</v>
      </c>
      <c r="J29" s="342" t="s">
        <v>58</v>
      </c>
      <c r="K29" s="342" t="s">
        <v>58</v>
      </c>
      <c r="L29" s="344">
        <f>SUM(D29,F29,H29,J29)</f>
        <v>10278</v>
      </c>
      <c r="M29" s="343">
        <f>100*L29/$C29</f>
        <v>83.65619404199903</v>
      </c>
    </row>
    <row r="30" spans="1:13" ht="18.75" customHeight="1">
      <c r="A30" s="167"/>
      <c r="B30" s="345" t="s">
        <v>21</v>
      </c>
      <c r="C30" s="341">
        <v>21819</v>
      </c>
      <c r="D30" s="341">
        <v>9621</v>
      </c>
      <c r="E30" s="343">
        <f>100*D30/$C30</f>
        <v>44.09459645263303</v>
      </c>
      <c r="F30" s="341">
        <v>622</v>
      </c>
      <c r="G30" s="343">
        <f>100*F30/$C30</f>
        <v>2.850726431092167</v>
      </c>
      <c r="H30" s="341">
        <v>1929</v>
      </c>
      <c r="I30" s="343">
        <f>100*H30/$C30</f>
        <v>8.840918465557541</v>
      </c>
      <c r="J30" s="342" t="s">
        <v>58</v>
      </c>
      <c r="K30" s="342" t="s">
        <v>58</v>
      </c>
      <c r="L30" s="344">
        <f>SUM(D30,F30,H30,J30)</f>
        <v>12172</v>
      </c>
      <c r="M30" s="343">
        <f>100*L30/$C30</f>
        <v>55.78624134928273</v>
      </c>
    </row>
    <row r="31" spans="1:13" ht="18.75" customHeight="1">
      <c r="A31" s="167"/>
      <c r="B31" s="345" t="s">
        <v>22</v>
      </c>
      <c r="C31" s="341">
        <v>40746</v>
      </c>
      <c r="D31" s="341">
        <v>18170</v>
      </c>
      <c r="E31" s="343">
        <f>100*D31/$C31</f>
        <v>44.59333431502479</v>
      </c>
      <c r="F31" s="342" t="s">
        <v>58</v>
      </c>
      <c r="G31" s="342" t="s">
        <v>58</v>
      </c>
      <c r="H31" s="342">
        <v>2068</v>
      </c>
      <c r="I31" s="343">
        <f>100*H31/$C31</f>
        <v>5.07534481912335</v>
      </c>
      <c r="J31" s="342" t="s">
        <v>58</v>
      </c>
      <c r="K31" s="342" t="s">
        <v>58</v>
      </c>
      <c r="L31" s="344">
        <f>SUM(D31,F31,H31,J31)</f>
        <v>20238</v>
      </c>
      <c r="M31" s="343">
        <f>100*L31/$C31</f>
        <v>49.668679134148135</v>
      </c>
    </row>
    <row r="32" spans="1:13" ht="18.75" customHeight="1">
      <c r="A32" s="167"/>
      <c r="B32" s="345" t="s">
        <v>23</v>
      </c>
      <c r="C32" s="341">
        <v>1274</v>
      </c>
      <c r="D32" s="342" t="s">
        <v>58</v>
      </c>
      <c r="E32" s="342" t="s">
        <v>58</v>
      </c>
      <c r="F32" s="342">
        <v>871</v>
      </c>
      <c r="G32" s="343">
        <f>100*F32/$C32</f>
        <v>68.36734693877551</v>
      </c>
      <c r="H32" s="342">
        <v>11</v>
      </c>
      <c r="I32" s="343">
        <f>100*H32/$C32</f>
        <v>0.8634222919937206</v>
      </c>
      <c r="J32" s="342">
        <v>58</v>
      </c>
      <c r="K32" s="343">
        <f>100*J32/$C32</f>
        <v>4.552590266875981</v>
      </c>
      <c r="L32" s="344">
        <f>SUM(D32,F32,H32,J32)</f>
        <v>940</v>
      </c>
      <c r="M32" s="343">
        <f>100*L32/$C32</f>
        <v>73.78335949764521</v>
      </c>
    </row>
    <row r="33" spans="1:13" ht="18.75" customHeight="1">
      <c r="A33" s="167"/>
      <c r="B33" s="345" t="s">
        <v>24</v>
      </c>
      <c r="C33" s="341">
        <v>1568</v>
      </c>
      <c r="D33" s="341">
        <v>1001</v>
      </c>
      <c r="E33" s="343">
        <f>100*D33/$C33</f>
        <v>63.839285714285715</v>
      </c>
      <c r="F33" s="342" t="s">
        <v>58</v>
      </c>
      <c r="G33" s="342" t="s">
        <v>58</v>
      </c>
      <c r="H33" s="342" t="s">
        <v>58</v>
      </c>
      <c r="I33" s="342" t="s">
        <v>58</v>
      </c>
      <c r="J33" s="342">
        <v>531</v>
      </c>
      <c r="K33" s="343">
        <f>100*J33/$C33</f>
        <v>33.86479591836735</v>
      </c>
      <c r="L33" s="344">
        <f>SUM(D33,F33,H33,J33)</f>
        <v>1532</v>
      </c>
      <c r="M33" s="343">
        <f>100*L33/$C33</f>
        <v>97.70408163265306</v>
      </c>
    </row>
    <row r="34" spans="1:13" ht="18.75" customHeight="1">
      <c r="A34" s="167"/>
      <c r="B34" s="345" t="s">
        <v>25</v>
      </c>
      <c r="C34" s="341">
        <v>3317</v>
      </c>
      <c r="D34" s="341">
        <v>1626</v>
      </c>
      <c r="E34" s="343">
        <f>100*D34/$C34</f>
        <v>49.02019897497739</v>
      </c>
      <c r="F34" s="342">
        <v>1525</v>
      </c>
      <c r="G34" s="343">
        <f>100*F34/$C34</f>
        <v>45.975278866445585</v>
      </c>
      <c r="H34" s="342">
        <v>52</v>
      </c>
      <c r="I34" s="343">
        <f>100*H34/$C34</f>
        <v>1.5676816400361773</v>
      </c>
      <c r="J34" s="342" t="s">
        <v>58</v>
      </c>
      <c r="K34" s="342" t="s">
        <v>58</v>
      </c>
      <c r="L34" s="344">
        <f>SUM(D34,F34,H34,J34)</f>
        <v>3203</v>
      </c>
      <c r="M34" s="343">
        <f>100*L34/$C34</f>
        <v>96.56315948145915</v>
      </c>
    </row>
    <row r="35" spans="1:13" ht="18.75" customHeight="1">
      <c r="A35" s="167"/>
      <c r="B35" s="345" t="s">
        <v>26</v>
      </c>
      <c r="C35" s="341">
        <v>796</v>
      </c>
      <c r="D35" s="341">
        <v>128</v>
      </c>
      <c r="E35" s="343">
        <f>100*D35/$C35</f>
        <v>16.08040201005025</v>
      </c>
      <c r="F35" s="341">
        <v>339</v>
      </c>
      <c r="G35" s="343">
        <f>100*F35/$C35</f>
        <v>42.58793969849246</v>
      </c>
      <c r="H35" s="342" t="s">
        <v>58</v>
      </c>
      <c r="I35" s="342" t="s">
        <v>58</v>
      </c>
      <c r="J35" s="341">
        <v>114</v>
      </c>
      <c r="K35" s="343">
        <f>100*J35/$C35</f>
        <v>14.321608040201005</v>
      </c>
      <c r="L35" s="344">
        <f>SUM(D35,F35,H35,J35)</f>
        <v>581</v>
      </c>
      <c r="M35" s="343">
        <f>100*L35/$C35</f>
        <v>72.98994974874371</v>
      </c>
    </row>
    <row r="36" spans="1:13" ht="18.75" customHeight="1">
      <c r="A36" s="167"/>
      <c r="B36" s="345" t="s">
        <v>27</v>
      </c>
      <c r="C36" s="341">
        <v>1243</v>
      </c>
      <c r="D36" s="341">
        <v>943</v>
      </c>
      <c r="E36" s="343">
        <f>100*D36/$C36</f>
        <v>75.86484312148029</v>
      </c>
      <c r="F36" s="342" t="s">
        <v>58</v>
      </c>
      <c r="G36" s="342" t="s">
        <v>58</v>
      </c>
      <c r="H36" s="342" t="s">
        <v>58</v>
      </c>
      <c r="I36" s="342" t="s">
        <v>58</v>
      </c>
      <c r="J36" s="342" t="s">
        <v>58</v>
      </c>
      <c r="K36" s="342" t="s">
        <v>58</v>
      </c>
      <c r="L36" s="344">
        <f>SUM(D36,F36,H36,J36)</f>
        <v>943</v>
      </c>
      <c r="M36" s="343">
        <f>100*L36/$C36</f>
        <v>75.86484312148029</v>
      </c>
    </row>
    <row r="37" spans="1:13" ht="18.75" customHeight="1">
      <c r="A37" s="41"/>
      <c r="B37" s="22"/>
      <c r="C37" s="341"/>
      <c r="D37" s="341"/>
      <c r="E37" s="340"/>
      <c r="F37" s="342"/>
      <c r="G37" s="340"/>
      <c r="H37" s="342"/>
      <c r="I37" s="340"/>
      <c r="J37" s="342"/>
      <c r="K37" s="340"/>
      <c r="L37" s="340"/>
      <c r="M37" s="340"/>
    </row>
    <row r="38" spans="1:13" ht="18.75" customHeight="1">
      <c r="A38" s="45" t="s">
        <v>498</v>
      </c>
      <c r="B38" s="339"/>
      <c r="C38" s="32">
        <f>SUM(C39:C43)</f>
        <v>95847</v>
      </c>
      <c r="D38" s="32">
        <f>SUM(D39:D43)</f>
        <v>54565</v>
      </c>
      <c r="E38" s="337">
        <f>100*D38/$C38</f>
        <v>56.92927269502436</v>
      </c>
      <c r="F38" s="32">
        <f>SUM(F39:F43)</f>
        <v>5929</v>
      </c>
      <c r="G38" s="337">
        <f>100*F38/$C38</f>
        <v>6.185900445501685</v>
      </c>
      <c r="H38" s="32">
        <f>SUM(H39:H43)</f>
        <v>815</v>
      </c>
      <c r="I38" s="337">
        <f>100*H38/$C38</f>
        <v>0.8503135205066408</v>
      </c>
      <c r="J38" s="32">
        <f>SUM(J39:J43)</f>
        <v>316</v>
      </c>
      <c r="K38" s="337">
        <f>100*J38/$C38</f>
        <v>0.3296921134725135</v>
      </c>
      <c r="L38" s="32">
        <f>SUM(L39:L43)</f>
        <v>61625</v>
      </c>
      <c r="M38" s="337">
        <f>100*L38/$C38</f>
        <v>64.2951787745052</v>
      </c>
    </row>
    <row r="39" spans="1:13" ht="18.75" customHeight="1">
      <c r="A39" s="167"/>
      <c r="B39" s="345" t="s">
        <v>29</v>
      </c>
      <c r="C39" s="341">
        <v>34107</v>
      </c>
      <c r="D39" s="341">
        <v>12726</v>
      </c>
      <c r="E39" s="343">
        <f>100*D39/$C39</f>
        <v>37.3119887413141</v>
      </c>
      <c r="F39" s="342">
        <v>1439</v>
      </c>
      <c r="G39" s="343">
        <f>100*F39/$C39</f>
        <v>4.2190752631424635</v>
      </c>
      <c r="H39" s="342">
        <v>798</v>
      </c>
      <c r="I39" s="343">
        <f>100*H39/$C39</f>
        <v>2.3396956636467587</v>
      </c>
      <c r="J39" s="342" t="s">
        <v>58</v>
      </c>
      <c r="K39" s="342" t="s">
        <v>58</v>
      </c>
      <c r="L39" s="344">
        <f>SUM(D39,F39,H39,J39)</f>
        <v>14963</v>
      </c>
      <c r="M39" s="343">
        <f>100*L39/$C39</f>
        <v>43.870759668103325</v>
      </c>
    </row>
    <row r="40" spans="1:13" ht="18.75" customHeight="1">
      <c r="A40" s="167"/>
      <c r="B40" s="345" t="s">
        <v>30</v>
      </c>
      <c r="C40" s="341">
        <v>11019</v>
      </c>
      <c r="D40" s="341">
        <v>5612</v>
      </c>
      <c r="E40" s="343">
        <f>100*D40/$C40</f>
        <v>50.93021145294491</v>
      </c>
      <c r="F40" s="342">
        <v>3221</v>
      </c>
      <c r="G40" s="343">
        <f>100*F40/$C40</f>
        <v>29.231327706688447</v>
      </c>
      <c r="H40" s="342" t="s">
        <v>58</v>
      </c>
      <c r="I40" s="342" t="s">
        <v>58</v>
      </c>
      <c r="J40" s="342" t="s">
        <v>58</v>
      </c>
      <c r="K40" s="342" t="s">
        <v>58</v>
      </c>
      <c r="L40" s="344">
        <f>SUM(D40,F40,H40,J40)</f>
        <v>8833</v>
      </c>
      <c r="M40" s="343">
        <f>100*L40/$C40</f>
        <v>80.16153915963336</v>
      </c>
    </row>
    <row r="41" spans="1:13" ht="18.75" customHeight="1">
      <c r="A41" s="167"/>
      <c r="B41" s="345" t="s">
        <v>31</v>
      </c>
      <c r="C41" s="341">
        <v>11758</v>
      </c>
      <c r="D41" s="341">
        <v>6292</v>
      </c>
      <c r="E41" s="343">
        <f>100*D41/$C41</f>
        <v>53.51250212621194</v>
      </c>
      <c r="F41" s="342" t="s">
        <v>58</v>
      </c>
      <c r="G41" s="342" t="s">
        <v>58</v>
      </c>
      <c r="H41" s="342" t="s">
        <v>58</v>
      </c>
      <c r="I41" s="342" t="s">
        <v>58</v>
      </c>
      <c r="J41" s="342" t="s">
        <v>58</v>
      </c>
      <c r="K41" s="342" t="s">
        <v>58</v>
      </c>
      <c r="L41" s="344">
        <f>SUM(D41,F41,H41,J41)</f>
        <v>6292</v>
      </c>
      <c r="M41" s="343">
        <f>100*L41/$C41</f>
        <v>53.51250212621194</v>
      </c>
    </row>
    <row r="42" spans="1:13" ht="18.75" customHeight="1">
      <c r="A42" s="167"/>
      <c r="B42" s="345" t="s">
        <v>32</v>
      </c>
      <c r="C42" s="341">
        <v>12567</v>
      </c>
      <c r="D42" s="341">
        <v>6534</v>
      </c>
      <c r="E42" s="343">
        <f>100*D42/$C42</f>
        <v>51.99331582716639</v>
      </c>
      <c r="F42" s="342">
        <v>1269</v>
      </c>
      <c r="G42" s="343">
        <f>100*F42/$C42</f>
        <v>10.097875387920745</v>
      </c>
      <c r="H42" s="342">
        <v>17</v>
      </c>
      <c r="I42" s="343">
        <f>100*H42/$C42</f>
        <v>0.13527492639452535</v>
      </c>
      <c r="J42" s="342" t="s">
        <v>58</v>
      </c>
      <c r="K42" s="342" t="s">
        <v>58</v>
      </c>
      <c r="L42" s="344">
        <f>SUM(D42,F42,H42,J42)</f>
        <v>7820</v>
      </c>
      <c r="M42" s="343">
        <f>100*L42/$C42</f>
        <v>62.22646614148166</v>
      </c>
    </row>
    <row r="43" spans="1:13" ht="18.75" customHeight="1">
      <c r="A43" s="167"/>
      <c r="B43" s="345" t="s">
        <v>33</v>
      </c>
      <c r="C43" s="341">
        <v>26396</v>
      </c>
      <c r="D43" s="341">
        <v>23401</v>
      </c>
      <c r="E43" s="343">
        <f>100*D43/$C43</f>
        <v>88.6535838763449</v>
      </c>
      <c r="F43" s="342" t="s">
        <v>58</v>
      </c>
      <c r="G43" s="342" t="s">
        <v>58</v>
      </c>
      <c r="H43" s="342" t="s">
        <v>58</v>
      </c>
      <c r="I43" s="342" t="s">
        <v>58</v>
      </c>
      <c r="J43" s="342">
        <v>316</v>
      </c>
      <c r="K43" s="343">
        <f>100*J43/$C43</f>
        <v>1.1971510834974997</v>
      </c>
      <c r="L43" s="344">
        <f>SUM(D43,F43,H43,J43)</f>
        <v>23717</v>
      </c>
      <c r="M43" s="343">
        <f>100*L43/$C43</f>
        <v>89.8507349598424</v>
      </c>
    </row>
    <row r="44" spans="1:13" ht="18.75" customHeight="1">
      <c r="A44" s="41"/>
      <c r="B44" s="22"/>
      <c r="C44" s="341"/>
      <c r="D44" s="341"/>
      <c r="E44" s="340"/>
      <c r="F44" s="341"/>
      <c r="G44" s="340"/>
      <c r="H44" s="341"/>
      <c r="I44" s="340"/>
      <c r="J44" s="342"/>
      <c r="K44" s="340"/>
      <c r="L44" s="340"/>
      <c r="M44" s="340"/>
    </row>
    <row r="45" spans="1:13" ht="18.75" customHeight="1">
      <c r="A45" s="45" t="s">
        <v>497</v>
      </c>
      <c r="B45" s="339"/>
      <c r="C45" s="32">
        <f>SUM(C46:C49)</f>
        <v>43971</v>
      </c>
      <c r="D45" s="32">
        <f>SUM(D46:D49)</f>
        <v>5388</v>
      </c>
      <c r="E45" s="337">
        <f>100*D45/$C45</f>
        <v>12.253530736167018</v>
      </c>
      <c r="F45" s="32">
        <f>SUM(F46:F49)</f>
        <v>6598</v>
      </c>
      <c r="G45" s="337">
        <f>100*F45/$C45</f>
        <v>15.005344431557162</v>
      </c>
      <c r="H45" s="32">
        <f>SUM(H46:H49)</f>
        <v>633</v>
      </c>
      <c r="I45" s="337">
        <f>100*H45/$C45</f>
        <v>1.4395851811421163</v>
      </c>
      <c r="J45" s="32">
        <f>SUM(J46:J49)</f>
        <v>1041</v>
      </c>
      <c r="K45" s="337">
        <f>100*J45/$C45</f>
        <v>2.367469468513338</v>
      </c>
      <c r="L45" s="32">
        <f>SUM(L46:L49)</f>
        <v>13660</v>
      </c>
      <c r="M45" s="337">
        <f>100*L45/$C45</f>
        <v>31.065929817379637</v>
      </c>
    </row>
    <row r="46" spans="1:13" ht="18.75" customHeight="1">
      <c r="A46" s="167"/>
      <c r="B46" s="345" t="s">
        <v>35</v>
      </c>
      <c r="C46" s="341">
        <v>10936</v>
      </c>
      <c r="D46" s="342" t="s">
        <v>58</v>
      </c>
      <c r="E46" s="342" t="s">
        <v>58</v>
      </c>
      <c r="F46" s="342" t="s">
        <v>58</v>
      </c>
      <c r="G46" s="342" t="s">
        <v>58</v>
      </c>
      <c r="H46" s="342">
        <v>466</v>
      </c>
      <c r="I46" s="343">
        <f>100*H46/$C46</f>
        <v>4.2611558156547185</v>
      </c>
      <c r="J46" s="342" t="s">
        <v>58</v>
      </c>
      <c r="K46" s="342" t="s">
        <v>58</v>
      </c>
      <c r="L46" s="344">
        <f>SUM(D46,F46,H46,J46)</f>
        <v>466</v>
      </c>
      <c r="M46" s="343">
        <f>100*L46/$C46</f>
        <v>4.2611558156547185</v>
      </c>
    </row>
    <row r="47" spans="1:13" ht="18.75" customHeight="1">
      <c r="A47" s="167"/>
      <c r="B47" s="345" t="s">
        <v>36</v>
      </c>
      <c r="C47" s="341">
        <v>7647</v>
      </c>
      <c r="D47" s="342" t="s">
        <v>58</v>
      </c>
      <c r="E47" s="342" t="s">
        <v>58</v>
      </c>
      <c r="F47" s="342" t="s">
        <v>58</v>
      </c>
      <c r="G47" s="342" t="s">
        <v>58</v>
      </c>
      <c r="H47" s="342" t="s">
        <v>58</v>
      </c>
      <c r="I47" s="342" t="s">
        <v>58</v>
      </c>
      <c r="J47" s="342" t="s">
        <v>58</v>
      </c>
      <c r="K47" s="342" t="s">
        <v>58</v>
      </c>
      <c r="L47" s="342" t="s">
        <v>58</v>
      </c>
      <c r="M47" s="342" t="s">
        <v>58</v>
      </c>
    </row>
    <row r="48" spans="1:13" ht="18.75" customHeight="1">
      <c r="A48" s="167"/>
      <c r="B48" s="345" t="s">
        <v>37</v>
      </c>
      <c r="C48" s="341">
        <v>16337</v>
      </c>
      <c r="D48" s="342" t="s">
        <v>58</v>
      </c>
      <c r="E48" s="342" t="s">
        <v>58</v>
      </c>
      <c r="F48" s="342">
        <v>4377</v>
      </c>
      <c r="G48" s="343">
        <f>100*F48/$C48</f>
        <v>26.79194466548326</v>
      </c>
      <c r="H48" s="342">
        <v>167</v>
      </c>
      <c r="I48" s="343">
        <f>100*H48/$C48</f>
        <v>1.0222195017445064</v>
      </c>
      <c r="J48" s="342">
        <v>1041</v>
      </c>
      <c r="K48" s="343">
        <f>100*J48/$C48</f>
        <v>6.372038930036115</v>
      </c>
      <c r="L48" s="344">
        <f>SUM(D48,F48,H48,J48)</f>
        <v>5585</v>
      </c>
      <c r="M48" s="343">
        <f>100*L48/$C48</f>
        <v>34.18620309726388</v>
      </c>
    </row>
    <row r="49" spans="1:13" ht="18.75" customHeight="1">
      <c r="A49" s="167"/>
      <c r="B49" s="345" t="s">
        <v>38</v>
      </c>
      <c r="C49" s="341">
        <v>9051</v>
      </c>
      <c r="D49" s="341">
        <v>5388</v>
      </c>
      <c r="E49" s="343">
        <f>100*D49/$C49</f>
        <v>59.52933377527345</v>
      </c>
      <c r="F49" s="342">
        <v>2221</v>
      </c>
      <c r="G49" s="343">
        <f>100*F49/$C49</f>
        <v>24.538725002762124</v>
      </c>
      <c r="H49" s="342" t="s">
        <v>58</v>
      </c>
      <c r="I49" s="342" t="s">
        <v>58</v>
      </c>
      <c r="J49" s="342" t="s">
        <v>58</v>
      </c>
      <c r="K49" s="342" t="s">
        <v>58</v>
      </c>
      <c r="L49" s="344">
        <f>SUM(D49,F49,H49,J49)</f>
        <v>7609</v>
      </c>
      <c r="M49" s="343">
        <f>100*L49/$C49</f>
        <v>84.06805877803558</v>
      </c>
    </row>
    <row r="50" spans="1:13" ht="18.75" customHeight="1">
      <c r="A50" s="167"/>
      <c r="B50" s="345"/>
      <c r="C50" s="341"/>
      <c r="D50" s="341"/>
      <c r="E50" s="340"/>
      <c r="F50" s="342"/>
      <c r="G50" s="340"/>
      <c r="H50" s="342"/>
      <c r="I50" s="340"/>
      <c r="J50" s="341"/>
      <c r="K50" s="340"/>
      <c r="L50" s="340"/>
      <c r="M50" s="340"/>
    </row>
    <row r="51" spans="1:13" ht="18.75" customHeight="1">
      <c r="A51" s="45" t="s">
        <v>496</v>
      </c>
      <c r="B51" s="339"/>
      <c r="C51" s="32">
        <f>SUM(C52:C57)</f>
        <v>38484</v>
      </c>
      <c r="D51" s="32">
        <f>SUM(D52:D57)</f>
        <v>11268</v>
      </c>
      <c r="E51" s="337">
        <f>100*D51/$C51</f>
        <v>29.279700654817585</v>
      </c>
      <c r="F51" s="32">
        <f>SUM(F52:F57)</f>
        <v>9675</v>
      </c>
      <c r="G51" s="337">
        <f>100*F51/$C51</f>
        <v>25.140318054256316</v>
      </c>
      <c r="H51" s="32">
        <f>SUM(H52:H57)</f>
        <v>306</v>
      </c>
      <c r="I51" s="337">
        <f>100*H51/$C51</f>
        <v>0.7951356407857811</v>
      </c>
      <c r="J51" s="338" t="s">
        <v>58</v>
      </c>
      <c r="K51" s="338" t="s">
        <v>58</v>
      </c>
      <c r="L51" s="32">
        <f>SUM(L52:L57)</f>
        <v>21249</v>
      </c>
      <c r="M51" s="337">
        <f>100*L51/$C51</f>
        <v>55.21515434985968</v>
      </c>
    </row>
    <row r="52" spans="1:13" ht="18.75" customHeight="1">
      <c r="A52" s="167"/>
      <c r="B52" s="345" t="s">
        <v>40</v>
      </c>
      <c r="C52" s="341">
        <v>6061</v>
      </c>
      <c r="D52" s="341">
        <v>2170</v>
      </c>
      <c r="E52" s="343">
        <f>100*D52/$C52</f>
        <v>35.802672826266296</v>
      </c>
      <c r="F52" s="342">
        <v>3844</v>
      </c>
      <c r="G52" s="343">
        <f>100*F52/$C52</f>
        <v>63.42187757795743</v>
      </c>
      <c r="H52" s="342" t="s">
        <v>58</v>
      </c>
      <c r="I52" s="342" t="s">
        <v>58</v>
      </c>
      <c r="J52" s="342" t="s">
        <v>58</v>
      </c>
      <c r="K52" s="342" t="s">
        <v>58</v>
      </c>
      <c r="L52" s="344">
        <f>SUM(D52,F52,H52,J52)</f>
        <v>6014</v>
      </c>
      <c r="M52" s="343">
        <f>100*L52/$C52</f>
        <v>99.22455040422372</v>
      </c>
    </row>
    <row r="53" spans="1:13" ht="18.75" customHeight="1">
      <c r="A53" s="167"/>
      <c r="B53" s="345" t="s">
        <v>41</v>
      </c>
      <c r="C53" s="341">
        <v>6015</v>
      </c>
      <c r="D53" s="342">
        <v>1978</v>
      </c>
      <c r="E53" s="343">
        <f>100*D53/$C53</f>
        <v>32.88445552784705</v>
      </c>
      <c r="F53" s="342">
        <v>453</v>
      </c>
      <c r="G53" s="343">
        <f>100*F53/$C53</f>
        <v>7.531172069825437</v>
      </c>
      <c r="H53" s="342">
        <v>129</v>
      </c>
      <c r="I53" s="343">
        <f>100*H53/$C53</f>
        <v>2.144638403990025</v>
      </c>
      <c r="J53" s="342" t="s">
        <v>58</v>
      </c>
      <c r="K53" s="342" t="s">
        <v>58</v>
      </c>
      <c r="L53" s="344">
        <f>SUM(D53,F53,H53,J53)</f>
        <v>2560</v>
      </c>
      <c r="M53" s="343">
        <f>100*L53/$C53</f>
        <v>42.56026600166251</v>
      </c>
    </row>
    <row r="54" spans="1:13" ht="18.75" customHeight="1">
      <c r="A54" s="167"/>
      <c r="B54" s="345" t="s">
        <v>42</v>
      </c>
      <c r="C54" s="341">
        <v>8170</v>
      </c>
      <c r="D54" s="342">
        <v>1307</v>
      </c>
      <c r="E54" s="343">
        <f>100*D54/$C54</f>
        <v>15.997552019583843</v>
      </c>
      <c r="F54" s="342">
        <v>1759</v>
      </c>
      <c r="G54" s="343">
        <f>100*F54/$C54</f>
        <v>21.52998776009792</v>
      </c>
      <c r="H54" s="342">
        <v>122</v>
      </c>
      <c r="I54" s="343">
        <f>100*H54/$C54</f>
        <v>1.4932680538555692</v>
      </c>
      <c r="J54" s="342" t="s">
        <v>58</v>
      </c>
      <c r="K54" s="342" t="s">
        <v>58</v>
      </c>
      <c r="L54" s="344">
        <f>SUM(D54,F54,H54,J54)</f>
        <v>3188</v>
      </c>
      <c r="M54" s="343">
        <f>100*L54/$C54</f>
        <v>39.02080783353733</v>
      </c>
    </row>
    <row r="55" spans="1:13" ht="18.75" customHeight="1">
      <c r="A55" s="167"/>
      <c r="B55" s="345" t="s">
        <v>43</v>
      </c>
      <c r="C55" s="341">
        <v>9150</v>
      </c>
      <c r="D55" s="341">
        <v>2936</v>
      </c>
      <c r="E55" s="343">
        <f>100*D55/$C55</f>
        <v>32.08743169398907</v>
      </c>
      <c r="F55" s="342">
        <v>1308</v>
      </c>
      <c r="G55" s="343">
        <f>100*F55/$C55</f>
        <v>14.295081967213115</v>
      </c>
      <c r="H55" s="342" t="s">
        <v>58</v>
      </c>
      <c r="I55" s="342" t="s">
        <v>58</v>
      </c>
      <c r="J55" s="342" t="s">
        <v>58</v>
      </c>
      <c r="K55" s="342" t="s">
        <v>58</v>
      </c>
      <c r="L55" s="344">
        <f>SUM(D55,F55,H55,J55)</f>
        <v>4244</v>
      </c>
      <c r="M55" s="343">
        <f>100*L55/$C55</f>
        <v>46.38251366120219</v>
      </c>
    </row>
    <row r="56" spans="1:13" ht="18.75" customHeight="1">
      <c r="A56" s="167"/>
      <c r="B56" s="345" t="s">
        <v>44</v>
      </c>
      <c r="C56" s="341">
        <v>3647</v>
      </c>
      <c r="D56" s="341">
        <v>886</v>
      </c>
      <c r="E56" s="343">
        <f>100*D56/$C56</f>
        <v>24.293940224842338</v>
      </c>
      <c r="F56" s="342">
        <v>696</v>
      </c>
      <c r="G56" s="343">
        <f>100*F56/$C56</f>
        <v>19.08417877707705</v>
      </c>
      <c r="H56" s="342">
        <v>30</v>
      </c>
      <c r="I56" s="343">
        <f>100*H56/$C56</f>
        <v>0.8225939128050452</v>
      </c>
      <c r="J56" s="342" t="s">
        <v>58</v>
      </c>
      <c r="K56" s="342" t="s">
        <v>58</v>
      </c>
      <c r="L56" s="344">
        <f>SUM(D56,F56,H56,J56)</f>
        <v>1612</v>
      </c>
      <c r="M56" s="343">
        <f>100*L56/$C56</f>
        <v>44.200712914724434</v>
      </c>
    </row>
    <row r="57" spans="1:13" ht="18.75" customHeight="1">
      <c r="A57" s="167"/>
      <c r="B57" s="345" t="s">
        <v>45</v>
      </c>
      <c r="C57" s="341">
        <v>5441</v>
      </c>
      <c r="D57" s="341">
        <v>1991</v>
      </c>
      <c r="E57" s="343">
        <f>100*D57/$C57</f>
        <v>36.59253813637199</v>
      </c>
      <c r="F57" s="342">
        <v>1615</v>
      </c>
      <c r="G57" s="343">
        <f>100*F57/$C57</f>
        <v>29.6820437419592</v>
      </c>
      <c r="H57" s="342">
        <v>25</v>
      </c>
      <c r="I57" s="343">
        <f>100*H57/$C57</f>
        <v>0.45947436133063774</v>
      </c>
      <c r="J57" s="342" t="s">
        <v>58</v>
      </c>
      <c r="K57" s="342" t="s">
        <v>58</v>
      </c>
      <c r="L57" s="344">
        <f>SUM(D57,F57,H57,J57)</f>
        <v>3631</v>
      </c>
      <c r="M57" s="343">
        <f>100*L57/$C57</f>
        <v>66.73405623966183</v>
      </c>
    </row>
    <row r="58" spans="1:13" ht="18.75" customHeight="1">
      <c r="A58" s="41"/>
      <c r="B58" s="22"/>
      <c r="C58" s="341"/>
      <c r="D58" s="341"/>
      <c r="E58" s="340"/>
      <c r="F58" s="342"/>
      <c r="G58" s="340"/>
      <c r="H58" s="342"/>
      <c r="I58" s="340"/>
      <c r="J58" s="341"/>
      <c r="K58" s="340"/>
      <c r="L58" s="340"/>
      <c r="M58" s="340"/>
    </row>
    <row r="59" spans="1:13" ht="18.75" customHeight="1">
      <c r="A59" s="45" t="s">
        <v>495</v>
      </c>
      <c r="B59" s="339"/>
      <c r="C59" s="32">
        <f>SUM(C60:C63)</f>
        <v>39010</v>
      </c>
      <c r="D59" s="32">
        <f>SUM(D60:D63)</f>
        <v>1942</v>
      </c>
      <c r="E59" s="337">
        <f>100*D59/$C59</f>
        <v>4.9782107152012305</v>
      </c>
      <c r="F59" s="32">
        <f>SUM(F60:F63)</f>
        <v>3970</v>
      </c>
      <c r="G59" s="337">
        <f>100*F59/$C59</f>
        <v>10.1768777236606</v>
      </c>
      <c r="H59" s="32">
        <f>SUM(H60:H63)</f>
        <v>3504</v>
      </c>
      <c r="I59" s="337">
        <f>100*H59/$C59</f>
        <v>8.98231222763394</v>
      </c>
      <c r="J59" s="338" t="s">
        <v>58</v>
      </c>
      <c r="K59" s="338" t="s">
        <v>58</v>
      </c>
      <c r="L59" s="32">
        <f>SUM(L60:L63)</f>
        <v>9416</v>
      </c>
      <c r="M59" s="337">
        <f>100*L59/$C59</f>
        <v>24.137400666495772</v>
      </c>
    </row>
    <row r="60" spans="1:13" ht="18.75" customHeight="1">
      <c r="A60" s="167"/>
      <c r="B60" s="345" t="s">
        <v>47</v>
      </c>
      <c r="C60" s="341">
        <v>12056</v>
      </c>
      <c r="D60" s="342" t="s">
        <v>58</v>
      </c>
      <c r="E60" s="342" t="s">
        <v>58</v>
      </c>
      <c r="F60" s="342">
        <v>125</v>
      </c>
      <c r="G60" s="343">
        <f>100*F60/$C60</f>
        <v>1.0368281353682813</v>
      </c>
      <c r="H60" s="342">
        <v>1177</v>
      </c>
      <c r="I60" s="343">
        <f>100*H60/$C60</f>
        <v>9.762773722627736</v>
      </c>
      <c r="J60" s="342" t="s">
        <v>58</v>
      </c>
      <c r="K60" s="342" t="s">
        <v>58</v>
      </c>
      <c r="L60" s="344">
        <f>SUM(D60,F60,H60,J60)</f>
        <v>1302</v>
      </c>
      <c r="M60" s="343">
        <f>100*L60/$C60</f>
        <v>10.799601857996018</v>
      </c>
    </row>
    <row r="61" spans="1:13" ht="18.75" customHeight="1">
      <c r="A61" s="167"/>
      <c r="B61" s="345" t="s">
        <v>48</v>
      </c>
      <c r="C61" s="341">
        <v>9174</v>
      </c>
      <c r="D61" s="341">
        <v>1942</v>
      </c>
      <c r="E61" s="343">
        <f>100*D61/$C61</f>
        <v>21.16851972967081</v>
      </c>
      <c r="F61" s="342">
        <v>146</v>
      </c>
      <c r="G61" s="343">
        <f>100*F61/$C61</f>
        <v>1.591454109439721</v>
      </c>
      <c r="H61" s="342">
        <v>175</v>
      </c>
      <c r="I61" s="343">
        <f>100*H61/$C61</f>
        <v>1.907564857205145</v>
      </c>
      <c r="J61" s="342" t="s">
        <v>58</v>
      </c>
      <c r="K61" s="342" t="s">
        <v>58</v>
      </c>
      <c r="L61" s="344">
        <f>SUM(D61,F61,H61,J61)</f>
        <v>2263</v>
      </c>
      <c r="M61" s="343">
        <f>100*L61/$C61</f>
        <v>24.667538696315674</v>
      </c>
    </row>
    <row r="62" spans="1:13" ht="18.75" customHeight="1">
      <c r="A62" s="167"/>
      <c r="B62" s="345" t="s">
        <v>49</v>
      </c>
      <c r="C62" s="341">
        <v>12745</v>
      </c>
      <c r="D62" s="342" t="s">
        <v>58</v>
      </c>
      <c r="E62" s="342" t="s">
        <v>58</v>
      </c>
      <c r="F62" s="342">
        <v>128</v>
      </c>
      <c r="G62" s="343">
        <f>100*F62/$C62</f>
        <v>1.0043154178109062</v>
      </c>
      <c r="H62" s="342">
        <v>1373</v>
      </c>
      <c r="I62" s="343">
        <f>100*H62/$C62</f>
        <v>10.772852098862298</v>
      </c>
      <c r="J62" s="342" t="s">
        <v>58</v>
      </c>
      <c r="K62" s="342" t="s">
        <v>58</v>
      </c>
      <c r="L62" s="344">
        <f>SUM(D62,F62,H62,J62)</f>
        <v>1501</v>
      </c>
      <c r="M62" s="343">
        <f>100*L62/$C62</f>
        <v>11.777167516673206</v>
      </c>
    </row>
    <row r="63" spans="1:13" ht="18.75" customHeight="1">
      <c r="A63" s="167"/>
      <c r="B63" s="345" t="s">
        <v>50</v>
      </c>
      <c r="C63" s="341">
        <v>5035</v>
      </c>
      <c r="D63" s="342" t="s">
        <v>58</v>
      </c>
      <c r="E63" s="342" t="s">
        <v>58</v>
      </c>
      <c r="F63" s="342">
        <v>3571</v>
      </c>
      <c r="G63" s="343">
        <f>100*F63/$C63</f>
        <v>70.92353525322741</v>
      </c>
      <c r="H63" s="342">
        <v>779</v>
      </c>
      <c r="I63" s="343">
        <f>100*H63/$C63</f>
        <v>15.471698113207546</v>
      </c>
      <c r="J63" s="342" t="s">
        <v>58</v>
      </c>
      <c r="K63" s="342" t="s">
        <v>58</v>
      </c>
      <c r="L63" s="344">
        <f>SUM(D63,F63,H63,J63)</f>
        <v>4350</v>
      </c>
      <c r="M63" s="343">
        <f>100*L63/$C63</f>
        <v>86.39523336643495</v>
      </c>
    </row>
    <row r="64" spans="1:13" ht="18.75" customHeight="1">
      <c r="A64" s="41"/>
      <c r="B64" s="22"/>
      <c r="C64" s="341"/>
      <c r="D64" s="342"/>
      <c r="E64" s="340"/>
      <c r="F64" s="342"/>
      <c r="G64" s="340"/>
      <c r="H64" s="342"/>
      <c r="I64" s="340"/>
      <c r="J64" s="341"/>
      <c r="K64" s="340"/>
      <c r="L64" s="340"/>
      <c r="M64" s="340"/>
    </row>
    <row r="65" spans="1:13" ht="18.75" customHeight="1">
      <c r="A65" s="45" t="s">
        <v>494</v>
      </c>
      <c r="B65" s="339"/>
      <c r="C65" s="32">
        <f>SUM(C66)</f>
        <v>8600</v>
      </c>
      <c r="D65" s="32">
        <f>SUM(D66)</f>
        <v>172</v>
      </c>
      <c r="E65" s="337">
        <f>100*D65/$C65</f>
        <v>2</v>
      </c>
      <c r="F65" s="32">
        <f>SUM(F66)</f>
        <v>578</v>
      </c>
      <c r="G65" s="337">
        <f>100*F65/$C65</f>
        <v>6.72093023255814</v>
      </c>
      <c r="H65" s="32">
        <f>SUM(H66)</f>
        <v>208</v>
      </c>
      <c r="I65" s="337">
        <f>100*H65/$C65</f>
        <v>2.4186046511627906</v>
      </c>
      <c r="J65" s="338" t="s">
        <v>58</v>
      </c>
      <c r="K65" s="338" t="s">
        <v>58</v>
      </c>
      <c r="L65" s="32">
        <f>SUM(L66)</f>
        <v>958</v>
      </c>
      <c r="M65" s="337">
        <f>100*L65/$C65</f>
        <v>11.13953488372093</v>
      </c>
    </row>
    <row r="66" spans="1:13" ht="18.75" customHeight="1">
      <c r="A66" s="163"/>
      <c r="B66" s="336" t="s">
        <v>52</v>
      </c>
      <c r="C66" s="335">
        <v>8600</v>
      </c>
      <c r="D66" s="334">
        <v>172</v>
      </c>
      <c r="E66" s="331">
        <f>100*D66/$C66</f>
        <v>2</v>
      </c>
      <c r="F66" s="334">
        <v>578</v>
      </c>
      <c r="G66" s="331">
        <f>100*F66/$C66</f>
        <v>6.72093023255814</v>
      </c>
      <c r="H66" s="334">
        <v>208</v>
      </c>
      <c r="I66" s="331">
        <f>100*H66/$C66</f>
        <v>2.4186046511627906</v>
      </c>
      <c r="J66" s="334" t="s">
        <v>58</v>
      </c>
      <c r="K66" s="333" t="s">
        <v>58</v>
      </c>
      <c r="L66" s="332">
        <f>SUM(D66,F66,H66,J66)</f>
        <v>958</v>
      </c>
      <c r="M66" s="331">
        <f>100*L66/$C66</f>
        <v>11.13953488372093</v>
      </c>
    </row>
    <row r="67" spans="1:13" ht="18.75" customHeight="1">
      <c r="A67" s="34" t="s">
        <v>493</v>
      </c>
      <c r="B67" s="329"/>
      <c r="C67" s="240"/>
      <c r="D67" s="240"/>
      <c r="E67" s="199"/>
      <c r="F67" s="199"/>
      <c r="G67" s="199"/>
      <c r="H67" s="199"/>
      <c r="I67" s="199"/>
      <c r="J67" s="199"/>
      <c r="K67" s="199"/>
      <c r="L67" s="240"/>
      <c r="M67" s="84"/>
    </row>
    <row r="68" spans="1:13" ht="18.75" customHeight="1">
      <c r="A68" s="330" t="s">
        <v>492</v>
      </c>
      <c r="B68" s="329"/>
      <c r="C68" s="240"/>
      <c r="D68" s="240"/>
      <c r="E68" s="199"/>
      <c r="F68" s="199"/>
      <c r="G68" s="199"/>
      <c r="H68" s="199"/>
      <c r="I68" s="199"/>
      <c r="J68" s="199"/>
      <c r="K68" s="199"/>
      <c r="L68" s="240"/>
      <c r="M68" s="84"/>
    </row>
    <row r="69" spans="1:13" ht="18.75" customHeight="1">
      <c r="A69" s="328" t="s">
        <v>491</v>
      </c>
      <c r="B69" s="328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</row>
  </sheetData>
  <sheetProtection/>
  <mergeCells count="35">
    <mergeCell ref="A3:M3"/>
    <mergeCell ref="L6:L7"/>
    <mergeCell ref="L5:M5"/>
    <mergeCell ref="A8:B8"/>
    <mergeCell ref="A5:B7"/>
    <mergeCell ref="J5:K5"/>
    <mergeCell ref="H5:I5"/>
    <mergeCell ref="J6:J7"/>
    <mergeCell ref="D5:E5"/>
    <mergeCell ref="H6:H7"/>
    <mergeCell ref="F5:G5"/>
    <mergeCell ref="A17:B17"/>
    <mergeCell ref="A12:B12"/>
    <mergeCell ref="A28:B28"/>
    <mergeCell ref="A16:B16"/>
    <mergeCell ref="E6:E7"/>
    <mergeCell ref="A59:B59"/>
    <mergeCell ref="A10:B10"/>
    <mergeCell ref="C5:C7"/>
    <mergeCell ref="A13:B13"/>
    <mergeCell ref="A14:B14"/>
    <mergeCell ref="A15:B15"/>
    <mergeCell ref="A51:B51"/>
    <mergeCell ref="A38:B38"/>
    <mergeCell ref="A11:B11"/>
    <mergeCell ref="A65:B65"/>
    <mergeCell ref="M6:M7"/>
    <mergeCell ref="G6:G7"/>
    <mergeCell ref="I6:I7"/>
    <mergeCell ref="K6:K7"/>
    <mergeCell ref="A19:B19"/>
    <mergeCell ref="A22:B22"/>
    <mergeCell ref="A45:B45"/>
    <mergeCell ref="D6:D7"/>
    <mergeCell ref="F6:F7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tabSelected="1" zoomScalePageLayoutView="0" workbookViewId="0" topLeftCell="A1">
      <selection activeCell="A3" sqref="A3:AN3"/>
    </sheetView>
  </sheetViews>
  <sheetFormatPr defaultColWidth="8.796875" defaultRowHeight="18.75" customHeight="1"/>
  <cols>
    <col min="1" max="1" width="15" style="0" customWidth="1"/>
    <col min="2" max="2" width="2.5" style="0" customWidth="1"/>
    <col min="3" max="3" width="8.09765625" style="0" customWidth="1"/>
    <col min="4" max="4" width="9.3984375" style="0" customWidth="1"/>
    <col min="5" max="5" width="6.8984375" style="0" customWidth="1"/>
    <col min="6" max="6" width="3.69921875" style="0" customWidth="1"/>
    <col min="7" max="8" width="6.8984375" style="0" customWidth="1"/>
    <col min="9" max="9" width="3.69921875" style="0" customWidth="1"/>
    <col min="10" max="11" width="6.8984375" style="0" customWidth="1"/>
    <col min="12" max="12" width="3.69921875" style="0" customWidth="1"/>
    <col min="13" max="14" width="6.8984375" style="0" customWidth="1"/>
    <col min="15" max="15" width="3.69921875" style="0" customWidth="1"/>
    <col min="16" max="17" width="6.8984375" style="0" customWidth="1"/>
    <col min="18" max="18" width="3.69921875" style="0" customWidth="1"/>
    <col min="19" max="20" width="6.8984375" style="0" customWidth="1"/>
    <col min="21" max="21" width="3.69921875" style="0" customWidth="1"/>
    <col min="22" max="23" width="6.8984375" style="0" customWidth="1"/>
    <col min="24" max="24" width="3.69921875" style="0" customWidth="1"/>
    <col min="25" max="26" width="6.8984375" style="0" customWidth="1"/>
    <col min="27" max="27" width="3.69921875" style="0" customWidth="1"/>
    <col min="28" max="29" width="6.8984375" style="0" customWidth="1"/>
    <col min="30" max="30" width="3.69921875" style="0" customWidth="1"/>
    <col min="31" max="32" width="6.8984375" style="0" customWidth="1"/>
    <col min="33" max="33" width="3.69921875" style="0" customWidth="1"/>
    <col min="34" max="34" width="3.09765625" style="0" customWidth="1"/>
    <col min="35" max="35" width="1.8984375" style="0" customWidth="1"/>
    <col min="36" max="36" width="3.69921875" style="0" customWidth="1"/>
    <col min="37" max="37" width="6.8984375" style="0" customWidth="1"/>
    <col min="38" max="38" width="3.69921875" style="0" customWidth="1"/>
    <col min="39" max="39" width="3.09765625" style="0" customWidth="1"/>
    <col min="40" max="40" width="1.8984375" style="0" customWidth="1"/>
    <col min="41" max="16384" width="10.59765625" style="0" customWidth="1"/>
  </cols>
  <sheetData>
    <row r="1" spans="1:40" ht="18.75" customHeight="1">
      <c r="A1" s="77" t="s">
        <v>516</v>
      </c>
      <c r="AN1" s="78" t="s">
        <v>577</v>
      </c>
    </row>
    <row r="3" spans="1:40" ht="18.75" customHeight="1">
      <c r="A3" s="64" t="s">
        <v>576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1:40" ht="18.75" customHeight="1" thickBot="1">
      <c r="A4" s="84"/>
      <c r="B4" s="84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385" t="s">
        <v>575</v>
      </c>
      <c r="AN4" s="84"/>
    </row>
    <row r="5" spans="1:40" ht="18.75" customHeight="1">
      <c r="A5" s="218" t="s">
        <v>574</v>
      </c>
      <c r="B5" s="150" t="s">
        <v>573</v>
      </c>
      <c r="C5" s="218"/>
      <c r="D5" s="152" t="s">
        <v>572</v>
      </c>
      <c r="E5" s="150" t="s">
        <v>571</v>
      </c>
      <c r="F5" s="149"/>
      <c r="G5" s="149"/>
      <c r="H5" s="149"/>
      <c r="I5" s="149"/>
      <c r="J5" s="151"/>
      <c r="K5" s="150" t="s">
        <v>570</v>
      </c>
      <c r="L5" s="149"/>
      <c r="M5" s="149"/>
      <c r="N5" s="149"/>
      <c r="O5" s="149"/>
      <c r="P5" s="151"/>
      <c r="Q5" s="197" t="s">
        <v>569</v>
      </c>
      <c r="R5" s="384"/>
      <c r="S5" s="384"/>
      <c r="T5" s="384"/>
      <c r="U5" s="384"/>
      <c r="V5" s="383"/>
      <c r="W5" s="184" t="s">
        <v>568</v>
      </c>
      <c r="X5" s="384"/>
      <c r="Y5" s="384"/>
      <c r="Z5" s="384"/>
      <c r="AA5" s="384"/>
      <c r="AB5" s="383"/>
      <c r="AC5" s="310" t="s">
        <v>567</v>
      </c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382"/>
    </row>
    <row r="6" spans="1:40" ht="18.75" customHeight="1">
      <c r="A6" s="306"/>
      <c r="B6" s="381"/>
      <c r="C6" s="306"/>
      <c r="D6" s="147"/>
      <c r="E6" s="145"/>
      <c r="F6" s="144"/>
      <c r="G6" s="144"/>
      <c r="H6" s="144"/>
      <c r="I6" s="144"/>
      <c r="J6" s="146"/>
      <c r="K6" s="145"/>
      <c r="L6" s="144"/>
      <c r="M6" s="144"/>
      <c r="N6" s="144"/>
      <c r="O6" s="144"/>
      <c r="P6" s="146"/>
      <c r="Q6" s="174"/>
      <c r="R6" s="178"/>
      <c r="S6" s="178"/>
      <c r="T6" s="178"/>
      <c r="U6" s="178"/>
      <c r="V6" s="159"/>
      <c r="W6" s="174"/>
      <c r="X6" s="178"/>
      <c r="Y6" s="178"/>
      <c r="Z6" s="178"/>
      <c r="AA6" s="178"/>
      <c r="AB6" s="159"/>
      <c r="AC6" s="145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38"/>
    </row>
    <row r="7" spans="1:40" ht="18.75" customHeight="1">
      <c r="A7" s="304"/>
      <c r="B7" s="308"/>
      <c r="C7" s="304"/>
      <c r="D7" s="140"/>
      <c r="E7" s="288" t="s">
        <v>566</v>
      </c>
      <c r="F7" s="262"/>
      <c r="G7" s="263"/>
      <c r="H7" s="288" t="s">
        <v>565</v>
      </c>
      <c r="I7" s="262"/>
      <c r="J7" s="263"/>
      <c r="K7" s="288" t="s">
        <v>566</v>
      </c>
      <c r="L7" s="262"/>
      <c r="M7" s="263"/>
      <c r="N7" s="288" t="s">
        <v>565</v>
      </c>
      <c r="O7" s="262"/>
      <c r="P7" s="263"/>
      <c r="Q7" s="288" t="s">
        <v>566</v>
      </c>
      <c r="R7" s="262"/>
      <c r="S7" s="263"/>
      <c r="T7" s="288" t="s">
        <v>565</v>
      </c>
      <c r="U7" s="262"/>
      <c r="V7" s="263"/>
      <c r="W7" s="288" t="s">
        <v>566</v>
      </c>
      <c r="X7" s="262"/>
      <c r="Y7" s="263"/>
      <c r="Z7" s="288" t="s">
        <v>565</v>
      </c>
      <c r="AA7" s="262"/>
      <c r="AB7" s="263"/>
      <c r="AC7" s="288" t="s">
        <v>566</v>
      </c>
      <c r="AD7" s="262"/>
      <c r="AE7" s="263"/>
      <c r="AF7" s="288" t="s">
        <v>565</v>
      </c>
      <c r="AG7" s="262"/>
      <c r="AH7" s="262"/>
      <c r="AI7" s="262"/>
      <c r="AJ7" s="262"/>
      <c r="AK7" s="262"/>
      <c r="AL7" s="262"/>
      <c r="AM7" s="262"/>
      <c r="AN7" s="380"/>
    </row>
    <row r="8" spans="1:40" ht="18.75" customHeight="1">
      <c r="A8" s="41"/>
      <c r="B8" s="41"/>
      <c r="C8" s="379" t="s">
        <v>556</v>
      </c>
      <c r="D8" s="169">
        <f>SUM(D14,D23,D26,D28)</f>
        <v>4</v>
      </c>
      <c r="E8" s="166" t="s">
        <v>58</v>
      </c>
      <c r="F8" s="169" t="s">
        <v>523</v>
      </c>
      <c r="G8" s="371">
        <f>SUM(G14,G23,G26,G28)</f>
        <v>51</v>
      </c>
      <c r="H8" s="387">
        <f>MINA(H14,H23,H26,H28)</f>
        <v>7</v>
      </c>
      <c r="I8" s="375" t="s">
        <v>522</v>
      </c>
      <c r="J8" s="374">
        <f>MAX(J14,J23,J26,J28)</f>
        <v>8.4</v>
      </c>
      <c r="K8" s="166" t="s">
        <v>58</v>
      </c>
      <c r="L8" s="169" t="s">
        <v>523</v>
      </c>
      <c r="M8" s="371">
        <f>SUM(M14,M23,M26,M28)</f>
        <v>51</v>
      </c>
      <c r="N8" s="387">
        <f>MINA(N14,N23,N26,N28)</f>
        <v>8.6</v>
      </c>
      <c r="O8" s="375" t="s">
        <v>522</v>
      </c>
      <c r="P8" s="372">
        <f>MAX(P14,P23,P26,P28)</f>
        <v>12</v>
      </c>
      <c r="Q8" s="166" t="s">
        <v>58</v>
      </c>
      <c r="R8" s="169" t="s">
        <v>523</v>
      </c>
      <c r="S8" s="371">
        <f>SUM(S14,S23,S26,S28)</f>
        <v>39</v>
      </c>
      <c r="T8" s="166" t="s">
        <v>58</v>
      </c>
      <c r="U8" s="375" t="s">
        <v>522</v>
      </c>
      <c r="V8" s="374">
        <f>MAX(V14,V23,V26,V28)</f>
        <v>0.9</v>
      </c>
      <c r="W8" s="166">
        <f>SUM(W14,W23,W26,W28)</f>
        <v>3</v>
      </c>
      <c r="X8" s="169" t="s">
        <v>523</v>
      </c>
      <c r="Y8" s="371">
        <f>SUM(Y14,Y23,Y26,Y28)</f>
        <v>51</v>
      </c>
      <c r="Z8" s="166" t="s">
        <v>58</v>
      </c>
      <c r="AA8" s="375" t="s">
        <v>522</v>
      </c>
      <c r="AB8" s="372">
        <f>MAX(AB14,AB23,AB26,AB28)</f>
        <v>60</v>
      </c>
      <c r="AC8" s="166">
        <f>SUM(AC14,AC23,AC26,AC28)</f>
        <v>38</v>
      </c>
      <c r="AD8" s="169" t="s">
        <v>523</v>
      </c>
      <c r="AE8" s="371">
        <f>SUM(AE14,AE23,AE26,AE28)</f>
        <v>51</v>
      </c>
      <c r="AF8" s="257">
        <v>1.8</v>
      </c>
      <c r="AG8" s="368" t="s">
        <v>527</v>
      </c>
      <c r="AH8" s="361">
        <v>10</v>
      </c>
      <c r="AI8" s="378">
        <v>0</v>
      </c>
      <c r="AJ8" s="368" t="s">
        <v>522</v>
      </c>
      <c r="AK8" s="257">
        <v>2.2</v>
      </c>
      <c r="AL8" s="368" t="s">
        <v>527</v>
      </c>
      <c r="AM8" s="361">
        <v>10</v>
      </c>
      <c r="AN8" s="366">
        <v>3</v>
      </c>
    </row>
    <row r="9" spans="1:40" ht="18.75" customHeight="1">
      <c r="A9" s="41"/>
      <c r="B9" s="41"/>
      <c r="C9" s="272" t="s">
        <v>534</v>
      </c>
      <c r="D9" s="169">
        <f>SUM(D15,D18,D21,D24,D27,D29,D30,D34,D37,D39,D40,D42,D47,D49,D53:D56)</f>
        <v>22</v>
      </c>
      <c r="E9" s="166">
        <f>SUM(E15,E18,E21,E24,E27,E29,E30,E34,E37,E39,E40,E42,E47,E49,E53:E56)</f>
        <v>10</v>
      </c>
      <c r="F9" s="169" t="s">
        <v>523</v>
      </c>
      <c r="G9" s="371">
        <f>SUM(G15,G18,G21,G24,G27,G29,G30,G34,G37,G39,G40,G42,G47,G49,G53:G56)</f>
        <v>342</v>
      </c>
      <c r="H9" s="387">
        <f>MINA(H15,H18,H21,H24,H27,H29,H30,H34,H37,H39,H40,H42,H47,H49,H53:H56)</f>
        <v>6.4</v>
      </c>
      <c r="I9" s="375" t="s">
        <v>522</v>
      </c>
      <c r="J9" s="374">
        <f>MAX(J15,J18,J21,J24,J27,J29,J30,J34,J37,J39,J40,J42,J47,J49,J53:J56)</f>
        <v>9.8</v>
      </c>
      <c r="K9" s="166">
        <f>SUM(K15,K18,K21,K24,K27,K29,K30,K34,K37,K39,K40,K42,K47,K49,K53:K56)</f>
        <v>2</v>
      </c>
      <c r="L9" s="169" t="s">
        <v>523</v>
      </c>
      <c r="M9" s="371">
        <f>SUM(M15,M18,M21,M24,M27,M29,M30,M34,M37,M39,M40,M42,M47,M49,M53:M56)</f>
        <v>342</v>
      </c>
      <c r="N9" s="387">
        <f>MINA(N15,N18,N21,N24,N27,N29,N30,N34,N37,N39,N40,N42,N47,N49,N53:N56)</f>
        <v>6.3</v>
      </c>
      <c r="O9" s="375" t="s">
        <v>522</v>
      </c>
      <c r="P9" s="372">
        <f>MAX(P15,P18,P21,P24,P27,P29,P30,P34,P37,P39,P40,P42,P47,P49,P53:P56)</f>
        <v>16</v>
      </c>
      <c r="Q9" s="166">
        <f>SUM(Q15,Q18,Q21,Q24,Q27,Q29,Q30,Q34,Q37,Q39,Q40,Q42,Q47,Q49,Q53:Q56)</f>
        <v>6</v>
      </c>
      <c r="R9" s="169" t="s">
        <v>523</v>
      </c>
      <c r="S9" s="371">
        <f>SUM(S15,S18,S21,S24,S27,S29,S30,S34,S37,S39,S40,S42,S47,S49,S53:S56)</f>
        <v>257</v>
      </c>
      <c r="T9" s="166" t="s">
        <v>58</v>
      </c>
      <c r="U9" s="375" t="s">
        <v>522</v>
      </c>
      <c r="V9" s="374">
        <f>MAX(V15,V18,V21,V24,V27,V29,V30,V34,V37,V39,V40,V42,V47,V49,V53:V56)</f>
        <v>7.1</v>
      </c>
      <c r="W9" s="166">
        <f>SUM(W15,W18,W21,W24,W27,W29,W30,W34,W37,W39,W40,W42,W47,W49,W53:W56)</f>
        <v>23</v>
      </c>
      <c r="X9" s="169" t="s">
        <v>523</v>
      </c>
      <c r="Y9" s="371">
        <f>SUM(Y15,Y18,Y21,Y24,Y27,Y29,Y30,Y34,Y37,Y39,Y40,Y42,Y47,Y49,Y53:Y56)</f>
        <v>342</v>
      </c>
      <c r="Z9" s="166" t="s">
        <v>58</v>
      </c>
      <c r="AA9" s="375" t="s">
        <v>522</v>
      </c>
      <c r="AB9" s="372">
        <f>MAX(AB15,AB18,AB21,AB24,AB27,AB29,AB30,AB34,AB37,AB39,AB40,AB42,AB47,AB49,AB53:AB56)</f>
        <v>99</v>
      </c>
      <c r="AC9" s="166">
        <f>SUM(AC15,AC18,AC21,AC24,AC27,AC29,AC30,AC34,AC37,AC39,AC40,AC42,AC47,AC49,AC53:AC56)</f>
        <v>256</v>
      </c>
      <c r="AD9" s="169" t="s">
        <v>523</v>
      </c>
      <c r="AE9" s="371">
        <f>SUM(AE15,AE18,AE21,AE24,AE27,AE29,AE30,AE34,AE37,AE39,AE40,AE42,AE47,AE49,AE53:AE56)</f>
        <v>342</v>
      </c>
      <c r="AF9" s="257">
        <v>2.7</v>
      </c>
      <c r="AG9" s="368" t="s">
        <v>527</v>
      </c>
      <c r="AH9" s="361">
        <v>10</v>
      </c>
      <c r="AI9" s="367">
        <v>1</v>
      </c>
      <c r="AJ9" s="368" t="s">
        <v>522</v>
      </c>
      <c r="AK9" s="257">
        <v>9.5</v>
      </c>
      <c r="AL9" s="368" t="s">
        <v>527</v>
      </c>
      <c r="AM9" s="361">
        <v>10</v>
      </c>
      <c r="AN9" s="366">
        <v>4</v>
      </c>
    </row>
    <row r="10" spans="1:40" ht="18.75" customHeight="1">
      <c r="A10" s="225" t="s">
        <v>564</v>
      </c>
      <c r="B10" s="41"/>
      <c r="C10" s="272" t="s">
        <v>533</v>
      </c>
      <c r="D10" s="169">
        <f>SUM(D16,D19,D20,D22,D25,D31,D35,D38,D41,D43,D45,D46,D48,D50,D51,D57)</f>
        <v>18</v>
      </c>
      <c r="E10" s="166">
        <f>SUM(E16,E19,E20,E22,E25,E31,E35,E38,E41,E43,E45,E46,E48,E50,E51,E57)</f>
        <v>4</v>
      </c>
      <c r="F10" s="169" t="s">
        <v>523</v>
      </c>
      <c r="G10" s="371">
        <f>SUM(G16,G19,G20,G22,G25,G31,G35,G38,G41,G43,G45,G46,G48,G50,G51,G57)</f>
        <v>324</v>
      </c>
      <c r="H10" s="387">
        <f>MINA(H16,H19,H20,H22,H25,H31,H35,H38,H41,H43,H45,H46,H48,H50,H51,H57)</f>
        <v>6.6</v>
      </c>
      <c r="I10" s="375" t="s">
        <v>522</v>
      </c>
      <c r="J10" s="374">
        <f>MAX(J16,J19,J20,J22,J25,J31,J35,J38,J41,J43,J45,J46,J48,J50,J51,J57)</f>
        <v>9.1</v>
      </c>
      <c r="K10" s="166">
        <f>SUM(K16,K19,K20,K22,K25,K31,K35,K38,K41,K43,K45,K46,K48,K50,K51,K57)</f>
        <v>2</v>
      </c>
      <c r="L10" s="169" t="s">
        <v>523</v>
      </c>
      <c r="M10" s="371">
        <f>SUM(M16,M19,M20,M22,M25,M31,M35,M38,M41,M43,M45,M46,M48,M50,M51,M57)</f>
        <v>324</v>
      </c>
      <c r="N10" s="387">
        <f>MINA(N16,N19,N20,N22,N25,N31,N35,N38,N41,N43,N45,N46,N48,N50,N51,N57)</f>
        <v>4.6</v>
      </c>
      <c r="O10" s="375" t="s">
        <v>522</v>
      </c>
      <c r="P10" s="372">
        <f>MAX(P16,P19,P20,P22,P25,P31,P35,P38,P41,P43,P45,P46,P48,P50,P51,P57)</f>
        <v>13</v>
      </c>
      <c r="Q10" s="166">
        <f>SUM(Q16,Q19,Q20,Q22,Q25,Q31,Q35,Q38,Q41,Q43,Q45,Q46,Q48,Q50,Q51,Q57)</f>
        <v>28</v>
      </c>
      <c r="R10" s="169" t="s">
        <v>523</v>
      </c>
      <c r="S10" s="371">
        <f>SUM(S16,S19,S20,S22,S25,S31,S35,S38,S41,S43,S45,S46,S48,S50,S51,S57)</f>
        <v>214</v>
      </c>
      <c r="T10" s="166" t="s">
        <v>58</v>
      </c>
      <c r="U10" s="375" t="s">
        <v>522</v>
      </c>
      <c r="V10" s="372">
        <v>10</v>
      </c>
      <c r="W10" s="166">
        <f>SUM(W16,W19,W20,W22,W25,W31,W35,W38,W41,W43,W45,W46,W48,W50,W51,W57)</f>
        <v>20</v>
      </c>
      <c r="X10" s="169" t="s">
        <v>523</v>
      </c>
      <c r="Y10" s="371">
        <f>SUM(Y16,Y19,Y20,Y22,Y25,Y31,Y35,Y38,Y41,Y43,Y45,Y46,Y48,Y50,Y51,Y57)</f>
        <v>324</v>
      </c>
      <c r="Z10" s="166" t="s">
        <v>58</v>
      </c>
      <c r="AA10" s="375" t="s">
        <v>522</v>
      </c>
      <c r="AB10" s="372">
        <f>MAX(AB16,AB19,AB20,AB22,AB25,AB31,AB35,AB38,AB41,AB43,AB45,AB46,AB48,AB50,AB51,AB57)</f>
        <v>810</v>
      </c>
      <c r="AC10" s="166">
        <f>SUM(AC16,AC19,AC20,AC22,AC25,AC31,AC35,AC38,AC41,AC43,AC45,AC46,AC48,AC50,AC51,AC57)</f>
        <v>182</v>
      </c>
      <c r="AD10" s="169" t="s">
        <v>523</v>
      </c>
      <c r="AE10" s="371">
        <f>SUM(AE16,AE19,AE20,AE22,AE25,AE31,AE35,AE38,AE41,AE43,AE45,AE46,AE48,AE50,AE51,AE57)</f>
        <v>324</v>
      </c>
      <c r="AF10" s="257">
        <v>4.9</v>
      </c>
      <c r="AG10" s="368" t="s">
        <v>527</v>
      </c>
      <c r="AH10" s="361">
        <v>10</v>
      </c>
      <c r="AI10" s="367">
        <v>1</v>
      </c>
      <c r="AJ10" s="368" t="s">
        <v>522</v>
      </c>
      <c r="AK10" s="257">
        <v>1.6</v>
      </c>
      <c r="AL10" s="368" t="s">
        <v>527</v>
      </c>
      <c r="AM10" s="361">
        <v>10</v>
      </c>
      <c r="AN10" s="366">
        <v>6</v>
      </c>
    </row>
    <row r="11" spans="1:40" ht="18.75" customHeight="1">
      <c r="A11" s="377"/>
      <c r="B11" s="41"/>
      <c r="C11" s="272" t="s">
        <v>539</v>
      </c>
      <c r="D11" s="169">
        <f>SUM(D17,D36,D44,D52)</f>
        <v>5</v>
      </c>
      <c r="E11" s="166">
        <f>SUM(E17,E36,E44,E52)</f>
        <v>5</v>
      </c>
      <c r="F11" s="169" t="s">
        <v>523</v>
      </c>
      <c r="G11" s="371">
        <f>SUM(G17,G36,G44,G52)</f>
        <v>108</v>
      </c>
      <c r="H11" s="387">
        <f>MINA(H17,H36,H44,H52)</f>
        <v>6.8</v>
      </c>
      <c r="I11" s="375" t="s">
        <v>522</v>
      </c>
      <c r="J11" s="374">
        <f>MAX(J17,J36,J44,J52)</f>
        <v>9.4</v>
      </c>
      <c r="K11" s="166">
        <f>SUM(K17,K36,K44,K52)</f>
        <v>16</v>
      </c>
      <c r="L11" s="169" t="s">
        <v>523</v>
      </c>
      <c r="M11" s="371">
        <f>SUM(M17,M36,M44,M52)</f>
        <v>108</v>
      </c>
      <c r="N11" s="387">
        <f>MINA(N17,N36,N44,N52)</f>
        <v>2.3</v>
      </c>
      <c r="O11" s="375" t="s">
        <v>522</v>
      </c>
      <c r="P11" s="372">
        <f>MAX(P17,P36,P44,P52)</f>
        <v>13</v>
      </c>
      <c r="Q11" s="166">
        <f>SUM(Q17,Q36,Q44,Q52)</f>
        <v>12</v>
      </c>
      <c r="R11" s="169" t="s">
        <v>523</v>
      </c>
      <c r="S11" s="371">
        <f>SUM(S17,S36,S44,S52)</f>
        <v>60</v>
      </c>
      <c r="T11" s="376">
        <f>MINA(T17,T36,T44,T52)</f>
        <v>0.9</v>
      </c>
      <c r="U11" s="375" t="s">
        <v>522</v>
      </c>
      <c r="V11" s="374">
        <f>MAX(V17,V36,V44,V52)</f>
        <v>13</v>
      </c>
      <c r="W11" s="166" t="s">
        <v>58</v>
      </c>
      <c r="X11" s="169" t="s">
        <v>523</v>
      </c>
      <c r="Y11" s="371">
        <f>SUM(Y17,Y36,Y44,Y52)</f>
        <v>108</v>
      </c>
      <c r="Z11" s="373">
        <f>MINA(Z17,Z36,Z44,Z52)</f>
        <v>3</v>
      </c>
      <c r="AA11" s="375" t="s">
        <v>522</v>
      </c>
      <c r="AB11" s="372">
        <f>MAX(AB17,AB36,AB44,AB52)</f>
        <v>37</v>
      </c>
      <c r="AC11" s="166" t="s">
        <v>58</v>
      </c>
      <c r="AD11" s="169" t="s">
        <v>523</v>
      </c>
      <c r="AE11" s="371">
        <f>SUM(AE17,AE36,AE44,AE52)</f>
        <v>108</v>
      </c>
      <c r="AF11" s="257">
        <v>3.3</v>
      </c>
      <c r="AG11" s="368" t="s">
        <v>527</v>
      </c>
      <c r="AH11" s="361">
        <v>10</v>
      </c>
      <c r="AI11" s="367">
        <v>2</v>
      </c>
      <c r="AJ11" s="368" t="s">
        <v>522</v>
      </c>
      <c r="AK11" s="257">
        <v>1.6</v>
      </c>
      <c r="AL11" s="368" t="s">
        <v>527</v>
      </c>
      <c r="AM11" s="361">
        <v>10</v>
      </c>
      <c r="AN11" s="366">
        <v>6</v>
      </c>
    </row>
    <row r="12" spans="1:40" ht="18.75" customHeight="1">
      <c r="A12" s="21"/>
      <c r="B12" s="41"/>
      <c r="C12" s="272" t="s">
        <v>554</v>
      </c>
      <c r="D12" s="169">
        <f>SUM(D32)</f>
        <v>1</v>
      </c>
      <c r="E12" s="166" t="s">
        <v>58</v>
      </c>
      <c r="F12" s="169" t="s">
        <v>523</v>
      </c>
      <c r="G12" s="371">
        <f>SUM(G32)</f>
        <v>24</v>
      </c>
      <c r="H12" s="387">
        <f>MINA(H32)</f>
        <v>7</v>
      </c>
      <c r="I12" s="375" t="s">
        <v>522</v>
      </c>
      <c r="J12" s="374">
        <f>MAX(J32)</f>
        <v>7.6</v>
      </c>
      <c r="K12" s="166" t="s">
        <v>58</v>
      </c>
      <c r="L12" s="169" t="s">
        <v>523</v>
      </c>
      <c r="M12" s="371">
        <f>SUM(M32)</f>
        <v>24</v>
      </c>
      <c r="N12" s="387">
        <f>MINA(N32)</f>
        <v>8.7</v>
      </c>
      <c r="O12" s="375" t="s">
        <v>522</v>
      </c>
      <c r="P12" s="372">
        <f>MAX(P32)</f>
        <v>13</v>
      </c>
      <c r="Q12" s="166" t="s">
        <v>58</v>
      </c>
      <c r="R12" s="169" t="s">
        <v>523</v>
      </c>
      <c r="S12" s="371">
        <f>SUM(S32)</f>
        <v>12</v>
      </c>
      <c r="T12" s="376">
        <f>MINA(T32)</f>
        <v>1.2</v>
      </c>
      <c r="U12" s="375" t="s">
        <v>522</v>
      </c>
      <c r="V12" s="374">
        <f>MAX(V32)</f>
        <v>5.1</v>
      </c>
      <c r="W12" s="166" t="s">
        <v>58</v>
      </c>
      <c r="X12" s="169" t="s">
        <v>523</v>
      </c>
      <c r="Y12" s="371">
        <f>SUM(Y32)</f>
        <v>24</v>
      </c>
      <c r="Z12" s="373">
        <f>MINA(Z32)</f>
        <v>2</v>
      </c>
      <c r="AA12" s="375" t="s">
        <v>522</v>
      </c>
      <c r="AB12" s="372">
        <f>MAX(AB32)</f>
        <v>18</v>
      </c>
      <c r="AC12" s="166" t="s">
        <v>58</v>
      </c>
      <c r="AD12" s="169" t="s">
        <v>523</v>
      </c>
      <c r="AE12" s="371">
        <f>SUM(AE32)</f>
        <v>24</v>
      </c>
      <c r="AF12" s="257">
        <v>3.3</v>
      </c>
      <c r="AG12" s="368" t="s">
        <v>527</v>
      </c>
      <c r="AH12" s="361">
        <v>10</v>
      </c>
      <c r="AI12" s="367">
        <v>2</v>
      </c>
      <c r="AJ12" s="368" t="s">
        <v>522</v>
      </c>
      <c r="AK12" s="257">
        <v>1.7</v>
      </c>
      <c r="AL12" s="368" t="s">
        <v>527</v>
      </c>
      <c r="AM12" s="361">
        <v>10</v>
      </c>
      <c r="AN12" s="366">
        <v>4</v>
      </c>
    </row>
    <row r="13" spans="1:40" ht="18.75" customHeight="1">
      <c r="A13" s="21"/>
      <c r="B13" s="41"/>
      <c r="C13" s="272" t="s">
        <v>552</v>
      </c>
      <c r="D13" s="169">
        <f>SUM(D33)</f>
        <v>1</v>
      </c>
      <c r="E13" s="166" t="s">
        <v>58</v>
      </c>
      <c r="F13" s="169" t="s">
        <v>523</v>
      </c>
      <c r="G13" s="371">
        <f>SUM(G33)</f>
        <v>24</v>
      </c>
      <c r="H13" s="387">
        <f>MINA(H33)</f>
        <v>7</v>
      </c>
      <c r="I13" s="375" t="s">
        <v>522</v>
      </c>
      <c r="J13" s="374">
        <f>MAX(J33)</f>
        <v>7.9</v>
      </c>
      <c r="K13" s="166" t="s">
        <v>58</v>
      </c>
      <c r="L13" s="169" t="s">
        <v>523</v>
      </c>
      <c r="M13" s="371">
        <f>SUM(M33)</f>
        <v>24</v>
      </c>
      <c r="N13" s="387">
        <f>MINA(N33)</f>
        <v>8.4</v>
      </c>
      <c r="O13" s="375" t="s">
        <v>522</v>
      </c>
      <c r="P13" s="372">
        <f>MAX(P33)</f>
        <v>12</v>
      </c>
      <c r="Q13" s="166" t="s">
        <v>58</v>
      </c>
      <c r="R13" s="169" t="s">
        <v>523</v>
      </c>
      <c r="S13" s="371">
        <f>SUM(S33)</f>
        <v>12</v>
      </c>
      <c r="T13" s="376">
        <f>MINA(T33)</f>
        <v>1.9</v>
      </c>
      <c r="U13" s="375" t="s">
        <v>522</v>
      </c>
      <c r="V13" s="374">
        <f>MAX(V33)</f>
        <v>7.9</v>
      </c>
      <c r="W13" s="166" t="s">
        <v>58</v>
      </c>
      <c r="X13" s="169" t="s">
        <v>523</v>
      </c>
      <c r="Y13" s="371">
        <f>SUM(Y33)</f>
        <v>24</v>
      </c>
      <c r="Z13" s="373">
        <f>MINA(Z33)</f>
        <v>3</v>
      </c>
      <c r="AA13" s="375" t="s">
        <v>522</v>
      </c>
      <c r="AB13" s="372">
        <f>MAX(AB33)</f>
        <v>23</v>
      </c>
      <c r="AC13" s="166" t="s">
        <v>58</v>
      </c>
      <c r="AD13" s="169" t="s">
        <v>523</v>
      </c>
      <c r="AE13" s="371">
        <f>SUM(AE33)</f>
        <v>24</v>
      </c>
      <c r="AF13" s="257">
        <v>7.9</v>
      </c>
      <c r="AG13" s="368" t="s">
        <v>527</v>
      </c>
      <c r="AH13" s="361">
        <v>10</v>
      </c>
      <c r="AI13" s="367">
        <v>2</v>
      </c>
      <c r="AJ13" s="368" t="s">
        <v>522</v>
      </c>
      <c r="AK13" s="257">
        <v>1.3</v>
      </c>
      <c r="AL13" s="368" t="s">
        <v>527</v>
      </c>
      <c r="AM13" s="361">
        <v>10</v>
      </c>
      <c r="AN13" s="366">
        <v>4</v>
      </c>
    </row>
    <row r="14" spans="1:40" ht="18.75" customHeight="1">
      <c r="A14" s="21"/>
      <c r="B14" s="41"/>
      <c r="C14" s="272" t="s">
        <v>556</v>
      </c>
      <c r="D14" s="10">
        <v>1</v>
      </c>
      <c r="E14" s="363" t="s">
        <v>58</v>
      </c>
      <c r="F14" s="10" t="s">
        <v>523</v>
      </c>
      <c r="G14" s="362">
        <v>24</v>
      </c>
      <c r="H14" s="257">
        <v>7</v>
      </c>
      <c r="I14" s="386" t="s">
        <v>522</v>
      </c>
      <c r="J14" s="364">
        <v>7.9</v>
      </c>
      <c r="K14" s="363" t="s">
        <v>58</v>
      </c>
      <c r="L14" s="10" t="s">
        <v>523</v>
      </c>
      <c r="M14" s="362">
        <v>24</v>
      </c>
      <c r="N14" s="257">
        <v>9.1</v>
      </c>
      <c r="O14" s="368" t="s">
        <v>522</v>
      </c>
      <c r="P14" s="362">
        <v>12</v>
      </c>
      <c r="Q14" s="363" t="s">
        <v>58</v>
      </c>
      <c r="R14" s="10" t="s">
        <v>523</v>
      </c>
      <c r="S14" s="362">
        <v>12</v>
      </c>
      <c r="T14" s="363" t="s">
        <v>58</v>
      </c>
      <c r="U14" s="368" t="s">
        <v>522</v>
      </c>
      <c r="V14" s="369">
        <v>0.9</v>
      </c>
      <c r="W14" s="363" t="s">
        <v>58</v>
      </c>
      <c r="X14" s="10" t="s">
        <v>523</v>
      </c>
      <c r="Y14" s="362">
        <v>24</v>
      </c>
      <c r="Z14" s="11" t="s">
        <v>58</v>
      </c>
      <c r="AA14" s="368" t="s">
        <v>522</v>
      </c>
      <c r="AB14" s="362">
        <v>18</v>
      </c>
      <c r="AC14" s="199">
        <v>20</v>
      </c>
      <c r="AD14" s="10" t="s">
        <v>523</v>
      </c>
      <c r="AE14" s="362">
        <v>24</v>
      </c>
      <c r="AF14" s="257">
        <v>2.3</v>
      </c>
      <c r="AG14" s="368" t="s">
        <v>527</v>
      </c>
      <c r="AH14" s="361">
        <v>10</v>
      </c>
      <c r="AI14" s="367">
        <v>1</v>
      </c>
      <c r="AJ14" s="368" t="s">
        <v>522</v>
      </c>
      <c r="AK14" s="257">
        <v>2.2</v>
      </c>
      <c r="AL14" s="368" t="s">
        <v>527</v>
      </c>
      <c r="AM14" s="361">
        <v>10</v>
      </c>
      <c r="AN14" s="366">
        <v>3</v>
      </c>
    </row>
    <row r="15" spans="1:40" ht="18.75" customHeight="1">
      <c r="A15" s="225" t="s">
        <v>563</v>
      </c>
      <c r="B15" s="41"/>
      <c r="C15" s="272" t="s">
        <v>534</v>
      </c>
      <c r="D15" s="10">
        <v>1</v>
      </c>
      <c r="E15" s="363" t="s">
        <v>58</v>
      </c>
      <c r="F15" s="10" t="s">
        <v>523</v>
      </c>
      <c r="G15" s="362">
        <v>24</v>
      </c>
      <c r="H15" s="257">
        <v>7</v>
      </c>
      <c r="I15" s="386" t="s">
        <v>522</v>
      </c>
      <c r="J15" s="364">
        <v>7.8</v>
      </c>
      <c r="K15" s="363" t="s">
        <v>58</v>
      </c>
      <c r="L15" s="10" t="s">
        <v>523</v>
      </c>
      <c r="M15" s="362">
        <v>24</v>
      </c>
      <c r="N15" s="257">
        <v>8.9</v>
      </c>
      <c r="O15" s="368" t="s">
        <v>522</v>
      </c>
      <c r="P15" s="362">
        <v>13</v>
      </c>
      <c r="Q15" s="199">
        <v>2</v>
      </c>
      <c r="R15" s="10" t="s">
        <v>523</v>
      </c>
      <c r="S15" s="362">
        <v>12</v>
      </c>
      <c r="T15" s="370">
        <v>0.5</v>
      </c>
      <c r="U15" s="368" t="s">
        <v>522</v>
      </c>
      <c r="V15" s="369">
        <v>3.3</v>
      </c>
      <c r="W15" s="199">
        <v>1</v>
      </c>
      <c r="X15" s="10" t="s">
        <v>523</v>
      </c>
      <c r="Y15" s="362">
        <v>24</v>
      </c>
      <c r="Z15" s="199">
        <v>1</v>
      </c>
      <c r="AA15" s="368" t="s">
        <v>522</v>
      </c>
      <c r="AB15" s="362">
        <v>33</v>
      </c>
      <c r="AC15" s="199">
        <v>24</v>
      </c>
      <c r="AD15" s="10" t="s">
        <v>523</v>
      </c>
      <c r="AE15" s="362">
        <v>24</v>
      </c>
      <c r="AF15" s="257">
        <v>2.2</v>
      </c>
      <c r="AG15" s="368" t="s">
        <v>527</v>
      </c>
      <c r="AH15" s="361">
        <v>10</v>
      </c>
      <c r="AI15" s="367">
        <v>3</v>
      </c>
      <c r="AJ15" s="368" t="s">
        <v>522</v>
      </c>
      <c r="AK15" s="257">
        <v>7</v>
      </c>
      <c r="AL15" s="368" t="s">
        <v>527</v>
      </c>
      <c r="AM15" s="361">
        <v>10</v>
      </c>
      <c r="AN15" s="366">
        <v>4</v>
      </c>
    </row>
    <row r="16" spans="1:40" ht="18.75" customHeight="1">
      <c r="A16" s="225"/>
      <c r="B16" s="41"/>
      <c r="C16" s="272" t="s">
        <v>533</v>
      </c>
      <c r="D16" s="10">
        <v>2</v>
      </c>
      <c r="E16" s="363" t="s">
        <v>58</v>
      </c>
      <c r="F16" s="10" t="s">
        <v>523</v>
      </c>
      <c r="G16" s="362">
        <v>48</v>
      </c>
      <c r="H16" s="257">
        <v>6.8</v>
      </c>
      <c r="I16" s="386" t="s">
        <v>522</v>
      </c>
      <c r="J16" s="364">
        <v>7.4</v>
      </c>
      <c r="K16" s="363" t="s">
        <v>58</v>
      </c>
      <c r="L16" s="10" t="s">
        <v>523</v>
      </c>
      <c r="M16" s="362">
        <v>48</v>
      </c>
      <c r="N16" s="257">
        <v>5.8</v>
      </c>
      <c r="O16" s="368" t="s">
        <v>522</v>
      </c>
      <c r="P16" s="362">
        <v>11</v>
      </c>
      <c r="Q16" s="199">
        <v>2</v>
      </c>
      <c r="R16" s="10" t="s">
        <v>523</v>
      </c>
      <c r="S16" s="362">
        <v>24</v>
      </c>
      <c r="T16" s="365">
        <v>0.9</v>
      </c>
      <c r="U16" s="368" t="s">
        <v>522</v>
      </c>
      <c r="V16" s="362">
        <v>3.7</v>
      </c>
      <c r="W16" s="363">
        <v>1</v>
      </c>
      <c r="X16" s="10" t="s">
        <v>523</v>
      </c>
      <c r="Y16" s="362">
        <v>48</v>
      </c>
      <c r="Z16" s="199">
        <v>1</v>
      </c>
      <c r="AA16" s="368" t="s">
        <v>522</v>
      </c>
      <c r="AB16" s="362">
        <v>26</v>
      </c>
      <c r="AC16" s="199">
        <v>38</v>
      </c>
      <c r="AD16" s="10" t="s">
        <v>523</v>
      </c>
      <c r="AE16" s="362">
        <v>48</v>
      </c>
      <c r="AF16" s="257">
        <v>2.3</v>
      </c>
      <c r="AG16" s="368" t="s">
        <v>527</v>
      </c>
      <c r="AH16" s="361">
        <v>10</v>
      </c>
      <c r="AI16" s="367">
        <v>3</v>
      </c>
      <c r="AJ16" s="368" t="s">
        <v>522</v>
      </c>
      <c r="AK16" s="257">
        <v>7.9</v>
      </c>
      <c r="AL16" s="368" t="s">
        <v>527</v>
      </c>
      <c r="AM16" s="361">
        <v>10</v>
      </c>
      <c r="AN16" s="366">
        <v>4</v>
      </c>
    </row>
    <row r="17" spans="1:40" ht="18.75" customHeight="1">
      <c r="A17" s="21"/>
      <c r="B17" s="41"/>
      <c r="C17" s="272" t="s">
        <v>539</v>
      </c>
      <c r="D17" s="10">
        <v>1</v>
      </c>
      <c r="E17" s="363" t="s">
        <v>58</v>
      </c>
      <c r="F17" s="10" t="s">
        <v>523</v>
      </c>
      <c r="G17" s="362">
        <v>24</v>
      </c>
      <c r="H17" s="257">
        <v>6.8</v>
      </c>
      <c r="I17" s="386" t="s">
        <v>522</v>
      </c>
      <c r="J17" s="364">
        <v>7.1</v>
      </c>
      <c r="K17" s="199">
        <v>7</v>
      </c>
      <c r="L17" s="10" t="s">
        <v>523</v>
      </c>
      <c r="M17" s="362">
        <v>24</v>
      </c>
      <c r="N17" s="257">
        <v>4.1</v>
      </c>
      <c r="O17" s="368" t="s">
        <v>522</v>
      </c>
      <c r="P17" s="362">
        <v>11</v>
      </c>
      <c r="Q17" s="199">
        <v>3</v>
      </c>
      <c r="R17" s="10" t="s">
        <v>523</v>
      </c>
      <c r="S17" s="362">
        <v>12</v>
      </c>
      <c r="T17" s="365">
        <v>1.7</v>
      </c>
      <c r="U17" s="368" t="s">
        <v>522</v>
      </c>
      <c r="V17" s="369">
        <v>5.8</v>
      </c>
      <c r="W17" s="363" t="s">
        <v>58</v>
      </c>
      <c r="X17" s="10" t="s">
        <v>523</v>
      </c>
      <c r="Y17" s="362">
        <v>24</v>
      </c>
      <c r="Z17" s="199">
        <v>3</v>
      </c>
      <c r="AA17" s="368" t="s">
        <v>522</v>
      </c>
      <c r="AB17" s="362">
        <v>31</v>
      </c>
      <c r="AC17" s="11" t="s">
        <v>58</v>
      </c>
      <c r="AD17" s="10" t="s">
        <v>523</v>
      </c>
      <c r="AE17" s="362">
        <v>24</v>
      </c>
      <c r="AF17" s="257">
        <v>2.3</v>
      </c>
      <c r="AG17" s="368" t="s">
        <v>527</v>
      </c>
      <c r="AH17" s="361">
        <v>10</v>
      </c>
      <c r="AI17" s="367">
        <v>3</v>
      </c>
      <c r="AJ17" s="368" t="s">
        <v>522</v>
      </c>
      <c r="AK17" s="257">
        <v>3.3</v>
      </c>
      <c r="AL17" s="368" t="s">
        <v>527</v>
      </c>
      <c r="AM17" s="361">
        <v>10</v>
      </c>
      <c r="AN17" s="366">
        <v>5</v>
      </c>
    </row>
    <row r="18" spans="1:40" ht="18.75" customHeight="1">
      <c r="A18" s="225" t="s">
        <v>562</v>
      </c>
      <c r="B18" s="41"/>
      <c r="C18" s="272" t="s">
        <v>534</v>
      </c>
      <c r="D18" s="10">
        <v>1</v>
      </c>
      <c r="E18" s="363" t="s">
        <v>58</v>
      </c>
      <c r="F18" s="10" t="s">
        <v>523</v>
      </c>
      <c r="G18" s="362">
        <v>24</v>
      </c>
      <c r="H18" s="257">
        <v>6.9</v>
      </c>
      <c r="I18" s="386" t="s">
        <v>522</v>
      </c>
      <c r="J18" s="364">
        <v>7.6</v>
      </c>
      <c r="K18" s="363" t="s">
        <v>58</v>
      </c>
      <c r="L18" s="10" t="s">
        <v>523</v>
      </c>
      <c r="M18" s="362">
        <v>24</v>
      </c>
      <c r="N18" s="257">
        <v>8.3</v>
      </c>
      <c r="O18" s="368" t="s">
        <v>522</v>
      </c>
      <c r="P18" s="362">
        <v>12</v>
      </c>
      <c r="Q18" s="363" t="s">
        <v>58</v>
      </c>
      <c r="R18" s="10" t="s">
        <v>523</v>
      </c>
      <c r="S18" s="362">
        <v>11</v>
      </c>
      <c r="T18" s="363" t="s">
        <v>58</v>
      </c>
      <c r="U18" s="368" t="s">
        <v>522</v>
      </c>
      <c r="V18" s="362">
        <v>1.4</v>
      </c>
      <c r="W18" s="363">
        <v>1</v>
      </c>
      <c r="X18" s="10" t="s">
        <v>523</v>
      </c>
      <c r="Y18" s="362">
        <v>24</v>
      </c>
      <c r="Z18" s="199">
        <v>1</v>
      </c>
      <c r="AA18" s="368" t="s">
        <v>522</v>
      </c>
      <c r="AB18" s="362">
        <v>26</v>
      </c>
      <c r="AC18" s="199">
        <v>21</v>
      </c>
      <c r="AD18" s="10" t="s">
        <v>523</v>
      </c>
      <c r="AE18" s="362">
        <v>24</v>
      </c>
      <c r="AF18" s="257">
        <v>3.3</v>
      </c>
      <c r="AG18" s="368" t="s">
        <v>527</v>
      </c>
      <c r="AH18" s="361">
        <v>10</v>
      </c>
      <c r="AI18" s="367">
        <v>2</v>
      </c>
      <c r="AJ18" s="368" t="s">
        <v>522</v>
      </c>
      <c r="AK18" s="257">
        <v>7.9</v>
      </c>
      <c r="AL18" s="368" t="s">
        <v>527</v>
      </c>
      <c r="AM18" s="361">
        <v>10</v>
      </c>
      <c r="AN18" s="366">
        <v>4</v>
      </c>
    </row>
    <row r="19" spans="1:40" ht="18.75" customHeight="1">
      <c r="A19" s="225"/>
      <c r="B19" s="41"/>
      <c r="C19" s="272" t="s">
        <v>533</v>
      </c>
      <c r="D19" s="10">
        <v>1</v>
      </c>
      <c r="E19" s="199">
        <v>1</v>
      </c>
      <c r="F19" s="10" t="s">
        <v>523</v>
      </c>
      <c r="G19" s="362">
        <v>24</v>
      </c>
      <c r="H19" s="257">
        <v>6.8</v>
      </c>
      <c r="I19" s="386" t="s">
        <v>522</v>
      </c>
      <c r="J19" s="364">
        <v>8.8</v>
      </c>
      <c r="K19" s="363" t="s">
        <v>58</v>
      </c>
      <c r="L19" s="10" t="s">
        <v>523</v>
      </c>
      <c r="M19" s="362">
        <v>24</v>
      </c>
      <c r="N19" s="257">
        <v>6.8</v>
      </c>
      <c r="O19" s="368" t="s">
        <v>522</v>
      </c>
      <c r="P19" s="362">
        <v>12</v>
      </c>
      <c r="Q19" s="363" t="s">
        <v>58</v>
      </c>
      <c r="R19" s="10" t="s">
        <v>523</v>
      </c>
      <c r="S19" s="362">
        <v>11</v>
      </c>
      <c r="T19" s="363" t="s">
        <v>58</v>
      </c>
      <c r="U19" s="368" t="s">
        <v>522</v>
      </c>
      <c r="V19" s="362">
        <v>2.9</v>
      </c>
      <c r="W19" s="363" t="s">
        <v>58</v>
      </c>
      <c r="X19" s="10" t="s">
        <v>523</v>
      </c>
      <c r="Y19" s="362">
        <v>24</v>
      </c>
      <c r="Z19" s="199">
        <v>2</v>
      </c>
      <c r="AA19" s="368" t="s">
        <v>522</v>
      </c>
      <c r="AB19" s="362">
        <v>10</v>
      </c>
      <c r="AC19" s="199">
        <v>10</v>
      </c>
      <c r="AD19" s="10" t="s">
        <v>523</v>
      </c>
      <c r="AE19" s="362">
        <v>24</v>
      </c>
      <c r="AF19" s="257">
        <v>2.3</v>
      </c>
      <c r="AG19" s="368" t="s">
        <v>527</v>
      </c>
      <c r="AH19" s="361">
        <v>10</v>
      </c>
      <c r="AI19" s="367">
        <v>2</v>
      </c>
      <c r="AJ19" s="368" t="s">
        <v>522</v>
      </c>
      <c r="AK19" s="257">
        <v>1.4</v>
      </c>
      <c r="AL19" s="368" t="s">
        <v>527</v>
      </c>
      <c r="AM19" s="361">
        <v>10</v>
      </c>
      <c r="AN19" s="366">
        <v>5</v>
      </c>
    </row>
    <row r="20" spans="1:40" ht="18.75" customHeight="1">
      <c r="A20" s="21" t="s">
        <v>561</v>
      </c>
      <c r="B20" s="41"/>
      <c r="C20" s="272" t="s">
        <v>533</v>
      </c>
      <c r="D20" s="10">
        <v>1</v>
      </c>
      <c r="E20" s="363" t="s">
        <v>58</v>
      </c>
      <c r="F20" s="10" t="s">
        <v>523</v>
      </c>
      <c r="G20" s="362">
        <v>24</v>
      </c>
      <c r="H20" s="257">
        <v>6.6</v>
      </c>
      <c r="I20" s="386" t="s">
        <v>522</v>
      </c>
      <c r="J20" s="364">
        <v>7.1</v>
      </c>
      <c r="K20" s="363" t="s">
        <v>58</v>
      </c>
      <c r="L20" s="10" t="s">
        <v>523</v>
      </c>
      <c r="M20" s="362">
        <v>24</v>
      </c>
      <c r="N20" s="257">
        <v>5.1</v>
      </c>
      <c r="O20" s="368" t="s">
        <v>522</v>
      </c>
      <c r="P20" s="362">
        <v>11</v>
      </c>
      <c r="Q20" s="199">
        <v>4</v>
      </c>
      <c r="R20" s="10" t="s">
        <v>523</v>
      </c>
      <c r="S20" s="362">
        <v>11</v>
      </c>
      <c r="T20" s="365">
        <v>1.7</v>
      </c>
      <c r="U20" s="368" t="s">
        <v>522</v>
      </c>
      <c r="V20" s="362">
        <v>4.6</v>
      </c>
      <c r="W20" s="363">
        <v>4</v>
      </c>
      <c r="X20" s="10" t="s">
        <v>523</v>
      </c>
      <c r="Y20" s="362">
        <v>24</v>
      </c>
      <c r="Z20" s="199">
        <v>5</v>
      </c>
      <c r="AA20" s="368" t="s">
        <v>522</v>
      </c>
      <c r="AB20" s="362">
        <v>53</v>
      </c>
      <c r="AC20" s="199">
        <v>22</v>
      </c>
      <c r="AD20" s="10" t="s">
        <v>523</v>
      </c>
      <c r="AE20" s="362">
        <v>24</v>
      </c>
      <c r="AF20" s="257">
        <v>4.9</v>
      </c>
      <c r="AG20" s="368" t="s">
        <v>527</v>
      </c>
      <c r="AH20" s="361">
        <v>10</v>
      </c>
      <c r="AI20" s="367">
        <v>3</v>
      </c>
      <c r="AJ20" s="368" t="s">
        <v>522</v>
      </c>
      <c r="AK20" s="257">
        <v>7.9</v>
      </c>
      <c r="AL20" s="368" t="s">
        <v>527</v>
      </c>
      <c r="AM20" s="361">
        <v>10</v>
      </c>
      <c r="AN20" s="366">
        <v>5</v>
      </c>
    </row>
    <row r="21" spans="1:40" ht="18.75" customHeight="1">
      <c r="A21" s="225" t="s">
        <v>560</v>
      </c>
      <c r="B21" s="41"/>
      <c r="C21" s="272" t="s">
        <v>534</v>
      </c>
      <c r="D21" s="10">
        <v>1</v>
      </c>
      <c r="E21" s="199">
        <v>1</v>
      </c>
      <c r="F21" s="10" t="s">
        <v>523</v>
      </c>
      <c r="G21" s="362">
        <v>12</v>
      </c>
      <c r="H21" s="257">
        <v>6.4</v>
      </c>
      <c r="I21" s="386" t="s">
        <v>522</v>
      </c>
      <c r="J21" s="364">
        <v>7.4</v>
      </c>
      <c r="K21" s="363" t="s">
        <v>58</v>
      </c>
      <c r="L21" s="10" t="s">
        <v>523</v>
      </c>
      <c r="M21" s="362">
        <v>12</v>
      </c>
      <c r="N21" s="257">
        <v>8.5</v>
      </c>
      <c r="O21" s="368" t="s">
        <v>522</v>
      </c>
      <c r="P21" s="362">
        <v>12</v>
      </c>
      <c r="Q21" s="363" t="s">
        <v>58</v>
      </c>
      <c r="R21" s="10" t="s">
        <v>523</v>
      </c>
      <c r="S21" s="362">
        <v>12</v>
      </c>
      <c r="T21" s="363" t="s">
        <v>58</v>
      </c>
      <c r="U21" s="368" t="s">
        <v>522</v>
      </c>
      <c r="V21" s="362">
        <v>1.3</v>
      </c>
      <c r="W21" s="363" t="s">
        <v>58</v>
      </c>
      <c r="X21" s="10" t="s">
        <v>523</v>
      </c>
      <c r="Y21" s="362">
        <v>12</v>
      </c>
      <c r="Z21" s="199">
        <v>3</v>
      </c>
      <c r="AA21" s="368" t="s">
        <v>522</v>
      </c>
      <c r="AB21" s="362">
        <v>13</v>
      </c>
      <c r="AC21" s="199">
        <v>5</v>
      </c>
      <c r="AD21" s="10" t="s">
        <v>523</v>
      </c>
      <c r="AE21" s="362">
        <v>12</v>
      </c>
      <c r="AF21" s="257">
        <v>2.3</v>
      </c>
      <c r="AG21" s="368" t="s">
        <v>527</v>
      </c>
      <c r="AH21" s="361">
        <v>10</v>
      </c>
      <c r="AI21" s="367">
        <v>2</v>
      </c>
      <c r="AJ21" s="368" t="s">
        <v>522</v>
      </c>
      <c r="AK21" s="257">
        <v>2.2</v>
      </c>
      <c r="AL21" s="368" t="s">
        <v>527</v>
      </c>
      <c r="AM21" s="361">
        <v>10</v>
      </c>
      <c r="AN21" s="366">
        <v>4</v>
      </c>
    </row>
    <row r="22" spans="1:40" ht="18.75" customHeight="1">
      <c r="A22" s="225"/>
      <c r="B22" s="41"/>
      <c r="C22" s="272" t="s">
        <v>533</v>
      </c>
      <c r="D22" s="10">
        <v>1</v>
      </c>
      <c r="E22" s="363" t="s">
        <v>58</v>
      </c>
      <c r="F22" s="10" t="s">
        <v>523</v>
      </c>
      <c r="G22" s="362">
        <v>12</v>
      </c>
      <c r="H22" s="257">
        <v>6.6</v>
      </c>
      <c r="I22" s="386" t="s">
        <v>522</v>
      </c>
      <c r="J22" s="364">
        <v>7.3</v>
      </c>
      <c r="K22" s="363" t="s">
        <v>58</v>
      </c>
      <c r="L22" s="10" t="s">
        <v>523</v>
      </c>
      <c r="M22" s="362">
        <v>12</v>
      </c>
      <c r="N22" s="257">
        <v>7.6</v>
      </c>
      <c r="O22" s="368" t="s">
        <v>522</v>
      </c>
      <c r="P22" s="362">
        <v>12</v>
      </c>
      <c r="Q22" s="363" t="s">
        <v>58</v>
      </c>
      <c r="R22" s="10" t="s">
        <v>523</v>
      </c>
      <c r="S22" s="362">
        <v>12</v>
      </c>
      <c r="T22" s="363" t="s">
        <v>58</v>
      </c>
      <c r="U22" s="368" t="s">
        <v>522</v>
      </c>
      <c r="V22" s="362">
        <v>1.3</v>
      </c>
      <c r="W22" s="363" t="s">
        <v>58</v>
      </c>
      <c r="X22" s="10" t="s">
        <v>523</v>
      </c>
      <c r="Y22" s="362">
        <v>12</v>
      </c>
      <c r="Z22" s="199">
        <v>4</v>
      </c>
      <c r="AA22" s="368" t="s">
        <v>522</v>
      </c>
      <c r="AB22" s="362">
        <v>15</v>
      </c>
      <c r="AC22" s="199">
        <v>4</v>
      </c>
      <c r="AD22" s="10" t="s">
        <v>523</v>
      </c>
      <c r="AE22" s="362">
        <v>12</v>
      </c>
      <c r="AF22" s="257">
        <v>1.7</v>
      </c>
      <c r="AG22" s="368" t="s">
        <v>527</v>
      </c>
      <c r="AH22" s="361">
        <v>10</v>
      </c>
      <c r="AI22" s="367">
        <v>2</v>
      </c>
      <c r="AJ22" s="368" t="s">
        <v>522</v>
      </c>
      <c r="AK22" s="257">
        <v>7.9</v>
      </c>
      <c r="AL22" s="368" t="s">
        <v>527</v>
      </c>
      <c r="AM22" s="361">
        <v>10</v>
      </c>
      <c r="AN22" s="366">
        <v>4</v>
      </c>
    </row>
    <row r="23" spans="1:40" ht="18.75" customHeight="1">
      <c r="A23" s="21"/>
      <c r="B23" s="41"/>
      <c r="C23" s="272" t="s">
        <v>556</v>
      </c>
      <c r="D23" s="10">
        <v>1</v>
      </c>
      <c r="E23" s="363" t="s">
        <v>58</v>
      </c>
      <c r="F23" s="10" t="s">
        <v>523</v>
      </c>
      <c r="G23" s="362">
        <v>9</v>
      </c>
      <c r="H23" s="257">
        <v>7.5</v>
      </c>
      <c r="I23" s="386" t="s">
        <v>522</v>
      </c>
      <c r="J23" s="364">
        <v>8.1</v>
      </c>
      <c r="K23" s="363" t="s">
        <v>58</v>
      </c>
      <c r="L23" s="10" t="s">
        <v>523</v>
      </c>
      <c r="M23" s="362">
        <v>9</v>
      </c>
      <c r="N23" s="257">
        <v>8.6</v>
      </c>
      <c r="O23" s="368" t="s">
        <v>522</v>
      </c>
      <c r="P23" s="362">
        <v>12</v>
      </c>
      <c r="Q23" s="363" t="s">
        <v>58</v>
      </c>
      <c r="R23" s="10" t="s">
        <v>523</v>
      </c>
      <c r="S23" s="362">
        <v>9</v>
      </c>
      <c r="T23" s="363" t="s">
        <v>58</v>
      </c>
      <c r="U23" s="368" t="s">
        <v>522</v>
      </c>
      <c r="V23" s="329" t="s">
        <v>58</v>
      </c>
      <c r="W23" s="199">
        <v>1</v>
      </c>
      <c r="X23" s="10" t="s">
        <v>523</v>
      </c>
      <c r="Y23" s="362">
        <v>9</v>
      </c>
      <c r="Z23" s="11" t="s">
        <v>58</v>
      </c>
      <c r="AA23" s="368" t="s">
        <v>522</v>
      </c>
      <c r="AB23" s="362">
        <v>60</v>
      </c>
      <c r="AC23" s="199">
        <v>5</v>
      </c>
      <c r="AD23" s="10" t="s">
        <v>523</v>
      </c>
      <c r="AE23" s="362">
        <v>9</v>
      </c>
      <c r="AF23" s="257">
        <v>2</v>
      </c>
      <c r="AG23" s="368" t="s">
        <v>527</v>
      </c>
      <c r="AH23" s="361">
        <v>10</v>
      </c>
      <c r="AI23" s="367">
        <v>0</v>
      </c>
      <c r="AJ23" s="368" t="s">
        <v>522</v>
      </c>
      <c r="AK23" s="257">
        <v>4.9</v>
      </c>
      <c r="AL23" s="368" t="s">
        <v>527</v>
      </c>
      <c r="AM23" s="361">
        <v>10</v>
      </c>
      <c r="AN23" s="366">
        <v>2</v>
      </c>
    </row>
    <row r="24" spans="1:40" ht="18.75" customHeight="1">
      <c r="A24" s="21" t="s">
        <v>559</v>
      </c>
      <c r="B24" s="41"/>
      <c r="C24" s="272" t="s">
        <v>534</v>
      </c>
      <c r="D24" s="10">
        <v>2</v>
      </c>
      <c r="E24" s="363" t="s">
        <v>58</v>
      </c>
      <c r="F24" s="10" t="s">
        <v>523</v>
      </c>
      <c r="G24" s="362">
        <v>24</v>
      </c>
      <c r="H24" s="257">
        <v>7.14</v>
      </c>
      <c r="I24" s="386" t="s">
        <v>522</v>
      </c>
      <c r="J24" s="364">
        <v>8.4</v>
      </c>
      <c r="K24" s="363" t="s">
        <v>58</v>
      </c>
      <c r="L24" s="10" t="s">
        <v>523</v>
      </c>
      <c r="M24" s="362">
        <v>24</v>
      </c>
      <c r="N24" s="257">
        <v>8.4</v>
      </c>
      <c r="O24" s="368" t="s">
        <v>522</v>
      </c>
      <c r="P24" s="362">
        <v>13</v>
      </c>
      <c r="Q24" s="363" t="s">
        <v>58</v>
      </c>
      <c r="R24" s="10" t="s">
        <v>523</v>
      </c>
      <c r="S24" s="362">
        <v>24</v>
      </c>
      <c r="T24" s="363" t="s">
        <v>58</v>
      </c>
      <c r="U24" s="368" t="s">
        <v>522</v>
      </c>
      <c r="V24" s="364">
        <v>1</v>
      </c>
      <c r="W24" s="199">
        <v>6</v>
      </c>
      <c r="X24" s="10" t="s">
        <v>523</v>
      </c>
      <c r="Y24" s="362">
        <v>24</v>
      </c>
      <c r="Z24" s="199">
        <v>5</v>
      </c>
      <c r="AA24" s="368" t="s">
        <v>522</v>
      </c>
      <c r="AB24" s="362">
        <v>99</v>
      </c>
      <c r="AC24" s="199">
        <v>5</v>
      </c>
      <c r="AD24" s="10" t="s">
        <v>523</v>
      </c>
      <c r="AE24" s="362">
        <v>24</v>
      </c>
      <c r="AF24" s="257">
        <v>2.7</v>
      </c>
      <c r="AG24" s="368" t="s">
        <v>527</v>
      </c>
      <c r="AH24" s="361">
        <v>10</v>
      </c>
      <c r="AI24" s="367">
        <v>1</v>
      </c>
      <c r="AJ24" s="368" t="s">
        <v>522</v>
      </c>
      <c r="AK24" s="257">
        <v>2.7</v>
      </c>
      <c r="AL24" s="368" t="s">
        <v>527</v>
      </c>
      <c r="AM24" s="361">
        <v>10</v>
      </c>
      <c r="AN24" s="366">
        <v>3</v>
      </c>
    </row>
    <row r="25" spans="1:40" ht="18.75" customHeight="1">
      <c r="A25" s="21"/>
      <c r="B25" s="41"/>
      <c r="C25" s="272" t="s">
        <v>533</v>
      </c>
      <c r="D25" s="10">
        <v>1</v>
      </c>
      <c r="E25" s="199">
        <v>1</v>
      </c>
      <c r="F25" s="10" t="s">
        <v>523</v>
      </c>
      <c r="G25" s="362">
        <v>12</v>
      </c>
      <c r="H25" s="257">
        <v>7</v>
      </c>
      <c r="I25" s="386" t="s">
        <v>522</v>
      </c>
      <c r="J25" s="364">
        <v>8.8</v>
      </c>
      <c r="K25" s="363" t="s">
        <v>58</v>
      </c>
      <c r="L25" s="10" t="s">
        <v>523</v>
      </c>
      <c r="M25" s="362">
        <v>12</v>
      </c>
      <c r="N25" s="257">
        <v>9.1</v>
      </c>
      <c r="O25" s="368" t="s">
        <v>522</v>
      </c>
      <c r="P25" s="362">
        <v>13</v>
      </c>
      <c r="Q25" s="363" t="s">
        <v>58</v>
      </c>
      <c r="R25" s="10" t="s">
        <v>523</v>
      </c>
      <c r="S25" s="362">
        <v>12</v>
      </c>
      <c r="T25" s="363" t="s">
        <v>58</v>
      </c>
      <c r="U25" s="368" t="s">
        <v>522</v>
      </c>
      <c r="V25" s="364">
        <v>1</v>
      </c>
      <c r="W25" s="199">
        <v>3</v>
      </c>
      <c r="X25" s="10" t="s">
        <v>523</v>
      </c>
      <c r="Y25" s="362">
        <v>12</v>
      </c>
      <c r="Z25" s="199">
        <v>4</v>
      </c>
      <c r="AA25" s="368" t="s">
        <v>522</v>
      </c>
      <c r="AB25" s="362">
        <v>79</v>
      </c>
      <c r="AC25" s="11" t="s">
        <v>58</v>
      </c>
      <c r="AD25" s="10" t="s">
        <v>523</v>
      </c>
      <c r="AE25" s="362">
        <v>12</v>
      </c>
      <c r="AF25" s="257">
        <v>4.9</v>
      </c>
      <c r="AG25" s="368" t="s">
        <v>527</v>
      </c>
      <c r="AH25" s="361">
        <v>10</v>
      </c>
      <c r="AI25" s="367">
        <v>1</v>
      </c>
      <c r="AJ25" s="368" t="s">
        <v>522</v>
      </c>
      <c r="AK25" s="257">
        <v>2.2</v>
      </c>
      <c r="AL25" s="368" t="s">
        <v>527</v>
      </c>
      <c r="AM25" s="361">
        <v>10</v>
      </c>
      <c r="AN25" s="366">
        <v>3</v>
      </c>
    </row>
    <row r="26" spans="1:40" ht="18.75" customHeight="1">
      <c r="A26" s="225" t="s">
        <v>558</v>
      </c>
      <c r="B26" s="41"/>
      <c r="C26" s="272" t="s">
        <v>556</v>
      </c>
      <c r="D26" s="10">
        <v>1</v>
      </c>
      <c r="E26" s="363" t="s">
        <v>58</v>
      </c>
      <c r="F26" s="10" t="s">
        <v>523</v>
      </c>
      <c r="G26" s="362">
        <v>9</v>
      </c>
      <c r="H26" s="257">
        <v>7.8</v>
      </c>
      <c r="I26" s="386" t="s">
        <v>522</v>
      </c>
      <c r="J26" s="364">
        <v>8.4</v>
      </c>
      <c r="K26" s="363" t="s">
        <v>58</v>
      </c>
      <c r="L26" s="10" t="s">
        <v>523</v>
      </c>
      <c r="M26" s="362">
        <v>9</v>
      </c>
      <c r="N26" s="257">
        <v>9</v>
      </c>
      <c r="O26" s="368" t="s">
        <v>522</v>
      </c>
      <c r="P26" s="362">
        <v>12</v>
      </c>
      <c r="Q26" s="363" t="s">
        <v>58</v>
      </c>
      <c r="R26" s="10" t="s">
        <v>523</v>
      </c>
      <c r="S26" s="362">
        <v>9</v>
      </c>
      <c r="T26" s="363" t="s">
        <v>58</v>
      </c>
      <c r="U26" s="368" t="s">
        <v>522</v>
      </c>
      <c r="V26" s="329" t="s">
        <v>58</v>
      </c>
      <c r="W26" s="199">
        <v>2</v>
      </c>
      <c r="X26" s="10" t="s">
        <v>523</v>
      </c>
      <c r="Y26" s="362">
        <v>9</v>
      </c>
      <c r="Z26" s="11" t="s">
        <v>58</v>
      </c>
      <c r="AA26" s="368" t="s">
        <v>522</v>
      </c>
      <c r="AB26" s="362">
        <v>46</v>
      </c>
      <c r="AC26" s="199">
        <v>5</v>
      </c>
      <c r="AD26" s="10" t="s">
        <v>523</v>
      </c>
      <c r="AE26" s="362">
        <v>9</v>
      </c>
      <c r="AF26" s="257">
        <v>1.8</v>
      </c>
      <c r="AG26" s="368" t="s">
        <v>527</v>
      </c>
      <c r="AH26" s="361">
        <v>10</v>
      </c>
      <c r="AI26" s="367">
        <v>0</v>
      </c>
      <c r="AJ26" s="368" t="s">
        <v>522</v>
      </c>
      <c r="AK26" s="257">
        <v>3.3</v>
      </c>
      <c r="AL26" s="368" t="s">
        <v>527</v>
      </c>
      <c r="AM26" s="361">
        <v>10</v>
      </c>
      <c r="AN26" s="366">
        <v>2</v>
      </c>
    </row>
    <row r="27" spans="1:40" ht="18.75" customHeight="1">
      <c r="A27" s="225"/>
      <c r="B27" s="41"/>
      <c r="C27" s="272" t="s">
        <v>534</v>
      </c>
      <c r="D27" s="10">
        <v>1</v>
      </c>
      <c r="E27" s="363" t="s">
        <v>58</v>
      </c>
      <c r="F27" s="10" t="s">
        <v>523</v>
      </c>
      <c r="G27" s="362">
        <v>9</v>
      </c>
      <c r="H27" s="257">
        <v>7.8</v>
      </c>
      <c r="I27" s="386" t="s">
        <v>522</v>
      </c>
      <c r="J27" s="364">
        <v>8.2</v>
      </c>
      <c r="K27" s="363" t="s">
        <v>58</v>
      </c>
      <c r="L27" s="10" t="s">
        <v>523</v>
      </c>
      <c r="M27" s="362">
        <v>9</v>
      </c>
      <c r="N27" s="257">
        <v>8.9</v>
      </c>
      <c r="O27" s="368" t="s">
        <v>522</v>
      </c>
      <c r="P27" s="362">
        <v>12</v>
      </c>
      <c r="Q27" s="363" t="s">
        <v>58</v>
      </c>
      <c r="R27" s="10" t="s">
        <v>523</v>
      </c>
      <c r="S27" s="362">
        <v>9</v>
      </c>
      <c r="T27" s="363" t="s">
        <v>58</v>
      </c>
      <c r="U27" s="368" t="s">
        <v>522</v>
      </c>
      <c r="V27" s="364">
        <v>0.8</v>
      </c>
      <c r="W27" s="199">
        <v>1</v>
      </c>
      <c r="X27" s="10" t="s">
        <v>523</v>
      </c>
      <c r="Y27" s="362">
        <v>9</v>
      </c>
      <c r="Z27" s="11" t="s">
        <v>58</v>
      </c>
      <c r="AA27" s="368" t="s">
        <v>522</v>
      </c>
      <c r="AB27" s="362">
        <v>48</v>
      </c>
      <c r="AC27" s="199">
        <v>8</v>
      </c>
      <c r="AD27" s="10" t="s">
        <v>523</v>
      </c>
      <c r="AE27" s="362">
        <v>9</v>
      </c>
      <c r="AF27" s="257">
        <v>4.9</v>
      </c>
      <c r="AG27" s="368" t="s">
        <v>527</v>
      </c>
      <c r="AH27" s="361">
        <v>10</v>
      </c>
      <c r="AI27" s="367">
        <v>1</v>
      </c>
      <c r="AJ27" s="368" t="s">
        <v>522</v>
      </c>
      <c r="AK27" s="257">
        <v>7.9</v>
      </c>
      <c r="AL27" s="368" t="s">
        <v>527</v>
      </c>
      <c r="AM27" s="361">
        <v>10</v>
      </c>
      <c r="AN27" s="366">
        <v>3</v>
      </c>
    </row>
    <row r="28" spans="1:40" ht="18.75" customHeight="1">
      <c r="A28" s="225" t="s">
        <v>557</v>
      </c>
      <c r="B28" s="41"/>
      <c r="C28" s="272" t="s">
        <v>556</v>
      </c>
      <c r="D28" s="10">
        <v>1</v>
      </c>
      <c r="E28" s="363" t="s">
        <v>58</v>
      </c>
      <c r="F28" s="10" t="s">
        <v>523</v>
      </c>
      <c r="G28" s="362">
        <v>9</v>
      </c>
      <c r="H28" s="257">
        <v>7.2</v>
      </c>
      <c r="I28" s="386" t="s">
        <v>522</v>
      </c>
      <c r="J28" s="364">
        <v>8</v>
      </c>
      <c r="K28" s="363" t="s">
        <v>58</v>
      </c>
      <c r="L28" s="10" t="s">
        <v>523</v>
      </c>
      <c r="M28" s="362">
        <v>9</v>
      </c>
      <c r="N28" s="257">
        <v>9.1</v>
      </c>
      <c r="O28" s="368" t="s">
        <v>522</v>
      </c>
      <c r="P28" s="362">
        <v>12</v>
      </c>
      <c r="Q28" s="363" t="s">
        <v>58</v>
      </c>
      <c r="R28" s="10" t="s">
        <v>523</v>
      </c>
      <c r="S28" s="362">
        <v>9</v>
      </c>
      <c r="T28" s="363" t="s">
        <v>58</v>
      </c>
      <c r="U28" s="368" t="s">
        <v>522</v>
      </c>
      <c r="V28" s="329" t="s">
        <v>58</v>
      </c>
      <c r="W28" s="363" t="s">
        <v>58</v>
      </c>
      <c r="X28" s="10" t="s">
        <v>523</v>
      </c>
      <c r="Y28" s="362">
        <v>9</v>
      </c>
      <c r="Z28" s="11" t="s">
        <v>58</v>
      </c>
      <c r="AA28" s="368" t="s">
        <v>522</v>
      </c>
      <c r="AB28" s="362">
        <v>2</v>
      </c>
      <c r="AC28" s="199">
        <v>8</v>
      </c>
      <c r="AD28" s="10" t="s">
        <v>523</v>
      </c>
      <c r="AE28" s="362">
        <v>9</v>
      </c>
      <c r="AF28" s="257">
        <v>3.3</v>
      </c>
      <c r="AG28" s="368" t="s">
        <v>527</v>
      </c>
      <c r="AH28" s="361">
        <v>10</v>
      </c>
      <c r="AI28" s="367">
        <v>1</v>
      </c>
      <c r="AJ28" s="368" t="s">
        <v>522</v>
      </c>
      <c r="AK28" s="257">
        <v>1.3</v>
      </c>
      <c r="AL28" s="368" t="s">
        <v>527</v>
      </c>
      <c r="AM28" s="361">
        <v>10</v>
      </c>
      <c r="AN28" s="366">
        <v>3</v>
      </c>
    </row>
    <row r="29" spans="1:40" ht="18.75" customHeight="1">
      <c r="A29" s="225"/>
      <c r="B29" s="41"/>
      <c r="C29" s="272" t="s">
        <v>534</v>
      </c>
      <c r="D29" s="10">
        <v>1</v>
      </c>
      <c r="E29" s="363" t="s">
        <v>58</v>
      </c>
      <c r="F29" s="10" t="s">
        <v>523</v>
      </c>
      <c r="G29" s="362">
        <v>9</v>
      </c>
      <c r="H29" s="257">
        <v>7.2</v>
      </c>
      <c r="I29" s="386" t="s">
        <v>522</v>
      </c>
      <c r="J29" s="364">
        <v>8.1</v>
      </c>
      <c r="K29" s="363" t="s">
        <v>58</v>
      </c>
      <c r="L29" s="10" t="s">
        <v>523</v>
      </c>
      <c r="M29" s="362">
        <v>9</v>
      </c>
      <c r="N29" s="257">
        <v>8.7</v>
      </c>
      <c r="O29" s="368" t="s">
        <v>522</v>
      </c>
      <c r="P29" s="362">
        <v>11</v>
      </c>
      <c r="Q29" s="363" t="s">
        <v>58</v>
      </c>
      <c r="R29" s="10" t="s">
        <v>523</v>
      </c>
      <c r="S29" s="362">
        <v>9</v>
      </c>
      <c r="T29" s="363" t="s">
        <v>58</v>
      </c>
      <c r="U29" s="368" t="s">
        <v>522</v>
      </c>
      <c r="V29" s="364">
        <v>0.9</v>
      </c>
      <c r="W29" s="363" t="s">
        <v>58</v>
      </c>
      <c r="X29" s="10" t="s">
        <v>523</v>
      </c>
      <c r="Y29" s="362">
        <v>9</v>
      </c>
      <c r="Z29" s="11">
        <v>1</v>
      </c>
      <c r="AA29" s="368" t="s">
        <v>522</v>
      </c>
      <c r="AB29" s="362">
        <v>4</v>
      </c>
      <c r="AC29" s="199">
        <v>5</v>
      </c>
      <c r="AD29" s="10" t="s">
        <v>523</v>
      </c>
      <c r="AE29" s="362">
        <v>9</v>
      </c>
      <c r="AF29" s="257">
        <v>2.3</v>
      </c>
      <c r="AG29" s="368" t="s">
        <v>527</v>
      </c>
      <c r="AH29" s="361">
        <v>10</v>
      </c>
      <c r="AI29" s="367">
        <v>2</v>
      </c>
      <c r="AJ29" s="368" t="s">
        <v>522</v>
      </c>
      <c r="AK29" s="257">
        <v>1.3</v>
      </c>
      <c r="AL29" s="368" t="s">
        <v>527</v>
      </c>
      <c r="AM29" s="361">
        <v>10</v>
      </c>
      <c r="AN29" s="366">
        <v>4</v>
      </c>
    </row>
    <row r="30" spans="1:40" ht="18.75" customHeight="1">
      <c r="A30" s="21"/>
      <c r="B30" s="41"/>
      <c r="C30" s="272" t="s">
        <v>534</v>
      </c>
      <c r="D30" s="10">
        <v>1</v>
      </c>
      <c r="E30" s="199">
        <v>1</v>
      </c>
      <c r="F30" s="10" t="s">
        <v>523</v>
      </c>
      <c r="G30" s="362">
        <v>24</v>
      </c>
      <c r="H30" s="257">
        <v>7</v>
      </c>
      <c r="I30" s="386" t="s">
        <v>522</v>
      </c>
      <c r="J30" s="364">
        <v>8.6</v>
      </c>
      <c r="K30" s="363" t="s">
        <v>58</v>
      </c>
      <c r="L30" s="10" t="s">
        <v>523</v>
      </c>
      <c r="M30" s="362">
        <v>24</v>
      </c>
      <c r="N30" s="257">
        <v>9.1</v>
      </c>
      <c r="O30" s="368" t="s">
        <v>522</v>
      </c>
      <c r="P30" s="362">
        <v>13</v>
      </c>
      <c r="Q30" s="363" t="s">
        <v>58</v>
      </c>
      <c r="R30" s="10" t="s">
        <v>523</v>
      </c>
      <c r="S30" s="362">
        <v>12</v>
      </c>
      <c r="T30" s="363" t="s">
        <v>58</v>
      </c>
      <c r="U30" s="368" t="s">
        <v>522</v>
      </c>
      <c r="V30" s="362">
        <v>1.2</v>
      </c>
      <c r="W30" s="363" t="s">
        <v>58</v>
      </c>
      <c r="X30" s="10" t="s">
        <v>523</v>
      </c>
      <c r="Y30" s="362">
        <v>24</v>
      </c>
      <c r="Z30" s="11">
        <v>1</v>
      </c>
      <c r="AA30" s="368" t="s">
        <v>522</v>
      </c>
      <c r="AB30" s="362">
        <v>19</v>
      </c>
      <c r="AC30" s="199">
        <v>9</v>
      </c>
      <c r="AD30" s="10" t="s">
        <v>523</v>
      </c>
      <c r="AE30" s="362">
        <v>24</v>
      </c>
      <c r="AF30" s="257">
        <v>1.1</v>
      </c>
      <c r="AG30" s="368" t="s">
        <v>527</v>
      </c>
      <c r="AH30" s="361">
        <v>10</v>
      </c>
      <c r="AI30" s="367">
        <v>2</v>
      </c>
      <c r="AJ30" s="368" t="s">
        <v>522</v>
      </c>
      <c r="AK30" s="257">
        <v>3.3</v>
      </c>
      <c r="AL30" s="368" t="s">
        <v>527</v>
      </c>
      <c r="AM30" s="361">
        <v>10</v>
      </c>
      <c r="AN30" s="366">
        <v>3</v>
      </c>
    </row>
    <row r="31" spans="1:40" ht="18.75" customHeight="1">
      <c r="A31" s="21" t="s">
        <v>555</v>
      </c>
      <c r="B31" s="41"/>
      <c r="C31" s="272" t="s">
        <v>533</v>
      </c>
      <c r="D31" s="10">
        <v>1</v>
      </c>
      <c r="E31" s="199">
        <v>1</v>
      </c>
      <c r="F31" s="10" t="s">
        <v>523</v>
      </c>
      <c r="G31" s="362">
        <v>24</v>
      </c>
      <c r="H31" s="257">
        <v>7.1</v>
      </c>
      <c r="I31" s="386" t="s">
        <v>522</v>
      </c>
      <c r="J31" s="364">
        <v>8.9</v>
      </c>
      <c r="K31" s="363" t="s">
        <v>58</v>
      </c>
      <c r="L31" s="10" t="s">
        <v>523</v>
      </c>
      <c r="M31" s="362">
        <v>24</v>
      </c>
      <c r="N31" s="257">
        <v>9.1</v>
      </c>
      <c r="O31" s="368" t="s">
        <v>522</v>
      </c>
      <c r="P31" s="362">
        <v>13</v>
      </c>
      <c r="Q31" s="363" t="s">
        <v>58</v>
      </c>
      <c r="R31" s="10" t="s">
        <v>523</v>
      </c>
      <c r="S31" s="362">
        <v>12</v>
      </c>
      <c r="T31" s="363" t="s">
        <v>58</v>
      </c>
      <c r="U31" s="368" t="s">
        <v>522</v>
      </c>
      <c r="V31" s="364">
        <v>1</v>
      </c>
      <c r="W31" s="363" t="s">
        <v>58</v>
      </c>
      <c r="X31" s="10" t="s">
        <v>523</v>
      </c>
      <c r="Y31" s="362">
        <v>24</v>
      </c>
      <c r="Z31" s="11" t="s">
        <v>58</v>
      </c>
      <c r="AA31" s="368" t="s">
        <v>522</v>
      </c>
      <c r="AB31" s="362">
        <v>18</v>
      </c>
      <c r="AC31" s="11" t="s">
        <v>58</v>
      </c>
      <c r="AD31" s="10" t="s">
        <v>523</v>
      </c>
      <c r="AE31" s="362">
        <v>24</v>
      </c>
      <c r="AF31" s="257">
        <v>1.7</v>
      </c>
      <c r="AG31" s="368" t="s">
        <v>527</v>
      </c>
      <c r="AH31" s="361">
        <v>10</v>
      </c>
      <c r="AI31" s="367">
        <v>2</v>
      </c>
      <c r="AJ31" s="368" t="s">
        <v>522</v>
      </c>
      <c r="AK31" s="257">
        <v>4.9</v>
      </c>
      <c r="AL31" s="368" t="s">
        <v>527</v>
      </c>
      <c r="AM31" s="361">
        <v>10</v>
      </c>
      <c r="AN31" s="366">
        <v>3</v>
      </c>
    </row>
    <row r="32" spans="1:40" ht="18.75" customHeight="1">
      <c r="A32" s="21"/>
      <c r="B32" s="41"/>
      <c r="C32" s="272" t="s">
        <v>554</v>
      </c>
      <c r="D32" s="10">
        <v>1</v>
      </c>
      <c r="E32" s="363" t="s">
        <v>58</v>
      </c>
      <c r="F32" s="10" t="s">
        <v>523</v>
      </c>
      <c r="G32" s="362">
        <v>24</v>
      </c>
      <c r="H32" s="257">
        <v>7</v>
      </c>
      <c r="I32" s="386" t="s">
        <v>522</v>
      </c>
      <c r="J32" s="364">
        <v>7.6</v>
      </c>
      <c r="K32" s="363" t="s">
        <v>58</v>
      </c>
      <c r="L32" s="10" t="s">
        <v>523</v>
      </c>
      <c r="M32" s="362">
        <v>24</v>
      </c>
      <c r="N32" s="257">
        <v>8.7</v>
      </c>
      <c r="O32" s="368" t="s">
        <v>522</v>
      </c>
      <c r="P32" s="362">
        <v>13</v>
      </c>
      <c r="Q32" s="363" t="s">
        <v>58</v>
      </c>
      <c r="R32" s="10" t="s">
        <v>523</v>
      </c>
      <c r="S32" s="362">
        <v>12</v>
      </c>
      <c r="T32" s="370">
        <v>1.2</v>
      </c>
      <c r="U32" s="368" t="s">
        <v>522</v>
      </c>
      <c r="V32" s="362">
        <v>5.1</v>
      </c>
      <c r="W32" s="363" t="s">
        <v>58</v>
      </c>
      <c r="X32" s="10" t="s">
        <v>523</v>
      </c>
      <c r="Y32" s="362">
        <v>24</v>
      </c>
      <c r="Z32" s="199">
        <v>2</v>
      </c>
      <c r="AA32" s="368" t="s">
        <v>522</v>
      </c>
      <c r="AB32" s="362">
        <v>18</v>
      </c>
      <c r="AC32" s="11" t="s">
        <v>58</v>
      </c>
      <c r="AD32" s="10" t="s">
        <v>523</v>
      </c>
      <c r="AE32" s="362">
        <v>24</v>
      </c>
      <c r="AF32" s="257">
        <v>3.3</v>
      </c>
      <c r="AG32" s="368" t="s">
        <v>527</v>
      </c>
      <c r="AH32" s="361">
        <v>10</v>
      </c>
      <c r="AI32" s="367">
        <v>2</v>
      </c>
      <c r="AJ32" s="368" t="s">
        <v>522</v>
      </c>
      <c r="AK32" s="257">
        <v>1.7</v>
      </c>
      <c r="AL32" s="368" t="s">
        <v>527</v>
      </c>
      <c r="AM32" s="361">
        <v>10</v>
      </c>
      <c r="AN32" s="366">
        <v>4</v>
      </c>
    </row>
    <row r="33" spans="1:40" ht="18.75" customHeight="1">
      <c r="A33" s="21" t="s">
        <v>553</v>
      </c>
      <c r="B33" s="41"/>
      <c r="C33" s="272" t="s">
        <v>552</v>
      </c>
      <c r="D33" s="10">
        <v>1</v>
      </c>
      <c r="E33" s="363" t="s">
        <v>58</v>
      </c>
      <c r="F33" s="10" t="s">
        <v>523</v>
      </c>
      <c r="G33" s="362">
        <v>24</v>
      </c>
      <c r="H33" s="257">
        <v>7</v>
      </c>
      <c r="I33" s="386" t="s">
        <v>522</v>
      </c>
      <c r="J33" s="364">
        <v>7.9</v>
      </c>
      <c r="K33" s="363" t="s">
        <v>58</v>
      </c>
      <c r="L33" s="10" t="s">
        <v>523</v>
      </c>
      <c r="M33" s="362">
        <v>24</v>
      </c>
      <c r="N33" s="257">
        <v>8.4</v>
      </c>
      <c r="O33" s="368" t="s">
        <v>522</v>
      </c>
      <c r="P33" s="362">
        <v>12</v>
      </c>
      <c r="Q33" s="363" t="s">
        <v>58</v>
      </c>
      <c r="R33" s="10" t="s">
        <v>523</v>
      </c>
      <c r="S33" s="362">
        <v>12</v>
      </c>
      <c r="T33" s="365">
        <v>1.9</v>
      </c>
      <c r="U33" s="368" t="s">
        <v>522</v>
      </c>
      <c r="V33" s="362">
        <v>7.9</v>
      </c>
      <c r="W33" s="363" t="s">
        <v>58</v>
      </c>
      <c r="X33" s="10" t="s">
        <v>523</v>
      </c>
      <c r="Y33" s="362">
        <v>24</v>
      </c>
      <c r="Z33" s="11">
        <v>3</v>
      </c>
      <c r="AA33" s="368" t="s">
        <v>522</v>
      </c>
      <c r="AB33" s="362">
        <v>23</v>
      </c>
      <c r="AC33" s="11" t="s">
        <v>58</v>
      </c>
      <c r="AD33" s="10" t="s">
        <v>523</v>
      </c>
      <c r="AE33" s="362">
        <v>24</v>
      </c>
      <c r="AF33" s="257">
        <v>7.9</v>
      </c>
      <c r="AG33" s="368" t="s">
        <v>527</v>
      </c>
      <c r="AH33" s="361">
        <v>10</v>
      </c>
      <c r="AI33" s="367">
        <v>2</v>
      </c>
      <c r="AJ33" s="368" t="s">
        <v>522</v>
      </c>
      <c r="AK33" s="257">
        <v>1.3</v>
      </c>
      <c r="AL33" s="368" t="s">
        <v>527</v>
      </c>
      <c r="AM33" s="361">
        <v>10</v>
      </c>
      <c r="AN33" s="366">
        <v>4</v>
      </c>
    </row>
    <row r="34" spans="1:40" ht="18.75" customHeight="1">
      <c r="A34" s="225" t="s">
        <v>551</v>
      </c>
      <c r="B34" s="41"/>
      <c r="C34" s="272" t="s">
        <v>534</v>
      </c>
      <c r="D34" s="10">
        <v>2</v>
      </c>
      <c r="E34" s="199">
        <v>5</v>
      </c>
      <c r="F34" s="10" t="s">
        <v>523</v>
      </c>
      <c r="G34" s="362">
        <v>48</v>
      </c>
      <c r="H34" s="257">
        <v>7.2</v>
      </c>
      <c r="I34" s="386" t="s">
        <v>522</v>
      </c>
      <c r="J34" s="364">
        <v>9.8</v>
      </c>
      <c r="K34" s="363" t="s">
        <v>58</v>
      </c>
      <c r="L34" s="10" t="s">
        <v>523</v>
      </c>
      <c r="M34" s="362">
        <v>48</v>
      </c>
      <c r="N34" s="257">
        <v>8.8</v>
      </c>
      <c r="O34" s="368" t="s">
        <v>522</v>
      </c>
      <c r="P34" s="362">
        <v>16</v>
      </c>
      <c r="Q34" s="363" t="s">
        <v>58</v>
      </c>
      <c r="R34" s="10" t="s">
        <v>523</v>
      </c>
      <c r="S34" s="362">
        <v>24</v>
      </c>
      <c r="T34" s="363" t="s">
        <v>58</v>
      </c>
      <c r="U34" s="368" t="s">
        <v>522</v>
      </c>
      <c r="V34" s="362">
        <v>1.9</v>
      </c>
      <c r="W34" s="363" t="s">
        <v>58</v>
      </c>
      <c r="X34" s="10" t="s">
        <v>523</v>
      </c>
      <c r="Y34" s="362">
        <v>48</v>
      </c>
      <c r="Z34" s="11">
        <v>1</v>
      </c>
      <c r="AA34" s="368" t="s">
        <v>522</v>
      </c>
      <c r="AB34" s="362">
        <v>18</v>
      </c>
      <c r="AC34" s="199">
        <v>38</v>
      </c>
      <c r="AD34" s="10" t="s">
        <v>523</v>
      </c>
      <c r="AE34" s="362">
        <v>48</v>
      </c>
      <c r="AF34" s="257">
        <v>2.3</v>
      </c>
      <c r="AG34" s="368" t="s">
        <v>527</v>
      </c>
      <c r="AH34" s="361">
        <v>10</v>
      </c>
      <c r="AI34" s="367">
        <v>2</v>
      </c>
      <c r="AJ34" s="368" t="s">
        <v>522</v>
      </c>
      <c r="AK34" s="257">
        <v>3.3</v>
      </c>
      <c r="AL34" s="368" t="s">
        <v>527</v>
      </c>
      <c r="AM34" s="361">
        <v>10</v>
      </c>
      <c r="AN34" s="366">
        <v>4</v>
      </c>
    </row>
    <row r="35" spans="1:40" ht="18.75" customHeight="1">
      <c r="A35" s="225"/>
      <c r="B35" s="41"/>
      <c r="C35" s="272" t="s">
        <v>533</v>
      </c>
      <c r="D35" s="10">
        <v>1</v>
      </c>
      <c r="E35" s="363" t="s">
        <v>58</v>
      </c>
      <c r="F35" s="10" t="s">
        <v>523</v>
      </c>
      <c r="G35" s="362">
        <v>24</v>
      </c>
      <c r="H35" s="257">
        <v>7.1</v>
      </c>
      <c r="I35" s="386" t="s">
        <v>522</v>
      </c>
      <c r="J35" s="364">
        <v>7.6</v>
      </c>
      <c r="K35" s="363" t="s">
        <v>58</v>
      </c>
      <c r="L35" s="10" t="s">
        <v>523</v>
      </c>
      <c r="M35" s="362">
        <v>24</v>
      </c>
      <c r="N35" s="257">
        <v>7.6</v>
      </c>
      <c r="O35" s="368" t="s">
        <v>522</v>
      </c>
      <c r="P35" s="362">
        <v>12</v>
      </c>
      <c r="Q35" s="199">
        <v>4</v>
      </c>
      <c r="R35" s="10" t="s">
        <v>523</v>
      </c>
      <c r="S35" s="362">
        <v>12</v>
      </c>
      <c r="T35" s="365">
        <v>1.1</v>
      </c>
      <c r="U35" s="368" t="s">
        <v>522</v>
      </c>
      <c r="V35" s="362">
        <v>5.5</v>
      </c>
      <c r="W35" s="363" t="s">
        <v>58</v>
      </c>
      <c r="X35" s="10" t="s">
        <v>523</v>
      </c>
      <c r="Y35" s="362">
        <v>24</v>
      </c>
      <c r="Z35" s="11">
        <v>1</v>
      </c>
      <c r="AA35" s="368" t="s">
        <v>522</v>
      </c>
      <c r="AB35" s="362">
        <v>16</v>
      </c>
      <c r="AC35" s="199">
        <v>6</v>
      </c>
      <c r="AD35" s="10" t="s">
        <v>523</v>
      </c>
      <c r="AE35" s="362">
        <v>24</v>
      </c>
      <c r="AF35" s="257">
        <v>1.3</v>
      </c>
      <c r="AG35" s="368" t="s">
        <v>527</v>
      </c>
      <c r="AH35" s="361">
        <v>10</v>
      </c>
      <c r="AI35" s="367">
        <v>2</v>
      </c>
      <c r="AJ35" s="368" t="s">
        <v>522</v>
      </c>
      <c r="AK35" s="257">
        <v>2.4</v>
      </c>
      <c r="AL35" s="368" t="s">
        <v>527</v>
      </c>
      <c r="AM35" s="361">
        <v>10</v>
      </c>
      <c r="AN35" s="366">
        <v>4</v>
      </c>
    </row>
    <row r="36" spans="1:40" ht="18.75" customHeight="1">
      <c r="A36" s="21" t="s">
        <v>550</v>
      </c>
      <c r="B36" s="41"/>
      <c r="C36" s="272" t="s">
        <v>539</v>
      </c>
      <c r="D36" s="10">
        <v>1</v>
      </c>
      <c r="E36" s="199">
        <v>1</v>
      </c>
      <c r="F36" s="10" t="s">
        <v>523</v>
      </c>
      <c r="G36" s="362">
        <v>24</v>
      </c>
      <c r="H36" s="257">
        <v>7.1</v>
      </c>
      <c r="I36" s="386" t="s">
        <v>522</v>
      </c>
      <c r="J36" s="364">
        <v>8.6</v>
      </c>
      <c r="K36" s="363" t="s">
        <v>58</v>
      </c>
      <c r="L36" s="10" t="s">
        <v>523</v>
      </c>
      <c r="M36" s="362">
        <v>24</v>
      </c>
      <c r="N36" s="257">
        <v>6.6</v>
      </c>
      <c r="O36" s="368" t="s">
        <v>522</v>
      </c>
      <c r="P36" s="362">
        <v>12</v>
      </c>
      <c r="Q36" s="363" t="s">
        <v>58</v>
      </c>
      <c r="R36" s="10" t="s">
        <v>523</v>
      </c>
      <c r="S36" s="362">
        <v>12</v>
      </c>
      <c r="T36" s="365">
        <v>1.2</v>
      </c>
      <c r="U36" s="368" t="s">
        <v>522</v>
      </c>
      <c r="V36" s="362">
        <v>4.4</v>
      </c>
      <c r="W36" s="363" t="s">
        <v>58</v>
      </c>
      <c r="X36" s="10" t="s">
        <v>523</v>
      </c>
      <c r="Y36" s="362">
        <v>24</v>
      </c>
      <c r="Z36" s="11">
        <v>6</v>
      </c>
      <c r="AA36" s="368" t="s">
        <v>522</v>
      </c>
      <c r="AB36" s="362">
        <v>37</v>
      </c>
      <c r="AC36" s="11" t="s">
        <v>58</v>
      </c>
      <c r="AD36" s="10" t="s">
        <v>523</v>
      </c>
      <c r="AE36" s="362">
        <v>24</v>
      </c>
      <c r="AF36" s="257">
        <v>3.3</v>
      </c>
      <c r="AG36" s="368" t="s">
        <v>527</v>
      </c>
      <c r="AH36" s="361">
        <v>10</v>
      </c>
      <c r="AI36" s="367">
        <v>2</v>
      </c>
      <c r="AJ36" s="368" t="s">
        <v>522</v>
      </c>
      <c r="AK36" s="257">
        <v>3.5</v>
      </c>
      <c r="AL36" s="368" t="s">
        <v>527</v>
      </c>
      <c r="AM36" s="361">
        <v>10</v>
      </c>
      <c r="AN36" s="366">
        <v>4</v>
      </c>
    </row>
    <row r="37" spans="1:40" ht="18.75" customHeight="1">
      <c r="A37" s="225" t="s">
        <v>549</v>
      </c>
      <c r="B37" s="41"/>
      <c r="C37" s="272" t="s">
        <v>534</v>
      </c>
      <c r="D37" s="10">
        <v>1</v>
      </c>
      <c r="E37" s="363" t="s">
        <v>58</v>
      </c>
      <c r="F37" s="10" t="s">
        <v>523</v>
      </c>
      <c r="G37" s="362">
        <v>12</v>
      </c>
      <c r="H37" s="257">
        <v>7</v>
      </c>
      <c r="I37" s="386" t="s">
        <v>522</v>
      </c>
      <c r="J37" s="364">
        <v>7.7</v>
      </c>
      <c r="K37" s="363" t="s">
        <v>58</v>
      </c>
      <c r="L37" s="10" t="s">
        <v>523</v>
      </c>
      <c r="M37" s="362">
        <v>12</v>
      </c>
      <c r="N37" s="257">
        <v>8.7</v>
      </c>
      <c r="O37" s="368" t="s">
        <v>522</v>
      </c>
      <c r="P37" s="362">
        <v>12</v>
      </c>
      <c r="Q37" s="363" t="s">
        <v>58</v>
      </c>
      <c r="R37" s="10" t="s">
        <v>523</v>
      </c>
      <c r="S37" s="362">
        <v>12</v>
      </c>
      <c r="T37" s="363" t="s">
        <v>58</v>
      </c>
      <c r="U37" s="368" t="s">
        <v>522</v>
      </c>
      <c r="V37" s="362">
        <v>1.1</v>
      </c>
      <c r="W37" s="363" t="s">
        <v>58</v>
      </c>
      <c r="X37" s="10" t="s">
        <v>523</v>
      </c>
      <c r="Y37" s="362">
        <v>12</v>
      </c>
      <c r="Z37" s="11">
        <v>1</v>
      </c>
      <c r="AA37" s="368" t="s">
        <v>522</v>
      </c>
      <c r="AB37" s="362">
        <v>12</v>
      </c>
      <c r="AC37" s="199">
        <v>11</v>
      </c>
      <c r="AD37" s="10" t="s">
        <v>523</v>
      </c>
      <c r="AE37" s="362">
        <v>12</v>
      </c>
      <c r="AF37" s="257">
        <v>7.9</v>
      </c>
      <c r="AG37" s="368" t="s">
        <v>527</v>
      </c>
      <c r="AH37" s="361">
        <v>10</v>
      </c>
      <c r="AI37" s="367">
        <v>2</v>
      </c>
      <c r="AJ37" s="368" t="s">
        <v>522</v>
      </c>
      <c r="AK37" s="257">
        <v>9.5</v>
      </c>
      <c r="AL37" s="368" t="s">
        <v>527</v>
      </c>
      <c r="AM37" s="361">
        <v>10</v>
      </c>
      <c r="AN37" s="366">
        <v>4</v>
      </c>
    </row>
    <row r="38" spans="1:40" ht="18.75" customHeight="1">
      <c r="A38" s="225"/>
      <c r="B38" s="41"/>
      <c r="C38" s="272" t="s">
        <v>533</v>
      </c>
      <c r="D38" s="10">
        <v>1</v>
      </c>
      <c r="E38" s="363" t="s">
        <v>58</v>
      </c>
      <c r="F38" s="10" t="s">
        <v>523</v>
      </c>
      <c r="G38" s="362">
        <v>12</v>
      </c>
      <c r="H38" s="257">
        <v>6.9</v>
      </c>
      <c r="I38" s="386" t="s">
        <v>522</v>
      </c>
      <c r="J38" s="364">
        <v>7.3</v>
      </c>
      <c r="K38" s="363" t="s">
        <v>58</v>
      </c>
      <c r="L38" s="10" t="s">
        <v>523</v>
      </c>
      <c r="M38" s="362">
        <v>12</v>
      </c>
      <c r="N38" s="257">
        <v>6.7</v>
      </c>
      <c r="O38" s="368" t="s">
        <v>522</v>
      </c>
      <c r="P38" s="362">
        <v>11</v>
      </c>
      <c r="Q38" s="199">
        <v>3</v>
      </c>
      <c r="R38" s="10" t="s">
        <v>523</v>
      </c>
      <c r="S38" s="362">
        <v>12</v>
      </c>
      <c r="T38" s="365">
        <v>1.3</v>
      </c>
      <c r="U38" s="368" t="s">
        <v>522</v>
      </c>
      <c r="V38" s="362">
        <v>3.8</v>
      </c>
      <c r="W38" s="363" t="s">
        <v>58</v>
      </c>
      <c r="X38" s="10" t="s">
        <v>523</v>
      </c>
      <c r="Y38" s="362">
        <v>12</v>
      </c>
      <c r="Z38" s="11">
        <v>4</v>
      </c>
      <c r="AA38" s="368" t="s">
        <v>522</v>
      </c>
      <c r="AB38" s="362">
        <v>19</v>
      </c>
      <c r="AC38" s="199">
        <v>10</v>
      </c>
      <c r="AD38" s="10" t="s">
        <v>523</v>
      </c>
      <c r="AE38" s="362">
        <v>12</v>
      </c>
      <c r="AF38" s="257">
        <v>3.3</v>
      </c>
      <c r="AG38" s="368" t="s">
        <v>527</v>
      </c>
      <c r="AH38" s="361">
        <v>10</v>
      </c>
      <c r="AI38" s="367">
        <v>3</v>
      </c>
      <c r="AJ38" s="368" t="s">
        <v>522</v>
      </c>
      <c r="AK38" s="257">
        <v>7</v>
      </c>
      <c r="AL38" s="368" t="s">
        <v>527</v>
      </c>
      <c r="AM38" s="361">
        <v>10</v>
      </c>
      <c r="AN38" s="366">
        <v>4</v>
      </c>
    </row>
    <row r="39" spans="1:40" ht="18.75" customHeight="1">
      <c r="A39" s="21" t="s">
        <v>548</v>
      </c>
      <c r="B39" s="41"/>
      <c r="C39" s="272" t="s">
        <v>534</v>
      </c>
      <c r="D39" s="10">
        <v>1</v>
      </c>
      <c r="E39" s="199">
        <v>2</v>
      </c>
      <c r="F39" s="10" t="s">
        <v>523</v>
      </c>
      <c r="G39" s="362">
        <v>12</v>
      </c>
      <c r="H39" s="257">
        <v>6.9</v>
      </c>
      <c r="I39" s="386" t="s">
        <v>522</v>
      </c>
      <c r="J39" s="364">
        <v>9.2</v>
      </c>
      <c r="K39" s="363" t="s">
        <v>58</v>
      </c>
      <c r="L39" s="10" t="s">
        <v>523</v>
      </c>
      <c r="M39" s="362">
        <v>12</v>
      </c>
      <c r="N39" s="257">
        <v>8.5</v>
      </c>
      <c r="O39" s="368" t="s">
        <v>522</v>
      </c>
      <c r="P39" s="362">
        <v>13</v>
      </c>
      <c r="Q39" s="199">
        <v>3</v>
      </c>
      <c r="R39" s="10" t="s">
        <v>523</v>
      </c>
      <c r="S39" s="362">
        <v>12</v>
      </c>
      <c r="T39" s="370">
        <v>0.7</v>
      </c>
      <c r="U39" s="368" t="s">
        <v>522</v>
      </c>
      <c r="V39" s="369">
        <v>7.1</v>
      </c>
      <c r="W39" s="199">
        <v>4</v>
      </c>
      <c r="X39" s="10" t="s">
        <v>523</v>
      </c>
      <c r="Y39" s="362">
        <v>12</v>
      </c>
      <c r="Z39" s="11">
        <v>5</v>
      </c>
      <c r="AA39" s="368" t="s">
        <v>522</v>
      </c>
      <c r="AB39" s="362">
        <v>53</v>
      </c>
      <c r="AC39" s="199">
        <v>11</v>
      </c>
      <c r="AD39" s="10" t="s">
        <v>523</v>
      </c>
      <c r="AE39" s="362">
        <v>12</v>
      </c>
      <c r="AF39" s="257">
        <v>7.9</v>
      </c>
      <c r="AG39" s="368" t="s">
        <v>527</v>
      </c>
      <c r="AH39" s="361">
        <v>10</v>
      </c>
      <c r="AI39" s="367">
        <v>2</v>
      </c>
      <c r="AJ39" s="368" t="s">
        <v>522</v>
      </c>
      <c r="AK39" s="257">
        <v>7.9</v>
      </c>
      <c r="AL39" s="368" t="s">
        <v>527</v>
      </c>
      <c r="AM39" s="361">
        <v>10</v>
      </c>
      <c r="AN39" s="366">
        <v>4</v>
      </c>
    </row>
    <row r="40" spans="1:40" ht="18.75" customHeight="1">
      <c r="A40" s="225" t="s">
        <v>547</v>
      </c>
      <c r="B40" s="41"/>
      <c r="C40" s="272" t="s">
        <v>534</v>
      </c>
      <c r="D40" s="10">
        <v>1</v>
      </c>
      <c r="E40" s="363" t="s">
        <v>58</v>
      </c>
      <c r="F40" s="10" t="s">
        <v>523</v>
      </c>
      <c r="G40" s="362">
        <v>12</v>
      </c>
      <c r="H40" s="257">
        <v>6.9</v>
      </c>
      <c r="I40" s="386" t="s">
        <v>522</v>
      </c>
      <c r="J40" s="364">
        <v>7.5</v>
      </c>
      <c r="K40" s="363" t="s">
        <v>58</v>
      </c>
      <c r="L40" s="10" t="s">
        <v>523</v>
      </c>
      <c r="M40" s="362">
        <v>12</v>
      </c>
      <c r="N40" s="257">
        <v>7.8</v>
      </c>
      <c r="O40" s="368" t="s">
        <v>522</v>
      </c>
      <c r="P40" s="362">
        <v>12</v>
      </c>
      <c r="Q40" s="363" t="s">
        <v>58</v>
      </c>
      <c r="R40" s="10" t="s">
        <v>523</v>
      </c>
      <c r="S40" s="362">
        <v>12</v>
      </c>
      <c r="T40" s="370">
        <v>0.6</v>
      </c>
      <c r="U40" s="368" t="s">
        <v>522</v>
      </c>
      <c r="V40" s="364">
        <v>1.5</v>
      </c>
      <c r="W40" s="199">
        <v>6</v>
      </c>
      <c r="X40" s="10" t="s">
        <v>523</v>
      </c>
      <c r="Y40" s="362">
        <v>12</v>
      </c>
      <c r="Z40" s="11">
        <v>5</v>
      </c>
      <c r="AA40" s="368" t="s">
        <v>522</v>
      </c>
      <c r="AB40" s="362">
        <v>52</v>
      </c>
      <c r="AC40" s="199">
        <v>12</v>
      </c>
      <c r="AD40" s="10" t="s">
        <v>523</v>
      </c>
      <c r="AE40" s="362">
        <v>12</v>
      </c>
      <c r="AF40" s="257">
        <v>1.3</v>
      </c>
      <c r="AG40" s="368" t="s">
        <v>527</v>
      </c>
      <c r="AH40" s="361">
        <v>10</v>
      </c>
      <c r="AI40" s="367">
        <v>3</v>
      </c>
      <c r="AJ40" s="368" t="s">
        <v>522</v>
      </c>
      <c r="AK40" s="257">
        <v>4.9</v>
      </c>
      <c r="AL40" s="368" t="s">
        <v>527</v>
      </c>
      <c r="AM40" s="361">
        <v>10</v>
      </c>
      <c r="AN40" s="366">
        <v>4</v>
      </c>
    </row>
    <row r="41" spans="1:40" ht="18.75" customHeight="1">
      <c r="A41" s="225"/>
      <c r="B41" s="41"/>
      <c r="C41" s="272" t="s">
        <v>533</v>
      </c>
      <c r="D41" s="10">
        <v>1</v>
      </c>
      <c r="E41" s="199">
        <v>1</v>
      </c>
      <c r="F41" s="10" t="s">
        <v>523</v>
      </c>
      <c r="G41" s="362">
        <v>12</v>
      </c>
      <c r="H41" s="257">
        <v>6.9</v>
      </c>
      <c r="I41" s="386" t="s">
        <v>522</v>
      </c>
      <c r="J41" s="364">
        <v>9.1</v>
      </c>
      <c r="K41" s="363" t="s">
        <v>58</v>
      </c>
      <c r="L41" s="10" t="s">
        <v>523</v>
      </c>
      <c r="M41" s="362">
        <v>12</v>
      </c>
      <c r="N41" s="257">
        <v>8.2</v>
      </c>
      <c r="O41" s="368" t="s">
        <v>522</v>
      </c>
      <c r="P41" s="362">
        <v>13</v>
      </c>
      <c r="Q41" s="199">
        <v>2</v>
      </c>
      <c r="R41" s="10" t="s">
        <v>523</v>
      </c>
      <c r="S41" s="362">
        <v>12</v>
      </c>
      <c r="T41" s="365">
        <v>0.6</v>
      </c>
      <c r="U41" s="368" t="s">
        <v>522</v>
      </c>
      <c r="V41" s="362">
        <v>10</v>
      </c>
      <c r="W41" s="199">
        <v>5</v>
      </c>
      <c r="X41" s="10" t="s">
        <v>523</v>
      </c>
      <c r="Y41" s="362">
        <v>12</v>
      </c>
      <c r="Z41" s="11">
        <v>5</v>
      </c>
      <c r="AA41" s="368" t="s">
        <v>522</v>
      </c>
      <c r="AB41" s="362">
        <v>64</v>
      </c>
      <c r="AC41" s="199">
        <v>10</v>
      </c>
      <c r="AD41" s="10" t="s">
        <v>523</v>
      </c>
      <c r="AE41" s="362">
        <v>12</v>
      </c>
      <c r="AF41" s="257">
        <v>1.7</v>
      </c>
      <c r="AG41" s="368" t="s">
        <v>527</v>
      </c>
      <c r="AH41" s="361">
        <v>10</v>
      </c>
      <c r="AI41" s="367">
        <v>3</v>
      </c>
      <c r="AJ41" s="368" t="s">
        <v>522</v>
      </c>
      <c r="AK41" s="257">
        <v>7.9</v>
      </c>
      <c r="AL41" s="368" t="s">
        <v>527</v>
      </c>
      <c r="AM41" s="361">
        <v>10</v>
      </c>
      <c r="AN41" s="366">
        <v>4</v>
      </c>
    </row>
    <row r="42" spans="1:40" ht="18.75" customHeight="1">
      <c r="A42" s="225" t="s">
        <v>546</v>
      </c>
      <c r="B42" s="41"/>
      <c r="C42" s="272" t="s">
        <v>534</v>
      </c>
      <c r="D42" s="10">
        <v>1</v>
      </c>
      <c r="E42" s="199">
        <v>1</v>
      </c>
      <c r="F42" s="10" t="s">
        <v>523</v>
      </c>
      <c r="G42" s="362">
        <v>24</v>
      </c>
      <c r="H42" s="257">
        <v>7</v>
      </c>
      <c r="I42" s="386" t="s">
        <v>522</v>
      </c>
      <c r="J42" s="364">
        <v>8.6</v>
      </c>
      <c r="K42" s="363" t="s">
        <v>58</v>
      </c>
      <c r="L42" s="10" t="s">
        <v>523</v>
      </c>
      <c r="M42" s="362">
        <v>24</v>
      </c>
      <c r="N42" s="257">
        <v>9</v>
      </c>
      <c r="O42" s="368" t="s">
        <v>522</v>
      </c>
      <c r="P42" s="362">
        <v>13</v>
      </c>
      <c r="Q42" s="363" t="s">
        <v>58</v>
      </c>
      <c r="R42" s="10" t="s">
        <v>523</v>
      </c>
      <c r="S42" s="362">
        <v>12</v>
      </c>
      <c r="T42" s="363" t="s">
        <v>58</v>
      </c>
      <c r="U42" s="368" t="s">
        <v>522</v>
      </c>
      <c r="V42" s="362">
        <v>1.3</v>
      </c>
      <c r="W42" s="199">
        <v>1</v>
      </c>
      <c r="X42" s="10" t="s">
        <v>523</v>
      </c>
      <c r="Y42" s="362">
        <v>24</v>
      </c>
      <c r="Z42" s="11">
        <v>1</v>
      </c>
      <c r="AA42" s="368" t="s">
        <v>522</v>
      </c>
      <c r="AB42" s="362">
        <v>29</v>
      </c>
      <c r="AC42" s="199">
        <v>15</v>
      </c>
      <c r="AD42" s="10" t="s">
        <v>523</v>
      </c>
      <c r="AE42" s="362">
        <v>24</v>
      </c>
      <c r="AF42" s="257">
        <v>2.3</v>
      </c>
      <c r="AG42" s="368" t="s">
        <v>527</v>
      </c>
      <c r="AH42" s="361">
        <v>10</v>
      </c>
      <c r="AI42" s="367">
        <v>2</v>
      </c>
      <c r="AJ42" s="368" t="s">
        <v>522</v>
      </c>
      <c r="AK42" s="257">
        <v>1.1</v>
      </c>
      <c r="AL42" s="368" t="s">
        <v>527</v>
      </c>
      <c r="AM42" s="361">
        <v>10</v>
      </c>
      <c r="AN42" s="366">
        <v>4</v>
      </c>
    </row>
    <row r="43" spans="1:40" ht="18.75" customHeight="1">
      <c r="A43" s="225"/>
      <c r="B43" s="41"/>
      <c r="C43" s="272" t="s">
        <v>533</v>
      </c>
      <c r="D43" s="10">
        <v>1</v>
      </c>
      <c r="E43" s="363" t="s">
        <v>58</v>
      </c>
      <c r="F43" s="10" t="s">
        <v>523</v>
      </c>
      <c r="G43" s="362">
        <v>24</v>
      </c>
      <c r="H43" s="257">
        <v>7.1</v>
      </c>
      <c r="I43" s="386" t="s">
        <v>522</v>
      </c>
      <c r="J43" s="364">
        <v>8.3</v>
      </c>
      <c r="K43" s="363" t="s">
        <v>58</v>
      </c>
      <c r="L43" s="10" t="s">
        <v>523</v>
      </c>
      <c r="M43" s="362">
        <v>24</v>
      </c>
      <c r="N43" s="257">
        <v>8.9</v>
      </c>
      <c r="O43" s="368" t="s">
        <v>522</v>
      </c>
      <c r="P43" s="362">
        <v>12</v>
      </c>
      <c r="Q43" s="363" t="s">
        <v>58</v>
      </c>
      <c r="R43" s="10" t="s">
        <v>523</v>
      </c>
      <c r="S43" s="362">
        <v>12</v>
      </c>
      <c r="T43" s="363" t="s">
        <v>58</v>
      </c>
      <c r="U43" s="368" t="s">
        <v>522</v>
      </c>
      <c r="V43" s="362">
        <v>1.8</v>
      </c>
      <c r="W43" s="199">
        <v>2</v>
      </c>
      <c r="X43" s="10" t="s">
        <v>523</v>
      </c>
      <c r="Y43" s="362">
        <v>24</v>
      </c>
      <c r="Z43" s="11">
        <v>1</v>
      </c>
      <c r="AA43" s="368" t="s">
        <v>522</v>
      </c>
      <c r="AB43" s="362">
        <v>38</v>
      </c>
      <c r="AC43" s="199">
        <v>7</v>
      </c>
      <c r="AD43" s="10" t="s">
        <v>523</v>
      </c>
      <c r="AE43" s="362">
        <v>24</v>
      </c>
      <c r="AF43" s="257">
        <v>4.9</v>
      </c>
      <c r="AG43" s="368" t="s">
        <v>527</v>
      </c>
      <c r="AH43" s="361">
        <v>10</v>
      </c>
      <c r="AI43" s="367">
        <v>2</v>
      </c>
      <c r="AJ43" s="368" t="s">
        <v>522</v>
      </c>
      <c r="AK43" s="257">
        <v>2.8</v>
      </c>
      <c r="AL43" s="368" t="s">
        <v>527</v>
      </c>
      <c r="AM43" s="361">
        <v>10</v>
      </c>
      <c r="AN43" s="366">
        <v>4</v>
      </c>
    </row>
    <row r="44" spans="1:40" ht="18.75" customHeight="1">
      <c r="A44" s="21" t="s">
        <v>545</v>
      </c>
      <c r="B44" s="41"/>
      <c r="C44" s="272" t="s">
        <v>539</v>
      </c>
      <c r="D44" s="10">
        <v>2</v>
      </c>
      <c r="E44" s="199">
        <v>4</v>
      </c>
      <c r="F44" s="10" t="s">
        <v>523</v>
      </c>
      <c r="G44" s="362">
        <v>36</v>
      </c>
      <c r="H44" s="257">
        <v>7.1</v>
      </c>
      <c r="I44" s="386" t="s">
        <v>522</v>
      </c>
      <c r="J44" s="364">
        <v>9.4</v>
      </c>
      <c r="K44" s="199">
        <v>2</v>
      </c>
      <c r="L44" s="10" t="s">
        <v>523</v>
      </c>
      <c r="M44" s="362">
        <v>36</v>
      </c>
      <c r="N44" s="257">
        <v>4.2</v>
      </c>
      <c r="O44" s="368" t="s">
        <v>522</v>
      </c>
      <c r="P44" s="362">
        <v>13</v>
      </c>
      <c r="Q44" s="363" t="s">
        <v>58</v>
      </c>
      <c r="R44" s="10" t="s">
        <v>523</v>
      </c>
      <c r="S44" s="362">
        <v>24</v>
      </c>
      <c r="T44" s="370">
        <v>0.9</v>
      </c>
      <c r="U44" s="368" t="s">
        <v>522</v>
      </c>
      <c r="V44" s="364">
        <v>5</v>
      </c>
      <c r="W44" s="363" t="s">
        <v>58</v>
      </c>
      <c r="X44" s="10" t="s">
        <v>523</v>
      </c>
      <c r="Y44" s="362">
        <v>36</v>
      </c>
      <c r="Z44" s="11">
        <v>5</v>
      </c>
      <c r="AA44" s="368" t="s">
        <v>522</v>
      </c>
      <c r="AB44" s="362">
        <v>23</v>
      </c>
      <c r="AC44" s="11" t="s">
        <v>58</v>
      </c>
      <c r="AD44" s="10" t="s">
        <v>523</v>
      </c>
      <c r="AE44" s="362">
        <v>36</v>
      </c>
      <c r="AF44" s="257">
        <v>4.5</v>
      </c>
      <c r="AG44" s="368" t="s">
        <v>527</v>
      </c>
      <c r="AH44" s="361">
        <v>10</v>
      </c>
      <c r="AI44" s="367">
        <v>2</v>
      </c>
      <c r="AJ44" s="368" t="s">
        <v>522</v>
      </c>
      <c r="AK44" s="257">
        <v>4.9</v>
      </c>
      <c r="AL44" s="368" t="s">
        <v>527</v>
      </c>
      <c r="AM44" s="361">
        <v>10</v>
      </c>
      <c r="AN44" s="366">
        <v>4</v>
      </c>
    </row>
    <row r="45" spans="1:40" ht="18.75" customHeight="1">
      <c r="A45" s="21" t="s">
        <v>544</v>
      </c>
      <c r="B45" s="41"/>
      <c r="C45" s="272" t="s">
        <v>533</v>
      </c>
      <c r="D45" s="10">
        <v>1</v>
      </c>
      <c r="E45" s="363" t="s">
        <v>58</v>
      </c>
      <c r="F45" s="10" t="s">
        <v>523</v>
      </c>
      <c r="G45" s="362">
        <v>12</v>
      </c>
      <c r="H45" s="257">
        <v>7.2</v>
      </c>
      <c r="I45" s="386" t="s">
        <v>522</v>
      </c>
      <c r="J45" s="364">
        <v>7.9</v>
      </c>
      <c r="K45" s="363" t="s">
        <v>58</v>
      </c>
      <c r="L45" s="10" t="s">
        <v>523</v>
      </c>
      <c r="M45" s="362">
        <v>12</v>
      </c>
      <c r="N45" s="257">
        <v>7.1</v>
      </c>
      <c r="O45" s="368" t="s">
        <v>522</v>
      </c>
      <c r="P45" s="362">
        <v>12</v>
      </c>
      <c r="Q45" s="199">
        <v>1</v>
      </c>
      <c r="R45" s="10" t="s">
        <v>523</v>
      </c>
      <c r="S45" s="362">
        <v>12</v>
      </c>
      <c r="T45" s="370">
        <v>1.1</v>
      </c>
      <c r="U45" s="368" t="s">
        <v>522</v>
      </c>
      <c r="V45" s="362">
        <v>5.5</v>
      </c>
      <c r="W45" s="199">
        <v>1</v>
      </c>
      <c r="X45" s="10" t="s">
        <v>523</v>
      </c>
      <c r="Y45" s="362">
        <v>12</v>
      </c>
      <c r="Z45" s="11">
        <v>3</v>
      </c>
      <c r="AA45" s="368" t="s">
        <v>522</v>
      </c>
      <c r="AB45" s="362">
        <v>38</v>
      </c>
      <c r="AC45" s="199">
        <v>9</v>
      </c>
      <c r="AD45" s="10" t="s">
        <v>523</v>
      </c>
      <c r="AE45" s="362">
        <v>12</v>
      </c>
      <c r="AF45" s="257">
        <v>2.2</v>
      </c>
      <c r="AG45" s="368" t="s">
        <v>527</v>
      </c>
      <c r="AH45" s="361">
        <v>10</v>
      </c>
      <c r="AI45" s="367">
        <v>3</v>
      </c>
      <c r="AJ45" s="368" t="s">
        <v>522</v>
      </c>
      <c r="AK45" s="257">
        <v>1.6</v>
      </c>
      <c r="AL45" s="368" t="s">
        <v>527</v>
      </c>
      <c r="AM45" s="361">
        <v>10</v>
      </c>
      <c r="AN45" s="366">
        <v>6</v>
      </c>
    </row>
    <row r="46" spans="1:40" ht="18.75" customHeight="1">
      <c r="A46" s="21" t="s">
        <v>543</v>
      </c>
      <c r="B46" s="41"/>
      <c r="C46" s="272" t="s">
        <v>533</v>
      </c>
      <c r="D46" s="10">
        <v>1</v>
      </c>
      <c r="E46" s="363" t="s">
        <v>58</v>
      </c>
      <c r="F46" s="10" t="s">
        <v>523</v>
      </c>
      <c r="G46" s="362">
        <v>12</v>
      </c>
      <c r="H46" s="257">
        <v>6.7</v>
      </c>
      <c r="I46" s="386" t="s">
        <v>522</v>
      </c>
      <c r="J46" s="364">
        <v>7.5</v>
      </c>
      <c r="K46" s="199">
        <v>1</v>
      </c>
      <c r="L46" s="10" t="s">
        <v>523</v>
      </c>
      <c r="M46" s="362">
        <v>12</v>
      </c>
      <c r="N46" s="257">
        <v>4.8</v>
      </c>
      <c r="O46" s="368" t="s">
        <v>522</v>
      </c>
      <c r="P46" s="362">
        <v>13</v>
      </c>
      <c r="Q46" s="199">
        <v>3</v>
      </c>
      <c r="R46" s="10" t="s">
        <v>523</v>
      </c>
      <c r="S46" s="362">
        <v>12</v>
      </c>
      <c r="T46" s="363" t="s">
        <v>58</v>
      </c>
      <c r="U46" s="368" t="s">
        <v>522</v>
      </c>
      <c r="V46" s="362">
        <v>8.8</v>
      </c>
      <c r="W46" s="363" t="s">
        <v>58</v>
      </c>
      <c r="X46" s="10" t="s">
        <v>523</v>
      </c>
      <c r="Y46" s="362">
        <v>12</v>
      </c>
      <c r="Z46" s="11">
        <v>2</v>
      </c>
      <c r="AA46" s="368" t="s">
        <v>522</v>
      </c>
      <c r="AB46" s="362">
        <v>24</v>
      </c>
      <c r="AC46" s="199">
        <v>6</v>
      </c>
      <c r="AD46" s="10" t="s">
        <v>523</v>
      </c>
      <c r="AE46" s="362">
        <v>12</v>
      </c>
      <c r="AF46" s="257">
        <v>7.8</v>
      </c>
      <c r="AG46" s="368" t="s">
        <v>527</v>
      </c>
      <c r="AH46" s="361">
        <v>10</v>
      </c>
      <c r="AI46" s="367">
        <v>2</v>
      </c>
      <c r="AJ46" s="368" t="s">
        <v>522</v>
      </c>
      <c r="AK46" s="257">
        <v>9.2</v>
      </c>
      <c r="AL46" s="368" t="s">
        <v>527</v>
      </c>
      <c r="AM46" s="361">
        <v>10</v>
      </c>
      <c r="AN46" s="366">
        <v>5</v>
      </c>
    </row>
    <row r="47" spans="1:40" ht="18.75" customHeight="1">
      <c r="A47" s="225" t="s">
        <v>542</v>
      </c>
      <c r="B47" s="41"/>
      <c r="C47" s="272" t="s">
        <v>534</v>
      </c>
      <c r="D47" s="10">
        <v>1</v>
      </c>
      <c r="E47" s="363" t="s">
        <v>58</v>
      </c>
      <c r="F47" s="10" t="s">
        <v>523</v>
      </c>
      <c r="G47" s="362">
        <v>12</v>
      </c>
      <c r="H47" s="257">
        <v>7.3</v>
      </c>
      <c r="I47" s="386" t="s">
        <v>522</v>
      </c>
      <c r="J47" s="364">
        <v>7.9</v>
      </c>
      <c r="K47" s="363" t="s">
        <v>58</v>
      </c>
      <c r="L47" s="10" t="s">
        <v>523</v>
      </c>
      <c r="M47" s="362">
        <v>12</v>
      </c>
      <c r="N47" s="257">
        <v>7.9</v>
      </c>
      <c r="O47" s="368" t="s">
        <v>522</v>
      </c>
      <c r="P47" s="362">
        <v>13</v>
      </c>
      <c r="Q47" s="363" t="s">
        <v>58</v>
      </c>
      <c r="R47" s="10" t="s">
        <v>523</v>
      </c>
      <c r="S47" s="362">
        <v>12</v>
      </c>
      <c r="T47" s="363" t="s">
        <v>58</v>
      </c>
      <c r="U47" s="368" t="s">
        <v>522</v>
      </c>
      <c r="V47" s="362">
        <v>1.2</v>
      </c>
      <c r="W47" s="363" t="s">
        <v>58</v>
      </c>
      <c r="X47" s="10" t="s">
        <v>523</v>
      </c>
      <c r="Y47" s="362">
        <v>12</v>
      </c>
      <c r="Z47" s="11" t="s">
        <v>58</v>
      </c>
      <c r="AA47" s="368" t="s">
        <v>522</v>
      </c>
      <c r="AB47" s="362">
        <v>18</v>
      </c>
      <c r="AC47" s="199">
        <v>12</v>
      </c>
      <c r="AD47" s="10" t="s">
        <v>523</v>
      </c>
      <c r="AE47" s="362">
        <v>12</v>
      </c>
      <c r="AF47" s="257">
        <v>1.3</v>
      </c>
      <c r="AG47" s="368" t="s">
        <v>527</v>
      </c>
      <c r="AH47" s="361">
        <v>10</v>
      </c>
      <c r="AI47" s="367">
        <v>3</v>
      </c>
      <c r="AJ47" s="368" t="s">
        <v>522</v>
      </c>
      <c r="AK47" s="257">
        <v>4.9</v>
      </c>
      <c r="AL47" s="368" t="s">
        <v>527</v>
      </c>
      <c r="AM47" s="361">
        <v>10</v>
      </c>
      <c r="AN47" s="366">
        <v>4</v>
      </c>
    </row>
    <row r="48" spans="1:40" ht="18.75" customHeight="1">
      <c r="A48" s="225"/>
      <c r="B48" s="41"/>
      <c r="C48" s="272" t="s">
        <v>533</v>
      </c>
      <c r="D48" s="10">
        <v>2</v>
      </c>
      <c r="E48" s="363" t="s">
        <v>58</v>
      </c>
      <c r="F48" s="10" t="s">
        <v>523</v>
      </c>
      <c r="G48" s="362">
        <v>36</v>
      </c>
      <c r="H48" s="257">
        <v>7.1</v>
      </c>
      <c r="I48" s="386" t="s">
        <v>522</v>
      </c>
      <c r="J48" s="364">
        <v>7.8</v>
      </c>
      <c r="K48" s="363" t="s">
        <v>58</v>
      </c>
      <c r="L48" s="10" t="s">
        <v>523</v>
      </c>
      <c r="M48" s="362">
        <v>36</v>
      </c>
      <c r="N48" s="257">
        <v>6.2</v>
      </c>
      <c r="O48" s="368" t="s">
        <v>522</v>
      </c>
      <c r="P48" s="362">
        <v>13</v>
      </c>
      <c r="Q48" s="363" t="s">
        <v>58</v>
      </c>
      <c r="R48" s="10" t="s">
        <v>523</v>
      </c>
      <c r="S48" s="362">
        <v>24</v>
      </c>
      <c r="T48" s="363" t="s">
        <v>58</v>
      </c>
      <c r="U48" s="368" t="s">
        <v>522</v>
      </c>
      <c r="V48" s="362">
        <v>1.3</v>
      </c>
      <c r="W48" s="199">
        <v>2</v>
      </c>
      <c r="X48" s="10" t="s">
        <v>523</v>
      </c>
      <c r="Y48" s="362">
        <v>36</v>
      </c>
      <c r="Z48" s="11">
        <v>2</v>
      </c>
      <c r="AA48" s="368" t="s">
        <v>522</v>
      </c>
      <c r="AB48" s="362">
        <v>41</v>
      </c>
      <c r="AC48" s="199">
        <v>22</v>
      </c>
      <c r="AD48" s="10" t="s">
        <v>523</v>
      </c>
      <c r="AE48" s="362">
        <v>36</v>
      </c>
      <c r="AF48" s="257">
        <v>4.5</v>
      </c>
      <c r="AG48" s="368" t="s">
        <v>527</v>
      </c>
      <c r="AH48" s="361">
        <v>10</v>
      </c>
      <c r="AI48" s="367">
        <v>2</v>
      </c>
      <c r="AJ48" s="368" t="s">
        <v>522</v>
      </c>
      <c r="AK48" s="257">
        <v>3.3</v>
      </c>
      <c r="AL48" s="368" t="s">
        <v>527</v>
      </c>
      <c r="AM48" s="361">
        <v>10</v>
      </c>
      <c r="AN48" s="366">
        <v>4</v>
      </c>
    </row>
    <row r="49" spans="1:40" ht="18.75" customHeight="1">
      <c r="A49" s="225" t="s">
        <v>541</v>
      </c>
      <c r="B49" s="41"/>
      <c r="C49" s="272" t="s">
        <v>534</v>
      </c>
      <c r="D49" s="10">
        <v>1</v>
      </c>
      <c r="E49" s="363" t="s">
        <v>58</v>
      </c>
      <c r="F49" s="10" t="s">
        <v>523</v>
      </c>
      <c r="G49" s="362">
        <v>12</v>
      </c>
      <c r="H49" s="257">
        <v>7.2</v>
      </c>
      <c r="I49" s="386" t="s">
        <v>522</v>
      </c>
      <c r="J49" s="364">
        <v>8.3</v>
      </c>
      <c r="K49" s="363" t="s">
        <v>58</v>
      </c>
      <c r="L49" s="10" t="s">
        <v>523</v>
      </c>
      <c r="M49" s="362">
        <v>12</v>
      </c>
      <c r="N49" s="257">
        <v>8.3</v>
      </c>
      <c r="O49" s="368" t="s">
        <v>522</v>
      </c>
      <c r="P49" s="362">
        <v>13</v>
      </c>
      <c r="Q49" s="363" t="s">
        <v>58</v>
      </c>
      <c r="R49" s="10" t="s">
        <v>523</v>
      </c>
      <c r="S49" s="362">
        <v>12</v>
      </c>
      <c r="T49" s="363" t="s">
        <v>58</v>
      </c>
      <c r="U49" s="368" t="s">
        <v>522</v>
      </c>
      <c r="V49" s="362">
        <v>1.9</v>
      </c>
      <c r="W49" s="363" t="s">
        <v>58</v>
      </c>
      <c r="X49" s="10" t="s">
        <v>523</v>
      </c>
      <c r="Y49" s="362">
        <v>12</v>
      </c>
      <c r="Z49" s="11" t="s">
        <v>58</v>
      </c>
      <c r="AA49" s="368" t="s">
        <v>522</v>
      </c>
      <c r="AB49" s="362">
        <v>7</v>
      </c>
      <c r="AC49" s="199">
        <v>8</v>
      </c>
      <c r="AD49" s="10" t="s">
        <v>523</v>
      </c>
      <c r="AE49" s="362">
        <v>12</v>
      </c>
      <c r="AF49" s="257">
        <v>7.8</v>
      </c>
      <c r="AG49" s="368" t="s">
        <v>527</v>
      </c>
      <c r="AH49" s="361">
        <v>10</v>
      </c>
      <c r="AI49" s="367">
        <v>1</v>
      </c>
      <c r="AJ49" s="368" t="s">
        <v>522</v>
      </c>
      <c r="AK49" s="257">
        <v>4.9</v>
      </c>
      <c r="AL49" s="368" t="s">
        <v>527</v>
      </c>
      <c r="AM49" s="361">
        <v>10</v>
      </c>
      <c r="AN49" s="366">
        <v>4</v>
      </c>
    </row>
    <row r="50" spans="1:40" ht="18.75" customHeight="1">
      <c r="A50" s="225"/>
      <c r="B50" s="41"/>
      <c r="C50" s="272" t="s">
        <v>533</v>
      </c>
      <c r="D50" s="10">
        <v>1</v>
      </c>
      <c r="E50" s="363" t="s">
        <v>58</v>
      </c>
      <c r="F50" s="10" t="s">
        <v>523</v>
      </c>
      <c r="G50" s="362">
        <v>12</v>
      </c>
      <c r="H50" s="257">
        <v>6.8</v>
      </c>
      <c r="I50" s="386" t="s">
        <v>522</v>
      </c>
      <c r="J50" s="364">
        <v>7.1</v>
      </c>
      <c r="K50" s="199">
        <v>1</v>
      </c>
      <c r="L50" s="10" t="s">
        <v>523</v>
      </c>
      <c r="M50" s="362">
        <v>12</v>
      </c>
      <c r="N50" s="257">
        <v>4.6</v>
      </c>
      <c r="O50" s="368" t="s">
        <v>522</v>
      </c>
      <c r="P50" s="362">
        <v>12</v>
      </c>
      <c r="Q50" s="363" t="s">
        <v>58</v>
      </c>
      <c r="R50" s="10" t="s">
        <v>523</v>
      </c>
      <c r="S50" s="362">
        <v>12</v>
      </c>
      <c r="T50" s="363" t="s">
        <v>58</v>
      </c>
      <c r="U50" s="368" t="s">
        <v>522</v>
      </c>
      <c r="V50" s="364">
        <v>2</v>
      </c>
      <c r="W50" s="363" t="s">
        <v>58</v>
      </c>
      <c r="X50" s="10" t="s">
        <v>523</v>
      </c>
      <c r="Y50" s="362">
        <v>12</v>
      </c>
      <c r="Z50" s="11">
        <v>1</v>
      </c>
      <c r="AA50" s="368" t="s">
        <v>522</v>
      </c>
      <c r="AB50" s="362">
        <v>22</v>
      </c>
      <c r="AC50" s="199">
        <v>8</v>
      </c>
      <c r="AD50" s="10" t="s">
        <v>523</v>
      </c>
      <c r="AE50" s="362">
        <v>12</v>
      </c>
      <c r="AF50" s="257">
        <v>9.3</v>
      </c>
      <c r="AG50" s="368" t="s">
        <v>527</v>
      </c>
      <c r="AH50" s="361">
        <v>10</v>
      </c>
      <c r="AI50" s="367">
        <v>2</v>
      </c>
      <c r="AJ50" s="368" t="s">
        <v>522</v>
      </c>
      <c r="AK50" s="257">
        <v>1.3</v>
      </c>
      <c r="AL50" s="368" t="s">
        <v>527</v>
      </c>
      <c r="AM50" s="361">
        <v>10</v>
      </c>
      <c r="AN50" s="366">
        <v>5</v>
      </c>
    </row>
    <row r="51" spans="1:40" ht="18.75" customHeight="1">
      <c r="A51" s="225" t="s">
        <v>540</v>
      </c>
      <c r="B51" s="41"/>
      <c r="C51" s="272" t="s">
        <v>533</v>
      </c>
      <c r="D51" s="10">
        <v>1</v>
      </c>
      <c r="E51" s="363" t="s">
        <v>58</v>
      </c>
      <c r="F51" s="10" t="s">
        <v>523</v>
      </c>
      <c r="G51" s="362">
        <v>24</v>
      </c>
      <c r="H51" s="257">
        <v>7.1</v>
      </c>
      <c r="I51" s="386" t="s">
        <v>522</v>
      </c>
      <c r="J51" s="364">
        <v>8.2</v>
      </c>
      <c r="K51" s="363" t="s">
        <v>58</v>
      </c>
      <c r="L51" s="10" t="s">
        <v>523</v>
      </c>
      <c r="M51" s="362">
        <v>24</v>
      </c>
      <c r="N51" s="257">
        <v>7.2</v>
      </c>
      <c r="O51" s="368" t="s">
        <v>522</v>
      </c>
      <c r="P51" s="362">
        <v>12</v>
      </c>
      <c r="Q51" s="199">
        <v>9</v>
      </c>
      <c r="R51" s="10" t="s">
        <v>523</v>
      </c>
      <c r="S51" s="362">
        <v>12</v>
      </c>
      <c r="T51" s="370">
        <v>2.1</v>
      </c>
      <c r="U51" s="368" t="s">
        <v>522</v>
      </c>
      <c r="V51" s="362">
        <v>7.1</v>
      </c>
      <c r="W51" s="199">
        <v>2</v>
      </c>
      <c r="X51" s="10" t="s">
        <v>523</v>
      </c>
      <c r="Y51" s="362">
        <v>24</v>
      </c>
      <c r="Z51" s="199">
        <v>2</v>
      </c>
      <c r="AA51" s="368" t="s">
        <v>522</v>
      </c>
      <c r="AB51" s="362">
        <v>810</v>
      </c>
      <c r="AC51" s="199">
        <v>21</v>
      </c>
      <c r="AD51" s="10" t="s">
        <v>523</v>
      </c>
      <c r="AE51" s="362">
        <v>24</v>
      </c>
      <c r="AF51" s="257">
        <v>2.8</v>
      </c>
      <c r="AG51" s="368" t="s">
        <v>527</v>
      </c>
      <c r="AH51" s="361">
        <v>10</v>
      </c>
      <c r="AI51" s="367">
        <v>2</v>
      </c>
      <c r="AJ51" s="368" t="s">
        <v>522</v>
      </c>
      <c r="AK51" s="257">
        <v>1.4</v>
      </c>
      <c r="AL51" s="368" t="s">
        <v>527</v>
      </c>
      <c r="AM51" s="361">
        <v>10</v>
      </c>
      <c r="AN51" s="366">
        <v>6</v>
      </c>
    </row>
    <row r="52" spans="1:40" ht="18.75" customHeight="1">
      <c r="A52" s="225"/>
      <c r="B52" s="41"/>
      <c r="C52" s="272" t="s">
        <v>539</v>
      </c>
      <c r="D52" s="10">
        <v>1</v>
      </c>
      <c r="E52" s="363" t="s">
        <v>58</v>
      </c>
      <c r="F52" s="10" t="s">
        <v>523</v>
      </c>
      <c r="G52" s="362">
        <v>24</v>
      </c>
      <c r="H52" s="257">
        <v>7.1</v>
      </c>
      <c r="I52" s="386" t="s">
        <v>522</v>
      </c>
      <c r="J52" s="364">
        <v>7.9</v>
      </c>
      <c r="K52" s="199">
        <v>7</v>
      </c>
      <c r="L52" s="10" t="s">
        <v>523</v>
      </c>
      <c r="M52" s="362">
        <v>24</v>
      </c>
      <c r="N52" s="257">
        <v>2.3</v>
      </c>
      <c r="O52" s="368" t="s">
        <v>522</v>
      </c>
      <c r="P52" s="362">
        <v>12</v>
      </c>
      <c r="Q52" s="199">
        <v>9</v>
      </c>
      <c r="R52" s="10" t="s">
        <v>523</v>
      </c>
      <c r="S52" s="362">
        <v>12</v>
      </c>
      <c r="T52" s="370">
        <v>3.8</v>
      </c>
      <c r="U52" s="368" t="s">
        <v>522</v>
      </c>
      <c r="V52" s="362">
        <v>13</v>
      </c>
      <c r="W52" s="363" t="s">
        <v>58</v>
      </c>
      <c r="X52" s="10" t="s">
        <v>523</v>
      </c>
      <c r="Y52" s="362">
        <v>24</v>
      </c>
      <c r="Z52" s="11">
        <v>6</v>
      </c>
      <c r="AA52" s="368" t="s">
        <v>522</v>
      </c>
      <c r="AB52" s="362">
        <v>18</v>
      </c>
      <c r="AC52" s="11" t="s">
        <v>58</v>
      </c>
      <c r="AD52" s="10" t="s">
        <v>523</v>
      </c>
      <c r="AE52" s="362">
        <v>24</v>
      </c>
      <c r="AF52" s="257">
        <v>2.3</v>
      </c>
      <c r="AG52" s="368" t="s">
        <v>527</v>
      </c>
      <c r="AH52" s="361">
        <v>10</v>
      </c>
      <c r="AI52" s="367">
        <v>4</v>
      </c>
      <c r="AJ52" s="368" t="s">
        <v>522</v>
      </c>
      <c r="AK52" s="257">
        <v>1.6</v>
      </c>
      <c r="AL52" s="368" t="s">
        <v>527</v>
      </c>
      <c r="AM52" s="361">
        <v>10</v>
      </c>
      <c r="AN52" s="366">
        <v>6</v>
      </c>
    </row>
    <row r="53" spans="1:40" ht="18.75" customHeight="1">
      <c r="A53" s="21" t="s">
        <v>538</v>
      </c>
      <c r="B53" s="41"/>
      <c r="C53" s="272" t="s">
        <v>534</v>
      </c>
      <c r="D53" s="10">
        <v>2</v>
      </c>
      <c r="E53" s="363" t="s">
        <v>58</v>
      </c>
      <c r="F53" s="10" t="s">
        <v>523</v>
      </c>
      <c r="G53" s="362">
        <v>36</v>
      </c>
      <c r="H53" s="257">
        <v>7.1</v>
      </c>
      <c r="I53" s="386" t="s">
        <v>522</v>
      </c>
      <c r="J53" s="364">
        <v>8</v>
      </c>
      <c r="K53" s="199">
        <v>2</v>
      </c>
      <c r="L53" s="10" t="s">
        <v>523</v>
      </c>
      <c r="M53" s="362">
        <v>36</v>
      </c>
      <c r="N53" s="257">
        <v>6.3</v>
      </c>
      <c r="O53" s="368" t="s">
        <v>522</v>
      </c>
      <c r="P53" s="362">
        <v>14</v>
      </c>
      <c r="Q53" s="363" t="s">
        <v>58</v>
      </c>
      <c r="R53" s="10" t="s">
        <v>523</v>
      </c>
      <c r="S53" s="362">
        <v>24</v>
      </c>
      <c r="T53" s="363" t="s">
        <v>58</v>
      </c>
      <c r="U53" s="368" t="s">
        <v>522</v>
      </c>
      <c r="V53" s="369">
        <v>1.2</v>
      </c>
      <c r="W53" s="199">
        <v>3</v>
      </c>
      <c r="X53" s="10" t="s">
        <v>523</v>
      </c>
      <c r="Y53" s="362">
        <v>36</v>
      </c>
      <c r="Z53" s="199">
        <v>1</v>
      </c>
      <c r="AA53" s="368" t="s">
        <v>522</v>
      </c>
      <c r="AB53" s="362">
        <v>99</v>
      </c>
      <c r="AC53" s="199">
        <v>33</v>
      </c>
      <c r="AD53" s="10" t="s">
        <v>523</v>
      </c>
      <c r="AE53" s="362">
        <v>36</v>
      </c>
      <c r="AF53" s="257">
        <v>1.7</v>
      </c>
      <c r="AG53" s="368" t="s">
        <v>527</v>
      </c>
      <c r="AH53" s="361">
        <v>10</v>
      </c>
      <c r="AI53" s="367">
        <v>2</v>
      </c>
      <c r="AJ53" s="368" t="s">
        <v>522</v>
      </c>
      <c r="AK53" s="257">
        <v>3.5</v>
      </c>
      <c r="AL53" s="368" t="s">
        <v>527</v>
      </c>
      <c r="AM53" s="361">
        <v>10</v>
      </c>
      <c r="AN53" s="366">
        <v>4</v>
      </c>
    </row>
    <row r="54" spans="1:40" ht="18.75" customHeight="1">
      <c r="A54" s="21" t="s">
        <v>537</v>
      </c>
      <c r="B54" s="41"/>
      <c r="C54" s="272" t="s">
        <v>534</v>
      </c>
      <c r="D54" s="10">
        <v>1</v>
      </c>
      <c r="E54" s="363" t="s">
        <v>58</v>
      </c>
      <c r="F54" s="10" t="s">
        <v>523</v>
      </c>
      <c r="G54" s="362">
        <v>12</v>
      </c>
      <c r="H54" s="257">
        <v>7.2</v>
      </c>
      <c r="I54" s="386" t="s">
        <v>522</v>
      </c>
      <c r="J54" s="364">
        <v>7.6</v>
      </c>
      <c r="K54" s="363" t="s">
        <v>58</v>
      </c>
      <c r="L54" s="10" t="s">
        <v>523</v>
      </c>
      <c r="M54" s="362">
        <v>12</v>
      </c>
      <c r="N54" s="257">
        <v>8.1</v>
      </c>
      <c r="O54" s="368" t="s">
        <v>522</v>
      </c>
      <c r="P54" s="362">
        <v>13</v>
      </c>
      <c r="Q54" s="199">
        <v>1</v>
      </c>
      <c r="R54" s="10" t="s">
        <v>523</v>
      </c>
      <c r="S54" s="362">
        <v>12</v>
      </c>
      <c r="T54" s="363" t="s">
        <v>58</v>
      </c>
      <c r="U54" s="368" t="s">
        <v>522</v>
      </c>
      <c r="V54" s="362">
        <v>3.1</v>
      </c>
      <c r="W54" s="363" t="s">
        <v>58</v>
      </c>
      <c r="X54" s="10" t="s">
        <v>523</v>
      </c>
      <c r="Y54" s="362">
        <v>12</v>
      </c>
      <c r="Z54" s="11">
        <v>3</v>
      </c>
      <c r="AA54" s="368" t="s">
        <v>522</v>
      </c>
      <c r="AB54" s="362">
        <v>18</v>
      </c>
      <c r="AC54" s="199">
        <v>11</v>
      </c>
      <c r="AD54" s="10" t="s">
        <v>523</v>
      </c>
      <c r="AE54" s="362">
        <v>12</v>
      </c>
      <c r="AF54" s="257">
        <v>4.9</v>
      </c>
      <c r="AG54" s="368" t="s">
        <v>527</v>
      </c>
      <c r="AH54" s="361">
        <v>10</v>
      </c>
      <c r="AI54" s="367">
        <v>2</v>
      </c>
      <c r="AJ54" s="368" t="s">
        <v>522</v>
      </c>
      <c r="AK54" s="257">
        <v>2.4</v>
      </c>
      <c r="AL54" s="368" t="s">
        <v>527</v>
      </c>
      <c r="AM54" s="361">
        <v>10</v>
      </c>
      <c r="AN54" s="366">
        <v>4</v>
      </c>
    </row>
    <row r="55" spans="1:40" ht="18.75" customHeight="1">
      <c r="A55" s="21" t="s">
        <v>536</v>
      </c>
      <c r="B55" s="41"/>
      <c r="C55" s="272" t="s">
        <v>534</v>
      </c>
      <c r="D55" s="10">
        <v>2</v>
      </c>
      <c r="E55" s="363" t="s">
        <v>58</v>
      </c>
      <c r="F55" s="10" t="s">
        <v>523</v>
      </c>
      <c r="G55" s="362">
        <v>24</v>
      </c>
      <c r="H55" s="257">
        <v>7.2</v>
      </c>
      <c r="I55" s="386" t="s">
        <v>522</v>
      </c>
      <c r="J55" s="364">
        <v>7.7</v>
      </c>
      <c r="K55" s="363" t="s">
        <v>58</v>
      </c>
      <c r="L55" s="10" t="s">
        <v>523</v>
      </c>
      <c r="M55" s="362">
        <v>24</v>
      </c>
      <c r="N55" s="257">
        <v>8.3</v>
      </c>
      <c r="O55" s="368" t="s">
        <v>522</v>
      </c>
      <c r="P55" s="362">
        <v>14</v>
      </c>
      <c r="Q55" s="363" t="s">
        <v>58</v>
      </c>
      <c r="R55" s="10" t="s">
        <v>523</v>
      </c>
      <c r="S55" s="362">
        <v>24</v>
      </c>
      <c r="T55" s="363" t="s">
        <v>58</v>
      </c>
      <c r="U55" s="368" t="s">
        <v>522</v>
      </c>
      <c r="V55" s="369">
        <v>1.1</v>
      </c>
      <c r="W55" s="363" t="s">
        <v>58</v>
      </c>
      <c r="X55" s="10" t="s">
        <v>523</v>
      </c>
      <c r="Y55" s="362">
        <v>24</v>
      </c>
      <c r="Z55" s="11">
        <v>2</v>
      </c>
      <c r="AA55" s="368" t="s">
        <v>522</v>
      </c>
      <c r="AB55" s="362">
        <v>24</v>
      </c>
      <c r="AC55" s="199">
        <v>19</v>
      </c>
      <c r="AD55" s="10" t="s">
        <v>523</v>
      </c>
      <c r="AE55" s="362">
        <v>24</v>
      </c>
      <c r="AF55" s="257">
        <v>1.1</v>
      </c>
      <c r="AG55" s="368" t="s">
        <v>527</v>
      </c>
      <c r="AH55" s="361">
        <v>10</v>
      </c>
      <c r="AI55" s="367">
        <v>2</v>
      </c>
      <c r="AJ55" s="368" t="s">
        <v>522</v>
      </c>
      <c r="AK55" s="257">
        <v>7.9</v>
      </c>
      <c r="AL55" s="368" t="s">
        <v>527</v>
      </c>
      <c r="AM55" s="361">
        <v>10</v>
      </c>
      <c r="AN55" s="366">
        <v>3</v>
      </c>
    </row>
    <row r="56" spans="1:40" ht="18.75" customHeight="1">
      <c r="A56" s="225" t="s">
        <v>535</v>
      </c>
      <c r="B56" s="41"/>
      <c r="C56" s="272" t="s">
        <v>534</v>
      </c>
      <c r="D56" s="10">
        <v>1</v>
      </c>
      <c r="E56" s="363" t="s">
        <v>58</v>
      </c>
      <c r="F56" s="10" t="s">
        <v>523</v>
      </c>
      <c r="G56" s="362">
        <v>12</v>
      </c>
      <c r="H56" s="257">
        <v>7.1</v>
      </c>
      <c r="I56" s="386" t="s">
        <v>522</v>
      </c>
      <c r="J56" s="364">
        <v>8</v>
      </c>
      <c r="K56" s="363" t="s">
        <v>58</v>
      </c>
      <c r="L56" s="10" t="s">
        <v>523</v>
      </c>
      <c r="M56" s="362">
        <v>12</v>
      </c>
      <c r="N56" s="257">
        <v>9.7</v>
      </c>
      <c r="O56" s="368" t="s">
        <v>522</v>
      </c>
      <c r="P56" s="362">
        <v>13</v>
      </c>
      <c r="Q56" s="363" t="s">
        <v>58</v>
      </c>
      <c r="R56" s="10" t="s">
        <v>523</v>
      </c>
      <c r="S56" s="362">
        <v>12</v>
      </c>
      <c r="T56" s="363" t="s">
        <v>58</v>
      </c>
      <c r="U56" s="368" t="s">
        <v>522</v>
      </c>
      <c r="V56" s="362">
        <v>1.3</v>
      </c>
      <c r="W56" s="363" t="s">
        <v>58</v>
      </c>
      <c r="X56" s="10" t="s">
        <v>523</v>
      </c>
      <c r="Y56" s="362">
        <v>12</v>
      </c>
      <c r="Z56" s="11">
        <v>4</v>
      </c>
      <c r="AA56" s="368" t="s">
        <v>522</v>
      </c>
      <c r="AB56" s="362">
        <v>22</v>
      </c>
      <c r="AC56" s="199">
        <v>9</v>
      </c>
      <c r="AD56" s="10" t="s">
        <v>523</v>
      </c>
      <c r="AE56" s="362">
        <v>12</v>
      </c>
      <c r="AF56" s="257">
        <v>2.3</v>
      </c>
      <c r="AG56" s="368" t="s">
        <v>527</v>
      </c>
      <c r="AH56" s="361">
        <v>10</v>
      </c>
      <c r="AI56" s="367">
        <v>2</v>
      </c>
      <c r="AJ56" s="368" t="s">
        <v>522</v>
      </c>
      <c r="AK56" s="257">
        <v>9.2</v>
      </c>
      <c r="AL56" s="368" t="s">
        <v>527</v>
      </c>
      <c r="AM56" s="361">
        <v>10</v>
      </c>
      <c r="AN56" s="366">
        <v>3</v>
      </c>
    </row>
    <row r="57" spans="1:40" ht="18.75" customHeight="1">
      <c r="A57" s="225"/>
      <c r="B57" s="41"/>
      <c r="C57" s="272" t="s">
        <v>533</v>
      </c>
      <c r="D57" s="10">
        <v>1</v>
      </c>
      <c r="E57" s="363" t="s">
        <v>58</v>
      </c>
      <c r="F57" s="10" t="s">
        <v>523</v>
      </c>
      <c r="G57" s="362">
        <v>12</v>
      </c>
      <c r="H57" s="257">
        <v>7.1</v>
      </c>
      <c r="I57" s="386" t="s">
        <v>522</v>
      </c>
      <c r="J57" s="364">
        <v>7.5</v>
      </c>
      <c r="K57" s="363" t="s">
        <v>58</v>
      </c>
      <c r="L57" s="10" t="s">
        <v>523</v>
      </c>
      <c r="M57" s="362">
        <v>12</v>
      </c>
      <c r="N57" s="257">
        <v>6.7</v>
      </c>
      <c r="O57" s="368" t="s">
        <v>522</v>
      </c>
      <c r="P57" s="362">
        <v>13</v>
      </c>
      <c r="Q57" s="363" t="s">
        <v>58</v>
      </c>
      <c r="R57" s="10" t="s">
        <v>523</v>
      </c>
      <c r="S57" s="362">
        <v>12</v>
      </c>
      <c r="T57" s="363" t="s">
        <v>58</v>
      </c>
      <c r="U57" s="368" t="s">
        <v>522</v>
      </c>
      <c r="V57" s="362">
        <v>1.2</v>
      </c>
      <c r="W57" s="363" t="s">
        <v>58</v>
      </c>
      <c r="X57" s="10" t="s">
        <v>523</v>
      </c>
      <c r="Y57" s="362">
        <v>12</v>
      </c>
      <c r="Z57" s="11">
        <v>5</v>
      </c>
      <c r="AA57" s="368" t="s">
        <v>522</v>
      </c>
      <c r="AB57" s="362">
        <v>23</v>
      </c>
      <c r="AC57" s="199">
        <v>9</v>
      </c>
      <c r="AD57" s="10" t="s">
        <v>523</v>
      </c>
      <c r="AE57" s="362">
        <v>12</v>
      </c>
      <c r="AF57" s="257">
        <v>1.7</v>
      </c>
      <c r="AG57" s="368" t="s">
        <v>527</v>
      </c>
      <c r="AH57" s="361">
        <v>10</v>
      </c>
      <c r="AI57" s="367">
        <v>2</v>
      </c>
      <c r="AJ57" s="368" t="s">
        <v>522</v>
      </c>
      <c r="AK57" s="257">
        <v>2.2</v>
      </c>
      <c r="AL57" s="368" t="s">
        <v>527</v>
      </c>
      <c r="AM57" s="361">
        <v>10</v>
      </c>
      <c r="AN57" s="366">
        <v>4</v>
      </c>
    </row>
    <row r="58" spans="1:40" ht="18.75" customHeight="1">
      <c r="A58" s="21" t="s">
        <v>532</v>
      </c>
      <c r="B58" s="41"/>
      <c r="C58" s="272" t="s">
        <v>530</v>
      </c>
      <c r="D58" s="10">
        <v>1</v>
      </c>
      <c r="E58" s="199">
        <v>4</v>
      </c>
      <c r="F58" s="10" t="s">
        <v>523</v>
      </c>
      <c r="G58" s="362">
        <v>24</v>
      </c>
      <c r="H58" s="257">
        <v>6.6</v>
      </c>
      <c r="I58" s="386" t="s">
        <v>522</v>
      </c>
      <c r="J58" s="364">
        <v>9.1</v>
      </c>
      <c r="K58" s="199">
        <v>4</v>
      </c>
      <c r="L58" s="10" t="s">
        <v>523</v>
      </c>
      <c r="M58" s="362">
        <v>24</v>
      </c>
      <c r="N58" s="257">
        <v>5.9</v>
      </c>
      <c r="O58" s="368" t="s">
        <v>522</v>
      </c>
      <c r="P58" s="362">
        <v>11</v>
      </c>
      <c r="Q58" s="199">
        <v>8</v>
      </c>
      <c r="R58" s="10" t="s">
        <v>523</v>
      </c>
      <c r="S58" s="362">
        <v>12</v>
      </c>
      <c r="T58" s="365">
        <v>1.9</v>
      </c>
      <c r="U58" s="368" t="s">
        <v>522</v>
      </c>
      <c r="V58" s="362">
        <v>8.5</v>
      </c>
      <c r="W58" s="199">
        <v>20</v>
      </c>
      <c r="X58" s="10" t="s">
        <v>523</v>
      </c>
      <c r="Y58" s="362">
        <v>24</v>
      </c>
      <c r="Z58" s="11">
        <v>4</v>
      </c>
      <c r="AA58" s="368" t="s">
        <v>522</v>
      </c>
      <c r="AB58" s="362">
        <v>32</v>
      </c>
      <c r="AC58" s="199">
        <v>19</v>
      </c>
      <c r="AD58" s="10" t="s">
        <v>523</v>
      </c>
      <c r="AE58" s="362">
        <v>24</v>
      </c>
      <c r="AF58" s="257">
        <v>2.3</v>
      </c>
      <c r="AG58" s="368" t="s">
        <v>527</v>
      </c>
      <c r="AH58" s="361">
        <v>10</v>
      </c>
      <c r="AI58" s="367">
        <v>2</v>
      </c>
      <c r="AJ58" s="368" t="s">
        <v>522</v>
      </c>
      <c r="AK58" s="257">
        <v>3.3</v>
      </c>
      <c r="AL58" s="368" t="s">
        <v>527</v>
      </c>
      <c r="AM58" s="361">
        <v>10</v>
      </c>
      <c r="AN58" s="366">
        <v>4</v>
      </c>
    </row>
    <row r="59" spans="1:40" ht="18.75" customHeight="1">
      <c r="A59" s="21" t="s">
        <v>531</v>
      </c>
      <c r="B59" s="41"/>
      <c r="C59" s="272" t="s">
        <v>530</v>
      </c>
      <c r="D59" s="10">
        <v>1</v>
      </c>
      <c r="E59" s="199">
        <v>2</v>
      </c>
      <c r="F59" s="10" t="s">
        <v>523</v>
      </c>
      <c r="G59" s="362">
        <v>24</v>
      </c>
      <c r="H59" s="257">
        <v>6.6</v>
      </c>
      <c r="I59" s="386" t="s">
        <v>522</v>
      </c>
      <c r="J59" s="364">
        <v>9.2</v>
      </c>
      <c r="K59" s="199">
        <v>2</v>
      </c>
      <c r="L59" s="10" t="s">
        <v>523</v>
      </c>
      <c r="M59" s="362">
        <v>24</v>
      </c>
      <c r="N59" s="257">
        <v>7</v>
      </c>
      <c r="O59" s="368" t="s">
        <v>522</v>
      </c>
      <c r="P59" s="362">
        <v>13</v>
      </c>
      <c r="Q59" s="199">
        <v>12</v>
      </c>
      <c r="R59" s="10" t="s">
        <v>523</v>
      </c>
      <c r="S59" s="362">
        <v>12</v>
      </c>
      <c r="T59" s="365">
        <v>3.2</v>
      </c>
      <c r="U59" s="368" t="s">
        <v>522</v>
      </c>
      <c r="V59" s="362">
        <v>12</v>
      </c>
      <c r="W59" s="199">
        <v>24</v>
      </c>
      <c r="X59" s="10" t="s">
        <v>523</v>
      </c>
      <c r="Y59" s="362">
        <v>24</v>
      </c>
      <c r="Z59" s="11">
        <v>10</v>
      </c>
      <c r="AA59" s="368" t="s">
        <v>522</v>
      </c>
      <c r="AB59" s="362">
        <v>40</v>
      </c>
      <c r="AC59" s="199">
        <v>23</v>
      </c>
      <c r="AD59" s="10" t="s">
        <v>523</v>
      </c>
      <c r="AE59" s="362">
        <v>24</v>
      </c>
      <c r="AF59" s="257">
        <v>7.9</v>
      </c>
      <c r="AG59" s="368" t="s">
        <v>527</v>
      </c>
      <c r="AH59" s="361">
        <v>10</v>
      </c>
      <c r="AI59" s="366">
        <v>2</v>
      </c>
      <c r="AJ59" s="368" t="s">
        <v>522</v>
      </c>
      <c r="AK59" s="257">
        <v>2.4</v>
      </c>
      <c r="AL59" s="368" t="s">
        <v>527</v>
      </c>
      <c r="AM59" s="361">
        <v>10</v>
      </c>
      <c r="AN59" s="366">
        <v>4</v>
      </c>
    </row>
    <row r="60" spans="1:40" ht="18.75" customHeight="1">
      <c r="A60" s="21" t="s">
        <v>529</v>
      </c>
      <c r="B60" s="41"/>
      <c r="C60" s="272" t="s">
        <v>528</v>
      </c>
      <c r="D60" s="10">
        <v>1</v>
      </c>
      <c r="E60" s="199">
        <v>5</v>
      </c>
      <c r="F60" s="10" t="s">
        <v>523</v>
      </c>
      <c r="G60" s="362">
        <v>12</v>
      </c>
      <c r="H60" s="257">
        <v>6.7</v>
      </c>
      <c r="I60" s="386" t="s">
        <v>522</v>
      </c>
      <c r="J60" s="364">
        <v>9.6</v>
      </c>
      <c r="K60" s="199">
        <v>1</v>
      </c>
      <c r="L60" s="10" t="s">
        <v>523</v>
      </c>
      <c r="M60" s="362">
        <v>12</v>
      </c>
      <c r="N60" s="257">
        <v>4.2</v>
      </c>
      <c r="O60" s="368" t="s">
        <v>522</v>
      </c>
      <c r="P60" s="362">
        <v>15</v>
      </c>
      <c r="Q60" s="199">
        <v>9</v>
      </c>
      <c r="R60" s="10" t="s">
        <v>523</v>
      </c>
      <c r="S60" s="362">
        <v>12</v>
      </c>
      <c r="T60" s="365">
        <v>4</v>
      </c>
      <c r="U60" s="368" t="s">
        <v>522</v>
      </c>
      <c r="V60" s="362">
        <v>10</v>
      </c>
      <c r="W60" s="199">
        <v>8</v>
      </c>
      <c r="X60" s="10" t="s">
        <v>523</v>
      </c>
      <c r="Y60" s="362">
        <v>12</v>
      </c>
      <c r="Z60" s="11">
        <v>11</v>
      </c>
      <c r="AA60" s="368" t="s">
        <v>522</v>
      </c>
      <c r="AB60" s="362">
        <v>85</v>
      </c>
      <c r="AC60" s="11" t="s">
        <v>58</v>
      </c>
      <c r="AD60" s="10" t="s">
        <v>523</v>
      </c>
      <c r="AE60" s="362">
        <v>12</v>
      </c>
      <c r="AF60" s="257">
        <v>4.9</v>
      </c>
      <c r="AG60" s="368" t="s">
        <v>527</v>
      </c>
      <c r="AH60" s="361">
        <v>10</v>
      </c>
      <c r="AI60" s="367">
        <v>1</v>
      </c>
      <c r="AJ60" s="368" t="s">
        <v>522</v>
      </c>
      <c r="AK60" s="257">
        <v>2.3</v>
      </c>
      <c r="AL60" s="368" t="s">
        <v>527</v>
      </c>
      <c r="AM60" s="361">
        <v>10</v>
      </c>
      <c r="AN60" s="366">
        <v>4</v>
      </c>
    </row>
    <row r="61" spans="1:40" ht="18.75" customHeight="1">
      <c r="A61" s="225" t="s">
        <v>526</v>
      </c>
      <c r="B61" s="41"/>
      <c r="C61" s="272" t="s">
        <v>525</v>
      </c>
      <c r="D61" s="10">
        <v>2</v>
      </c>
      <c r="E61" s="41">
        <v>1</v>
      </c>
      <c r="F61" s="10" t="s">
        <v>523</v>
      </c>
      <c r="G61" s="362">
        <v>14</v>
      </c>
      <c r="H61" s="96">
        <v>7.8</v>
      </c>
      <c r="I61" s="113" t="s">
        <v>522</v>
      </c>
      <c r="J61" s="364">
        <v>8.4</v>
      </c>
      <c r="K61" s="11" t="s">
        <v>3</v>
      </c>
      <c r="L61" s="10" t="s">
        <v>523</v>
      </c>
      <c r="M61" s="362">
        <v>14</v>
      </c>
      <c r="N61" s="96">
        <v>7.3</v>
      </c>
      <c r="O61" s="10" t="s">
        <v>522</v>
      </c>
      <c r="P61" s="362">
        <v>10</v>
      </c>
      <c r="Q61" s="363" t="s">
        <v>58</v>
      </c>
      <c r="R61" s="10" t="s">
        <v>523</v>
      </c>
      <c r="S61" s="362">
        <v>14</v>
      </c>
      <c r="T61" s="365">
        <v>1.3</v>
      </c>
      <c r="U61" s="10" t="s">
        <v>522</v>
      </c>
      <c r="V61" s="364">
        <v>3</v>
      </c>
      <c r="W61" s="363" t="s">
        <v>58</v>
      </c>
      <c r="X61" s="10" t="s">
        <v>523</v>
      </c>
      <c r="Y61" s="362">
        <v>14</v>
      </c>
      <c r="Z61" s="11" t="s">
        <v>3</v>
      </c>
      <c r="AA61" s="10" t="s">
        <v>522</v>
      </c>
      <c r="AB61" s="362" t="s">
        <v>3</v>
      </c>
      <c r="AC61" s="41"/>
      <c r="AD61" s="10" t="s">
        <v>3</v>
      </c>
      <c r="AE61" s="41"/>
      <c r="AF61" s="41"/>
      <c r="AG61" s="41"/>
      <c r="AH61" s="361"/>
      <c r="AI61" s="360"/>
      <c r="AJ61" s="10" t="s">
        <v>3</v>
      </c>
      <c r="AK61" s="96"/>
      <c r="AL61" s="41"/>
      <c r="AM61" s="41"/>
      <c r="AN61" s="84"/>
    </row>
    <row r="62" spans="1:40" ht="18.75" customHeight="1">
      <c r="A62" s="223"/>
      <c r="B62" s="93"/>
      <c r="C62" s="359" t="s">
        <v>524</v>
      </c>
      <c r="D62" s="260">
        <v>1</v>
      </c>
      <c r="E62" s="93">
        <v>2</v>
      </c>
      <c r="F62" s="260" t="s">
        <v>523</v>
      </c>
      <c r="G62" s="355">
        <v>12</v>
      </c>
      <c r="H62" s="87">
        <v>7.6</v>
      </c>
      <c r="I62" s="247" t="s">
        <v>522</v>
      </c>
      <c r="J62" s="358">
        <v>8.6</v>
      </c>
      <c r="K62" s="356" t="s">
        <v>3</v>
      </c>
      <c r="L62" s="260" t="s">
        <v>523</v>
      </c>
      <c r="M62" s="355">
        <v>12</v>
      </c>
      <c r="N62" s="87">
        <v>6.5</v>
      </c>
      <c r="O62" s="260" t="s">
        <v>522</v>
      </c>
      <c r="P62" s="355">
        <v>13</v>
      </c>
      <c r="Q62" s="93">
        <v>1</v>
      </c>
      <c r="R62" s="260" t="s">
        <v>523</v>
      </c>
      <c r="S62" s="355">
        <v>12</v>
      </c>
      <c r="T62" s="357">
        <v>1.8</v>
      </c>
      <c r="U62" s="260" t="s">
        <v>522</v>
      </c>
      <c r="V62" s="355">
        <v>9.4</v>
      </c>
      <c r="W62" s="356" t="s">
        <v>58</v>
      </c>
      <c r="X62" s="260" t="s">
        <v>523</v>
      </c>
      <c r="Y62" s="355">
        <v>12</v>
      </c>
      <c r="Z62" s="356" t="s">
        <v>3</v>
      </c>
      <c r="AA62" s="260" t="s">
        <v>522</v>
      </c>
      <c r="AB62" s="355" t="s">
        <v>3</v>
      </c>
      <c r="AC62" s="93"/>
      <c r="AD62" s="260" t="s">
        <v>3</v>
      </c>
      <c r="AE62" s="93"/>
      <c r="AF62" s="93"/>
      <c r="AG62" s="93"/>
      <c r="AH62" s="354"/>
      <c r="AI62" s="353"/>
      <c r="AJ62" s="260" t="s">
        <v>3</v>
      </c>
      <c r="AK62" s="93"/>
      <c r="AL62" s="93"/>
      <c r="AM62" s="93"/>
      <c r="AN62" s="86"/>
    </row>
    <row r="63" spans="1:40" ht="18.75" customHeight="1">
      <c r="A63" s="34" t="s">
        <v>521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</row>
    <row r="64" spans="1:40" ht="18.75" customHeight="1">
      <c r="A64" s="34" t="s">
        <v>520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</row>
    <row r="65" spans="1:40" ht="18.75" customHeight="1">
      <c r="A65" s="34" t="s">
        <v>519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</row>
    <row r="66" spans="1:40" ht="18.75" customHeight="1">
      <c r="A66" s="34" t="s">
        <v>518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</row>
    <row r="67" spans="1:40" ht="18.75" customHeight="1">
      <c r="A67" s="84" t="s">
        <v>517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</row>
  </sheetData>
  <sheetProtection/>
  <mergeCells count="34">
    <mergeCell ref="A49:A50"/>
    <mergeCell ref="A10:A11"/>
    <mergeCell ref="D5:D7"/>
    <mergeCell ref="E7:G7"/>
    <mergeCell ref="B5:C7"/>
    <mergeCell ref="E5:J6"/>
    <mergeCell ref="K5:P6"/>
    <mergeCell ref="A28:A29"/>
    <mergeCell ref="N7:P7"/>
    <mergeCell ref="AC5:AM6"/>
    <mergeCell ref="A26:A27"/>
    <mergeCell ref="A5:A7"/>
    <mergeCell ref="A15:A16"/>
    <mergeCell ref="Q7:S7"/>
    <mergeCell ref="A61:A62"/>
    <mergeCell ref="A34:A35"/>
    <mergeCell ref="A37:A38"/>
    <mergeCell ref="A42:A43"/>
    <mergeCell ref="A47:A48"/>
    <mergeCell ref="A18:A19"/>
    <mergeCell ref="A21:A22"/>
    <mergeCell ref="A51:A52"/>
    <mergeCell ref="A56:A57"/>
    <mergeCell ref="A40:A41"/>
    <mergeCell ref="A3:AN3"/>
    <mergeCell ref="AF7:AM7"/>
    <mergeCell ref="Q5:V6"/>
    <mergeCell ref="W5:AB6"/>
    <mergeCell ref="H7:J7"/>
    <mergeCell ref="T7:V7"/>
    <mergeCell ref="Z7:AB7"/>
    <mergeCell ref="K7:M7"/>
    <mergeCell ref="AC7:AE7"/>
    <mergeCell ref="W7:Y7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2013-05-24T01:38:54Z</cp:lastPrinted>
  <dcterms:created xsi:type="dcterms:W3CDTF">1998-03-25T08:31:26Z</dcterms:created>
  <dcterms:modified xsi:type="dcterms:W3CDTF">2013-05-24T01:39:33Z</dcterms:modified>
  <cp:category/>
  <cp:version/>
  <cp:contentType/>
  <cp:contentStatus/>
</cp:coreProperties>
</file>