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205" windowHeight="5985" activeTab="0"/>
  </bookViews>
  <sheets>
    <sheet name="010" sheetId="1" r:id="rId1"/>
    <sheet name="012" sheetId="2" r:id="rId2"/>
    <sheet name="014" sheetId="3" r:id="rId3"/>
    <sheet name="016" sheetId="4" r:id="rId4"/>
    <sheet name="018" sheetId="5" r:id="rId5"/>
    <sheet name="020" sheetId="6" r:id="rId6"/>
    <sheet name="022" sheetId="7" r:id="rId7"/>
  </sheets>
  <definedNames>
    <definedName name="_xlnm.Print_Area" localSheetId="0">'010'!$A$1:$P$73</definedName>
    <definedName name="_xlnm.Print_Area" localSheetId="1">'012'!$A$1:$T$76</definedName>
    <definedName name="_xlnm.Print_Area" localSheetId="2">'014'!$A$1:$AA$74</definedName>
    <definedName name="_xlnm.Print_Area" localSheetId="3">'016'!$A$1:$Y$74</definedName>
    <definedName name="_xlnm.Print_Area" localSheetId="4">'018'!$A$1:$S$84</definedName>
    <definedName name="_xlnm.Print_Area" localSheetId="5">'020'!$A$1:$S$69</definedName>
    <definedName name="_xlnm.Print_Area" localSheetId="6">'022'!$A$1:$AF$63</definedName>
  </definedNames>
  <calcPr calcMode="manual" fullCalcOnLoad="1"/>
</workbook>
</file>

<file path=xl/sharedStrings.xml><?xml version="1.0" encoding="utf-8"?>
<sst xmlns="http://schemas.openxmlformats.org/spreadsheetml/2006/main" count="1112" uniqueCount="457">
  <si>
    <t>男</t>
  </si>
  <si>
    <t>女</t>
  </si>
  <si>
    <t>…</t>
  </si>
  <si>
    <t>人　　　　　　　　  　　　口</t>
  </si>
  <si>
    <t>年　  　次</t>
  </si>
  <si>
    <t>明治20年</t>
  </si>
  <si>
    <t>大 正 元 年</t>
  </si>
  <si>
    <t>昭 和 元 年</t>
  </si>
  <si>
    <t>平 成 元 年</t>
  </si>
  <si>
    <t>注１　明治30、35、40年は不明のため、明治31、36、41年を掲載してある。</t>
  </si>
  <si>
    <t>資料　石川県統計課</t>
  </si>
  <si>
    <r>
      <t xml:space="preserve">    </t>
    </r>
    <r>
      <rPr>
        <sz val="12"/>
        <rFont val="ＭＳ 明朝"/>
        <family val="1"/>
      </rPr>
      <t xml:space="preserve">    </t>
    </r>
    <r>
      <rPr>
        <sz val="12"/>
        <rFont val="ＭＳ 明朝"/>
        <family val="1"/>
      </rPr>
      <t>31</t>
    </r>
  </si>
  <si>
    <r>
      <t xml:space="preserve">    </t>
    </r>
    <r>
      <rPr>
        <sz val="12"/>
        <rFont val="ＭＳ 明朝"/>
        <family val="1"/>
      </rPr>
      <t xml:space="preserve">    </t>
    </r>
    <r>
      <rPr>
        <sz val="12"/>
        <rFont val="ＭＳ 明朝"/>
        <family val="1"/>
      </rPr>
      <t>36</t>
    </r>
  </si>
  <si>
    <r>
      <t xml:space="preserve"> </t>
    </r>
    <r>
      <rPr>
        <sz val="12"/>
        <rFont val="ＭＳ 明朝"/>
        <family val="1"/>
      </rPr>
      <t xml:space="preserve">       </t>
    </r>
    <r>
      <rPr>
        <sz val="12"/>
        <rFont val="ＭＳ 明朝"/>
        <family val="1"/>
      </rPr>
      <t>41</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</si>
  <si>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</si>
  <si>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９ ※</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</si>
  <si>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</si>
  <si>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42</t>
    </r>
  </si>
  <si>
    <r>
      <t xml:space="preserve"> </t>
    </r>
    <r>
      <rPr>
        <sz val="12"/>
        <rFont val="ＭＳ 明朝"/>
        <family val="1"/>
      </rPr>
      <t xml:space="preserve">       </t>
    </r>
    <r>
      <rPr>
        <sz val="12"/>
        <rFont val="ＭＳ 明朝"/>
        <family val="1"/>
      </rPr>
      <t>14 ※</t>
    </r>
  </si>
  <si>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</si>
  <si>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</si>
  <si>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</si>
  <si>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t xml:space="preserve">        ５ ※</t>
  </si>
  <si>
    <r>
      <t xml:space="preserve">     </t>
    </r>
    <r>
      <rPr>
        <sz val="12"/>
        <rFont val="ＭＳ 明朝"/>
        <family val="1"/>
      </rPr>
      <t xml:space="preserve">   </t>
    </r>
    <r>
      <rPr>
        <sz val="12"/>
        <rFont val="ＭＳ 明朝"/>
        <family val="1"/>
      </rPr>
      <t>７</t>
    </r>
  </si>
  <si>
    <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</si>
  <si>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</si>
  <si>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 ※</t>
    </r>
  </si>
  <si>
    <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</si>
  <si>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13</t>
    </r>
  </si>
  <si>
    <r>
      <t xml:space="preserve">    </t>
    </r>
    <r>
      <rPr>
        <sz val="12"/>
        <rFont val="ＭＳ 明朝"/>
        <family val="1"/>
      </rPr>
      <t xml:space="preserve">    </t>
    </r>
    <r>
      <rPr>
        <sz val="12"/>
        <rFont val="ＭＳ 明朝"/>
        <family val="1"/>
      </rPr>
      <t>14</t>
    </r>
  </si>
  <si>
    <t xml:space="preserve">        15 ※</t>
  </si>
  <si>
    <r>
      <t xml:space="preserve">    </t>
    </r>
    <r>
      <rPr>
        <sz val="12"/>
        <rFont val="ＭＳ 明朝"/>
        <family val="1"/>
      </rPr>
      <t xml:space="preserve">    </t>
    </r>
    <r>
      <rPr>
        <sz val="12"/>
        <rFont val="ＭＳ 明朝"/>
        <family val="1"/>
      </rPr>
      <t>16</t>
    </r>
  </si>
  <si>
    <r>
      <t xml:space="preserve">    </t>
    </r>
    <r>
      <rPr>
        <sz val="12"/>
        <rFont val="ＭＳ 明朝"/>
        <family val="1"/>
      </rPr>
      <t xml:space="preserve">    </t>
    </r>
    <r>
      <rPr>
        <sz val="12"/>
        <rFont val="ＭＳ 明朝"/>
        <family val="1"/>
      </rPr>
      <t>17</t>
    </r>
  </si>
  <si>
    <r>
      <t xml:space="preserve">    </t>
    </r>
    <r>
      <rPr>
        <sz val="12"/>
        <rFont val="ＭＳ 明朝"/>
        <family val="1"/>
      </rPr>
      <t xml:space="preserve">    </t>
    </r>
    <r>
      <rPr>
        <sz val="12"/>
        <rFont val="ＭＳ 明朝"/>
        <family val="1"/>
      </rPr>
      <t>18</t>
    </r>
  </si>
  <si>
    <r>
      <t xml:space="preserve">    </t>
    </r>
    <r>
      <rPr>
        <sz val="12"/>
        <rFont val="ＭＳ 明朝"/>
        <family val="1"/>
      </rPr>
      <t xml:space="preserve">    </t>
    </r>
    <r>
      <rPr>
        <sz val="12"/>
        <rFont val="ＭＳ 明朝"/>
        <family val="1"/>
      </rPr>
      <t>19</t>
    </r>
  </si>
  <si>
    <r>
      <t xml:space="preserve">    </t>
    </r>
    <r>
      <rPr>
        <sz val="12"/>
        <rFont val="ＭＳ 明朝"/>
        <family val="1"/>
      </rPr>
      <t xml:space="preserve">    </t>
    </r>
    <r>
      <rPr>
        <sz val="12"/>
        <rFont val="ＭＳ 明朝"/>
        <family val="1"/>
      </rPr>
      <t>20</t>
    </r>
  </si>
  <si>
    <r>
      <t xml:space="preserve">    </t>
    </r>
    <r>
      <rPr>
        <sz val="12"/>
        <rFont val="ＭＳ 明朝"/>
        <family val="1"/>
      </rPr>
      <t xml:space="preserve">    </t>
    </r>
    <r>
      <rPr>
        <sz val="12"/>
        <rFont val="ＭＳ 明朝"/>
        <family val="1"/>
      </rPr>
      <t>21</t>
    </r>
  </si>
  <si>
    <r>
      <t xml:space="preserve">    </t>
    </r>
    <r>
      <rPr>
        <sz val="12"/>
        <rFont val="ＭＳ 明朝"/>
        <family val="1"/>
      </rPr>
      <t xml:space="preserve">    </t>
    </r>
    <r>
      <rPr>
        <sz val="12"/>
        <rFont val="ＭＳ 明朝"/>
        <family val="1"/>
      </rPr>
      <t>22 ※</t>
    </r>
  </si>
  <si>
    <r>
      <t xml:space="preserve">    </t>
    </r>
    <r>
      <rPr>
        <sz val="12"/>
        <rFont val="ＭＳ 明朝"/>
        <family val="1"/>
      </rPr>
      <t xml:space="preserve">    </t>
    </r>
    <r>
      <rPr>
        <sz val="12"/>
        <rFont val="ＭＳ 明朝"/>
        <family val="1"/>
      </rPr>
      <t>23</t>
    </r>
  </si>
  <si>
    <r>
      <t xml:space="preserve">     </t>
    </r>
    <r>
      <rPr>
        <sz val="12"/>
        <rFont val="ＭＳ 明朝"/>
        <family val="1"/>
      </rPr>
      <t xml:space="preserve">   </t>
    </r>
    <r>
      <rPr>
        <sz val="12"/>
        <rFont val="ＭＳ 明朝"/>
        <family val="1"/>
      </rPr>
      <t>24</t>
    </r>
  </si>
  <si>
    <r>
      <t xml:space="preserve"> </t>
    </r>
    <r>
      <rPr>
        <sz val="12"/>
        <rFont val="ＭＳ 明朝"/>
        <family val="1"/>
      </rPr>
      <t xml:space="preserve">       </t>
    </r>
    <r>
      <rPr>
        <sz val="12"/>
        <rFont val="ＭＳ 明朝"/>
        <family val="1"/>
      </rPr>
      <t>25 ※</t>
    </r>
  </si>
  <si>
    <r>
      <t xml:space="preserve">    </t>
    </r>
    <r>
      <rPr>
        <sz val="12"/>
        <rFont val="ＭＳ 明朝"/>
        <family val="1"/>
      </rPr>
      <t xml:space="preserve">    </t>
    </r>
    <r>
      <rPr>
        <sz val="12"/>
        <rFont val="ＭＳ 明朝"/>
        <family val="1"/>
      </rPr>
      <t>26</t>
    </r>
  </si>
  <si>
    <r>
      <t xml:space="preserve">    </t>
    </r>
    <r>
      <rPr>
        <sz val="12"/>
        <rFont val="ＭＳ 明朝"/>
        <family val="1"/>
      </rPr>
      <t xml:space="preserve">    </t>
    </r>
    <r>
      <rPr>
        <sz val="12"/>
        <rFont val="ＭＳ 明朝"/>
        <family val="1"/>
      </rPr>
      <t>27</t>
    </r>
  </si>
  <si>
    <r>
      <t xml:space="preserve">    </t>
    </r>
    <r>
      <rPr>
        <sz val="12"/>
        <rFont val="ＭＳ 明朝"/>
        <family val="1"/>
      </rPr>
      <t xml:space="preserve">    </t>
    </r>
    <r>
      <rPr>
        <sz val="12"/>
        <rFont val="ＭＳ 明朝"/>
        <family val="1"/>
      </rPr>
      <t>28</t>
    </r>
  </si>
  <si>
    <r>
      <t xml:space="preserve">    </t>
    </r>
    <r>
      <rPr>
        <sz val="12"/>
        <rFont val="ＭＳ 明朝"/>
        <family val="1"/>
      </rPr>
      <t xml:space="preserve">    </t>
    </r>
    <r>
      <rPr>
        <sz val="12"/>
        <rFont val="ＭＳ 明朝"/>
        <family val="1"/>
      </rPr>
      <t>29</t>
    </r>
  </si>
  <si>
    <t xml:space="preserve">        30 ※</t>
  </si>
  <si>
    <r>
      <t xml:space="preserve">     </t>
    </r>
    <r>
      <rPr>
        <sz val="12"/>
        <rFont val="ＭＳ 明朝"/>
        <family val="1"/>
      </rPr>
      <t xml:space="preserve">   </t>
    </r>
    <r>
      <rPr>
        <sz val="12"/>
        <rFont val="ＭＳ 明朝"/>
        <family val="1"/>
      </rPr>
      <t>31</t>
    </r>
  </si>
  <si>
    <r>
      <t xml:space="preserve">    </t>
    </r>
    <r>
      <rPr>
        <sz val="12"/>
        <rFont val="ＭＳ 明朝"/>
        <family val="1"/>
      </rPr>
      <t xml:space="preserve">    </t>
    </r>
    <r>
      <rPr>
        <sz val="12"/>
        <rFont val="ＭＳ 明朝"/>
        <family val="1"/>
      </rPr>
      <t>32</t>
    </r>
  </si>
  <si>
    <r>
      <t xml:space="preserve">    </t>
    </r>
    <r>
      <rPr>
        <sz val="12"/>
        <rFont val="ＭＳ 明朝"/>
        <family val="1"/>
      </rPr>
      <t xml:space="preserve">    </t>
    </r>
    <r>
      <rPr>
        <sz val="12"/>
        <rFont val="ＭＳ 明朝"/>
        <family val="1"/>
      </rPr>
      <t>33</t>
    </r>
  </si>
  <si>
    <r>
      <t xml:space="preserve">    </t>
    </r>
    <r>
      <rPr>
        <sz val="12"/>
        <rFont val="ＭＳ 明朝"/>
        <family val="1"/>
      </rPr>
      <t xml:space="preserve">    </t>
    </r>
    <r>
      <rPr>
        <sz val="12"/>
        <rFont val="ＭＳ 明朝"/>
        <family val="1"/>
      </rPr>
      <t>34</t>
    </r>
  </si>
  <si>
    <r>
      <t xml:space="preserve">    </t>
    </r>
    <r>
      <rPr>
        <sz val="12"/>
        <rFont val="ＭＳ 明朝"/>
        <family val="1"/>
      </rPr>
      <t xml:space="preserve">    </t>
    </r>
    <r>
      <rPr>
        <sz val="12"/>
        <rFont val="ＭＳ 明朝"/>
        <family val="1"/>
      </rPr>
      <t>35 ※</t>
    </r>
  </si>
  <si>
    <r>
      <t xml:space="preserve">    </t>
    </r>
    <r>
      <rPr>
        <sz val="12"/>
        <rFont val="ＭＳ 明朝"/>
        <family val="1"/>
      </rPr>
      <t xml:space="preserve">    </t>
    </r>
    <r>
      <rPr>
        <sz val="12"/>
        <rFont val="ＭＳ 明朝"/>
        <family val="1"/>
      </rPr>
      <t>36</t>
    </r>
  </si>
  <si>
    <r>
      <t xml:space="preserve">    </t>
    </r>
    <r>
      <rPr>
        <sz val="12"/>
        <rFont val="ＭＳ 明朝"/>
        <family val="1"/>
      </rPr>
      <t xml:space="preserve">    </t>
    </r>
    <r>
      <rPr>
        <sz val="12"/>
        <rFont val="ＭＳ 明朝"/>
        <family val="1"/>
      </rPr>
      <t>37</t>
    </r>
  </si>
  <si>
    <r>
      <t xml:space="preserve">    </t>
    </r>
    <r>
      <rPr>
        <sz val="12"/>
        <rFont val="ＭＳ 明朝"/>
        <family val="1"/>
      </rPr>
      <t xml:space="preserve">    </t>
    </r>
    <r>
      <rPr>
        <sz val="12"/>
        <rFont val="ＭＳ 明朝"/>
        <family val="1"/>
      </rPr>
      <t>38</t>
    </r>
  </si>
  <si>
    <r>
      <t xml:space="preserve">    </t>
    </r>
    <r>
      <rPr>
        <sz val="12"/>
        <rFont val="ＭＳ 明朝"/>
        <family val="1"/>
      </rPr>
      <t xml:space="preserve">    </t>
    </r>
    <r>
      <rPr>
        <sz val="12"/>
        <rFont val="ＭＳ 明朝"/>
        <family val="1"/>
      </rPr>
      <t>39</t>
    </r>
  </si>
  <si>
    <t xml:space="preserve">        40 ※</t>
  </si>
  <si>
    <r>
      <t>昭 和 4</t>
    </r>
    <r>
      <rPr>
        <sz val="12"/>
        <rFont val="ＭＳ 明朝"/>
        <family val="1"/>
      </rPr>
      <t>1</t>
    </r>
    <r>
      <rPr>
        <sz val="12"/>
        <rFont val="ＭＳ 明朝"/>
        <family val="1"/>
      </rPr>
      <t xml:space="preserve"> 年</t>
    </r>
  </si>
  <si>
    <r>
      <t xml:space="preserve">        </t>
    </r>
    <r>
      <rPr>
        <sz val="12"/>
        <rFont val="ＭＳ 明朝"/>
        <family val="1"/>
      </rPr>
      <t>43</t>
    </r>
  </si>
  <si>
    <r>
      <t xml:space="preserve">    </t>
    </r>
    <r>
      <rPr>
        <sz val="12"/>
        <rFont val="ＭＳ 明朝"/>
        <family val="1"/>
      </rPr>
      <t xml:space="preserve">    </t>
    </r>
    <r>
      <rPr>
        <sz val="12"/>
        <rFont val="ＭＳ 明朝"/>
        <family val="1"/>
      </rPr>
      <t>44</t>
    </r>
  </si>
  <si>
    <r>
      <t xml:space="preserve"> </t>
    </r>
    <r>
      <rPr>
        <sz val="12"/>
        <rFont val="ＭＳ 明朝"/>
        <family val="1"/>
      </rPr>
      <t xml:space="preserve">       </t>
    </r>
    <r>
      <rPr>
        <sz val="12"/>
        <rFont val="ＭＳ 明朝"/>
        <family val="1"/>
      </rPr>
      <t>45 ※</t>
    </r>
  </si>
  <si>
    <r>
      <t xml:space="preserve">      </t>
    </r>
    <r>
      <rPr>
        <sz val="12"/>
        <rFont val="ＭＳ 明朝"/>
        <family val="1"/>
      </rPr>
      <t xml:space="preserve">  </t>
    </r>
    <r>
      <rPr>
        <sz val="12"/>
        <rFont val="ＭＳ 明朝"/>
        <family val="1"/>
      </rPr>
      <t>46</t>
    </r>
  </si>
  <si>
    <r>
      <t xml:space="preserve">   </t>
    </r>
    <r>
      <rPr>
        <sz val="12"/>
        <rFont val="ＭＳ 明朝"/>
        <family val="1"/>
      </rPr>
      <t xml:space="preserve">     </t>
    </r>
    <r>
      <rPr>
        <sz val="12"/>
        <rFont val="ＭＳ 明朝"/>
        <family val="1"/>
      </rPr>
      <t>47</t>
    </r>
  </si>
  <si>
    <r>
      <t xml:space="preserve">        </t>
    </r>
    <r>
      <rPr>
        <sz val="12"/>
        <rFont val="ＭＳ 明朝"/>
        <family val="1"/>
      </rPr>
      <t>48</t>
    </r>
  </si>
  <si>
    <r>
      <t xml:space="preserve">    </t>
    </r>
    <r>
      <rPr>
        <sz val="12"/>
        <rFont val="ＭＳ 明朝"/>
        <family val="1"/>
      </rPr>
      <t xml:space="preserve">    </t>
    </r>
    <r>
      <rPr>
        <sz val="12"/>
        <rFont val="ＭＳ 明朝"/>
        <family val="1"/>
      </rPr>
      <t>49</t>
    </r>
  </si>
  <si>
    <r>
      <t xml:space="preserve">    </t>
    </r>
    <r>
      <rPr>
        <sz val="12"/>
        <rFont val="ＭＳ 明朝"/>
        <family val="1"/>
      </rPr>
      <t xml:space="preserve">    </t>
    </r>
    <r>
      <rPr>
        <sz val="12"/>
        <rFont val="ＭＳ 明朝"/>
        <family val="1"/>
      </rPr>
      <t>50 ※</t>
    </r>
  </si>
  <si>
    <r>
      <t xml:space="preserve">    </t>
    </r>
    <r>
      <rPr>
        <sz val="12"/>
        <rFont val="ＭＳ 明朝"/>
        <family val="1"/>
      </rPr>
      <t xml:space="preserve">    </t>
    </r>
    <r>
      <rPr>
        <sz val="12"/>
        <rFont val="ＭＳ 明朝"/>
        <family val="1"/>
      </rPr>
      <t>51</t>
    </r>
  </si>
  <si>
    <r>
      <t xml:space="preserve">   </t>
    </r>
    <r>
      <rPr>
        <sz val="12"/>
        <rFont val="ＭＳ 明朝"/>
        <family val="1"/>
      </rPr>
      <t xml:space="preserve">     </t>
    </r>
    <r>
      <rPr>
        <sz val="12"/>
        <rFont val="ＭＳ 明朝"/>
        <family val="1"/>
      </rPr>
      <t>52</t>
    </r>
  </si>
  <si>
    <r>
      <t xml:space="preserve">   </t>
    </r>
    <r>
      <rPr>
        <sz val="12"/>
        <rFont val="ＭＳ 明朝"/>
        <family val="1"/>
      </rPr>
      <t xml:space="preserve">     </t>
    </r>
    <r>
      <rPr>
        <sz val="12"/>
        <rFont val="ＭＳ 明朝"/>
        <family val="1"/>
      </rPr>
      <t>53</t>
    </r>
  </si>
  <si>
    <r>
      <t xml:space="preserve">   </t>
    </r>
    <r>
      <rPr>
        <sz val="12"/>
        <rFont val="ＭＳ 明朝"/>
        <family val="1"/>
      </rPr>
      <t xml:space="preserve">     </t>
    </r>
    <r>
      <rPr>
        <sz val="12"/>
        <rFont val="ＭＳ 明朝"/>
        <family val="1"/>
      </rPr>
      <t>54</t>
    </r>
  </si>
  <si>
    <r>
      <t xml:space="preserve">    </t>
    </r>
    <r>
      <rPr>
        <sz val="12"/>
        <rFont val="ＭＳ 明朝"/>
        <family val="1"/>
      </rPr>
      <t xml:space="preserve">    </t>
    </r>
    <r>
      <rPr>
        <sz val="12"/>
        <rFont val="ＭＳ 明朝"/>
        <family val="1"/>
      </rPr>
      <t>55 ※</t>
    </r>
  </si>
  <si>
    <r>
      <t xml:space="preserve">    </t>
    </r>
    <r>
      <rPr>
        <sz val="12"/>
        <rFont val="ＭＳ 明朝"/>
        <family val="1"/>
      </rPr>
      <t xml:space="preserve">    </t>
    </r>
    <r>
      <rPr>
        <sz val="12"/>
        <rFont val="ＭＳ 明朝"/>
        <family val="1"/>
      </rPr>
      <t>56</t>
    </r>
  </si>
  <si>
    <r>
      <t xml:space="preserve">  </t>
    </r>
    <r>
      <rPr>
        <sz val="12"/>
        <rFont val="ＭＳ 明朝"/>
        <family val="1"/>
      </rPr>
      <t xml:space="preserve">      </t>
    </r>
    <r>
      <rPr>
        <sz val="12"/>
        <rFont val="ＭＳ 明朝"/>
        <family val="1"/>
      </rPr>
      <t>57</t>
    </r>
  </si>
  <si>
    <r>
      <t xml:space="preserve">   </t>
    </r>
    <r>
      <rPr>
        <sz val="12"/>
        <rFont val="ＭＳ 明朝"/>
        <family val="1"/>
      </rPr>
      <t xml:space="preserve">     </t>
    </r>
    <r>
      <rPr>
        <sz val="12"/>
        <rFont val="ＭＳ 明朝"/>
        <family val="1"/>
      </rPr>
      <t>58</t>
    </r>
  </si>
  <si>
    <r>
      <t xml:space="preserve">    </t>
    </r>
    <r>
      <rPr>
        <sz val="12"/>
        <rFont val="ＭＳ 明朝"/>
        <family val="1"/>
      </rPr>
      <t xml:space="preserve">    </t>
    </r>
    <r>
      <rPr>
        <sz val="12"/>
        <rFont val="ＭＳ 明朝"/>
        <family val="1"/>
      </rPr>
      <t>59</t>
    </r>
  </si>
  <si>
    <r>
      <t xml:space="preserve">    </t>
    </r>
    <r>
      <rPr>
        <sz val="12"/>
        <rFont val="ＭＳ 明朝"/>
        <family val="1"/>
      </rPr>
      <t xml:space="preserve">    </t>
    </r>
    <r>
      <rPr>
        <sz val="12"/>
        <rFont val="ＭＳ 明朝"/>
        <family val="1"/>
      </rPr>
      <t>60 ※</t>
    </r>
  </si>
  <si>
    <r>
      <t xml:space="preserve">   </t>
    </r>
    <r>
      <rPr>
        <sz val="12"/>
        <rFont val="ＭＳ 明朝"/>
        <family val="1"/>
      </rPr>
      <t xml:space="preserve">     </t>
    </r>
    <r>
      <rPr>
        <sz val="12"/>
        <rFont val="ＭＳ 明朝"/>
        <family val="1"/>
      </rPr>
      <t>61</t>
    </r>
  </si>
  <si>
    <r>
      <t xml:space="preserve">    </t>
    </r>
    <r>
      <rPr>
        <sz val="12"/>
        <rFont val="ＭＳ 明朝"/>
        <family val="1"/>
      </rPr>
      <t xml:space="preserve">    </t>
    </r>
    <r>
      <rPr>
        <sz val="12"/>
        <rFont val="ＭＳ 明朝"/>
        <family val="1"/>
      </rPr>
      <t>62</t>
    </r>
  </si>
  <si>
    <r>
      <t xml:space="preserve">        </t>
    </r>
    <r>
      <rPr>
        <sz val="12"/>
        <rFont val="ＭＳ 明朝"/>
        <family val="1"/>
      </rPr>
      <t>63</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</si>
  <si>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</si>
  <si>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</si>
  <si>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 ※</t>
    </r>
  </si>
  <si>
    <r>
      <t xml:space="preserve">     </t>
    </r>
    <r>
      <rPr>
        <sz val="12"/>
        <rFont val="ＭＳ 明朝"/>
        <family val="1"/>
      </rPr>
      <t xml:space="preserve">   </t>
    </r>
    <r>
      <rPr>
        <sz val="12"/>
        <rFont val="ＭＳ 明朝"/>
        <family val="1"/>
      </rPr>
      <t>８</t>
    </r>
  </si>
  <si>
    <t xml:space="preserve">  ４　※のある年は国勢調査による。</t>
  </si>
  <si>
    <t>１０　　人 　口 　及　 び　 世　 帯　 数　 の　 推　 移</t>
  </si>
  <si>
    <t>世 帯 数</t>
  </si>
  <si>
    <t>増 加 数</t>
  </si>
  <si>
    <t>増 加 率　　　（％）</t>
  </si>
  <si>
    <t>総　  数</t>
  </si>
  <si>
    <r>
      <t xml:space="preserve">        </t>
    </r>
    <r>
      <rPr>
        <sz val="12"/>
        <rFont val="ＭＳ 明朝"/>
        <family val="1"/>
      </rPr>
      <t>25</t>
    </r>
  </si>
  <si>
    <t xml:space="preserve">        10</t>
  </si>
  <si>
    <r>
      <t>平成1</t>
    </r>
    <r>
      <rPr>
        <sz val="12"/>
        <rFont val="ＭＳ 明朝"/>
        <family val="1"/>
      </rPr>
      <t>1</t>
    </r>
    <r>
      <rPr>
        <sz val="12"/>
        <rFont val="ＭＳ 明朝"/>
        <family val="1"/>
      </rPr>
      <t>年</t>
    </r>
    <r>
      <rPr>
        <sz val="12"/>
        <rFont val="ＭＳ 明朝"/>
        <family val="1"/>
      </rPr>
      <t xml:space="preserve"> </t>
    </r>
    <r>
      <rPr>
        <sz val="12"/>
        <rFont val="ＭＳ 明朝"/>
        <family val="1"/>
      </rPr>
      <t>１月</t>
    </r>
  </si>
  <si>
    <r>
      <t xml:space="preserve">        </t>
    </r>
    <r>
      <rPr>
        <sz val="12"/>
        <rFont val="ＭＳ 明朝"/>
        <family val="1"/>
      </rPr>
      <t xml:space="preserve"> </t>
    </r>
    <r>
      <rPr>
        <sz val="12"/>
        <rFont val="ＭＳ 明朝"/>
        <family val="1"/>
      </rPr>
      <t>２</t>
    </r>
  </si>
  <si>
    <t xml:space="preserve">         ３</t>
  </si>
  <si>
    <t xml:space="preserve">         ４</t>
  </si>
  <si>
    <t xml:space="preserve">         ５</t>
  </si>
  <si>
    <r>
      <t xml:space="preserve">       </t>
    </r>
    <r>
      <rPr>
        <sz val="12"/>
        <rFont val="ＭＳ 明朝"/>
        <family val="1"/>
      </rPr>
      <t xml:space="preserve">  </t>
    </r>
    <r>
      <rPr>
        <sz val="12"/>
        <rFont val="ＭＳ 明朝"/>
        <family val="1"/>
      </rPr>
      <t>６</t>
    </r>
  </si>
  <si>
    <t xml:space="preserve">         ７</t>
  </si>
  <si>
    <t xml:space="preserve">         ８</t>
  </si>
  <si>
    <t xml:space="preserve">         ９</t>
  </si>
  <si>
    <t xml:space="preserve">         10</t>
  </si>
  <si>
    <r>
      <t xml:space="preserve">         </t>
    </r>
    <r>
      <rPr>
        <sz val="12"/>
        <rFont val="ＭＳ 明朝"/>
        <family val="1"/>
      </rPr>
      <t>11</t>
    </r>
  </si>
  <si>
    <r>
      <t xml:space="preserve">        </t>
    </r>
    <r>
      <rPr>
        <sz val="12"/>
        <rFont val="ＭＳ 明朝"/>
        <family val="1"/>
      </rPr>
      <t xml:space="preserve"> </t>
    </r>
    <r>
      <rPr>
        <sz val="12"/>
        <rFont val="ＭＳ 明朝"/>
        <family val="1"/>
      </rPr>
      <t>12</t>
    </r>
  </si>
  <si>
    <t>　12年 １月</t>
  </si>
  <si>
    <t xml:space="preserve">         ２</t>
  </si>
  <si>
    <r>
      <t xml:space="preserve">       </t>
    </r>
    <r>
      <rPr>
        <sz val="12"/>
        <rFont val="ＭＳ 明朝"/>
        <family val="1"/>
      </rPr>
      <t xml:space="preserve">  ３</t>
    </r>
  </si>
  <si>
    <r>
      <t>女100人に　　　対</t>
    </r>
    <r>
      <rPr>
        <sz val="12"/>
        <rFont val="ＭＳ 明朝"/>
        <family val="1"/>
      </rPr>
      <t>す</t>
    </r>
    <r>
      <rPr>
        <sz val="12"/>
        <rFont val="ＭＳ 明朝"/>
        <family val="1"/>
      </rPr>
      <t>る</t>
    </r>
    <r>
      <rPr>
        <sz val="12"/>
        <rFont val="ＭＳ 明朝"/>
        <family val="1"/>
      </rPr>
      <t>男</t>
    </r>
  </si>
  <si>
    <t>(単位：人、世帯)</t>
  </si>
  <si>
    <r>
      <t>　　昭和21年は４月26日現在人口（人口調査）、昭和36年以降は</t>
    </r>
    <r>
      <rPr>
        <sz val="12"/>
        <rFont val="ＭＳ 明朝"/>
        <family val="1"/>
      </rPr>
      <t>10</t>
    </r>
    <r>
      <rPr>
        <sz val="12"/>
        <rFont val="ＭＳ 明朝"/>
        <family val="1"/>
      </rPr>
      <t>月１日現在の人口である。</t>
    </r>
  </si>
  <si>
    <r>
      <t xml:space="preserve">  ２  明治20年～昭和35年は各年末現在（国勢調査年は</t>
    </r>
    <r>
      <rPr>
        <sz val="12"/>
        <rFont val="ＭＳ 明朝"/>
        <family val="1"/>
      </rPr>
      <t>10月１日現在）</t>
    </r>
    <r>
      <rPr>
        <sz val="12"/>
        <rFont val="ＭＳ 明朝"/>
        <family val="1"/>
      </rPr>
      <t>、昭和19年は２月22日現在人口（人口調査）、昭和20年は11月１日現在人口（人口調査）、</t>
    </r>
  </si>
  <si>
    <t>年 次 及 び　　　　　月　　　 次</t>
  </si>
  <si>
    <t xml:space="preserve">       11</t>
  </si>
  <si>
    <t>j</t>
  </si>
  <si>
    <t>…</t>
  </si>
  <si>
    <t>３　　　人　　　　　　　　　　　口</t>
  </si>
  <si>
    <r>
      <t xml:space="preserve">  ３  世帯数は、昭和</t>
    </r>
    <r>
      <rPr>
        <sz val="12"/>
        <rFont val="ＭＳ 明朝"/>
        <family val="1"/>
      </rPr>
      <t>55</t>
    </r>
    <r>
      <rPr>
        <sz val="12"/>
        <rFont val="ＭＳ 明朝"/>
        <family val="1"/>
      </rPr>
      <t>年までは普通世帯と準世帯の合計、昭和</t>
    </r>
    <r>
      <rPr>
        <sz val="12"/>
        <rFont val="ＭＳ 明朝"/>
        <family val="1"/>
      </rPr>
      <t>60</t>
    </r>
    <r>
      <rPr>
        <sz val="12"/>
        <rFont val="ＭＳ 明朝"/>
        <family val="1"/>
      </rPr>
      <t>年以降は一般世帯と施設等の世帯の合計である。</t>
    </r>
  </si>
  <si>
    <t>10  人　口</t>
  </si>
  <si>
    <r>
      <t>人口　1</t>
    </r>
    <r>
      <rPr>
        <sz val="12"/>
        <rFont val="ＭＳ 明朝"/>
        <family val="1"/>
      </rPr>
      <t>1</t>
    </r>
  </si>
  <si>
    <t>12  人　口</t>
  </si>
  <si>
    <t>資料　石川県統計課「石川県の人口動態」</t>
  </si>
  <si>
    <t>　３　能登は羽咋郡以北。</t>
  </si>
  <si>
    <t>　２　「人口構成比」は四捨五入の関係で合計と内訳とが一致しない場合がある。</t>
  </si>
  <si>
    <r>
      <t>注１　面積は国土地理院の「平成1</t>
    </r>
    <r>
      <rPr>
        <sz val="12"/>
        <rFont val="ＭＳ 明朝"/>
        <family val="1"/>
      </rPr>
      <t>0</t>
    </r>
    <r>
      <rPr>
        <sz val="12"/>
        <rFont val="ＭＳ 明朝"/>
        <family val="1"/>
      </rPr>
      <t>年全国都道府県市区町村別面積調」による。</t>
    </r>
  </si>
  <si>
    <t>内浦町</t>
  </si>
  <si>
    <t>珠洲郡</t>
  </si>
  <si>
    <t>柳田村</t>
  </si>
  <si>
    <t>能都町</t>
  </si>
  <si>
    <t>門前町</t>
  </si>
  <si>
    <t>穴水町</t>
  </si>
  <si>
    <t>鳳至郡</t>
  </si>
  <si>
    <t>鹿西町</t>
  </si>
  <si>
    <t>能登島町</t>
  </si>
  <si>
    <t>鹿島町</t>
  </si>
  <si>
    <t>中島町</t>
  </si>
  <si>
    <t>鳥屋町</t>
  </si>
  <si>
    <t>田鶴浜町</t>
  </si>
  <si>
    <t>鹿島郡</t>
  </si>
  <si>
    <t>押水町</t>
  </si>
  <si>
    <t>志賀町</t>
  </si>
  <si>
    <t>志雄町</t>
  </si>
  <si>
    <t>富来町</t>
  </si>
  <si>
    <t>羽咋郡</t>
  </si>
  <si>
    <t>内灘町</t>
  </si>
  <si>
    <t>宇ノ気町</t>
  </si>
  <si>
    <t>七塚町</t>
  </si>
  <si>
    <t>高松町</t>
  </si>
  <si>
    <t>津幡町</t>
  </si>
  <si>
    <t>河北郡</t>
  </si>
  <si>
    <t>白峰村</t>
  </si>
  <si>
    <t>尾口村</t>
  </si>
  <si>
    <t>鳥越村</t>
  </si>
  <si>
    <t>吉野谷村</t>
  </si>
  <si>
    <t>河内村</t>
  </si>
  <si>
    <t>野々市町</t>
  </si>
  <si>
    <t>鶴来町</t>
  </si>
  <si>
    <t>美川町</t>
  </si>
  <si>
    <t>石川郡</t>
  </si>
  <si>
    <t>川北町</t>
  </si>
  <si>
    <t>辰口町</t>
  </si>
  <si>
    <t>寺井町</t>
  </si>
  <si>
    <t>根上町</t>
  </si>
  <si>
    <t>能美郡</t>
  </si>
  <si>
    <t>山中町</t>
  </si>
  <si>
    <t>江沼郡</t>
  </si>
  <si>
    <t>松任市</t>
  </si>
  <si>
    <t>羽咋市</t>
  </si>
  <si>
    <t>加賀市</t>
  </si>
  <si>
    <t>珠洲市</t>
  </si>
  <si>
    <t>輪島市</t>
  </si>
  <si>
    <t>小松市</t>
  </si>
  <si>
    <t>七尾市</t>
  </si>
  <si>
    <t>金沢市</t>
  </si>
  <si>
    <t>能　　　登</t>
  </si>
  <si>
    <t>加　　　賀</t>
  </si>
  <si>
    <t>郡　　　部</t>
  </si>
  <si>
    <t>市　　　部</t>
  </si>
  <si>
    <t>総　　　数</t>
  </si>
  <si>
    <t>k㎡</t>
  </si>
  <si>
    <t>人</t>
  </si>
  <si>
    <t>％</t>
  </si>
  <si>
    <t>％</t>
  </si>
  <si>
    <t>世帯</t>
  </si>
  <si>
    <t>（1k㎡当たり）</t>
  </si>
  <si>
    <t>増 加 率</t>
  </si>
  <si>
    <r>
      <t>増 加</t>
    </r>
    <r>
      <rPr>
        <sz val="12"/>
        <rFont val="ＭＳ 明朝"/>
        <family val="1"/>
      </rPr>
      <t xml:space="preserve"> 率</t>
    </r>
  </si>
  <si>
    <r>
      <t>増 加</t>
    </r>
    <r>
      <rPr>
        <sz val="12"/>
        <rFont val="ＭＳ 明朝"/>
        <family val="1"/>
      </rPr>
      <t xml:space="preserve"> 数</t>
    </r>
  </si>
  <si>
    <t>総  　数</t>
  </si>
  <si>
    <r>
      <t xml:space="preserve">面　　　積 </t>
    </r>
    <r>
      <rPr>
        <sz val="12"/>
        <rFont val="ＭＳ 明朝"/>
        <family val="1"/>
      </rPr>
      <t xml:space="preserve">  　  (10・10･１）</t>
    </r>
  </si>
  <si>
    <r>
      <t>人 口</t>
    </r>
    <r>
      <rPr>
        <sz val="12"/>
        <rFont val="ＭＳ 明朝"/>
        <family val="1"/>
      </rPr>
      <t xml:space="preserve"> 密 度</t>
    </r>
  </si>
  <si>
    <r>
      <t>性比（女100人</t>
    </r>
    <r>
      <rPr>
        <sz val="12"/>
        <rFont val="ＭＳ 明朝"/>
        <family val="1"/>
      </rPr>
      <t xml:space="preserve">  に対する男）</t>
    </r>
  </si>
  <si>
    <r>
      <t xml:space="preserve">一世帯当たり　　　人 </t>
    </r>
    <r>
      <rPr>
        <sz val="12"/>
        <rFont val="ＭＳ 明朝"/>
        <family val="1"/>
      </rPr>
      <t xml:space="preserve">      員</t>
    </r>
  </si>
  <si>
    <t>人口構成比</t>
  </si>
  <si>
    <t>１ 年 間 の 世 帯</t>
  </si>
  <si>
    <r>
      <t>11</t>
    </r>
    <r>
      <rPr>
        <sz val="12"/>
        <rFont val="ＭＳ 明朝"/>
        <family val="1"/>
      </rPr>
      <t>・10・１　　　世  帯  数</t>
    </r>
  </si>
  <si>
    <r>
      <t>10</t>
    </r>
    <r>
      <rPr>
        <sz val="12"/>
        <rFont val="ＭＳ 明朝"/>
        <family val="1"/>
      </rPr>
      <t>・10・１　　　世  帯  数</t>
    </r>
  </si>
  <si>
    <t>１ 年 間 の 人 口</t>
  </si>
  <si>
    <r>
      <t>平成11・10・１</t>
    </r>
    <r>
      <rPr>
        <sz val="12"/>
        <rFont val="ＭＳ 明朝"/>
        <family val="1"/>
      </rPr>
      <t>推計人口</t>
    </r>
  </si>
  <si>
    <r>
      <t>平成1</t>
    </r>
    <r>
      <rPr>
        <sz val="12"/>
        <rFont val="ＭＳ 明朝"/>
        <family val="1"/>
      </rPr>
      <t>0・</t>
    </r>
    <r>
      <rPr>
        <sz val="12"/>
        <rFont val="ＭＳ 明朝"/>
        <family val="1"/>
      </rPr>
      <t>10</t>
    </r>
    <r>
      <rPr>
        <sz val="12"/>
        <rFont val="ＭＳ 明朝"/>
        <family val="1"/>
      </rPr>
      <t>・１推計人口</t>
    </r>
  </si>
  <si>
    <t>市　　町　　村</t>
  </si>
  <si>
    <t>１１　　市　町　村　別　推　計　人　口 ・ 世　帯　数</t>
  </si>
  <si>
    <t>人　口　13　</t>
  </si>
  <si>
    <t>資料　総務庁統計局「国勢調査報告」</t>
  </si>
  <si>
    <r>
      <t xml:space="preserve">注 </t>
    </r>
    <r>
      <rPr>
        <sz val="12"/>
        <rFont val="ＭＳ 明朝"/>
        <family val="1"/>
      </rPr>
      <t xml:space="preserve"> </t>
    </r>
    <r>
      <rPr>
        <sz val="12"/>
        <rFont val="ＭＳ 明朝"/>
        <family val="1"/>
      </rPr>
      <t>能登は羽咋郡以北。</t>
    </r>
  </si>
  <si>
    <t>世帯</t>
  </si>
  <si>
    <t xml:space="preserve"> 増 加 率 </t>
  </si>
  <si>
    <t>人  　口</t>
  </si>
  <si>
    <t>７　 　年</t>
  </si>
  <si>
    <t>平　　成　 　２　 　年</t>
  </si>
  <si>
    <t>６０　　年</t>
  </si>
  <si>
    <t>５５　　年</t>
  </si>
  <si>
    <t>５０　　年</t>
  </si>
  <si>
    <t>昭　　和　　４５　　年</t>
  </si>
  <si>
    <t>市  　町　  村</t>
  </si>
  <si>
    <t>１２　　国　勢　調　査　に　よ　る　市　町　村　別　人　口　及　び　世　帯　数　推　移（各年10月１日現在）</t>
  </si>
  <si>
    <t>14  人　口</t>
  </si>
  <si>
    <t>人　口　15</t>
  </si>
  <si>
    <t>16  人　口</t>
  </si>
  <si>
    <t>　２　能登は羽咋郡以北。</t>
  </si>
  <si>
    <t>注１　総数には年齢不詳が含まれる。　</t>
  </si>
  <si>
    <t>―</t>
  </si>
  <si>
    <t>人</t>
  </si>
  <si>
    <t>年齢不詳</t>
  </si>
  <si>
    <r>
      <t>6</t>
    </r>
    <r>
      <rPr>
        <sz val="12"/>
        <rFont val="ＭＳ 明朝"/>
        <family val="1"/>
      </rPr>
      <t>5</t>
    </r>
    <r>
      <rPr>
        <sz val="12"/>
        <rFont val="ＭＳ 明朝"/>
        <family val="1"/>
      </rPr>
      <t>歳以上</t>
    </r>
  </si>
  <si>
    <r>
      <t>1</t>
    </r>
    <r>
      <rPr>
        <sz val="12"/>
        <rFont val="ＭＳ 明朝"/>
        <family val="1"/>
      </rPr>
      <t>5</t>
    </r>
    <r>
      <rPr>
        <sz val="12"/>
        <rFont val="ＭＳ 明朝"/>
        <family val="1"/>
      </rPr>
      <t>～</t>
    </r>
    <r>
      <rPr>
        <sz val="12"/>
        <rFont val="ＭＳ 明朝"/>
        <family val="1"/>
      </rPr>
      <t>64</t>
    </r>
    <r>
      <rPr>
        <sz val="12"/>
        <rFont val="ＭＳ 明朝"/>
        <family val="1"/>
      </rPr>
      <t>歳</t>
    </r>
  </si>
  <si>
    <r>
      <t>０～1</t>
    </r>
    <r>
      <rPr>
        <sz val="12"/>
        <rFont val="ＭＳ 明朝"/>
        <family val="1"/>
      </rPr>
      <t>4</t>
    </r>
    <r>
      <rPr>
        <sz val="12"/>
        <rFont val="ＭＳ 明朝"/>
        <family val="1"/>
      </rPr>
      <t>歳</t>
    </r>
  </si>
  <si>
    <r>
      <t>8</t>
    </r>
    <r>
      <rPr>
        <sz val="12"/>
        <rFont val="ＭＳ 明朝"/>
        <family val="1"/>
      </rPr>
      <t>0</t>
    </r>
    <r>
      <rPr>
        <sz val="12"/>
        <rFont val="ＭＳ 明朝"/>
        <family val="1"/>
      </rPr>
      <t>歳以上</t>
    </r>
  </si>
  <si>
    <r>
      <t>7</t>
    </r>
    <r>
      <rPr>
        <sz val="12"/>
        <rFont val="ＭＳ 明朝"/>
        <family val="1"/>
      </rPr>
      <t>5</t>
    </r>
    <r>
      <rPr>
        <sz val="12"/>
        <rFont val="ＭＳ 明朝"/>
        <family val="1"/>
      </rPr>
      <t>～</t>
    </r>
    <r>
      <rPr>
        <sz val="12"/>
        <rFont val="ＭＳ 明朝"/>
        <family val="1"/>
      </rPr>
      <t>79</t>
    </r>
    <r>
      <rPr>
        <sz val="12"/>
        <rFont val="ＭＳ 明朝"/>
        <family val="1"/>
      </rPr>
      <t>歳</t>
    </r>
  </si>
  <si>
    <r>
      <t>7</t>
    </r>
    <r>
      <rPr>
        <sz val="12"/>
        <rFont val="ＭＳ 明朝"/>
        <family val="1"/>
      </rPr>
      <t>0</t>
    </r>
    <r>
      <rPr>
        <sz val="12"/>
        <rFont val="ＭＳ 明朝"/>
        <family val="1"/>
      </rPr>
      <t>～</t>
    </r>
    <r>
      <rPr>
        <sz val="12"/>
        <rFont val="ＭＳ 明朝"/>
        <family val="1"/>
      </rPr>
      <t>74</t>
    </r>
    <r>
      <rPr>
        <sz val="12"/>
        <rFont val="ＭＳ 明朝"/>
        <family val="1"/>
      </rPr>
      <t>歳</t>
    </r>
  </si>
  <si>
    <r>
      <t>6</t>
    </r>
    <r>
      <rPr>
        <sz val="12"/>
        <rFont val="ＭＳ 明朝"/>
        <family val="1"/>
      </rPr>
      <t>5</t>
    </r>
    <r>
      <rPr>
        <sz val="12"/>
        <rFont val="ＭＳ 明朝"/>
        <family val="1"/>
      </rPr>
      <t>～</t>
    </r>
    <r>
      <rPr>
        <sz val="12"/>
        <rFont val="ＭＳ 明朝"/>
        <family val="1"/>
      </rPr>
      <t>69</t>
    </r>
    <r>
      <rPr>
        <sz val="12"/>
        <rFont val="ＭＳ 明朝"/>
        <family val="1"/>
      </rPr>
      <t>歳</t>
    </r>
  </si>
  <si>
    <r>
      <t>6</t>
    </r>
    <r>
      <rPr>
        <sz val="12"/>
        <rFont val="ＭＳ 明朝"/>
        <family val="1"/>
      </rPr>
      <t>0</t>
    </r>
    <r>
      <rPr>
        <sz val="12"/>
        <rFont val="ＭＳ 明朝"/>
        <family val="1"/>
      </rPr>
      <t>～</t>
    </r>
    <r>
      <rPr>
        <sz val="12"/>
        <rFont val="ＭＳ 明朝"/>
        <family val="1"/>
      </rPr>
      <t>64</t>
    </r>
    <r>
      <rPr>
        <sz val="12"/>
        <rFont val="ＭＳ 明朝"/>
        <family val="1"/>
      </rPr>
      <t>歳</t>
    </r>
  </si>
  <si>
    <r>
      <t>5</t>
    </r>
    <r>
      <rPr>
        <sz val="12"/>
        <rFont val="ＭＳ 明朝"/>
        <family val="1"/>
      </rPr>
      <t>5</t>
    </r>
    <r>
      <rPr>
        <sz val="12"/>
        <rFont val="ＭＳ 明朝"/>
        <family val="1"/>
      </rPr>
      <t>～</t>
    </r>
    <r>
      <rPr>
        <sz val="12"/>
        <rFont val="ＭＳ 明朝"/>
        <family val="1"/>
      </rPr>
      <t>59</t>
    </r>
    <r>
      <rPr>
        <sz val="12"/>
        <rFont val="ＭＳ 明朝"/>
        <family val="1"/>
      </rPr>
      <t>歳</t>
    </r>
  </si>
  <si>
    <r>
      <t>5</t>
    </r>
    <r>
      <rPr>
        <sz val="12"/>
        <rFont val="ＭＳ 明朝"/>
        <family val="1"/>
      </rPr>
      <t>0</t>
    </r>
    <r>
      <rPr>
        <sz val="12"/>
        <rFont val="ＭＳ 明朝"/>
        <family val="1"/>
      </rPr>
      <t>～</t>
    </r>
    <r>
      <rPr>
        <sz val="12"/>
        <rFont val="ＭＳ 明朝"/>
        <family val="1"/>
      </rPr>
      <t>54</t>
    </r>
    <r>
      <rPr>
        <sz val="12"/>
        <rFont val="ＭＳ 明朝"/>
        <family val="1"/>
      </rPr>
      <t>歳</t>
    </r>
  </si>
  <si>
    <r>
      <t>4</t>
    </r>
    <r>
      <rPr>
        <sz val="12"/>
        <rFont val="ＭＳ 明朝"/>
        <family val="1"/>
      </rPr>
      <t>5</t>
    </r>
    <r>
      <rPr>
        <sz val="12"/>
        <rFont val="ＭＳ 明朝"/>
        <family val="1"/>
      </rPr>
      <t>～</t>
    </r>
    <r>
      <rPr>
        <sz val="12"/>
        <rFont val="ＭＳ 明朝"/>
        <family val="1"/>
      </rPr>
      <t>49</t>
    </r>
    <r>
      <rPr>
        <sz val="12"/>
        <rFont val="ＭＳ 明朝"/>
        <family val="1"/>
      </rPr>
      <t>歳</t>
    </r>
  </si>
  <si>
    <r>
      <t>4</t>
    </r>
    <r>
      <rPr>
        <sz val="12"/>
        <rFont val="ＭＳ 明朝"/>
        <family val="1"/>
      </rPr>
      <t>0</t>
    </r>
    <r>
      <rPr>
        <sz val="12"/>
        <rFont val="ＭＳ 明朝"/>
        <family val="1"/>
      </rPr>
      <t>～</t>
    </r>
    <r>
      <rPr>
        <sz val="12"/>
        <rFont val="ＭＳ 明朝"/>
        <family val="1"/>
      </rPr>
      <t>44</t>
    </r>
    <r>
      <rPr>
        <sz val="12"/>
        <rFont val="ＭＳ 明朝"/>
        <family val="1"/>
      </rPr>
      <t>歳</t>
    </r>
  </si>
  <si>
    <r>
      <t>3</t>
    </r>
    <r>
      <rPr>
        <sz val="12"/>
        <rFont val="ＭＳ 明朝"/>
        <family val="1"/>
      </rPr>
      <t>5</t>
    </r>
    <r>
      <rPr>
        <sz val="12"/>
        <rFont val="ＭＳ 明朝"/>
        <family val="1"/>
      </rPr>
      <t>～</t>
    </r>
    <r>
      <rPr>
        <sz val="12"/>
        <rFont val="ＭＳ 明朝"/>
        <family val="1"/>
      </rPr>
      <t>39</t>
    </r>
    <r>
      <rPr>
        <sz val="12"/>
        <rFont val="ＭＳ 明朝"/>
        <family val="1"/>
      </rPr>
      <t>歳</t>
    </r>
  </si>
  <si>
    <r>
      <t>3</t>
    </r>
    <r>
      <rPr>
        <sz val="12"/>
        <rFont val="ＭＳ 明朝"/>
        <family val="1"/>
      </rPr>
      <t>0</t>
    </r>
    <r>
      <rPr>
        <sz val="12"/>
        <rFont val="ＭＳ 明朝"/>
        <family val="1"/>
      </rPr>
      <t>～</t>
    </r>
    <r>
      <rPr>
        <sz val="12"/>
        <rFont val="ＭＳ 明朝"/>
        <family val="1"/>
      </rPr>
      <t>34</t>
    </r>
    <r>
      <rPr>
        <sz val="12"/>
        <rFont val="ＭＳ 明朝"/>
        <family val="1"/>
      </rPr>
      <t>歳</t>
    </r>
  </si>
  <si>
    <r>
      <t>2</t>
    </r>
    <r>
      <rPr>
        <sz val="12"/>
        <rFont val="ＭＳ 明朝"/>
        <family val="1"/>
      </rPr>
      <t>5</t>
    </r>
    <r>
      <rPr>
        <sz val="12"/>
        <rFont val="ＭＳ 明朝"/>
        <family val="1"/>
      </rPr>
      <t>～</t>
    </r>
    <r>
      <rPr>
        <sz val="12"/>
        <rFont val="ＭＳ 明朝"/>
        <family val="1"/>
      </rPr>
      <t>29</t>
    </r>
    <r>
      <rPr>
        <sz val="12"/>
        <rFont val="ＭＳ 明朝"/>
        <family val="1"/>
      </rPr>
      <t>歳</t>
    </r>
  </si>
  <si>
    <r>
      <t>2</t>
    </r>
    <r>
      <rPr>
        <sz val="12"/>
        <rFont val="ＭＳ 明朝"/>
        <family val="1"/>
      </rPr>
      <t>0</t>
    </r>
    <r>
      <rPr>
        <sz val="12"/>
        <rFont val="ＭＳ 明朝"/>
        <family val="1"/>
      </rPr>
      <t>～</t>
    </r>
    <r>
      <rPr>
        <sz val="12"/>
        <rFont val="ＭＳ 明朝"/>
        <family val="1"/>
      </rPr>
      <t>24</t>
    </r>
    <r>
      <rPr>
        <sz val="12"/>
        <rFont val="ＭＳ 明朝"/>
        <family val="1"/>
      </rPr>
      <t>歳</t>
    </r>
  </si>
  <si>
    <r>
      <t>1</t>
    </r>
    <r>
      <rPr>
        <sz val="12"/>
        <rFont val="ＭＳ 明朝"/>
        <family val="1"/>
      </rPr>
      <t>5</t>
    </r>
    <r>
      <rPr>
        <sz val="12"/>
        <rFont val="ＭＳ 明朝"/>
        <family val="1"/>
      </rPr>
      <t>～</t>
    </r>
    <r>
      <rPr>
        <sz val="12"/>
        <rFont val="ＭＳ 明朝"/>
        <family val="1"/>
      </rPr>
      <t>19</t>
    </r>
    <r>
      <rPr>
        <sz val="12"/>
        <rFont val="ＭＳ 明朝"/>
        <family val="1"/>
      </rPr>
      <t>歳</t>
    </r>
  </si>
  <si>
    <r>
      <t>1</t>
    </r>
    <r>
      <rPr>
        <sz val="12"/>
        <rFont val="ＭＳ 明朝"/>
        <family val="1"/>
      </rPr>
      <t>0</t>
    </r>
    <r>
      <rPr>
        <sz val="12"/>
        <rFont val="ＭＳ 明朝"/>
        <family val="1"/>
      </rPr>
      <t>～</t>
    </r>
    <r>
      <rPr>
        <sz val="12"/>
        <rFont val="ＭＳ 明朝"/>
        <family val="1"/>
      </rPr>
      <t>14</t>
    </r>
    <r>
      <rPr>
        <sz val="12"/>
        <rFont val="ＭＳ 明朝"/>
        <family val="1"/>
      </rPr>
      <t>歳</t>
    </r>
  </si>
  <si>
    <t>５～９歳</t>
  </si>
  <si>
    <t>０～４歳</t>
  </si>
  <si>
    <t>総　数</t>
  </si>
  <si>
    <r>
      <t xml:space="preserve">市 </t>
    </r>
    <r>
      <rPr>
        <sz val="12"/>
        <rFont val="ＭＳ 明朝"/>
        <family val="1"/>
      </rPr>
      <t xml:space="preserve"> </t>
    </r>
    <r>
      <rPr>
        <sz val="12"/>
        <rFont val="ＭＳ 明朝"/>
        <family val="1"/>
      </rPr>
      <t>町</t>
    </r>
    <r>
      <rPr>
        <sz val="12"/>
        <rFont val="ＭＳ 明朝"/>
        <family val="1"/>
      </rPr>
      <t xml:space="preserve">  </t>
    </r>
    <r>
      <rPr>
        <sz val="12"/>
        <rFont val="ＭＳ 明朝"/>
        <family val="1"/>
      </rPr>
      <t>村</t>
    </r>
  </si>
  <si>
    <t>１３　　市　　町　　村　　別　　年　　齢　　別　　人　　口（平成11年10月１日現在）</t>
  </si>
  <si>
    <t>人　口　17</t>
  </si>
  <si>
    <t>18  人　口</t>
  </si>
  <si>
    <t xml:space="preserve">  ３　自然増加及び各率については石川県統計書原本よりエクセルの計算値へと修正した。</t>
  </si>
  <si>
    <t xml:space="preserve">  ２　調査時点が異なるため、自然増加と社会増加を加算しても翌年の日本人人口と一致しない。</t>
  </si>
  <si>
    <t>注１　※年は国勢調査人口である。また、昭和42年以降は日本人人口で、※印は国勢調査人口から、その他は各年10月１日推計人口から外国人人口（石川県国際課調）を差し引いたものである。</t>
  </si>
  <si>
    <t xml:space="preserve">    １０</t>
  </si>
  <si>
    <t xml:space="preserve">      ９</t>
  </si>
  <si>
    <t xml:space="preserve">      ８</t>
  </si>
  <si>
    <t>※</t>
  </si>
  <si>
    <t xml:space="preserve">      ７</t>
  </si>
  <si>
    <t xml:space="preserve">      ６</t>
  </si>
  <si>
    <t xml:space="preserve">      ５</t>
  </si>
  <si>
    <t xml:space="preserve">      ４</t>
  </si>
  <si>
    <t xml:space="preserve">      ３</t>
  </si>
  <si>
    <t xml:space="preserve">      ２</t>
  </si>
  <si>
    <t>平成 元 年</t>
  </si>
  <si>
    <t xml:space="preserve">     ６３</t>
  </si>
  <si>
    <t xml:space="preserve">     ６２</t>
  </si>
  <si>
    <t xml:space="preserve">     ６１</t>
  </si>
  <si>
    <t xml:space="preserve">     ６０</t>
  </si>
  <si>
    <t xml:space="preserve">     ５９</t>
  </si>
  <si>
    <t xml:space="preserve">     ５８</t>
  </si>
  <si>
    <t xml:space="preserve">     ５７</t>
  </si>
  <si>
    <t xml:space="preserve">     ５６</t>
  </si>
  <si>
    <t xml:space="preserve">     ５５</t>
  </si>
  <si>
    <t xml:space="preserve">     ５４</t>
  </si>
  <si>
    <t xml:space="preserve">     ５３</t>
  </si>
  <si>
    <t xml:space="preserve">     ５２</t>
  </si>
  <si>
    <t xml:space="preserve">     ５１</t>
  </si>
  <si>
    <t xml:space="preserve">     ５０</t>
  </si>
  <si>
    <t xml:space="preserve">     ４９</t>
  </si>
  <si>
    <t xml:space="preserve">     ４８</t>
  </si>
  <si>
    <t xml:space="preserve">     ４７</t>
  </si>
  <si>
    <t xml:space="preserve">     ４６</t>
  </si>
  <si>
    <t xml:space="preserve">     ４５</t>
  </si>
  <si>
    <t xml:space="preserve">     ４４</t>
  </si>
  <si>
    <t xml:space="preserve">     ４３</t>
  </si>
  <si>
    <t xml:space="preserve">     ４２</t>
  </si>
  <si>
    <t xml:space="preserve">     ４１</t>
  </si>
  <si>
    <t xml:space="preserve">     ４０</t>
  </si>
  <si>
    <t xml:space="preserve">     ３９</t>
  </si>
  <si>
    <t xml:space="preserve">     ３８</t>
  </si>
  <si>
    <t xml:space="preserve">     ３７</t>
  </si>
  <si>
    <t xml:space="preserve">     ３６</t>
  </si>
  <si>
    <t xml:space="preserve">     ３５</t>
  </si>
  <si>
    <t xml:space="preserve">     ３４</t>
  </si>
  <si>
    <t xml:space="preserve">     ３３</t>
  </si>
  <si>
    <t xml:space="preserve">     ３２</t>
  </si>
  <si>
    <t xml:space="preserve">     ３１</t>
  </si>
  <si>
    <t xml:space="preserve">     ３０</t>
  </si>
  <si>
    <t xml:space="preserve">     ２９</t>
  </si>
  <si>
    <t xml:space="preserve">     ２８</t>
  </si>
  <si>
    <t xml:space="preserve">     ２７</t>
  </si>
  <si>
    <t xml:space="preserve">     ２６</t>
  </si>
  <si>
    <t xml:space="preserve">     ２５</t>
  </si>
  <si>
    <t xml:space="preserve">     ２４</t>
  </si>
  <si>
    <t/>
  </si>
  <si>
    <t xml:space="preserve">     ２３</t>
  </si>
  <si>
    <t xml:space="preserve">     ２２</t>
  </si>
  <si>
    <t xml:space="preserve">     ２１</t>
  </si>
  <si>
    <t xml:space="preserve">     ２０</t>
  </si>
  <si>
    <t xml:space="preserve">     １９</t>
  </si>
  <si>
    <t xml:space="preserve">     １８</t>
  </si>
  <si>
    <t xml:space="preserve">     １７</t>
  </si>
  <si>
    <t xml:space="preserve">     １６</t>
  </si>
  <si>
    <t xml:space="preserve">     １５</t>
  </si>
  <si>
    <t>昭和 １４ 年</t>
  </si>
  <si>
    <t>件</t>
  </si>
  <si>
    <t>乳 児 死 亡</t>
  </si>
  <si>
    <t>う　   　ち</t>
  </si>
  <si>
    <t>社会増加率　　（人口千対）</t>
  </si>
  <si>
    <t>自然増加率　　（人口千対）</t>
  </si>
  <si>
    <t>離　婚　率　　（人口千対）</t>
  </si>
  <si>
    <t>婚　姻　率　　（人口千対）</t>
  </si>
  <si>
    <t>死　産　率　　（出産千対）</t>
  </si>
  <si>
    <t>乳児死亡率　　（出生千対）</t>
  </si>
  <si>
    <t>死　亡　率　　（人口千対）</t>
  </si>
  <si>
    <t>出　生　率　　（人口千対）</t>
  </si>
  <si>
    <t>社 会 増 加</t>
  </si>
  <si>
    <t>自 然 増 加</t>
  </si>
  <si>
    <t>離　  　婚</t>
  </si>
  <si>
    <t>婚　  　姻</t>
  </si>
  <si>
    <t>死　  　産</t>
  </si>
  <si>
    <t xml:space="preserve"> 死   　亡</t>
  </si>
  <si>
    <t>出　  　生</t>
  </si>
  <si>
    <t>日本人人口  　（総人口）</t>
  </si>
  <si>
    <t>年　　　次</t>
  </si>
  <si>
    <t>（単位：人、件、率）</t>
  </si>
  <si>
    <t>（１）　年　　次　　別　　人　　口　　動　　態</t>
  </si>
  <si>
    <t>１４　　　人　  　　口　  　　動　  　　態</t>
  </si>
  <si>
    <t>資料　石川県健康推進課、統計課</t>
  </si>
  <si>
    <t>人  口　19</t>
  </si>
  <si>
    <t>20  人　口</t>
  </si>
  <si>
    <t>資料　石川県健康推進課、石川県統計課</t>
  </si>
  <si>
    <t>―</t>
  </si>
  <si>
    <t>県　　計</t>
  </si>
  <si>
    <t>乳児死亡</t>
  </si>
  <si>
    <t>う　ち</t>
  </si>
  <si>
    <t>社会増加率（人口千対）</t>
  </si>
  <si>
    <t>自然増加率（人口千対）</t>
  </si>
  <si>
    <t>離　婚　率（人口千対）</t>
  </si>
  <si>
    <t>婚　姻　率（人口千対）</t>
  </si>
  <si>
    <t>死　産　率（出産千対）</t>
  </si>
  <si>
    <t>乳児死亡率（出生千対）</t>
  </si>
  <si>
    <t>死　亡　率（人口千対）</t>
  </si>
  <si>
    <t>出　生　率（人口千対）</t>
  </si>
  <si>
    <t>社会増加</t>
  </si>
  <si>
    <t>自然増加</t>
  </si>
  <si>
    <t>離　　　婚</t>
  </si>
  <si>
    <t>婚　　　姻</t>
  </si>
  <si>
    <t>死　　　産</t>
  </si>
  <si>
    <t>死　　　亡</t>
  </si>
  <si>
    <t>出　　　生</t>
  </si>
  <si>
    <t>日本人人口</t>
  </si>
  <si>
    <t>市 町 村 別</t>
  </si>
  <si>
    <t>（２）市　町　村　別　人　口　動　態（平成１０年）</t>
  </si>
  <si>
    <t>１４　　　人　　　口　　　動　　　態　（つ づ き）</t>
  </si>
  <si>
    <t>人　口　21</t>
  </si>
  <si>
    <t>22  人　口</t>
  </si>
  <si>
    <t>資料　石川県健康推進課</t>
  </si>
  <si>
    <t>12</t>
  </si>
  <si>
    <t>11</t>
  </si>
  <si>
    <t>10</t>
  </si>
  <si>
    <t>９</t>
  </si>
  <si>
    <t>８</t>
  </si>
  <si>
    <t>７</t>
  </si>
  <si>
    <t>６</t>
  </si>
  <si>
    <t>５</t>
  </si>
  <si>
    <t>４</t>
  </si>
  <si>
    <t>３</t>
  </si>
  <si>
    <t>２</t>
  </si>
  <si>
    <r>
      <t xml:space="preserve">   </t>
    </r>
    <r>
      <rPr>
        <sz val="12"/>
        <rFont val="ＭＳ 明朝"/>
        <family val="1"/>
      </rPr>
      <t xml:space="preserve"> </t>
    </r>
    <r>
      <rPr>
        <sz val="12"/>
        <rFont val="ＭＳ 明朝"/>
        <family val="1"/>
      </rPr>
      <t xml:space="preserve"> １ 月</t>
    </r>
  </si>
  <si>
    <t>総　　数</t>
  </si>
  <si>
    <t>計</t>
  </si>
  <si>
    <t>う　ち　乳　児　死　亡</t>
  </si>
  <si>
    <t>死　　　　　　　　亡</t>
  </si>
  <si>
    <t>月　　別</t>
  </si>
  <si>
    <r>
      <t xml:space="preserve">    </t>
    </r>
    <r>
      <rPr>
        <sz val="12"/>
        <rFont val="ＭＳ 明朝"/>
        <family val="1"/>
      </rPr>
      <t xml:space="preserve"> </t>
    </r>
    <r>
      <rPr>
        <sz val="12"/>
        <rFont val="ＭＳ 明朝"/>
        <family val="1"/>
      </rPr>
      <t>１ 月</t>
    </r>
  </si>
  <si>
    <t>総　　数</t>
  </si>
  <si>
    <t>（単位：人、件）</t>
  </si>
  <si>
    <r>
      <t>（３）　月　別　人　口　自　然　動　態（平 成</t>
    </r>
    <r>
      <rPr>
        <sz val="12"/>
        <rFont val="ＭＳ 明朝"/>
        <family val="1"/>
      </rPr>
      <t xml:space="preserve"> </t>
    </r>
    <r>
      <rPr>
        <sz val="12"/>
        <rFont val="ＭＳ 明朝"/>
        <family val="1"/>
      </rPr>
      <t>１０</t>
    </r>
    <r>
      <rPr>
        <sz val="12"/>
        <rFont val="ＭＳ 明朝"/>
        <family val="1"/>
      </rPr>
      <t xml:space="preserve"> </t>
    </r>
    <r>
      <rPr>
        <sz val="12"/>
        <rFont val="ＭＳ 明朝"/>
        <family val="1"/>
      </rPr>
      <t>年）</t>
    </r>
  </si>
  <si>
    <t>１４　　人　　口　　動　　態　（つ　づ　き）</t>
  </si>
  <si>
    <t>―</t>
  </si>
  <si>
    <t xml:space="preserve">      10</t>
  </si>
  <si>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９</t>
    </r>
  </si>
  <si>
    <t>平成８年</t>
  </si>
  <si>
    <t>不　詳</t>
  </si>
  <si>
    <t>90歳以上</t>
  </si>
  <si>
    <t>85 ～ 89</t>
  </si>
  <si>
    <t>80 ～ 84</t>
  </si>
  <si>
    <t>75 ～ 79</t>
  </si>
  <si>
    <t>70 ～ 74</t>
  </si>
  <si>
    <t>65 ～ 69</t>
  </si>
  <si>
    <t>60 ～ 64</t>
  </si>
  <si>
    <t>55 ～ 59</t>
  </si>
  <si>
    <t>50 ～ 54</t>
  </si>
  <si>
    <t>45 ～ 49</t>
  </si>
  <si>
    <t>40 ～ 44</t>
  </si>
  <si>
    <t>35 ～ 39</t>
  </si>
  <si>
    <t>30 ～ 34</t>
  </si>
  <si>
    <t>25 ～ 29</t>
  </si>
  <si>
    <t>20 ～ 24</t>
  </si>
  <si>
    <t>15 ～ 19</t>
  </si>
  <si>
    <t>10 ～ 14</t>
  </si>
  <si>
    <t>５ ～ ９</t>
  </si>
  <si>
    <t>０ ～ ４</t>
  </si>
  <si>
    <t>総　　　　　数</t>
  </si>
  <si>
    <t>（単位：人）</t>
  </si>
  <si>
    <t>（４）　年　齢　階　級　別　死　亡　数　（平成10年度）</t>
  </si>
  <si>
    <t>１４　　　人　　　口　　　動　　　態　（つ　づ　き）</t>
  </si>
  <si>
    <t>出　　　　　　　　　生</t>
  </si>
  <si>
    <t>死　　　　　　　　亡</t>
  </si>
  <si>
    <t>死　　産</t>
  </si>
  <si>
    <r>
      <t xml:space="preserve">婚　　姻　 </t>
    </r>
    <r>
      <rPr>
        <sz val="12"/>
        <rFont val="ＭＳ 明朝"/>
        <family val="1"/>
      </rPr>
      <t xml:space="preserve">  </t>
    </r>
    <r>
      <rPr>
        <sz val="12"/>
        <rFont val="ＭＳ 明朝"/>
        <family val="1"/>
      </rPr>
      <t>　（件）</t>
    </r>
  </si>
  <si>
    <t>離　　婚　　　　　（件）</t>
  </si>
  <si>
    <t>資料　総務庁統計局「国勢調査報告」</t>
  </si>
  <si>
    <t>Ⅱ</t>
  </si>
  <si>
    <t>Ⅰ</t>
  </si>
  <si>
    <t>Ⅲ</t>
  </si>
  <si>
    <t>石川県</t>
  </si>
  <si>
    <t>（人）</t>
  </si>
  <si>
    <t>地区(人)</t>
  </si>
  <si>
    <t>全　域</t>
  </si>
  <si>
    <t>地　　区</t>
  </si>
  <si>
    <t>市町村全域</t>
  </si>
  <si>
    <t>人口集中</t>
  </si>
  <si>
    <t>全域に対する人口集中地区の割合（％）</t>
  </si>
  <si>
    <t>市町村</t>
  </si>
  <si>
    <t>人口密度（１k㎡当たり）</t>
  </si>
  <si>
    <t>面　　　　　積　（k㎡）</t>
  </si>
  <si>
    <t>人　　　　　　　口</t>
  </si>
  <si>
    <t>地　　域</t>
  </si>
  <si>
    <t>１５　 人口集中地区別人口、面積及び人口密度（平成７年10月１日現在）</t>
  </si>
  <si>
    <t>資料　石川県国際課</t>
  </si>
  <si>
    <r>
      <t xml:space="preserve">注　 </t>
    </r>
    <r>
      <rPr>
        <sz val="12"/>
        <rFont val="ＭＳ 明朝"/>
        <family val="1"/>
      </rPr>
      <t xml:space="preserve"> </t>
    </r>
    <r>
      <rPr>
        <sz val="12"/>
        <rFont val="ＭＳ 明朝"/>
        <family val="1"/>
      </rPr>
      <t>総数には無国籍及び不詳を含むので、それぞれの合計とは合わない場合がある。</t>
    </r>
  </si>
  <si>
    <t>県　計</t>
  </si>
  <si>
    <t>ジル</t>
  </si>
  <si>
    <t>リカ</t>
  </si>
  <si>
    <t>朝 鮮</t>
  </si>
  <si>
    <t>朝　鮮</t>
  </si>
  <si>
    <t>その   他</t>
  </si>
  <si>
    <t>ブラ</t>
  </si>
  <si>
    <t>アメ</t>
  </si>
  <si>
    <t>中国</t>
  </si>
  <si>
    <t>韓国・</t>
  </si>
  <si>
    <t>総数</t>
  </si>
  <si>
    <t>市 町 村</t>
  </si>
  <si>
    <t>中　国</t>
  </si>
  <si>
    <t>総　数</t>
  </si>
  <si>
    <t>（単位：人）</t>
  </si>
  <si>
    <t>１６　 市町村別居住外国人登録状況（平成11年12月末日現在）</t>
  </si>
  <si>
    <r>
      <t>そ の</t>
    </r>
    <r>
      <rPr>
        <sz val="12"/>
        <rFont val="ＭＳ 明朝"/>
        <family val="1"/>
      </rPr>
      <t xml:space="preserve"> </t>
    </r>
    <r>
      <rPr>
        <sz val="12"/>
        <rFont val="ＭＳ 明朝"/>
        <family val="1"/>
      </rPr>
      <t>他</t>
    </r>
  </si>
  <si>
    <t>人  口　23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</si>
</sst>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_ "/>
    <numFmt numFmtId="179" formatCode="0.0_ "/>
    <numFmt numFmtId="180" formatCode="0.00_ "/>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0_ ;[Red]\-0\ "/>
    <numFmt numFmtId="189" formatCode="0.00_ ;[Red]\-0.00\ "/>
    <numFmt numFmtId="190" formatCode="#,##0_ ;[Red]\-#,##0\ "/>
    <numFmt numFmtId="191" formatCode="#,##0.0_ ;[Red]\-#,##0.0\ "/>
    <numFmt numFmtId="192" formatCode="#,##0.00_ ;[Red]\-#,##0.00\ "/>
    <numFmt numFmtId="193" formatCode="#,##0;&quot;△ &quot;#,##0"/>
    <numFmt numFmtId="194" formatCode="#,##0.0;&quot;△ &quot;#,##0.0"/>
  </numFmts>
  <fonts count="47">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b/>
      <sz val="14"/>
      <name val="ＭＳ 明朝"/>
      <family val="1"/>
    </font>
    <font>
      <b/>
      <sz val="14"/>
      <name val="ＭＳ ゴシック"/>
      <family val="3"/>
    </font>
    <font>
      <b/>
      <sz val="12"/>
      <name val="ＭＳ ゴシック"/>
      <family val="3"/>
    </font>
    <font>
      <b/>
      <sz val="16"/>
      <name val="ＭＳ ゴシック"/>
      <family val="3"/>
    </font>
    <font>
      <sz val="6"/>
      <name val="ＭＳ 明朝"/>
      <family val="1"/>
    </font>
    <font>
      <sz val="11"/>
      <name val="ＭＳ 明朝"/>
      <family val="1"/>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thin">
        <color indexed="8"/>
      </bottom>
    </border>
    <border>
      <left style="thin">
        <color indexed="8"/>
      </left>
      <right style="double">
        <color indexed="8"/>
      </right>
      <top style="medium">
        <color indexed="8"/>
      </top>
      <bottom>
        <color indexed="63"/>
      </bottom>
    </border>
    <border>
      <left style="thin">
        <color indexed="8"/>
      </left>
      <right style="double">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protection/>
    </xf>
    <xf numFmtId="0" fontId="46" fillId="32" borderId="0" applyNumberFormat="0" applyBorder="0" applyAlignment="0" applyProtection="0"/>
  </cellStyleXfs>
  <cellXfs count="413">
    <xf numFmtId="0" fontId="0" fillId="0" borderId="0" xfId="0" applyAlignment="1">
      <alignment/>
    </xf>
    <xf numFmtId="0" fontId="0" fillId="0" borderId="0" xfId="0" applyFont="1" applyFill="1" applyAlignment="1">
      <alignment vertical="center"/>
    </xf>
    <xf numFmtId="6" fontId="6" fillId="0" borderId="0" xfId="57" applyFont="1" applyFill="1" applyBorder="1" applyAlignment="1">
      <alignment horizontal="center" vertical="center"/>
    </xf>
    <xf numFmtId="6" fontId="4" fillId="0" borderId="0" xfId="57" applyFont="1" applyFill="1" applyBorder="1" applyAlignment="1">
      <alignment horizontal="righ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horizontal="center" vertical="center" wrapText="1"/>
    </xf>
    <xf numFmtId="0" fontId="0" fillId="0" borderId="13" xfId="0" applyFont="1" applyFill="1" applyBorder="1" applyAlignment="1">
      <alignment horizontal="distributed" vertical="center"/>
    </xf>
    <xf numFmtId="38" fontId="0" fillId="0" borderId="0" xfId="48" applyFont="1" applyFill="1" applyBorder="1" applyAlignment="1">
      <alignment vertical="center"/>
    </xf>
    <xf numFmtId="0" fontId="0" fillId="0" borderId="14" xfId="0" applyFont="1" applyFill="1" applyBorder="1" applyAlignment="1">
      <alignment horizontal="distributed" vertical="center"/>
    </xf>
    <xf numFmtId="0" fontId="0" fillId="0" borderId="13" xfId="0" applyFill="1" applyBorder="1" applyAlignment="1" quotePrefix="1">
      <alignment vertical="center"/>
    </xf>
    <xf numFmtId="0" fontId="0" fillId="0" borderId="14" xfId="0" applyFont="1" applyFill="1" applyBorder="1" applyAlignment="1" quotePrefix="1">
      <alignment vertical="center"/>
    </xf>
    <xf numFmtId="0" fontId="0" fillId="0" borderId="13" xfId="0" applyFont="1" applyFill="1" applyBorder="1" applyAlignment="1" quotePrefix="1">
      <alignment vertical="center"/>
    </xf>
    <xf numFmtId="37" fontId="0" fillId="0" borderId="0" xfId="0" applyNumberFormat="1" applyFont="1" applyFill="1" applyAlignment="1" applyProtection="1">
      <alignment vertical="center"/>
      <protection/>
    </xf>
    <xf numFmtId="0" fontId="0" fillId="0" borderId="14" xfId="0" applyFill="1" applyBorder="1" applyAlignment="1" quotePrefix="1">
      <alignment horizontal="left" vertical="center"/>
    </xf>
    <xf numFmtId="0" fontId="0" fillId="0" borderId="14" xfId="0" applyFont="1" applyFill="1" applyBorder="1" applyAlignment="1" quotePrefix="1">
      <alignment horizontal="lef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14" xfId="0" applyFill="1" applyBorder="1" applyAlignment="1" quotePrefix="1">
      <alignment vertical="center"/>
    </xf>
    <xf numFmtId="37" fontId="0" fillId="0" borderId="0" xfId="0" applyNumberFormat="1" applyFont="1" applyFill="1" applyAlignment="1" applyProtection="1">
      <alignment horizontal="right" vertical="center"/>
      <protection/>
    </xf>
    <xf numFmtId="0" fontId="0" fillId="0" borderId="14" xfId="0" applyFont="1" applyFill="1" applyBorder="1" applyAlignment="1" quotePrefix="1">
      <alignment vertical="center"/>
    </xf>
    <xf numFmtId="38" fontId="0" fillId="0" borderId="0" xfId="48" applyFont="1" applyFill="1" applyAlignment="1">
      <alignment vertical="center"/>
    </xf>
    <xf numFmtId="0" fontId="0" fillId="0" borderId="0" xfId="0" applyFont="1" applyFill="1" applyAlignment="1">
      <alignment vertical="center"/>
    </xf>
    <xf numFmtId="0" fontId="0" fillId="0" borderId="13" xfId="0" applyFont="1" applyFill="1" applyBorder="1" applyAlignment="1" quotePrefix="1">
      <alignment vertical="center"/>
    </xf>
    <xf numFmtId="37" fontId="0" fillId="0" borderId="0" xfId="0" applyNumberFormat="1" applyFont="1" applyFill="1" applyAlignment="1" applyProtection="1">
      <alignment vertical="center"/>
      <protection/>
    </xf>
    <xf numFmtId="38" fontId="0" fillId="0" borderId="0" xfId="57" applyNumberFormat="1" applyFont="1" applyFill="1" applyAlignment="1" applyProtection="1">
      <alignment vertical="center"/>
      <protection/>
    </xf>
    <xf numFmtId="0" fontId="0" fillId="0" borderId="13" xfId="0" applyFont="1" applyFill="1" applyBorder="1" applyAlignment="1">
      <alignment vertical="center"/>
    </xf>
    <xf numFmtId="0" fontId="0" fillId="0" borderId="14" xfId="0" applyFont="1" applyFill="1" applyBorder="1" applyAlignment="1">
      <alignment horizontal="distributed" vertical="center"/>
    </xf>
    <xf numFmtId="38" fontId="0" fillId="0" borderId="0" xfId="57" applyNumberFormat="1" applyFont="1" applyFill="1" applyAlignment="1">
      <alignment vertical="center"/>
    </xf>
    <xf numFmtId="40" fontId="0" fillId="0" borderId="0" xfId="0" applyNumberFormat="1" applyFont="1" applyFill="1" applyAlignment="1">
      <alignment vertical="center"/>
    </xf>
    <xf numFmtId="40" fontId="0" fillId="0" borderId="0" xfId="0" applyNumberFormat="1" applyFont="1" applyFill="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13" xfId="0" applyFont="1" applyFill="1" applyBorder="1" applyAlignment="1" quotePrefix="1">
      <alignment vertical="center"/>
    </xf>
    <xf numFmtId="0" fontId="0" fillId="0" borderId="14" xfId="0" applyFont="1" applyFill="1" applyBorder="1" applyAlignment="1" quotePrefix="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55" fontId="0" fillId="0" borderId="14" xfId="0" applyNumberFormat="1" applyFill="1" applyBorder="1" applyAlignment="1" quotePrefix="1">
      <alignment horizontal="distributed" vertical="center"/>
    </xf>
    <xf numFmtId="0" fontId="0" fillId="0" borderId="16" xfId="0" applyFont="1" applyFill="1" applyBorder="1" applyAlignment="1">
      <alignment vertical="center"/>
    </xf>
    <xf numFmtId="38" fontId="0" fillId="0" borderId="18" xfId="48"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 vertical="center"/>
    </xf>
    <xf numFmtId="38" fontId="0" fillId="0" borderId="0" xfId="48" applyFont="1" applyFill="1" applyBorder="1" applyAlignment="1">
      <alignment horizontal="center" vertical="center"/>
    </xf>
    <xf numFmtId="0" fontId="0" fillId="0" borderId="0" xfId="0" applyFont="1" applyFill="1" applyBorder="1" applyAlignment="1" quotePrefix="1">
      <alignment vertical="center"/>
    </xf>
    <xf numFmtId="189" fontId="0" fillId="0" borderId="0" xfId="0" applyNumberFormat="1" applyFont="1" applyFill="1" applyAlignment="1">
      <alignment vertical="center"/>
    </xf>
    <xf numFmtId="38" fontId="0" fillId="0" borderId="0" xfId="48" applyFont="1" applyFill="1" applyBorder="1" applyAlignment="1">
      <alignment vertical="center"/>
    </xf>
    <xf numFmtId="0" fontId="8" fillId="0" borderId="14" xfId="0" applyFont="1" applyFill="1" applyBorder="1" applyAlignment="1" quotePrefix="1">
      <alignment vertical="center"/>
    </xf>
    <xf numFmtId="0" fontId="9" fillId="0" borderId="0" xfId="0" applyFont="1" applyFill="1" applyAlignment="1">
      <alignment vertical="center"/>
    </xf>
    <xf numFmtId="40" fontId="0" fillId="0" borderId="0" xfId="57" applyNumberFormat="1" applyFont="1" applyFill="1" applyAlignment="1">
      <alignment vertical="center"/>
    </xf>
    <xf numFmtId="38" fontId="0" fillId="0" borderId="0" xfId="57" applyNumberFormat="1" applyFont="1" applyFill="1" applyBorder="1" applyAlignment="1">
      <alignment vertical="center"/>
    </xf>
    <xf numFmtId="38" fontId="0" fillId="0" borderId="0" xfId="48" applyFont="1" applyFill="1" applyBorder="1" applyAlignment="1">
      <alignment horizontal="right" vertical="center"/>
    </xf>
    <xf numFmtId="38" fontId="0" fillId="0" borderId="19" xfId="48" applyFont="1" applyFill="1" applyBorder="1" applyAlignment="1">
      <alignment vertical="center"/>
    </xf>
    <xf numFmtId="38" fontId="0" fillId="0" borderId="18" xfId="48" applyFont="1" applyFill="1" applyBorder="1" applyAlignment="1">
      <alignment vertical="center"/>
    </xf>
    <xf numFmtId="38" fontId="0" fillId="0" borderId="18" xfId="57" applyNumberFormat="1" applyFont="1" applyFill="1" applyBorder="1" applyAlignment="1">
      <alignment vertical="center"/>
    </xf>
    <xf numFmtId="40" fontId="0" fillId="0" borderId="18" xfId="57" applyNumberFormat="1" applyFont="1" applyFill="1" applyBorder="1" applyAlignment="1">
      <alignment vertical="center"/>
    </xf>
    <xf numFmtId="37" fontId="0" fillId="0" borderId="0" xfId="0" applyNumberFormat="1" applyFont="1" applyFill="1" applyBorder="1" applyAlignment="1" applyProtection="1">
      <alignment vertical="center"/>
      <protection/>
    </xf>
    <xf numFmtId="38" fontId="0" fillId="0" borderId="0" xfId="57" applyNumberFormat="1" applyFont="1" applyFill="1" applyBorder="1" applyAlignment="1" applyProtection="1">
      <alignment horizontal="right" vertical="center"/>
      <protection/>
    </xf>
    <xf numFmtId="40" fontId="0" fillId="0" borderId="0" xfId="0" applyNumberFormat="1" applyFont="1" applyFill="1" applyBorder="1" applyAlignment="1" applyProtection="1">
      <alignment horizontal="right" vertical="center"/>
      <protection/>
    </xf>
    <xf numFmtId="37" fontId="0" fillId="0" borderId="20" xfId="0" applyNumberFormat="1"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0" xfId="48" applyNumberFormat="1" applyFont="1" applyFill="1" applyAlignment="1" applyProtection="1">
      <alignment vertical="center"/>
      <protection/>
    </xf>
    <xf numFmtId="40" fontId="0" fillId="0" borderId="0" xfId="48" applyNumberFormat="1" applyFont="1" applyFill="1" applyAlignment="1" applyProtection="1">
      <alignment vertical="center"/>
      <protection/>
    </xf>
    <xf numFmtId="38" fontId="0" fillId="0" borderId="0" xfId="57" applyNumberFormat="1" applyFont="1" applyFill="1" applyBorder="1" applyAlignment="1" applyProtection="1">
      <alignment vertical="center"/>
      <protection/>
    </xf>
    <xf numFmtId="40" fontId="0" fillId="0" borderId="0" xfId="57" applyNumberFormat="1" applyFont="1" applyFill="1" applyBorder="1" applyAlignment="1">
      <alignment vertical="center"/>
    </xf>
    <xf numFmtId="38" fontId="0" fillId="0" borderId="0" xfId="48" applyNumberFormat="1" applyFont="1" applyFill="1" applyAlignment="1">
      <alignment vertical="center"/>
    </xf>
    <xf numFmtId="38" fontId="0" fillId="0" borderId="18" xfId="48" applyFont="1" applyFill="1" applyBorder="1" applyAlignment="1" applyProtection="1">
      <alignment vertical="center"/>
      <protection/>
    </xf>
    <xf numFmtId="38" fontId="0" fillId="0" borderId="18" xfId="48" applyNumberFormat="1" applyFont="1" applyFill="1" applyBorder="1" applyAlignment="1">
      <alignment vertical="center"/>
    </xf>
    <xf numFmtId="38" fontId="8" fillId="0" borderId="0" xfId="48" applyFont="1" applyFill="1" applyBorder="1" applyAlignment="1">
      <alignment vertical="center"/>
    </xf>
    <xf numFmtId="38" fontId="8" fillId="0" borderId="0" xfId="48" applyFont="1" applyFill="1" applyAlignment="1">
      <alignment vertical="center"/>
    </xf>
    <xf numFmtId="38" fontId="8" fillId="0" borderId="0" xfId="57" applyNumberFormat="1" applyFont="1" applyFill="1" applyBorder="1" applyAlignment="1">
      <alignment vertical="center"/>
    </xf>
    <xf numFmtId="40" fontId="8" fillId="0" borderId="0" xfId="57" applyNumberFormat="1" applyFont="1" applyFill="1" applyAlignment="1">
      <alignment vertical="center"/>
    </xf>
    <xf numFmtId="0" fontId="0" fillId="0" borderId="0" xfId="0" applyFill="1" applyAlignment="1">
      <alignment vertical="center"/>
    </xf>
    <xf numFmtId="0" fontId="0" fillId="0" borderId="0" xfId="0" applyFill="1" applyAlignment="1">
      <alignment vertical="top"/>
    </xf>
    <xf numFmtId="0" fontId="0" fillId="0" borderId="0" xfId="0" applyFill="1" applyAlignment="1">
      <alignment horizontal="right" vertical="top"/>
    </xf>
    <xf numFmtId="0" fontId="0" fillId="0" borderId="0" xfId="0" applyAlignment="1">
      <alignment vertical="top"/>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center" vertical="center"/>
      <protection/>
    </xf>
    <xf numFmtId="38" fontId="0" fillId="0" borderId="0" xfId="48" applyFont="1" applyFill="1" applyBorder="1" applyAlignment="1" applyProtection="1">
      <alignment horizontal="center" vertical="center"/>
      <protection/>
    </xf>
    <xf numFmtId="39" fontId="0" fillId="0" borderId="18" xfId="0" applyNumberFormat="1" applyFont="1" applyFill="1" applyBorder="1" applyAlignment="1" applyProtection="1">
      <alignment horizontal="right" vertical="center"/>
      <protection/>
    </xf>
    <xf numFmtId="176" fontId="0" fillId="0" borderId="18" xfId="0" applyNumberFormat="1" applyFont="1" applyFill="1" applyBorder="1" applyAlignment="1" applyProtection="1">
      <alignment horizontal="right" vertical="center"/>
      <protection/>
    </xf>
    <xf numFmtId="40" fontId="0" fillId="0" borderId="18" xfId="0" applyNumberFormat="1" applyFont="1" applyFill="1" applyBorder="1" applyAlignment="1" applyProtection="1">
      <alignment horizontal="right" vertical="center"/>
      <protection/>
    </xf>
    <xf numFmtId="38" fontId="0" fillId="0" borderId="18" xfId="48"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40" fontId="0" fillId="0" borderId="18" xfId="48" applyNumberFormat="1" applyFont="1" applyFill="1" applyBorder="1" applyAlignment="1" applyProtection="1">
      <alignment horizontal="right" vertical="center"/>
      <protection/>
    </xf>
    <xf numFmtId="0" fontId="0" fillId="0" borderId="16" xfId="0" applyFont="1" applyFill="1" applyBorder="1" applyAlignment="1" applyProtection="1">
      <alignment horizontal="distributed" vertical="center"/>
      <protection/>
    </xf>
    <xf numFmtId="0" fontId="0" fillId="0" borderId="18" xfId="0" applyFont="1" applyFill="1" applyBorder="1" applyAlignment="1" applyProtection="1">
      <alignment horizontal="left" vertical="center"/>
      <protection/>
    </xf>
    <xf numFmtId="39" fontId="8" fillId="0" borderId="0" xfId="0" applyNumberFormat="1" applyFont="1" applyFill="1" applyBorder="1" applyAlignment="1" applyProtection="1">
      <alignment horizontal="right" vertical="center"/>
      <protection/>
    </xf>
    <xf numFmtId="176" fontId="8" fillId="0" borderId="0" xfId="0" applyNumberFormat="1" applyFont="1" applyFill="1" applyBorder="1" applyAlignment="1" applyProtection="1">
      <alignment horizontal="right" vertical="center"/>
      <protection/>
    </xf>
    <xf numFmtId="40" fontId="8" fillId="0" borderId="0" xfId="0" applyNumberFormat="1" applyFont="1" applyFill="1" applyBorder="1" applyAlignment="1" applyProtection="1">
      <alignment horizontal="right" vertical="center"/>
      <protection/>
    </xf>
    <xf numFmtId="38" fontId="8" fillId="0" borderId="0" xfId="48" applyFont="1" applyFill="1" applyBorder="1" applyAlignment="1" applyProtection="1">
      <alignment horizontal="right" vertical="center"/>
      <protection/>
    </xf>
    <xf numFmtId="37" fontId="8" fillId="0" borderId="0" xfId="0" applyNumberFormat="1" applyFont="1" applyFill="1" applyBorder="1" applyAlignment="1" applyProtection="1">
      <alignment horizontal="right" vertical="center"/>
      <protection/>
    </xf>
    <xf numFmtId="40" fontId="8" fillId="0" borderId="0" xfId="48" applyNumberFormat="1" applyFont="1" applyFill="1" applyBorder="1" applyAlignment="1" applyProtection="1">
      <alignment horizontal="right" vertical="center"/>
      <protection/>
    </xf>
    <xf numFmtId="0" fontId="8" fillId="0" borderId="0" xfId="0" applyFont="1" applyFill="1" applyAlignment="1" applyProtection="1">
      <alignment horizontal="left" vertical="center"/>
      <protection/>
    </xf>
    <xf numFmtId="39"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3" xfId="0" applyFont="1" applyFill="1" applyBorder="1" applyAlignment="1" applyProtection="1">
      <alignment horizontal="distributed" vertical="center"/>
      <protection/>
    </xf>
    <xf numFmtId="0" fontId="0" fillId="0" borderId="0" xfId="0" applyFont="1" applyFill="1" applyBorder="1" applyAlignment="1" applyProtection="1">
      <alignment horizontal="left" vertical="center"/>
      <protection/>
    </xf>
    <xf numFmtId="39" fontId="0" fillId="0" borderId="0" xfId="0" applyNumberFormat="1" applyFont="1" applyFill="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40" fontId="0" fillId="0" borderId="0" xfId="0" applyNumberFormat="1" applyFont="1" applyFill="1" applyBorder="1" applyAlignment="1" applyProtection="1">
      <alignment horizontal="right" vertical="center"/>
      <protection/>
    </xf>
    <xf numFmtId="38" fontId="0" fillId="0" borderId="0" xfId="48"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40" fontId="0" fillId="0" borderId="0" xfId="48"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8" fillId="0" borderId="13"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8" fillId="0" borderId="13"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1" fillId="0" borderId="13" xfId="0" applyFont="1" applyFill="1" applyBorder="1" applyAlignment="1" applyProtection="1">
      <alignment horizontal="centerContinuous" vertical="center"/>
      <protection/>
    </xf>
    <xf numFmtId="0" fontId="1" fillId="0" borderId="0" xfId="0" applyFont="1" applyFill="1" applyBorder="1" applyAlignment="1" applyProtection="1">
      <alignment horizontal="centerContinuous" vertical="center"/>
      <protection/>
    </xf>
    <xf numFmtId="0" fontId="0" fillId="0" borderId="17" xfId="0" applyFont="1" applyFill="1" applyBorder="1" applyAlignment="1">
      <alignment vertical="center"/>
    </xf>
    <xf numFmtId="0" fontId="0" fillId="0" borderId="16"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pplyProtection="1">
      <alignment horizontal="centerContinuous" vertical="center"/>
      <protection/>
    </xf>
    <xf numFmtId="0" fontId="6" fillId="0" borderId="0" xfId="0" applyFont="1" applyFill="1" applyBorder="1" applyAlignment="1" applyProtection="1">
      <alignment horizontal="centerContinuous" vertical="center"/>
      <protection/>
    </xf>
    <xf numFmtId="0" fontId="0" fillId="0" borderId="0" xfId="0" applyAlignment="1">
      <alignment horizontal="right" vertical="top"/>
    </xf>
    <xf numFmtId="0" fontId="0" fillId="0" borderId="0" xfId="0" applyFont="1" applyFill="1" applyAlignment="1" applyProtection="1">
      <alignment vertical="center"/>
      <protection/>
    </xf>
    <xf numFmtId="177" fontId="0" fillId="0" borderId="0" xfId="0" applyNumberFormat="1" applyFont="1" applyFill="1" applyBorder="1" applyAlignment="1" applyProtection="1">
      <alignment horizontal="center" vertical="center"/>
      <protection/>
    </xf>
    <xf numFmtId="177" fontId="0" fillId="0" borderId="18" xfId="0" applyNumberFormat="1" applyFont="1" applyFill="1" applyBorder="1" applyAlignment="1" applyProtection="1">
      <alignment horizontal="right" vertical="center"/>
      <protection/>
    </xf>
    <xf numFmtId="186" fontId="0" fillId="0" borderId="18" xfId="0" applyNumberFormat="1" applyFont="1" applyFill="1" applyBorder="1" applyAlignment="1" applyProtection="1">
      <alignment horizontal="right" vertical="center"/>
      <protection/>
    </xf>
    <xf numFmtId="0" fontId="0" fillId="0" borderId="16" xfId="0" applyFont="1" applyFill="1" applyBorder="1" applyAlignment="1" applyProtection="1">
      <alignment horizontal="distributed" vertical="center"/>
      <protection/>
    </xf>
    <xf numFmtId="0" fontId="0" fillId="0" borderId="18" xfId="0" applyFont="1" applyFill="1" applyBorder="1" applyAlignment="1" applyProtection="1">
      <alignment horizontal="left" vertical="center"/>
      <protection/>
    </xf>
    <xf numFmtId="177" fontId="8" fillId="0" borderId="0" xfId="0" applyNumberFormat="1" applyFont="1" applyFill="1" applyBorder="1" applyAlignment="1" applyProtection="1">
      <alignment horizontal="right" vertical="center"/>
      <protection/>
    </xf>
    <xf numFmtId="186" fontId="8" fillId="0" borderId="0" xfId="0" applyNumberFormat="1" applyFont="1" applyFill="1" applyBorder="1" applyAlignment="1" applyProtection="1">
      <alignment horizontal="right" vertical="center"/>
      <protection/>
    </xf>
    <xf numFmtId="186"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0" fontId="0" fillId="0" borderId="13" xfId="0" applyFont="1" applyFill="1" applyBorder="1" applyAlignment="1" applyProtection="1">
      <alignment horizontal="distributed"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38" fontId="0" fillId="0" borderId="0" xfId="48" applyFont="1" applyFill="1" applyAlignment="1" applyProtection="1">
      <alignment horizontal="right" vertical="center"/>
      <protection/>
    </xf>
    <xf numFmtId="186" fontId="0" fillId="0" borderId="0" xfId="0" applyNumberFormat="1" applyFont="1" applyFill="1" applyAlignment="1" applyProtection="1">
      <alignment horizontal="right" vertical="center"/>
      <protection/>
    </xf>
    <xf numFmtId="177" fontId="0" fillId="0" borderId="0" xfId="0" applyNumberFormat="1" applyFont="1" applyFill="1" applyAlignment="1" applyProtection="1">
      <alignment horizontal="right" vertical="center"/>
      <protection/>
    </xf>
    <xf numFmtId="177" fontId="8" fillId="0" borderId="0" xfId="57" applyNumberFormat="1" applyFon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37" fontId="0" fillId="0" borderId="18" xfId="0" applyNumberFormat="1" applyFont="1" applyFill="1" applyBorder="1" applyAlignment="1" applyProtection="1">
      <alignment vertical="center"/>
      <protection/>
    </xf>
    <xf numFmtId="0" fontId="0" fillId="0" borderId="18" xfId="0" applyFont="1" applyFill="1" applyBorder="1" applyAlignment="1">
      <alignment vertical="center"/>
    </xf>
    <xf numFmtId="37" fontId="0" fillId="0" borderId="19" xfId="0" applyNumberFormat="1" applyFont="1" applyFill="1" applyBorder="1" applyAlignment="1" applyProtection="1">
      <alignment vertical="center"/>
      <protection/>
    </xf>
    <xf numFmtId="37" fontId="8"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0" fillId="0" borderId="15" xfId="0" applyNumberFormat="1" applyFont="1" applyFill="1" applyBorder="1" applyAlignment="1" applyProtection="1">
      <alignment vertical="center"/>
      <protection/>
    </xf>
    <xf numFmtId="37" fontId="8"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37" fontId="8" fillId="0" borderId="0" xfId="0" applyNumberFormat="1" applyFont="1" applyFill="1" applyAlignment="1" applyProtection="1">
      <alignment vertical="center"/>
      <protection/>
    </xf>
    <xf numFmtId="37" fontId="8" fillId="0" borderId="15" xfId="0" applyNumberFormat="1" applyFont="1" applyFill="1" applyBorder="1" applyAlignment="1" applyProtection="1">
      <alignment vertical="center"/>
      <protection/>
    </xf>
    <xf numFmtId="0" fontId="0" fillId="0" borderId="0" xfId="0" applyFont="1" applyFill="1" applyAlignment="1">
      <alignment horizontal="right" vertical="center"/>
    </xf>
    <xf numFmtId="0" fontId="0" fillId="0" borderId="25"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38" fontId="0" fillId="0" borderId="0" xfId="48" applyFont="1" applyFill="1" applyAlignment="1">
      <alignment horizontal="right" vertical="center"/>
    </xf>
    <xf numFmtId="38" fontId="0" fillId="0" borderId="0" xfId="48" applyFont="1" applyFill="1" applyAlignment="1">
      <alignment vertical="center"/>
    </xf>
    <xf numFmtId="38" fontId="0" fillId="0" borderId="20" xfId="48" applyFont="1" applyFill="1" applyBorder="1" applyAlignment="1">
      <alignment vertical="center"/>
    </xf>
    <xf numFmtId="177" fontId="8" fillId="0" borderId="18" xfId="48" applyNumberFormat="1" applyFont="1" applyFill="1" applyBorder="1" applyAlignment="1" applyProtection="1">
      <alignment horizontal="right" vertical="center"/>
      <protection/>
    </xf>
    <xf numFmtId="40" fontId="8" fillId="0" borderId="18" xfId="48" applyNumberFormat="1" applyFont="1" applyFill="1" applyBorder="1" applyAlignment="1" applyProtection="1">
      <alignment horizontal="right" vertical="center"/>
      <protection/>
    </xf>
    <xf numFmtId="190" fontId="8" fillId="0" borderId="0" xfId="48" applyNumberFormat="1" applyFont="1" applyFill="1" applyBorder="1" applyAlignment="1" applyProtection="1">
      <alignment horizontal="right" vertical="center"/>
      <protection/>
    </xf>
    <xf numFmtId="193" fontId="8" fillId="0" borderId="18" xfId="48" applyNumberFormat="1" applyFont="1" applyFill="1" applyBorder="1" applyAlignment="1" applyProtection="1">
      <alignment horizontal="right" vertical="center"/>
      <protection/>
    </xf>
    <xf numFmtId="38" fontId="8" fillId="0" borderId="0" xfId="48" applyFont="1" applyFill="1" applyBorder="1" applyAlignment="1" applyProtection="1">
      <alignment vertical="center"/>
      <protection/>
    </xf>
    <xf numFmtId="38" fontId="8" fillId="0" borderId="15" xfId="48" applyFont="1" applyFill="1" applyBorder="1" applyAlignment="1" applyProtection="1">
      <alignment vertical="center"/>
      <protection/>
    </xf>
    <xf numFmtId="38" fontId="8" fillId="0" borderId="16" xfId="48" applyFont="1" applyFill="1" applyBorder="1" applyAlignment="1">
      <alignment vertical="center"/>
    </xf>
    <xf numFmtId="38" fontId="8" fillId="0" borderId="18" xfId="48" applyFont="1" applyFill="1" applyBorder="1" applyAlignment="1" applyProtection="1" quotePrefix="1">
      <alignment vertical="center"/>
      <protection/>
    </xf>
    <xf numFmtId="177" fontId="0" fillId="0" borderId="0" xfId="48" applyNumberFormat="1" applyFont="1" applyFill="1" applyBorder="1" applyAlignment="1" applyProtection="1">
      <alignment horizontal="right" vertical="center"/>
      <protection/>
    </xf>
    <xf numFmtId="40" fontId="0" fillId="0" borderId="0" xfId="48" applyNumberFormat="1" applyFont="1" applyFill="1" applyBorder="1" applyAlignment="1" applyProtection="1">
      <alignment horizontal="right" vertical="center"/>
      <protection/>
    </xf>
    <xf numFmtId="190" fontId="0" fillId="0" borderId="0" xfId="48" applyNumberFormat="1" applyFont="1" applyFill="1" applyBorder="1" applyAlignment="1" applyProtection="1">
      <alignment horizontal="right" vertical="center"/>
      <protection/>
    </xf>
    <xf numFmtId="193" fontId="0" fillId="0" borderId="0" xfId="48" applyNumberFormat="1" applyFont="1" applyFill="1" applyBorder="1" applyAlignment="1" applyProtection="1">
      <alignment horizontal="right" vertical="center"/>
      <protection/>
    </xf>
    <xf numFmtId="38" fontId="0" fillId="0" borderId="0" xfId="48" applyFont="1" applyFill="1" applyBorder="1" applyAlignment="1" applyProtection="1">
      <alignment vertical="center"/>
      <protection/>
    </xf>
    <xf numFmtId="38" fontId="0" fillId="0" borderId="15" xfId="48" applyFont="1" applyFill="1" applyBorder="1" applyAlignment="1" applyProtection="1">
      <alignment vertical="center"/>
      <protection/>
    </xf>
    <xf numFmtId="38" fontId="0" fillId="0" borderId="13" xfId="48" applyFont="1" applyFill="1" applyBorder="1" applyAlignment="1">
      <alignment vertical="center"/>
    </xf>
    <xf numFmtId="38" fontId="0" fillId="0" borderId="0" xfId="48" applyFont="1" applyFill="1" applyBorder="1" applyAlignment="1" applyProtection="1" quotePrefix="1">
      <alignment vertical="center"/>
      <protection/>
    </xf>
    <xf numFmtId="38" fontId="0" fillId="0" borderId="13" xfId="48" applyFont="1" applyFill="1" applyBorder="1" applyAlignment="1" applyProtection="1">
      <alignment vertical="center"/>
      <protection/>
    </xf>
    <xf numFmtId="38" fontId="0" fillId="0" borderId="0" xfId="48" applyFont="1" applyFill="1" applyBorder="1" applyAlignment="1" applyProtection="1">
      <alignment horizontal="distributed" vertical="center"/>
      <protection/>
    </xf>
    <xf numFmtId="38" fontId="0" fillId="0" borderId="0" xfId="48" applyFont="1" applyFill="1" applyBorder="1" applyAlignment="1" applyProtection="1">
      <alignment horizontal="right" vertical="center"/>
      <protection/>
    </xf>
    <xf numFmtId="194" fontId="0" fillId="0" borderId="0" xfId="48" applyNumberFormat="1" applyFont="1" applyFill="1" applyBorder="1" applyAlignment="1" applyProtection="1">
      <alignment vertical="center"/>
      <protection/>
    </xf>
    <xf numFmtId="194" fontId="0" fillId="0" borderId="0" xfId="48" applyNumberFormat="1" applyFont="1" applyFill="1" applyBorder="1" applyAlignment="1" applyProtection="1">
      <alignment horizontal="right" vertical="center"/>
      <protection/>
    </xf>
    <xf numFmtId="40" fontId="0" fillId="0" borderId="0" xfId="48" applyNumberFormat="1" applyFont="1" applyFill="1" applyBorder="1" applyAlignment="1" applyProtection="1">
      <alignment vertical="center"/>
      <protection/>
    </xf>
    <xf numFmtId="177" fontId="0" fillId="0" borderId="0" xfId="48" applyNumberFormat="1" applyFont="1" applyFill="1" applyBorder="1" applyAlignment="1" applyProtection="1">
      <alignment vertical="center"/>
      <protection/>
    </xf>
    <xf numFmtId="38" fontId="0" fillId="0" borderId="0" xfId="48" applyFont="1" applyFill="1" applyBorder="1" applyAlignment="1" applyProtection="1" quotePrefix="1">
      <alignment horizontal="left" vertical="center"/>
      <protection/>
    </xf>
    <xf numFmtId="38" fontId="0" fillId="0" borderId="15" xfId="48" applyFont="1" applyFill="1" applyBorder="1" applyAlignment="1">
      <alignment vertical="center"/>
    </xf>
    <xf numFmtId="38" fontId="0" fillId="0" borderId="0" xfId="48" applyFont="1" applyFill="1" applyBorder="1" applyAlignment="1" applyProtection="1">
      <alignment horizontal="left" vertical="center"/>
      <protection/>
    </xf>
    <xf numFmtId="38" fontId="0" fillId="0" borderId="20" xfId="48" applyFont="1" applyFill="1" applyBorder="1" applyAlignment="1" applyProtection="1">
      <alignment horizontal="center" vertical="center"/>
      <protection/>
    </xf>
    <xf numFmtId="38" fontId="0" fillId="0" borderId="20" xfId="48" applyFont="1" applyFill="1" applyBorder="1" applyAlignment="1" applyProtection="1">
      <alignment horizontal="right" vertical="center"/>
      <protection/>
    </xf>
    <xf numFmtId="38" fontId="0" fillId="0" borderId="28" xfId="48" applyFont="1" applyFill="1" applyBorder="1" applyAlignment="1">
      <alignment vertical="center"/>
    </xf>
    <xf numFmtId="38" fontId="0" fillId="0" borderId="17" xfId="48" applyFont="1" applyFill="1" applyBorder="1" applyAlignment="1" applyProtection="1">
      <alignment horizontal="center" vertical="center"/>
      <protection/>
    </xf>
    <xf numFmtId="0" fontId="0" fillId="0" borderId="19" xfId="0" applyFont="1" applyFill="1" applyBorder="1" applyAlignment="1">
      <alignment horizontal="center" vertical="center"/>
    </xf>
    <xf numFmtId="38" fontId="0" fillId="0" borderId="29" xfId="48" applyFont="1" applyFill="1" applyBorder="1" applyAlignment="1" applyProtection="1">
      <alignment horizontal="center" vertical="center"/>
      <protection/>
    </xf>
    <xf numFmtId="38" fontId="0" fillId="0" borderId="10" xfId="48" applyFont="1" applyFill="1" applyBorder="1" applyAlignment="1" applyProtection="1">
      <alignment horizontal="center" vertical="center"/>
      <protection/>
    </xf>
    <xf numFmtId="0" fontId="0" fillId="0" borderId="18" xfId="0" applyFont="1" applyFill="1" applyBorder="1" applyAlignment="1">
      <alignment vertical="center"/>
    </xf>
    <xf numFmtId="2" fontId="0" fillId="0" borderId="0" xfId="0" applyNumberFormat="1" applyFont="1" applyFill="1" applyAlignment="1" applyProtection="1">
      <alignment vertical="center"/>
      <protection/>
    </xf>
    <xf numFmtId="176" fontId="0" fillId="0" borderId="0" xfId="0" applyNumberFormat="1" applyFont="1" applyFill="1" applyAlignment="1" applyProtection="1">
      <alignment vertical="center"/>
      <protection/>
    </xf>
    <xf numFmtId="0" fontId="0" fillId="0" borderId="0" xfId="0" applyFill="1" applyAlignment="1" applyProtection="1">
      <alignment vertical="center"/>
      <protection/>
    </xf>
    <xf numFmtId="177" fontId="0" fillId="0" borderId="18" xfId="48" applyNumberFormat="1" applyFont="1" applyFill="1" applyBorder="1" applyAlignment="1" applyProtection="1">
      <alignment horizontal="right" vertical="center"/>
      <protection/>
    </xf>
    <xf numFmtId="38" fontId="0" fillId="0" borderId="18" xfId="48" applyNumberFormat="1" applyFont="1" applyFill="1" applyBorder="1" applyAlignment="1">
      <alignment horizontal="right" vertical="center"/>
    </xf>
    <xf numFmtId="38" fontId="0" fillId="0" borderId="18" xfId="48" applyNumberFormat="1" applyFont="1" applyFill="1" applyBorder="1" applyAlignment="1" applyProtection="1">
      <alignment horizontal="right" vertical="center"/>
      <protection/>
    </xf>
    <xf numFmtId="38" fontId="0" fillId="0" borderId="18" xfId="48" applyFont="1" applyFill="1" applyBorder="1" applyAlignment="1">
      <alignment vertical="center"/>
    </xf>
    <xf numFmtId="38" fontId="0" fillId="0" borderId="19" xfId="48" applyFont="1" applyFill="1" applyBorder="1" applyAlignment="1">
      <alignment vertical="center"/>
    </xf>
    <xf numFmtId="0" fontId="0" fillId="0" borderId="16" xfId="0" applyFont="1" applyFill="1" applyBorder="1" applyAlignment="1">
      <alignment horizontal="distributed" vertical="center"/>
    </xf>
    <xf numFmtId="177" fontId="8" fillId="0" borderId="0" xfId="48" applyNumberFormat="1" applyFont="1" applyFill="1" applyBorder="1" applyAlignment="1" applyProtection="1">
      <alignment horizontal="right" vertical="center"/>
      <protection/>
    </xf>
    <xf numFmtId="38" fontId="8" fillId="0" borderId="0" xfId="0" applyNumberFormat="1" applyFont="1" applyFill="1" applyBorder="1" applyAlignment="1" applyProtection="1">
      <alignment horizontal="right" vertical="center"/>
      <protection/>
    </xf>
    <xf numFmtId="190" fontId="0" fillId="0" borderId="0" xfId="0" applyNumberFormat="1" applyFont="1" applyFill="1" applyBorder="1" applyAlignment="1" applyProtection="1">
      <alignment horizontal="center" vertical="center"/>
      <protection/>
    </xf>
    <xf numFmtId="38" fontId="0" fillId="0" borderId="0" xfId="48"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protection/>
    </xf>
    <xf numFmtId="37" fontId="0" fillId="0" borderId="15"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77" fontId="0" fillId="0" borderId="0" xfId="48"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190" fontId="8" fillId="0" borderId="0" xfId="0" applyNumberFormat="1" applyFont="1" applyFill="1" applyBorder="1" applyAlignment="1" applyProtection="1">
      <alignment horizontal="center" vertical="center"/>
      <protection/>
    </xf>
    <xf numFmtId="38" fontId="8" fillId="0" borderId="0" xfId="48" applyNumberFormat="1" applyFont="1" applyFill="1" applyBorder="1" applyAlignment="1" applyProtection="1">
      <alignment horizontal="right" vertical="center"/>
      <protection/>
    </xf>
    <xf numFmtId="38" fontId="8" fillId="0" borderId="0" xfId="0" applyNumberFormat="1" applyFont="1" applyFill="1" applyBorder="1" applyAlignment="1" applyProtection="1">
      <alignment horizontal="center" vertical="center"/>
      <protection/>
    </xf>
    <xf numFmtId="37" fontId="8" fillId="0" borderId="0" xfId="0" applyNumberFormat="1" applyFont="1" applyFill="1" applyBorder="1" applyAlignment="1" applyProtection="1">
      <alignment horizontal="center" vertical="center"/>
      <protection/>
    </xf>
    <xf numFmtId="37" fontId="8" fillId="0" borderId="15"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38" fontId="8" fillId="0" borderId="0" xfId="0" applyNumberFormat="1" applyFont="1" applyFill="1" applyBorder="1" applyAlignment="1" applyProtection="1">
      <alignment vertical="center"/>
      <protection/>
    </xf>
    <xf numFmtId="40" fontId="0" fillId="0" borderId="20" xfId="0" applyNumberFormat="1" applyFont="1" applyFill="1" applyBorder="1" applyAlignment="1" applyProtection="1">
      <alignment horizontal="center" vertical="center"/>
      <protection/>
    </xf>
    <xf numFmtId="0" fontId="0" fillId="0" borderId="20" xfId="0" applyFont="1" applyFill="1" applyBorder="1" applyAlignment="1" applyProtection="1">
      <alignment horizontal="right" vertical="center"/>
      <protection/>
    </xf>
    <xf numFmtId="0" fontId="11" fillId="0" borderId="20" xfId="0" applyFont="1" applyFill="1" applyBorder="1" applyAlignment="1" applyProtection="1">
      <alignment vertical="center"/>
      <protection/>
    </xf>
    <xf numFmtId="0" fontId="11" fillId="0" borderId="20" xfId="0" applyFont="1" applyFill="1" applyBorder="1" applyAlignment="1" applyProtection="1">
      <alignment horizontal="center" vertical="center"/>
      <protection/>
    </xf>
    <xf numFmtId="38" fontId="0" fillId="0" borderId="20" xfId="0" applyNumberFormat="1" applyFont="1" applyFill="1" applyBorder="1" applyAlignment="1" applyProtection="1">
      <alignment horizontal="center" vertical="center"/>
      <protection/>
    </xf>
    <xf numFmtId="38" fontId="0" fillId="0" borderId="20" xfId="0" applyNumberFormat="1"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0" borderId="30"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17" xfId="0" applyFont="1" applyFill="1" applyBorder="1" applyAlignment="1" applyProtection="1">
      <alignment horizontal="distributed" vertical="center"/>
      <protection/>
    </xf>
    <xf numFmtId="0" fontId="0" fillId="0" borderId="29" xfId="0" applyFont="1" applyFill="1" applyBorder="1" applyAlignment="1" applyProtection="1">
      <alignment horizontal="left" vertical="center"/>
      <protection/>
    </xf>
    <xf numFmtId="0" fontId="0" fillId="0" borderId="13"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38" fontId="0" fillId="0" borderId="18" xfId="48" applyFont="1" applyFill="1" applyBorder="1" applyAlignment="1">
      <alignment horizontal="right" vertical="center"/>
    </xf>
    <xf numFmtId="0" fontId="0" fillId="0" borderId="18" xfId="0" applyFont="1" applyFill="1" applyBorder="1" applyAlignment="1" quotePrefix="1">
      <alignment horizontal="center" vertical="center"/>
    </xf>
    <xf numFmtId="0" fontId="0" fillId="0" borderId="0" xfId="0" applyFont="1" applyFill="1" applyBorder="1" applyAlignment="1" quotePrefix="1">
      <alignment horizontal="center" vertical="center"/>
    </xf>
    <xf numFmtId="0" fontId="0" fillId="0" borderId="0" xfId="0" applyFont="1" applyFill="1" applyBorder="1" applyAlignment="1">
      <alignment horizontal="left" vertical="center"/>
    </xf>
    <xf numFmtId="0" fontId="8" fillId="0" borderId="20" xfId="0" applyFont="1" applyFill="1" applyBorder="1" applyAlignment="1">
      <alignment horizontal="distributed"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quotePrefix="1">
      <alignment horizontal="right" vertical="center"/>
    </xf>
    <xf numFmtId="0" fontId="0" fillId="0" borderId="0" xfId="0" applyFont="1" applyFill="1" applyBorder="1" applyAlignment="1">
      <alignment horizontal="centerContinuous" vertical="center"/>
    </xf>
    <xf numFmtId="38" fontId="8" fillId="0" borderId="18" xfId="48" applyFont="1" applyFill="1" applyBorder="1" applyAlignment="1">
      <alignment horizontal="right" vertical="center"/>
    </xf>
    <xf numFmtId="38" fontId="8" fillId="0" borderId="18" xfId="48" applyFont="1" applyFill="1" applyBorder="1" applyAlignment="1">
      <alignment vertical="center"/>
    </xf>
    <xf numFmtId="38" fontId="8" fillId="0" borderId="19" xfId="48" applyFont="1" applyFill="1" applyBorder="1" applyAlignment="1">
      <alignment vertical="center"/>
    </xf>
    <xf numFmtId="0" fontId="8" fillId="0" borderId="18" xfId="0" applyFont="1" applyFill="1" applyBorder="1" applyAlignment="1" quotePrefix="1">
      <alignment vertical="center"/>
    </xf>
    <xf numFmtId="0" fontId="0" fillId="0" borderId="0" xfId="0" applyFont="1" applyFill="1" applyBorder="1" applyAlignment="1" quotePrefix="1">
      <alignment vertical="center"/>
    </xf>
    <xf numFmtId="38" fontId="0" fillId="0" borderId="20" xfId="48" applyFont="1" applyFill="1" applyBorder="1" applyAlignment="1">
      <alignment horizontal="right" vertical="center"/>
    </xf>
    <xf numFmtId="38" fontId="0" fillId="0" borderId="30" xfId="48" applyFont="1" applyFill="1" applyBorder="1" applyAlignment="1">
      <alignment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30" xfId="0" applyFont="1" applyFill="1" applyBorder="1" applyAlignment="1">
      <alignment vertical="center"/>
    </xf>
    <xf numFmtId="0" fontId="0" fillId="0" borderId="11" xfId="0" applyFont="1" applyFill="1" applyBorder="1" applyAlignment="1">
      <alignment horizontal="center" vertical="center"/>
    </xf>
    <xf numFmtId="0" fontId="0" fillId="0" borderId="30" xfId="0" applyFont="1" applyFill="1" applyBorder="1" applyAlignment="1">
      <alignment horizontal="center" vertical="center"/>
    </xf>
    <xf numFmtId="38" fontId="0" fillId="0" borderId="15" xfId="48" applyFont="1" applyFill="1" applyBorder="1" applyAlignment="1">
      <alignment horizontal="right" vertical="center"/>
    </xf>
    <xf numFmtId="38" fontId="0" fillId="0" borderId="19" xfId="48" applyFont="1" applyFill="1" applyBorder="1" applyAlignment="1">
      <alignment horizontal="right" vertical="center"/>
    </xf>
    <xf numFmtId="0" fontId="0" fillId="0" borderId="0" xfId="0" applyFont="1" applyFill="1" applyBorder="1" applyAlignment="1">
      <alignment vertical="center"/>
    </xf>
    <xf numFmtId="186" fontId="0" fillId="0" borderId="18" xfId="0" applyNumberFormat="1" applyFont="1" applyFill="1" applyBorder="1" applyAlignment="1" applyProtection="1" quotePrefix="1">
      <alignment horizontal="right" vertical="center"/>
      <protection/>
    </xf>
    <xf numFmtId="176" fontId="0" fillId="0" borderId="18" xfId="0" applyNumberFormat="1" applyFont="1" applyFill="1" applyBorder="1" applyAlignment="1" applyProtection="1" quotePrefix="1">
      <alignment horizontal="right" vertical="center"/>
      <protection/>
    </xf>
    <xf numFmtId="2" fontId="0" fillId="0" borderId="18" xfId="0" applyNumberFormat="1" applyFont="1" applyFill="1" applyBorder="1" applyAlignment="1" applyProtection="1" quotePrefix="1">
      <alignment horizontal="right" vertical="center"/>
      <protection/>
    </xf>
    <xf numFmtId="186" fontId="0" fillId="0" borderId="18" xfId="0" applyNumberFormat="1" applyFont="1" applyFill="1" applyBorder="1" applyAlignment="1" applyProtection="1">
      <alignment vertical="center"/>
      <protection/>
    </xf>
    <xf numFmtId="37" fontId="0" fillId="0" borderId="18" xfId="0" applyNumberFormat="1" applyFont="1" applyFill="1" applyBorder="1" applyAlignment="1" applyProtection="1" quotePrefix="1">
      <alignment horizontal="right" vertical="center"/>
      <protection/>
    </xf>
    <xf numFmtId="186" fontId="0" fillId="0" borderId="0" xfId="0" applyNumberFormat="1" applyFont="1" applyFill="1" applyBorder="1" applyAlignment="1" applyProtection="1" quotePrefix="1">
      <alignment horizontal="right" vertical="center"/>
      <protection/>
    </xf>
    <xf numFmtId="176" fontId="0" fillId="0" borderId="0" xfId="0" applyNumberFormat="1" applyFont="1" applyFill="1" applyBorder="1" applyAlignment="1" applyProtection="1" quotePrefix="1">
      <alignment horizontal="right" vertical="center"/>
      <protection/>
    </xf>
    <xf numFmtId="2" fontId="0" fillId="0" borderId="0" xfId="0" applyNumberFormat="1" applyFont="1" applyFill="1" applyAlignment="1" applyProtection="1" quotePrefix="1">
      <alignment horizontal="right" vertical="center"/>
      <protection/>
    </xf>
    <xf numFmtId="186" fontId="0" fillId="0" borderId="0" xfId="0" applyNumberFormat="1" applyFont="1" applyFill="1" applyAlignment="1" applyProtection="1">
      <alignment vertical="center"/>
      <protection/>
    </xf>
    <xf numFmtId="37" fontId="0" fillId="0" borderId="0" xfId="0" applyNumberFormat="1" applyFont="1" applyFill="1" applyAlignment="1" applyProtection="1" quotePrefix="1">
      <alignment horizontal="right" vertical="center"/>
      <protection/>
    </xf>
    <xf numFmtId="0" fontId="0" fillId="0" borderId="13" xfId="0" applyFont="1" applyFill="1" applyBorder="1" applyAlignment="1">
      <alignment horizontal="distributed" vertical="center"/>
    </xf>
    <xf numFmtId="0" fontId="0" fillId="0" borderId="13" xfId="0" applyFont="1" applyFill="1" applyBorder="1" applyAlignment="1">
      <alignment horizontal="left" vertical="center"/>
    </xf>
    <xf numFmtId="2" fontId="0" fillId="0" borderId="0" xfId="0" applyNumberFormat="1" applyFont="1" applyFill="1" applyAlignment="1" applyProtection="1">
      <alignment horizontal="right" vertical="center"/>
      <protection/>
    </xf>
    <xf numFmtId="186" fontId="0" fillId="0" borderId="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37" fontId="0" fillId="0" borderId="15" xfId="0" applyNumberFormat="1" applyFont="1" applyFill="1" applyBorder="1" applyAlignment="1" applyProtection="1" quotePrefix="1">
      <alignment horizontal="right" vertical="center"/>
      <protection/>
    </xf>
    <xf numFmtId="0" fontId="0" fillId="0" borderId="0" xfId="0" applyFont="1" applyFill="1" applyBorder="1" applyAlignment="1">
      <alignment horizontal="right" vertical="center"/>
    </xf>
    <xf numFmtId="0" fontId="0" fillId="0" borderId="0" xfId="0" applyFont="1" applyFill="1" applyAlignment="1">
      <alignment vertical="center"/>
    </xf>
    <xf numFmtId="0" fontId="0" fillId="0" borderId="15" xfId="0" applyFont="1" applyFill="1" applyBorder="1" applyAlignment="1">
      <alignment vertical="center"/>
    </xf>
    <xf numFmtId="186" fontId="8" fillId="0" borderId="20" xfId="0" applyNumberFormat="1" applyFont="1" applyFill="1" applyBorder="1" applyAlignment="1" applyProtection="1" quotePrefix="1">
      <alignment horizontal="right" vertical="center"/>
      <protection/>
    </xf>
    <xf numFmtId="176" fontId="8" fillId="0" borderId="20" xfId="0" applyNumberFormat="1" applyFont="1" applyFill="1" applyBorder="1" applyAlignment="1" applyProtection="1" quotePrefix="1">
      <alignment horizontal="right" vertical="center"/>
      <protection/>
    </xf>
    <xf numFmtId="39" fontId="8" fillId="0" borderId="20" xfId="0" applyNumberFormat="1" applyFont="1" applyFill="1" applyBorder="1" applyAlignment="1" applyProtection="1" quotePrefix="1">
      <alignment horizontal="right" vertical="center"/>
      <protection/>
    </xf>
    <xf numFmtId="37" fontId="8" fillId="0" borderId="20" xfId="0" applyNumberFormat="1" applyFont="1" applyFill="1" applyBorder="1" applyAlignment="1" applyProtection="1" quotePrefix="1">
      <alignment horizontal="right" vertical="center"/>
      <protection/>
    </xf>
    <xf numFmtId="37" fontId="8" fillId="0" borderId="30" xfId="0" applyNumberFormat="1" applyFont="1" applyFill="1" applyBorder="1" applyAlignment="1" applyProtection="1" quotePrefix="1">
      <alignment horizontal="right" vertical="center"/>
      <protection/>
    </xf>
    <xf numFmtId="0" fontId="0" fillId="0" borderId="19" xfId="0" applyFont="1" applyFill="1" applyBorder="1" applyAlignment="1">
      <alignment horizontal="centerContinuous" vertical="center"/>
    </xf>
    <xf numFmtId="0" fontId="11" fillId="0" borderId="19" xfId="0" applyFont="1" applyFill="1" applyBorder="1" applyAlignment="1">
      <alignment horizontal="center" vertical="center"/>
    </xf>
    <xf numFmtId="0" fontId="11" fillId="0" borderId="19" xfId="0" applyFont="1" applyFill="1" applyBorder="1" applyAlignment="1">
      <alignment horizontal="centerContinuous" vertical="center"/>
    </xf>
    <xf numFmtId="0" fontId="13" fillId="0" borderId="30" xfId="0" applyFont="1" applyFill="1" applyBorder="1" applyAlignment="1">
      <alignment horizontal="center" vertical="center"/>
    </xf>
    <xf numFmtId="0" fontId="0" fillId="0" borderId="29" xfId="0" applyFont="1" applyFill="1" applyBorder="1" applyAlignment="1">
      <alignment horizontal="centerContinuous" vertical="center"/>
    </xf>
    <xf numFmtId="0" fontId="0" fillId="0" borderId="0" xfId="0" applyFont="1" applyFill="1" applyAlignment="1">
      <alignment horizontal="centerContinuous" vertical="center"/>
    </xf>
    <xf numFmtId="0" fontId="0" fillId="0" borderId="33" xfId="0" applyFont="1" applyFill="1" applyBorder="1" applyAlignment="1">
      <alignment horizontal="center" vertical="center"/>
    </xf>
    <xf numFmtId="38" fontId="0" fillId="0" borderId="34" xfId="48" applyFont="1" applyFill="1" applyBorder="1" applyAlignment="1">
      <alignment horizontal="right" vertical="center"/>
    </xf>
    <xf numFmtId="38" fontId="0" fillId="0" borderId="15" xfId="48" applyFont="1" applyFill="1" applyBorder="1" applyAlignment="1" quotePrefix="1">
      <alignment horizontal="right" vertical="center"/>
    </xf>
    <xf numFmtId="37" fontId="0" fillId="0" borderId="35" xfId="0" applyNumberFormat="1" applyFont="1" applyFill="1" applyBorder="1" applyAlignment="1" applyProtection="1">
      <alignment horizontal="distributed" vertical="center"/>
      <protection/>
    </xf>
    <xf numFmtId="38" fontId="0" fillId="0" borderId="36" xfId="48" applyFont="1" applyFill="1" applyBorder="1" applyAlignment="1">
      <alignment horizontal="right" vertical="center"/>
    </xf>
    <xf numFmtId="37" fontId="0" fillId="0" borderId="0" xfId="0" applyNumberFormat="1" applyFont="1" applyFill="1" applyBorder="1" applyAlignment="1" applyProtection="1">
      <alignment horizontal="right" vertical="center"/>
      <protection/>
    </xf>
    <xf numFmtId="37" fontId="0" fillId="0" borderId="36" xfId="0" applyNumberFormat="1" applyFont="1" applyFill="1" applyBorder="1" applyAlignment="1" applyProtection="1">
      <alignment horizontal="right" vertical="center"/>
      <protection/>
    </xf>
    <xf numFmtId="0" fontId="0" fillId="0" borderId="36" xfId="0" applyFont="1" applyFill="1" applyBorder="1" applyAlignment="1">
      <alignment vertical="center"/>
    </xf>
    <xf numFmtId="38" fontId="0" fillId="0" borderId="36" xfId="48" applyFont="1" applyFill="1" applyBorder="1" applyAlignment="1">
      <alignment vertical="center"/>
    </xf>
    <xf numFmtId="38" fontId="0" fillId="0" borderId="0" xfId="48" applyFont="1" applyFill="1" applyBorder="1" applyAlignment="1" quotePrefix="1">
      <alignment horizontal="right" vertical="center"/>
    </xf>
    <xf numFmtId="37" fontId="0" fillId="0" borderId="0" xfId="0" applyNumberFormat="1" applyFont="1" applyFill="1" applyBorder="1" applyAlignment="1" applyProtection="1">
      <alignment horizontal="center" vertical="center"/>
      <protection/>
    </xf>
    <xf numFmtId="0" fontId="0" fillId="0" borderId="15" xfId="0" applyFont="1" applyFill="1" applyBorder="1" applyAlignment="1">
      <alignment vertical="center"/>
    </xf>
    <xf numFmtId="37" fontId="0" fillId="0" borderId="35" xfId="0" applyNumberFormat="1"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37" xfId="0" applyFont="1" applyFill="1" applyBorder="1" applyAlignment="1">
      <alignment horizontal="center" vertical="center"/>
    </xf>
    <xf numFmtId="37" fontId="8" fillId="0" borderId="38" xfId="0" applyNumberFormat="1" applyFont="1" applyFill="1" applyBorder="1" applyAlignment="1" applyProtection="1" quotePrefix="1">
      <alignment horizontal="right" vertical="center"/>
      <protection/>
    </xf>
    <xf numFmtId="0" fontId="0" fillId="0" borderId="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6" xfId="0" applyFont="1" applyFill="1" applyBorder="1" applyAlignment="1">
      <alignment horizontal="center" vertical="center"/>
    </xf>
    <xf numFmtId="0" fontId="9" fillId="0" borderId="0" xfId="0" applyFont="1" applyFill="1" applyAlignment="1">
      <alignment horizontal="center" vertical="center"/>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6" fontId="7" fillId="0" borderId="0" xfId="57"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8" fillId="0" borderId="0" xfId="0" applyFont="1" applyFill="1" applyBorder="1" applyAlignment="1" applyProtection="1">
      <alignment horizontal="distributed" vertical="center"/>
      <protection/>
    </xf>
    <xf numFmtId="0" fontId="8" fillId="0" borderId="13" xfId="0" applyFont="1" applyFill="1" applyBorder="1" applyAlignment="1">
      <alignment horizontal="distributed" vertical="center"/>
    </xf>
    <xf numFmtId="0" fontId="8" fillId="0" borderId="0" xfId="0" applyFont="1" applyFill="1" applyAlignment="1">
      <alignment horizontal="distributed" vertical="center"/>
    </xf>
    <xf numFmtId="0" fontId="0" fillId="0" borderId="11"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7" fillId="0" borderId="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wrapText="1"/>
      <protection/>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38" fontId="0" fillId="0" borderId="40" xfId="48"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38" fontId="0" fillId="0" borderId="11" xfId="48"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38" fontId="0" fillId="0" borderId="11" xfId="48" applyFont="1" applyFill="1" applyBorder="1" applyAlignment="1" applyProtection="1">
      <alignment horizontal="center" vertical="center"/>
      <protection/>
    </xf>
    <xf numFmtId="0" fontId="0" fillId="0" borderId="14" xfId="0" applyFont="1" applyFill="1" applyBorder="1" applyAlignment="1">
      <alignment horizontal="center" vertical="center"/>
    </xf>
    <xf numFmtId="38" fontId="0" fillId="0" borderId="12" xfId="48" applyFont="1" applyFill="1" applyBorder="1" applyAlignment="1" applyProtection="1">
      <alignment horizontal="center" vertical="center"/>
      <protection/>
    </xf>
    <xf numFmtId="38" fontId="0" fillId="0" borderId="10" xfId="48" applyFont="1" applyFill="1" applyBorder="1" applyAlignment="1" applyProtection="1">
      <alignment horizontal="center" vertical="center"/>
      <protection/>
    </xf>
    <xf numFmtId="38" fontId="0" fillId="0" borderId="0" xfId="48" applyFont="1" applyFill="1" applyBorder="1" applyAlignment="1" applyProtection="1">
      <alignment horizontal="center" vertical="center"/>
      <protection/>
    </xf>
    <xf numFmtId="38" fontId="0" fillId="0" borderId="13" xfId="48" applyFont="1" applyFill="1" applyBorder="1" applyAlignment="1" applyProtection="1">
      <alignment horizontal="center" vertical="center"/>
      <protection/>
    </xf>
    <xf numFmtId="38" fontId="0" fillId="0" borderId="18" xfId="48" applyFont="1" applyFill="1" applyBorder="1" applyAlignment="1" applyProtection="1">
      <alignment horizontal="center" vertical="center"/>
      <protection/>
    </xf>
    <xf numFmtId="38" fontId="0" fillId="0" borderId="16" xfId="48" applyFont="1" applyFill="1" applyBorder="1" applyAlignment="1" applyProtection="1">
      <alignment horizontal="center" vertical="center"/>
      <protection/>
    </xf>
    <xf numFmtId="38" fontId="7" fillId="0" borderId="0" xfId="48" applyFont="1" applyFill="1" applyBorder="1" applyAlignment="1" applyProtection="1">
      <alignment horizontal="center" vertical="center"/>
      <protection/>
    </xf>
    <xf numFmtId="38" fontId="0" fillId="0" borderId="40" xfId="48"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38" fontId="0" fillId="0" borderId="10" xfId="48"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38" fontId="8" fillId="0" borderId="30" xfId="48" applyFont="1" applyFill="1" applyBorder="1" applyAlignment="1">
      <alignment horizontal="right" vertical="center"/>
    </xf>
    <xf numFmtId="38" fontId="8" fillId="0" borderId="20" xfId="48" applyFont="1" applyFill="1" applyBorder="1" applyAlignment="1">
      <alignment horizontal="right" vertical="center"/>
    </xf>
    <xf numFmtId="38" fontId="0" fillId="0" borderId="15" xfId="48" applyFont="1" applyFill="1" applyBorder="1" applyAlignment="1">
      <alignment horizontal="right" vertical="center"/>
    </xf>
    <xf numFmtId="38" fontId="0" fillId="0" borderId="0" xfId="48" applyFont="1" applyFill="1" applyBorder="1" applyAlignment="1">
      <alignment horizontal="right" vertical="center"/>
    </xf>
    <xf numFmtId="0" fontId="0" fillId="0" borderId="22" xfId="0" applyFill="1" applyBorder="1" applyAlignment="1">
      <alignment horizontal="center" vertical="center"/>
    </xf>
    <xf numFmtId="38" fontId="0" fillId="0" borderId="19" xfId="48" applyFont="1" applyFill="1" applyBorder="1" applyAlignment="1">
      <alignment horizontal="right" vertical="center"/>
    </xf>
    <xf numFmtId="38" fontId="0" fillId="0" borderId="18" xfId="48" applyFont="1" applyFill="1" applyBorder="1" applyAlignment="1">
      <alignment horizontal="right" vertical="center"/>
    </xf>
    <xf numFmtId="0" fontId="0" fillId="0" borderId="22" xfId="0" applyFont="1" applyFill="1" applyBorder="1" applyAlignment="1">
      <alignment horizontal="center" vertical="center"/>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4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7" fillId="0" borderId="0"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6"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28"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4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0</xdr:rowOff>
    </xdr:from>
    <xdr:to>
      <xdr:col>1</xdr:col>
      <xdr:colOff>238125</xdr:colOff>
      <xdr:row>46</xdr:row>
      <xdr:rowOff>171450</xdr:rowOff>
    </xdr:to>
    <xdr:sp>
      <xdr:nvSpPr>
        <xdr:cNvPr id="1" name="Oval 1"/>
        <xdr:cNvSpPr>
          <a:spLocks/>
        </xdr:cNvSpPr>
      </xdr:nvSpPr>
      <xdr:spPr>
        <a:xfrm>
          <a:off x="1133475" y="8324850"/>
          <a:ext cx="2381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52</xdr:row>
      <xdr:rowOff>0</xdr:rowOff>
    </xdr:from>
    <xdr:to>
      <xdr:col>1</xdr:col>
      <xdr:colOff>238125</xdr:colOff>
      <xdr:row>52</xdr:row>
      <xdr:rowOff>171450</xdr:rowOff>
    </xdr:to>
    <xdr:sp>
      <xdr:nvSpPr>
        <xdr:cNvPr id="2" name="Oval 2"/>
        <xdr:cNvSpPr>
          <a:spLocks/>
        </xdr:cNvSpPr>
      </xdr:nvSpPr>
      <xdr:spPr>
        <a:xfrm>
          <a:off x="1133475" y="9410700"/>
          <a:ext cx="2381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58</xdr:row>
      <xdr:rowOff>0</xdr:rowOff>
    </xdr:from>
    <xdr:to>
      <xdr:col>1</xdr:col>
      <xdr:colOff>238125</xdr:colOff>
      <xdr:row>58</xdr:row>
      <xdr:rowOff>171450</xdr:rowOff>
    </xdr:to>
    <xdr:sp>
      <xdr:nvSpPr>
        <xdr:cNvPr id="3" name="Oval 3"/>
        <xdr:cNvSpPr>
          <a:spLocks/>
        </xdr:cNvSpPr>
      </xdr:nvSpPr>
      <xdr:spPr>
        <a:xfrm>
          <a:off x="1133475" y="10496550"/>
          <a:ext cx="2381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64</xdr:row>
      <xdr:rowOff>0</xdr:rowOff>
    </xdr:from>
    <xdr:to>
      <xdr:col>1</xdr:col>
      <xdr:colOff>238125</xdr:colOff>
      <xdr:row>64</xdr:row>
      <xdr:rowOff>171450</xdr:rowOff>
    </xdr:to>
    <xdr:sp>
      <xdr:nvSpPr>
        <xdr:cNvPr id="4" name="Oval 4"/>
        <xdr:cNvSpPr>
          <a:spLocks/>
        </xdr:cNvSpPr>
      </xdr:nvSpPr>
      <xdr:spPr>
        <a:xfrm>
          <a:off x="1133475" y="11582400"/>
          <a:ext cx="2381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70</xdr:row>
      <xdr:rowOff>0</xdr:rowOff>
    </xdr:from>
    <xdr:to>
      <xdr:col>1</xdr:col>
      <xdr:colOff>238125</xdr:colOff>
      <xdr:row>70</xdr:row>
      <xdr:rowOff>171450</xdr:rowOff>
    </xdr:to>
    <xdr:sp>
      <xdr:nvSpPr>
        <xdr:cNvPr id="5" name="Oval 5"/>
        <xdr:cNvSpPr>
          <a:spLocks/>
        </xdr:cNvSpPr>
      </xdr:nvSpPr>
      <xdr:spPr>
        <a:xfrm>
          <a:off x="1133475" y="12668250"/>
          <a:ext cx="2381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76</xdr:row>
      <xdr:rowOff>0</xdr:rowOff>
    </xdr:from>
    <xdr:to>
      <xdr:col>1</xdr:col>
      <xdr:colOff>238125</xdr:colOff>
      <xdr:row>76</xdr:row>
      <xdr:rowOff>171450</xdr:rowOff>
    </xdr:to>
    <xdr:sp>
      <xdr:nvSpPr>
        <xdr:cNvPr id="6" name="Oval 6"/>
        <xdr:cNvSpPr>
          <a:spLocks/>
        </xdr:cNvSpPr>
      </xdr:nvSpPr>
      <xdr:spPr>
        <a:xfrm>
          <a:off x="1133475" y="13754100"/>
          <a:ext cx="2381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361950</xdr:colOff>
      <xdr:row>80</xdr:row>
      <xdr:rowOff>47625</xdr:rowOff>
    </xdr:from>
    <xdr:to>
      <xdr:col>6</xdr:col>
      <xdr:colOff>523875</xdr:colOff>
      <xdr:row>80</xdr:row>
      <xdr:rowOff>180975</xdr:rowOff>
    </xdr:to>
    <xdr:sp>
      <xdr:nvSpPr>
        <xdr:cNvPr id="7" name="Oval 7"/>
        <xdr:cNvSpPr>
          <a:spLocks/>
        </xdr:cNvSpPr>
      </xdr:nvSpPr>
      <xdr:spPr>
        <a:xfrm>
          <a:off x="6324600" y="14525625"/>
          <a:ext cx="17145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D74"/>
  <sheetViews>
    <sheetView showGridLines="0" tabSelected="1" defaultGridColor="0" zoomScale="75" zoomScaleNormal="75" zoomScalePageLayoutView="0" colorId="22" workbookViewId="0" topLeftCell="A16">
      <selection activeCell="H43" sqref="H43"/>
    </sheetView>
  </sheetViews>
  <sheetFormatPr defaultColWidth="10.59765625" defaultRowHeight="15"/>
  <cols>
    <col min="1" max="1" width="14.59765625" style="38" customWidth="1"/>
    <col min="2" max="8" width="10.59765625" style="38" customWidth="1"/>
    <col min="9" max="9" width="14.59765625" style="38" customWidth="1"/>
    <col min="10" max="10" width="11.69921875" style="38" customWidth="1"/>
    <col min="11" max="16" width="10.59765625" style="38" customWidth="1"/>
    <col min="17" max="16384" width="10.59765625" style="38" customWidth="1"/>
  </cols>
  <sheetData>
    <row r="1" spans="1:16" ht="14.25">
      <c r="A1" s="78" t="s">
        <v>115</v>
      </c>
      <c r="P1" s="79" t="s">
        <v>116</v>
      </c>
    </row>
    <row r="3" spans="1:30" ht="23.25" customHeight="1">
      <c r="A3" s="320" t="s">
        <v>113</v>
      </c>
      <c r="B3" s="320"/>
      <c r="C3" s="320"/>
      <c r="D3" s="320"/>
      <c r="E3" s="320"/>
      <c r="F3" s="320"/>
      <c r="G3" s="320"/>
      <c r="H3" s="320"/>
      <c r="I3" s="320"/>
      <c r="J3" s="320"/>
      <c r="K3" s="320"/>
      <c r="L3" s="320"/>
      <c r="M3" s="320"/>
      <c r="N3" s="320"/>
      <c r="O3" s="320"/>
      <c r="P3" s="320"/>
      <c r="Q3" s="53"/>
      <c r="R3" s="53"/>
      <c r="S3" s="53"/>
      <c r="T3" s="53"/>
      <c r="U3" s="53"/>
      <c r="V3" s="53"/>
      <c r="W3" s="53"/>
      <c r="X3" s="53"/>
      <c r="Y3" s="53"/>
      <c r="Z3" s="53"/>
      <c r="AA3" s="53"/>
      <c r="AB3" s="53"/>
      <c r="AC3" s="53"/>
      <c r="AD3" s="53"/>
    </row>
    <row r="4" spans="1:16" s="1" customFormat="1" ht="19.5" customHeight="1">
      <c r="A4" s="328" t="s">
        <v>83</v>
      </c>
      <c r="B4" s="328"/>
      <c r="C4" s="328"/>
      <c r="D4" s="328"/>
      <c r="E4" s="328"/>
      <c r="F4" s="328"/>
      <c r="G4" s="328"/>
      <c r="H4" s="328"/>
      <c r="I4" s="328"/>
      <c r="J4" s="328"/>
      <c r="K4" s="328"/>
      <c r="L4" s="328"/>
      <c r="M4" s="328"/>
      <c r="N4" s="328"/>
      <c r="O4" s="328"/>
      <c r="P4" s="328"/>
    </row>
    <row r="5" spans="1:16" s="1" customFormat="1" ht="18" customHeight="1" thickBot="1">
      <c r="A5" s="2"/>
      <c r="B5" s="2"/>
      <c r="C5" s="2"/>
      <c r="D5" s="2"/>
      <c r="E5" s="2"/>
      <c r="F5" s="2"/>
      <c r="G5" s="2"/>
      <c r="H5" s="2"/>
      <c r="I5" s="2"/>
      <c r="J5" s="2"/>
      <c r="K5" s="2"/>
      <c r="L5" s="2"/>
      <c r="M5" s="2"/>
      <c r="N5" s="2"/>
      <c r="O5" s="2"/>
      <c r="P5" s="3" t="s">
        <v>106</v>
      </c>
    </row>
    <row r="6" spans="1:16" s="1" customFormat="1" ht="15.75" customHeight="1">
      <c r="A6" s="4"/>
      <c r="B6" s="329" t="s">
        <v>3</v>
      </c>
      <c r="C6" s="330"/>
      <c r="D6" s="330"/>
      <c r="E6" s="330"/>
      <c r="F6" s="330"/>
      <c r="G6" s="331"/>
      <c r="H6" s="5"/>
      <c r="I6" s="325" t="s">
        <v>109</v>
      </c>
      <c r="J6" s="329" t="s">
        <v>3</v>
      </c>
      <c r="K6" s="330"/>
      <c r="L6" s="330"/>
      <c r="M6" s="330"/>
      <c r="N6" s="330"/>
      <c r="O6" s="331"/>
      <c r="P6" s="6"/>
    </row>
    <row r="7" spans="1:16" s="1" customFormat="1" ht="15.75" customHeight="1">
      <c r="A7" s="7" t="s">
        <v>4</v>
      </c>
      <c r="B7" s="321" t="s">
        <v>87</v>
      </c>
      <c r="C7" s="321" t="s">
        <v>0</v>
      </c>
      <c r="D7" s="321" t="s">
        <v>1</v>
      </c>
      <c r="E7" s="323" t="s">
        <v>105</v>
      </c>
      <c r="F7" s="321" t="s">
        <v>85</v>
      </c>
      <c r="G7" s="323" t="s">
        <v>86</v>
      </c>
      <c r="H7" s="8" t="s">
        <v>84</v>
      </c>
      <c r="I7" s="326"/>
      <c r="J7" s="321" t="s">
        <v>87</v>
      </c>
      <c r="K7" s="321" t="s">
        <v>0</v>
      </c>
      <c r="L7" s="321" t="s">
        <v>1</v>
      </c>
      <c r="M7" s="323" t="s">
        <v>105</v>
      </c>
      <c r="N7" s="321" t="s">
        <v>85</v>
      </c>
      <c r="O7" s="323" t="s">
        <v>86</v>
      </c>
      <c r="P7" s="9" t="s">
        <v>84</v>
      </c>
    </row>
    <row r="8" spans="1:16" s="1" customFormat="1" ht="15.75" customHeight="1">
      <c r="A8" s="10"/>
      <c r="B8" s="322"/>
      <c r="C8" s="322"/>
      <c r="D8" s="322"/>
      <c r="E8" s="327"/>
      <c r="F8" s="322"/>
      <c r="G8" s="324"/>
      <c r="H8" s="11"/>
      <c r="I8" s="327"/>
      <c r="J8" s="322"/>
      <c r="K8" s="322"/>
      <c r="L8" s="322"/>
      <c r="M8" s="327"/>
      <c r="N8" s="322"/>
      <c r="O8" s="324"/>
      <c r="P8" s="12"/>
    </row>
    <row r="9" spans="1:16" s="1" customFormat="1" ht="15.75" customHeight="1">
      <c r="A9" s="13" t="s">
        <v>5</v>
      </c>
      <c r="B9" s="51">
        <f>SUM(C9:D9)</f>
        <v>737381</v>
      </c>
      <c r="C9" s="51">
        <v>364266</v>
      </c>
      <c r="D9" s="51">
        <v>373115</v>
      </c>
      <c r="E9" s="51">
        <f>100*C9/D9</f>
        <v>97.62834514827868</v>
      </c>
      <c r="F9" s="55">
        <v>5702</v>
      </c>
      <c r="G9" s="54">
        <v>0.78</v>
      </c>
      <c r="H9" s="14">
        <v>151376</v>
      </c>
      <c r="I9" s="15" t="s">
        <v>56</v>
      </c>
      <c r="J9" s="51">
        <f>SUM(K9:L9)</f>
        <v>980230</v>
      </c>
      <c r="K9" s="61">
        <v>468814</v>
      </c>
      <c r="L9" s="61">
        <v>511416</v>
      </c>
      <c r="M9" s="51">
        <f>100*K9/L9</f>
        <v>91.66979523519014</v>
      </c>
      <c r="N9" s="62">
        <f>J9-B67</f>
        <v>-269</v>
      </c>
      <c r="O9" s="63">
        <f>100*N9/B67</f>
        <v>-0.02743501013259575</v>
      </c>
      <c r="P9" s="64">
        <v>235357</v>
      </c>
    </row>
    <row r="10" spans="1:16" s="1" customFormat="1" ht="15.75" customHeight="1">
      <c r="A10" s="16" t="s">
        <v>88</v>
      </c>
      <c r="B10" s="51">
        <v>757998</v>
      </c>
      <c r="C10" s="56" t="s">
        <v>112</v>
      </c>
      <c r="D10" s="56" t="s">
        <v>112</v>
      </c>
      <c r="E10" s="56" t="s">
        <v>112</v>
      </c>
      <c r="F10" s="55">
        <f>B10-B9</f>
        <v>20617</v>
      </c>
      <c r="G10" s="54">
        <v>2.72</v>
      </c>
      <c r="H10" s="14">
        <v>138123</v>
      </c>
      <c r="I10" s="17" t="s">
        <v>17</v>
      </c>
      <c r="J10" s="51">
        <f>SUM(K10:L10)</f>
        <v>982420</v>
      </c>
      <c r="K10" s="61">
        <v>470469</v>
      </c>
      <c r="L10" s="61">
        <v>511951</v>
      </c>
      <c r="M10" s="51">
        <f>100*K10/L10</f>
        <v>91.89727141855373</v>
      </c>
      <c r="N10" s="55">
        <f>J10-J9</f>
        <v>2190</v>
      </c>
      <c r="O10" s="54">
        <f>100*(J10-J9)/J9</f>
        <v>0.22341695316405333</v>
      </c>
      <c r="P10" s="61">
        <v>240728</v>
      </c>
    </row>
    <row r="11" spans="1:16" s="1" customFormat="1" ht="15.75" customHeight="1">
      <c r="A11" s="18" t="s">
        <v>11</v>
      </c>
      <c r="B11" s="51">
        <f aca="true" t="shared" si="0" ref="B11:B67">SUM(C11:D11)</f>
        <v>745556</v>
      </c>
      <c r="C11" s="30">
        <v>366634</v>
      </c>
      <c r="D11" s="30">
        <v>378922</v>
      </c>
      <c r="E11" s="51">
        <f>100*C11/D11</f>
        <v>96.75711624028165</v>
      </c>
      <c r="F11" s="55">
        <f>B11-B10</f>
        <v>-12442</v>
      </c>
      <c r="G11" s="54">
        <f>100*(B11-B10)/B10</f>
        <v>-1.6414291330583985</v>
      </c>
      <c r="H11" s="19">
        <v>144098</v>
      </c>
      <c r="I11" s="20" t="s">
        <v>57</v>
      </c>
      <c r="J11" s="51">
        <f>SUM(K11:L11)</f>
        <v>983589</v>
      </c>
      <c r="K11" s="30">
        <v>471597</v>
      </c>
      <c r="L11" s="30">
        <v>511992</v>
      </c>
      <c r="M11" s="51">
        <f>100*K11/L11</f>
        <v>92.11022828481696</v>
      </c>
      <c r="N11" s="55">
        <f>J11-J10</f>
        <v>1169</v>
      </c>
      <c r="O11" s="54">
        <f>100*(J11-J10)/J10</f>
        <v>0.11899187720119704</v>
      </c>
      <c r="P11" s="30">
        <v>246269</v>
      </c>
    </row>
    <row r="12" spans="1:16" s="1" customFormat="1" ht="15.75" customHeight="1">
      <c r="A12" s="18" t="s">
        <v>12</v>
      </c>
      <c r="B12" s="51">
        <f t="shared" si="0"/>
        <v>762370</v>
      </c>
      <c r="C12" s="30">
        <v>376916</v>
      </c>
      <c r="D12" s="30">
        <v>385454</v>
      </c>
      <c r="E12" s="51">
        <f>100*C12/D12</f>
        <v>97.78494969568354</v>
      </c>
      <c r="F12" s="55">
        <f>B12-B11</f>
        <v>16814</v>
      </c>
      <c r="G12" s="54">
        <f>100*(B12-B11)/B11</f>
        <v>2.2552296541104893</v>
      </c>
      <c r="H12" s="19">
        <v>141361</v>
      </c>
      <c r="I12" s="21" t="s">
        <v>58</v>
      </c>
      <c r="J12" s="51">
        <f>SUM(K12:L12)</f>
        <v>985147</v>
      </c>
      <c r="K12" s="30">
        <v>473918</v>
      </c>
      <c r="L12" s="30">
        <v>511229</v>
      </c>
      <c r="M12" s="51">
        <f>100*K12/L12</f>
        <v>92.70170510671343</v>
      </c>
      <c r="N12" s="55">
        <f>J12-J11</f>
        <v>1558</v>
      </c>
      <c r="O12" s="54">
        <f>100*(J12-J11)/J11</f>
        <v>0.15839949409763632</v>
      </c>
      <c r="P12" s="27">
        <v>249896</v>
      </c>
    </row>
    <row r="13" spans="1:16" s="1" customFormat="1" ht="15.75" customHeight="1">
      <c r="A13" s="18" t="s">
        <v>13</v>
      </c>
      <c r="B13" s="51">
        <f t="shared" si="0"/>
        <v>774091</v>
      </c>
      <c r="C13" s="30">
        <v>380531</v>
      </c>
      <c r="D13" s="30">
        <v>393560</v>
      </c>
      <c r="E13" s="51">
        <f>100*C13/D13</f>
        <v>96.6894501473727</v>
      </c>
      <c r="F13" s="55">
        <f>B13-B12</f>
        <v>11721</v>
      </c>
      <c r="G13" s="54">
        <f>100*(B13-B12)/B12</f>
        <v>1.5374424492044545</v>
      </c>
      <c r="H13" s="19">
        <v>141974</v>
      </c>
      <c r="I13" s="22" t="s">
        <v>59</v>
      </c>
      <c r="J13" s="51">
        <f>SUM(K13:L13)</f>
        <v>1002420</v>
      </c>
      <c r="K13" s="30">
        <v>480380</v>
      </c>
      <c r="L13" s="30">
        <v>522040</v>
      </c>
      <c r="M13" s="51">
        <f>100*K13/L13</f>
        <v>92.01976860010727</v>
      </c>
      <c r="N13" s="55">
        <f>J13-J12</f>
        <v>17273</v>
      </c>
      <c r="O13" s="54">
        <f>100*(J13-J12)/J12</f>
        <v>1.7533423945867976</v>
      </c>
      <c r="P13" s="30">
        <v>254543</v>
      </c>
    </row>
    <row r="14" spans="1:16" s="1" customFormat="1" ht="15.75" customHeight="1">
      <c r="A14" s="23"/>
      <c r="B14" s="28"/>
      <c r="C14" s="28"/>
      <c r="D14" s="28"/>
      <c r="E14" s="28"/>
      <c r="F14" s="34"/>
      <c r="G14" s="54"/>
      <c r="I14" s="22"/>
      <c r="J14" s="28"/>
      <c r="K14" s="28"/>
      <c r="L14" s="28"/>
      <c r="M14" s="28"/>
      <c r="N14" s="34"/>
      <c r="O14" s="35"/>
      <c r="P14" s="35"/>
    </row>
    <row r="15" spans="1:16" s="1" customFormat="1" ht="15.75" customHeight="1">
      <c r="A15" s="13" t="s">
        <v>6</v>
      </c>
      <c r="B15" s="51">
        <f t="shared" si="0"/>
        <v>795571</v>
      </c>
      <c r="C15" s="30">
        <v>394096</v>
      </c>
      <c r="D15" s="30">
        <v>401475</v>
      </c>
      <c r="E15" s="51">
        <f>100*C15/D15</f>
        <v>98.16202752350706</v>
      </c>
      <c r="F15" s="31">
        <f>B15-B13</f>
        <v>21480</v>
      </c>
      <c r="G15" s="54">
        <f>100*F15/B13</f>
        <v>2.7748675543314674</v>
      </c>
      <c r="H15" s="19">
        <v>148453</v>
      </c>
      <c r="I15" s="17" t="s">
        <v>60</v>
      </c>
      <c r="J15" s="51">
        <f>SUM(K15:L15)</f>
        <v>1011571</v>
      </c>
      <c r="K15" s="30">
        <v>485212</v>
      </c>
      <c r="L15" s="30">
        <v>526359</v>
      </c>
      <c r="M15" s="51">
        <f>100*K15/L15</f>
        <v>92.18271179936127</v>
      </c>
      <c r="N15" s="31">
        <f>J15-J13</f>
        <v>9151</v>
      </c>
      <c r="O15" s="54">
        <f>100*N15/J13</f>
        <v>0.9128908042537061</v>
      </c>
      <c r="P15" s="30">
        <v>260198</v>
      </c>
    </row>
    <row r="16" spans="1:16" s="1" customFormat="1" ht="15.75" customHeight="1">
      <c r="A16" s="18" t="s">
        <v>14</v>
      </c>
      <c r="B16" s="51">
        <f t="shared" si="0"/>
        <v>822041</v>
      </c>
      <c r="C16" s="30">
        <v>410556</v>
      </c>
      <c r="D16" s="30">
        <v>411485</v>
      </c>
      <c r="E16" s="51">
        <f>100*C16/D16</f>
        <v>99.77423235354873</v>
      </c>
      <c r="F16" s="55">
        <f>B16-B15</f>
        <v>26470</v>
      </c>
      <c r="G16" s="54">
        <f>100*(B16-B15)/B15</f>
        <v>3.3271700451625312</v>
      </c>
      <c r="H16" s="19">
        <v>153621</v>
      </c>
      <c r="I16" s="17" t="s">
        <v>61</v>
      </c>
      <c r="J16" s="51">
        <f>SUM(K16:L16)</f>
        <v>1021994</v>
      </c>
      <c r="K16" s="30">
        <v>490898</v>
      </c>
      <c r="L16" s="30">
        <v>531096</v>
      </c>
      <c r="M16" s="51">
        <f>100*K16/L16</f>
        <v>92.43112356334825</v>
      </c>
      <c r="N16" s="55">
        <f>J16-J15</f>
        <v>10423</v>
      </c>
      <c r="O16" s="54">
        <f>100*(J16-J15)/J15</f>
        <v>1.0303775019252233</v>
      </c>
      <c r="P16" s="30">
        <v>266051</v>
      </c>
    </row>
    <row r="17" spans="1:16" s="1" customFormat="1" ht="15.75" customHeight="1">
      <c r="A17" s="18" t="s">
        <v>15</v>
      </c>
      <c r="B17" s="51">
        <f t="shared" si="0"/>
        <v>747360</v>
      </c>
      <c r="C17" s="30">
        <v>364375</v>
      </c>
      <c r="D17" s="30">
        <v>382985</v>
      </c>
      <c r="E17" s="51">
        <f>100*C17/D17</f>
        <v>95.14080185908064</v>
      </c>
      <c r="F17" s="55">
        <f>B17-B16</f>
        <v>-74681</v>
      </c>
      <c r="G17" s="54">
        <f>100*(B17-B16)/B16</f>
        <v>-9.084826669229393</v>
      </c>
      <c r="H17" s="19">
        <v>151766</v>
      </c>
      <c r="I17" s="24" t="s">
        <v>62</v>
      </c>
      <c r="J17" s="51">
        <f>SUM(K17:L17)</f>
        <v>1035425</v>
      </c>
      <c r="K17" s="30">
        <v>498391</v>
      </c>
      <c r="L17" s="30">
        <v>537034</v>
      </c>
      <c r="M17" s="51">
        <f>100*K17/L17</f>
        <v>92.80436620400198</v>
      </c>
      <c r="N17" s="55">
        <f>J17-J16</f>
        <v>13431</v>
      </c>
      <c r="O17" s="54">
        <f>100*(J17-J16)/J16</f>
        <v>1.3141955823615403</v>
      </c>
      <c r="P17" s="30">
        <v>272882</v>
      </c>
    </row>
    <row r="18" spans="1:16" s="1" customFormat="1" ht="15.75" customHeight="1">
      <c r="A18" s="18" t="s">
        <v>16</v>
      </c>
      <c r="B18" s="51">
        <f t="shared" si="0"/>
        <v>752400</v>
      </c>
      <c r="C18" s="30">
        <v>366900</v>
      </c>
      <c r="D18" s="30">
        <v>385500</v>
      </c>
      <c r="E18" s="51">
        <f>100*C18/D18</f>
        <v>95.1750972762646</v>
      </c>
      <c r="F18" s="55">
        <f>B18-B17</f>
        <v>5040</v>
      </c>
      <c r="G18" s="54">
        <f>100*(B18-B17)/B17</f>
        <v>0.674373795761079</v>
      </c>
      <c r="H18" s="19">
        <v>147369</v>
      </c>
      <c r="I18" s="17" t="s">
        <v>63</v>
      </c>
      <c r="J18" s="51">
        <f>SUM(K18:L18)</f>
        <v>1049243</v>
      </c>
      <c r="K18" s="30">
        <v>505954</v>
      </c>
      <c r="L18" s="30">
        <v>543289</v>
      </c>
      <c r="M18" s="51">
        <f>100*K18/L18</f>
        <v>93.1279668831874</v>
      </c>
      <c r="N18" s="55">
        <f>J18-J17</f>
        <v>13818</v>
      </c>
      <c r="O18" s="54">
        <f>100*(J18-J17)/J17</f>
        <v>1.334524470628003</v>
      </c>
      <c r="P18" s="30">
        <v>279180</v>
      </c>
    </row>
    <row r="19" spans="1:16" s="1" customFormat="1" ht="15.75" customHeight="1">
      <c r="A19" s="23" t="s">
        <v>18</v>
      </c>
      <c r="B19" s="51">
        <f t="shared" si="0"/>
        <v>750854</v>
      </c>
      <c r="C19" s="30">
        <v>365597</v>
      </c>
      <c r="D19" s="30">
        <v>385257</v>
      </c>
      <c r="E19" s="51">
        <f>100*C19/D19</f>
        <v>94.89691296978381</v>
      </c>
      <c r="F19" s="55">
        <f>B19-B18</f>
        <v>-1546</v>
      </c>
      <c r="G19" s="54">
        <f>100*(B19-B18)/B18</f>
        <v>-0.20547581073896865</v>
      </c>
      <c r="H19" s="19">
        <v>154054</v>
      </c>
      <c r="I19" s="17" t="s">
        <v>64</v>
      </c>
      <c r="J19" s="51">
        <f>SUM(K19:L19)</f>
        <v>1069872</v>
      </c>
      <c r="K19" s="30">
        <v>518594</v>
      </c>
      <c r="L19" s="30">
        <v>551278</v>
      </c>
      <c r="M19" s="51">
        <f>100*K19/L19</f>
        <v>94.0712308490453</v>
      </c>
      <c r="N19" s="55">
        <f>J19-J18</f>
        <v>20629</v>
      </c>
      <c r="O19" s="54">
        <f>100*(J19-J18)/J18</f>
        <v>1.9660841196939127</v>
      </c>
      <c r="P19" s="30">
        <v>290183</v>
      </c>
    </row>
    <row r="20" spans="1:16" s="1" customFormat="1" ht="7.5" customHeight="1">
      <c r="A20" s="23"/>
      <c r="B20" s="28"/>
      <c r="C20" s="28"/>
      <c r="D20" s="28"/>
      <c r="E20" s="28"/>
      <c r="F20" s="34"/>
      <c r="G20" s="54"/>
      <c r="I20" s="22"/>
      <c r="J20" s="28"/>
      <c r="K20" s="28"/>
      <c r="L20" s="28"/>
      <c r="M20" s="28"/>
      <c r="N20" s="34"/>
      <c r="O20" s="35"/>
      <c r="P20" s="35"/>
    </row>
    <row r="21" spans="1:16" s="1" customFormat="1" ht="15.75" customHeight="1">
      <c r="A21" s="13" t="s">
        <v>7</v>
      </c>
      <c r="B21" s="51">
        <f t="shared" si="0"/>
        <v>751600</v>
      </c>
      <c r="C21" s="30">
        <v>365900</v>
      </c>
      <c r="D21" s="30">
        <v>385700</v>
      </c>
      <c r="E21" s="51">
        <f>100*C21/D21</f>
        <v>94.86647653616801</v>
      </c>
      <c r="F21" s="31">
        <f>B21-B19</f>
        <v>746</v>
      </c>
      <c r="G21" s="54">
        <f>100*F21/B19</f>
        <v>0.0993535361068863</v>
      </c>
      <c r="H21" s="19">
        <v>150527</v>
      </c>
      <c r="I21" s="17" t="s">
        <v>65</v>
      </c>
      <c r="J21" s="51">
        <f>SUM(K21:L21)</f>
        <v>1081602</v>
      </c>
      <c r="K21" s="30">
        <v>524869</v>
      </c>
      <c r="L21" s="30">
        <v>556733</v>
      </c>
      <c r="M21" s="51">
        <f>100*K21/L21</f>
        <v>94.27661015244291</v>
      </c>
      <c r="N21" s="31">
        <f>J21-J19</f>
        <v>11730</v>
      </c>
      <c r="O21" s="54">
        <f>100*N21/J19</f>
        <v>1.0963928395172506</v>
      </c>
      <c r="P21" s="30">
        <v>295974</v>
      </c>
    </row>
    <row r="22" spans="1:16" s="1" customFormat="1" ht="15.75" customHeight="1">
      <c r="A22" s="18" t="s">
        <v>19</v>
      </c>
      <c r="B22" s="51">
        <f t="shared" si="0"/>
        <v>752300</v>
      </c>
      <c r="C22" s="30">
        <v>366200</v>
      </c>
      <c r="D22" s="30">
        <v>386100</v>
      </c>
      <c r="E22" s="51">
        <f>100*C22/D22</f>
        <v>94.84589484589485</v>
      </c>
      <c r="F22" s="55">
        <f>B22-B21</f>
        <v>700</v>
      </c>
      <c r="G22" s="54">
        <f>100*(B22-B21)/B21</f>
        <v>0.09313464608834486</v>
      </c>
      <c r="H22" s="19">
        <v>150530</v>
      </c>
      <c r="I22" s="17" t="s">
        <v>66</v>
      </c>
      <c r="J22" s="51">
        <f>SUM(K22:L22)</f>
        <v>1091519</v>
      </c>
      <c r="K22" s="30">
        <v>529802</v>
      </c>
      <c r="L22" s="30">
        <v>561717</v>
      </c>
      <c r="M22" s="51">
        <f>100*K22/L22</f>
        <v>94.3183133143558</v>
      </c>
      <c r="N22" s="55">
        <f>J22-J21</f>
        <v>9917</v>
      </c>
      <c r="O22" s="54">
        <f>100*(J22-J21)/J21</f>
        <v>0.9168807010342067</v>
      </c>
      <c r="P22" s="30">
        <v>300444</v>
      </c>
    </row>
    <row r="23" spans="1:16" s="1" customFormat="1" ht="15.75" customHeight="1">
      <c r="A23" s="18" t="s">
        <v>20</v>
      </c>
      <c r="B23" s="51">
        <f t="shared" si="0"/>
        <v>753100</v>
      </c>
      <c r="C23" s="30">
        <v>366600</v>
      </c>
      <c r="D23" s="30">
        <v>386500</v>
      </c>
      <c r="E23" s="51">
        <f>100*C23/D23</f>
        <v>94.85122897800777</v>
      </c>
      <c r="F23" s="55">
        <f>B23-B22</f>
        <v>800</v>
      </c>
      <c r="G23" s="54">
        <f>100*(B23-B22)/B22</f>
        <v>0.10634055562940316</v>
      </c>
      <c r="H23" s="19">
        <v>151112</v>
      </c>
      <c r="I23" s="17" t="s">
        <v>67</v>
      </c>
      <c r="J23" s="51">
        <f>SUM(K23:L23)</f>
        <v>1100512</v>
      </c>
      <c r="K23" s="30">
        <v>534410</v>
      </c>
      <c r="L23" s="27">
        <v>566102</v>
      </c>
      <c r="M23" s="51">
        <f>100*K23/L23</f>
        <v>94.4017155918898</v>
      </c>
      <c r="N23" s="55">
        <f>J23-J22</f>
        <v>8993</v>
      </c>
      <c r="O23" s="54">
        <f>100*(J23-J22)/J22</f>
        <v>0.8238977058576168</v>
      </c>
      <c r="P23" s="30">
        <v>303905</v>
      </c>
    </row>
    <row r="24" spans="1:16" s="1" customFormat="1" ht="15.75" customHeight="1">
      <c r="A24" s="18" t="s">
        <v>21</v>
      </c>
      <c r="B24" s="51">
        <f t="shared" si="0"/>
        <v>753800</v>
      </c>
      <c r="C24" s="30">
        <v>366900</v>
      </c>
      <c r="D24" s="30">
        <v>386900</v>
      </c>
      <c r="E24" s="51">
        <f>100*C24/D24</f>
        <v>94.83070560868441</v>
      </c>
      <c r="F24" s="55">
        <f>B24-B23</f>
        <v>700</v>
      </c>
      <c r="G24" s="54">
        <f>100*(B24-B23)/B23</f>
        <v>0.09294914354003453</v>
      </c>
      <c r="H24" s="19">
        <v>151786</v>
      </c>
      <c r="I24" s="17" t="s">
        <v>68</v>
      </c>
      <c r="J24" s="51">
        <f>SUM(K24:L24)</f>
        <v>1109510</v>
      </c>
      <c r="K24" s="30">
        <v>539033</v>
      </c>
      <c r="L24" s="30">
        <v>570477</v>
      </c>
      <c r="M24" s="51">
        <f>100*K24/L24</f>
        <v>94.4881213440682</v>
      </c>
      <c r="N24" s="55">
        <f>J24-J23</f>
        <v>8998</v>
      </c>
      <c r="O24" s="54">
        <f>100*(J24-J23)/J23</f>
        <v>0.8176194353173796</v>
      </c>
      <c r="P24" s="30">
        <v>308136</v>
      </c>
    </row>
    <row r="25" spans="1:16" s="1" customFormat="1" ht="15.75" customHeight="1">
      <c r="A25" s="23" t="s">
        <v>22</v>
      </c>
      <c r="B25" s="51">
        <f t="shared" si="0"/>
        <v>756835</v>
      </c>
      <c r="C25" s="30">
        <v>368402</v>
      </c>
      <c r="D25" s="30">
        <v>388433</v>
      </c>
      <c r="E25" s="51">
        <f>100*C25/D25</f>
        <v>94.84312609896688</v>
      </c>
      <c r="F25" s="55">
        <f>B25-B24</f>
        <v>3035</v>
      </c>
      <c r="G25" s="54">
        <f>100*(B25-B24)/B24</f>
        <v>0.40262669143008756</v>
      </c>
      <c r="H25" s="19">
        <v>155075</v>
      </c>
      <c r="I25" s="17" t="s">
        <v>69</v>
      </c>
      <c r="J25" s="51">
        <f>SUM(K25:L25)</f>
        <v>1119304</v>
      </c>
      <c r="K25" s="30">
        <v>542782</v>
      </c>
      <c r="L25" s="30">
        <v>576522</v>
      </c>
      <c r="M25" s="51">
        <f>100*K25/L25</f>
        <v>94.14766478989527</v>
      </c>
      <c r="N25" s="55">
        <f>J25-J24</f>
        <v>9794</v>
      </c>
      <c r="O25" s="54">
        <f>100*(J25-J24)/J24</f>
        <v>0.882732016836261</v>
      </c>
      <c r="P25" s="30">
        <v>322071</v>
      </c>
    </row>
    <row r="26" spans="1:16" s="1" customFormat="1" ht="7.5" customHeight="1">
      <c r="A26" s="23"/>
      <c r="B26" s="28"/>
      <c r="C26" s="28"/>
      <c r="D26" s="28"/>
      <c r="E26" s="28"/>
      <c r="F26" s="34"/>
      <c r="G26" s="54"/>
      <c r="I26" s="22"/>
      <c r="J26" s="28"/>
      <c r="K26" s="28"/>
      <c r="L26" s="28"/>
      <c r="M26" s="28"/>
      <c r="N26" s="34"/>
      <c r="O26" s="35"/>
      <c r="P26" s="35"/>
    </row>
    <row r="27" spans="1:16" s="1" customFormat="1" ht="15.75" customHeight="1">
      <c r="A27" s="18" t="s">
        <v>14</v>
      </c>
      <c r="B27" s="51">
        <f t="shared" si="0"/>
        <v>758000</v>
      </c>
      <c r="C27" s="30">
        <v>368800</v>
      </c>
      <c r="D27" s="30">
        <v>389200</v>
      </c>
      <c r="E27" s="51">
        <f>100*C27/D27</f>
        <v>94.7584789311408</v>
      </c>
      <c r="F27" s="31">
        <f>B27-B25</f>
        <v>1165</v>
      </c>
      <c r="G27" s="54">
        <f>100*F27/B25</f>
        <v>0.15393051325586157</v>
      </c>
      <c r="H27" s="19">
        <v>151948</v>
      </c>
      <c r="I27" s="17" t="s">
        <v>70</v>
      </c>
      <c r="J27" s="51">
        <f>SUM(K27:L27)</f>
        <v>1125799</v>
      </c>
      <c r="K27" s="30">
        <v>545879</v>
      </c>
      <c r="L27" s="30">
        <v>579920</v>
      </c>
      <c r="M27" s="51">
        <f>100*K27/L27</f>
        <v>94.13005242102359</v>
      </c>
      <c r="N27" s="31">
        <f>J27-J25</f>
        <v>6495</v>
      </c>
      <c r="O27" s="54">
        <f>100*N27/J25</f>
        <v>0.5802713114578345</v>
      </c>
      <c r="P27" s="30">
        <v>325873</v>
      </c>
    </row>
    <row r="28" spans="1:16" s="1" customFormat="1" ht="15.75" customHeight="1">
      <c r="A28" s="18" t="s">
        <v>23</v>
      </c>
      <c r="B28" s="51">
        <f t="shared" si="0"/>
        <v>759200</v>
      </c>
      <c r="C28" s="30">
        <v>369300</v>
      </c>
      <c r="D28" s="30">
        <v>389900</v>
      </c>
      <c r="E28" s="51">
        <f>100*C28/D28</f>
        <v>94.71659399846115</v>
      </c>
      <c r="F28" s="55">
        <f>B28-B27</f>
        <v>1200</v>
      </c>
      <c r="G28" s="54">
        <f>100*(B28-B27)/B27</f>
        <v>0.158311345646438</v>
      </c>
      <c r="H28" s="19">
        <v>152624</v>
      </c>
      <c r="I28" s="17" t="s">
        <v>71</v>
      </c>
      <c r="J28" s="51">
        <f>SUM(K28:L28)</f>
        <v>1132621</v>
      </c>
      <c r="K28" s="30">
        <v>548980</v>
      </c>
      <c r="L28" s="30">
        <v>583641</v>
      </c>
      <c r="M28" s="51">
        <f>100*K28/L28</f>
        <v>94.0612465539604</v>
      </c>
      <c r="N28" s="55">
        <f>J28-J27</f>
        <v>6822</v>
      </c>
      <c r="O28" s="54">
        <f>100*(J28-J27)/J27</f>
        <v>0.6059696269049804</v>
      </c>
      <c r="P28" s="30">
        <v>329711</v>
      </c>
    </row>
    <row r="29" spans="1:16" s="1" customFormat="1" ht="15.75" customHeight="1">
      <c r="A29" s="16" t="s">
        <v>24</v>
      </c>
      <c r="B29" s="51">
        <f t="shared" si="0"/>
        <v>760400</v>
      </c>
      <c r="C29" s="30">
        <v>369800</v>
      </c>
      <c r="D29" s="30">
        <v>390600</v>
      </c>
      <c r="E29" s="51">
        <f>100*C29/D29</f>
        <v>94.67485919098823</v>
      </c>
      <c r="F29" s="55">
        <f>B29-B28</f>
        <v>1200</v>
      </c>
      <c r="G29" s="54">
        <f>100*(B29-B28)/B28</f>
        <v>0.15806111696522657</v>
      </c>
      <c r="H29" s="19">
        <v>153433</v>
      </c>
      <c r="I29" s="17" t="s">
        <v>72</v>
      </c>
      <c r="J29" s="51">
        <f>SUM(K29:L29)</f>
        <v>1138844</v>
      </c>
      <c r="K29" s="30">
        <v>551907</v>
      </c>
      <c r="L29" s="30">
        <v>586937</v>
      </c>
      <c r="M29" s="51">
        <f>100*K29/L29</f>
        <v>94.03172742560105</v>
      </c>
      <c r="N29" s="55">
        <f>J29-J28</f>
        <v>6223</v>
      </c>
      <c r="O29" s="54">
        <f>100*(J29-J28)/J28</f>
        <v>0.5494335704529583</v>
      </c>
      <c r="P29" s="30">
        <v>333603</v>
      </c>
    </row>
    <row r="30" spans="1:16" s="1" customFormat="1" ht="15.75" customHeight="1">
      <c r="A30" s="18" t="s">
        <v>25</v>
      </c>
      <c r="B30" s="51">
        <f t="shared" si="0"/>
        <v>761600</v>
      </c>
      <c r="C30" s="30">
        <v>370300</v>
      </c>
      <c r="D30" s="30">
        <v>391300</v>
      </c>
      <c r="E30" s="51">
        <f>100*C30/D30</f>
        <v>94.63327370304114</v>
      </c>
      <c r="F30" s="55">
        <f>B30-B29</f>
        <v>1200</v>
      </c>
      <c r="G30" s="54">
        <f>100*(B30-B29)/B29</f>
        <v>0.15781167806417676</v>
      </c>
      <c r="H30" s="19">
        <v>153888</v>
      </c>
      <c r="I30" s="17" t="s">
        <v>73</v>
      </c>
      <c r="J30" s="51">
        <f>SUM(K30:L30)</f>
        <v>1143722</v>
      </c>
      <c r="K30" s="30">
        <v>553858</v>
      </c>
      <c r="L30" s="30">
        <v>589864</v>
      </c>
      <c r="M30" s="51">
        <f>100*K30/L30</f>
        <v>93.89588108445336</v>
      </c>
      <c r="N30" s="55">
        <f>J30-J29</f>
        <v>4878</v>
      </c>
      <c r="O30" s="54">
        <f>100*(J30-J29)/J29</f>
        <v>0.4283290775558373</v>
      </c>
      <c r="P30" s="30">
        <v>336901</v>
      </c>
    </row>
    <row r="31" spans="1:16" s="1" customFormat="1" ht="15.75" customHeight="1">
      <c r="A31" s="23" t="s">
        <v>26</v>
      </c>
      <c r="B31" s="51">
        <f t="shared" si="0"/>
        <v>768416</v>
      </c>
      <c r="C31" s="30">
        <v>370907</v>
      </c>
      <c r="D31" s="30">
        <v>397509</v>
      </c>
      <c r="E31" s="51">
        <f>100*C31/D31</f>
        <v>93.30782447693008</v>
      </c>
      <c r="F31" s="55">
        <f>B31-B30</f>
        <v>6816</v>
      </c>
      <c r="G31" s="54">
        <f>100*(B31-B30)/B30</f>
        <v>0.8949579831932774</v>
      </c>
      <c r="H31" s="19">
        <v>158118</v>
      </c>
      <c r="I31" s="17" t="s">
        <v>74</v>
      </c>
      <c r="J31" s="51">
        <f>SUM(K31:L31)</f>
        <v>1152325</v>
      </c>
      <c r="K31" s="30">
        <v>557664</v>
      </c>
      <c r="L31" s="30">
        <v>594661</v>
      </c>
      <c r="M31" s="51">
        <f>100*K31/L31</f>
        <v>93.77847210427454</v>
      </c>
      <c r="N31" s="55">
        <f>J31-J30</f>
        <v>8603</v>
      </c>
      <c r="O31" s="54">
        <f>100*(J31-J30)/J30</f>
        <v>0.7521932777370725</v>
      </c>
      <c r="P31" s="30">
        <v>338066</v>
      </c>
    </row>
    <row r="32" spans="1:16" s="1" customFormat="1" ht="7.5" customHeight="1">
      <c r="A32" s="23"/>
      <c r="B32" s="28"/>
      <c r="C32" s="28"/>
      <c r="D32" s="28"/>
      <c r="E32" s="28"/>
      <c r="F32" s="34"/>
      <c r="G32" s="54"/>
      <c r="I32" s="22"/>
      <c r="J32" s="28"/>
      <c r="K32" s="28"/>
      <c r="L32" s="28"/>
      <c r="M32" s="28"/>
      <c r="N32" s="34"/>
      <c r="O32" s="35"/>
      <c r="P32" s="35"/>
    </row>
    <row r="33" spans="1:16" s="1" customFormat="1" ht="15.75" customHeight="1">
      <c r="A33" s="18" t="s">
        <v>16</v>
      </c>
      <c r="B33" s="51">
        <f t="shared" si="0"/>
        <v>770800</v>
      </c>
      <c r="C33" s="30">
        <v>371900</v>
      </c>
      <c r="D33" s="30">
        <v>398900</v>
      </c>
      <c r="E33" s="51">
        <f>100*C33/D33</f>
        <v>93.23138631235899</v>
      </c>
      <c r="F33" s="31">
        <f>B33-B31</f>
        <v>2384</v>
      </c>
      <c r="G33" s="54">
        <f>100*F33/B31</f>
        <v>0.3102486153333611</v>
      </c>
      <c r="H33" s="19">
        <v>155964</v>
      </c>
      <c r="I33" s="17" t="s">
        <v>75</v>
      </c>
      <c r="J33" s="51">
        <f>SUM(K33:L33)</f>
        <v>1155470</v>
      </c>
      <c r="K33" s="30">
        <v>559046</v>
      </c>
      <c r="L33" s="30">
        <v>596424</v>
      </c>
      <c r="M33" s="51">
        <f>100*K33/L33</f>
        <v>93.73298190549005</v>
      </c>
      <c r="N33" s="31">
        <f>J33-J31</f>
        <v>3145</v>
      </c>
      <c r="O33" s="54">
        <f>100*N33/J31</f>
        <v>0.2729264747358601</v>
      </c>
      <c r="P33" s="30">
        <v>341344</v>
      </c>
    </row>
    <row r="34" spans="1:16" s="1" customFormat="1" ht="15.75" customHeight="1">
      <c r="A34" s="18" t="s">
        <v>27</v>
      </c>
      <c r="B34" s="51">
        <f t="shared" si="0"/>
        <v>773200</v>
      </c>
      <c r="C34" s="30">
        <v>373100</v>
      </c>
      <c r="D34" s="30">
        <v>400100</v>
      </c>
      <c r="E34" s="51">
        <f>100*C34/D34</f>
        <v>93.25168707823045</v>
      </c>
      <c r="F34" s="55">
        <f>B34-B33</f>
        <v>2400</v>
      </c>
      <c r="G34" s="54">
        <f>100*(B34-B33)/B33</f>
        <v>0.3113648157758173</v>
      </c>
      <c r="H34" s="19">
        <v>155828</v>
      </c>
      <c r="I34" s="17" t="s">
        <v>76</v>
      </c>
      <c r="J34" s="51">
        <f>SUM(K34:L34)</f>
        <v>1157474</v>
      </c>
      <c r="K34" s="30">
        <v>559769</v>
      </c>
      <c r="L34" s="30">
        <v>597705</v>
      </c>
      <c r="M34" s="51">
        <f>100*K34/L34</f>
        <v>93.65305627357978</v>
      </c>
      <c r="N34" s="55">
        <f>J34-J33</f>
        <v>2004</v>
      </c>
      <c r="O34" s="54">
        <f>100*(J34-J33)/J33</f>
        <v>0.17343591785161017</v>
      </c>
      <c r="P34" s="30">
        <v>344754</v>
      </c>
    </row>
    <row r="35" spans="1:16" s="1" customFormat="1" ht="15.75" customHeight="1">
      <c r="A35" s="18" t="s">
        <v>28</v>
      </c>
      <c r="B35" s="51">
        <f t="shared" si="0"/>
        <v>775600</v>
      </c>
      <c r="C35" s="30">
        <v>374100</v>
      </c>
      <c r="D35" s="30">
        <v>401500</v>
      </c>
      <c r="E35" s="51">
        <f>100*C35/D35</f>
        <v>93.17559153175591</v>
      </c>
      <c r="F35" s="55">
        <f>B35-B34</f>
        <v>2400</v>
      </c>
      <c r="G35" s="54">
        <f>100*(B35-B34)/B34</f>
        <v>0.3103983445421624</v>
      </c>
      <c r="H35" s="19">
        <v>155771</v>
      </c>
      <c r="I35" s="24" t="s">
        <v>77</v>
      </c>
      <c r="J35" s="51">
        <f>SUM(K35:L35)</f>
        <v>1159972</v>
      </c>
      <c r="K35" s="30">
        <v>560659</v>
      </c>
      <c r="L35" s="30">
        <v>599313</v>
      </c>
      <c r="M35" s="51">
        <f>100*K35/L35</f>
        <v>93.55028173925811</v>
      </c>
      <c r="N35" s="55">
        <f>J35-J34</f>
        <v>2498</v>
      </c>
      <c r="O35" s="54">
        <f>100*(J35-J34)/J34</f>
        <v>0.21581478288065217</v>
      </c>
      <c r="P35" s="30">
        <v>348258</v>
      </c>
    </row>
    <row r="36" spans="1:16" s="1" customFormat="1" ht="15.75" customHeight="1">
      <c r="A36" s="18" t="s">
        <v>29</v>
      </c>
      <c r="B36" s="51">
        <f t="shared" si="0"/>
        <v>777100</v>
      </c>
      <c r="C36" s="30">
        <v>374200</v>
      </c>
      <c r="D36" s="30">
        <v>402900</v>
      </c>
      <c r="E36" s="51">
        <f>100*C36/D36</f>
        <v>92.87664432861752</v>
      </c>
      <c r="F36" s="55">
        <f>B36-B35</f>
        <v>1500</v>
      </c>
      <c r="G36" s="54">
        <f>100*(B36-B35)/B35</f>
        <v>0.1933986591026302</v>
      </c>
      <c r="H36" s="19">
        <v>156537</v>
      </c>
      <c r="I36" s="15" t="s">
        <v>8</v>
      </c>
      <c r="J36" s="51">
        <f>SUM(K36:L36)</f>
        <v>1160897</v>
      </c>
      <c r="K36" s="30">
        <v>560758</v>
      </c>
      <c r="L36" s="30">
        <v>600139</v>
      </c>
      <c r="M36" s="51">
        <f>100*K36/L36</f>
        <v>93.43802019198885</v>
      </c>
      <c r="N36" s="55">
        <f>J36-J35</f>
        <v>925</v>
      </c>
      <c r="O36" s="54">
        <f>100*(J36-J35)/J35</f>
        <v>0.07974330414872083</v>
      </c>
      <c r="P36" s="30">
        <v>352284</v>
      </c>
    </row>
    <row r="37" spans="1:16" s="1" customFormat="1" ht="15.75" customHeight="1">
      <c r="A37" s="23" t="s">
        <v>30</v>
      </c>
      <c r="B37" s="51">
        <f t="shared" si="0"/>
        <v>757676</v>
      </c>
      <c r="C37" s="30">
        <v>363922</v>
      </c>
      <c r="D37" s="30">
        <v>393754</v>
      </c>
      <c r="E37" s="51">
        <f>100*C37/D37</f>
        <v>92.42369601324685</v>
      </c>
      <c r="F37" s="55">
        <f>B37-B36</f>
        <v>-19424</v>
      </c>
      <c r="G37" s="54">
        <f>100*(B37-B36)/B36</f>
        <v>-2.4995496075151205</v>
      </c>
      <c r="H37" s="19">
        <v>158886</v>
      </c>
      <c r="I37" s="22" t="s">
        <v>111</v>
      </c>
      <c r="J37" s="51">
        <f>SUM(K37:L37)</f>
        <v>1164628</v>
      </c>
      <c r="K37" s="30">
        <v>562684</v>
      </c>
      <c r="L37" s="30">
        <v>601944</v>
      </c>
      <c r="M37" s="51">
        <f>100*K37/L37</f>
        <v>93.47779859920524</v>
      </c>
      <c r="N37" s="55">
        <f>J37-J36</f>
        <v>3731</v>
      </c>
      <c r="O37" s="54">
        <f>100*(J37-J36)/J36</f>
        <v>0.32138940836267127</v>
      </c>
      <c r="P37" s="30">
        <v>361157</v>
      </c>
    </row>
    <row r="38" spans="1:16" s="1" customFormat="1" ht="7.5" customHeight="1">
      <c r="A38" s="23"/>
      <c r="B38" s="28"/>
      <c r="C38" s="28"/>
      <c r="D38" s="28"/>
      <c r="E38" s="28"/>
      <c r="F38" s="34"/>
      <c r="G38" s="54"/>
      <c r="I38" s="22"/>
      <c r="J38" s="28"/>
      <c r="K38" s="28"/>
      <c r="L38" s="28"/>
      <c r="M38" s="28"/>
      <c r="N38" s="34"/>
      <c r="O38" s="35"/>
      <c r="P38" s="35"/>
    </row>
    <row r="39" spans="1:16" s="1" customFormat="1" ht="15.75" customHeight="1">
      <c r="A39" s="18" t="s">
        <v>31</v>
      </c>
      <c r="B39" s="51">
        <f t="shared" si="0"/>
        <v>757700</v>
      </c>
      <c r="C39" s="30">
        <v>360900</v>
      </c>
      <c r="D39" s="30">
        <v>396800</v>
      </c>
      <c r="E39" s="51">
        <f>100*C39/D39</f>
        <v>90.95262096774194</v>
      </c>
      <c r="F39" s="31">
        <f>B39-B37</f>
        <v>24</v>
      </c>
      <c r="G39" s="54">
        <f>100*F39/B37</f>
        <v>0.0031675808656998505</v>
      </c>
      <c r="H39" s="25" t="s">
        <v>2</v>
      </c>
      <c r="I39" s="17" t="s">
        <v>20</v>
      </c>
      <c r="J39" s="51">
        <f>SUM(K39:L39)</f>
        <v>1166455</v>
      </c>
      <c r="K39" s="30">
        <v>563074</v>
      </c>
      <c r="L39" s="30">
        <v>603381</v>
      </c>
      <c r="M39" s="51">
        <f>100*K39/L39</f>
        <v>93.31980953990927</v>
      </c>
      <c r="N39" s="31">
        <f>J39-J37</f>
        <v>1827</v>
      </c>
      <c r="O39" s="54">
        <f>100*N39/J37</f>
        <v>0.15687412633046777</v>
      </c>
      <c r="P39" s="30">
        <v>365374</v>
      </c>
    </row>
    <row r="40" spans="1:16" s="1" customFormat="1" ht="15.75" customHeight="1">
      <c r="A40" s="18" t="s">
        <v>32</v>
      </c>
      <c r="B40" s="51">
        <f t="shared" si="0"/>
        <v>761800</v>
      </c>
      <c r="C40" s="30">
        <v>355700</v>
      </c>
      <c r="D40" s="30">
        <v>406100</v>
      </c>
      <c r="E40" s="51">
        <f>100*C40/D40</f>
        <v>87.58926372814578</v>
      </c>
      <c r="F40" s="55">
        <f>B40-B39</f>
        <v>4100</v>
      </c>
      <c r="G40" s="54">
        <f>100*(B40-B39)/B39</f>
        <v>0.5411112577537284</v>
      </c>
      <c r="H40" s="25" t="s">
        <v>2</v>
      </c>
      <c r="I40" s="17" t="s">
        <v>21</v>
      </c>
      <c r="J40" s="51">
        <f>SUM(K40:L40)</f>
        <v>1168925</v>
      </c>
      <c r="K40" s="30">
        <v>563981</v>
      </c>
      <c r="L40" s="30">
        <v>604944</v>
      </c>
      <c r="M40" s="51">
        <f>100*K40/L40</f>
        <v>93.22862942685605</v>
      </c>
      <c r="N40" s="55">
        <f>J40-J39</f>
        <v>2470</v>
      </c>
      <c r="O40" s="54">
        <f>100*(J40-J39)/J39</f>
        <v>0.21175270370481503</v>
      </c>
      <c r="P40" s="30">
        <v>370090</v>
      </c>
    </row>
    <row r="41" spans="1:16" s="1" customFormat="1" ht="15.75" customHeight="1">
      <c r="A41" s="18" t="s">
        <v>33</v>
      </c>
      <c r="B41" s="51">
        <f t="shared" si="0"/>
        <v>761600</v>
      </c>
      <c r="C41" s="30">
        <v>347700</v>
      </c>
      <c r="D41" s="30">
        <v>413900</v>
      </c>
      <c r="E41" s="51">
        <f>100*C41/D41</f>
        <v>84.00579850205364</v>
      </c>
      <c r="F41" s="55">
        <f>B41-B40</f>
        <v>-200</v>
      </c>
      <c r="G41" s="54">
        <f>100*(B41-B40)/B40</f>
        <v>-0.026253609871357313</v>
      </c>
      <c r="H41" s="25" t="s">
        <v>2</v>
      </c>
      <c r="I41" s="17" t="s">
        <v>78</v>
      </c>
      <c r="J41" s="51">
        <f>SUM(K41:L41)</f>
        <v>1170912</v>
      </c>
      <c r="K41" s="30">
        <v>564827</v>
      </c>
      <c r="L41" s="30">
        <v>606085</v>
      </c>
      <c r="M41" s="51">
        <f>100*K41/L41</f>
        <v>93.19270399366425</v>
      </c>
      <c r="N41" s="55">
        <f>J41-J40</f>
        <v>1987</v>
      </c>
      <c r="O41" s="54">
        <f>100*(J41-J40)/J40</f>
        <v>0.16998524285133776</v>
      </c>
      <c r="P41" s="30">
        <v>374294</v>
      </c>
    </row>
    <row r="42" spans="1:16" s="1" customFormat="1" ht="15.75" customHeight="1">
      <c r="A42" s="18" t="s">
        <v>34</v>
      </c>
      <c r="B42" s="51">
        <f t="shared" si="0"/>
        <v>743672</v>
      </c>
      <c r="C42" s="30">
        <v>333341</v>
      </c>
      <c r="D42" s="30">
        <v>410331</v>
      </c>
      <c r="E42" s="51">
        <f>100*C42/D42</f>
        <v>81.23709882996897</v>
      </c>
      <c r="F42" s="55">
        <f>B42-B41</f>
        <v>-17928</v>
      </c>
      <c r="G42" s="54">
        <f>100*(B42-B41)/B41</f>
        <v>-2.3539915966386555</v>
      </c>
      <c r="H42" s="19">
        <v>169117</v>
      </c>
      <c r="I42" s="17" t="s">
        <v>79</v>
      </c>
      <c r="J42" s="51">
        <f>SUM(K42:L42)</f>
        <v>1173301</v>
      </c>
      <c r="K42" s="30">
        <v>566081</v>
      </c>
      <c r="L42" s="30">
        <v>607220</v>
      </c>
      <c r="M42" s="51">
        <f>100*K42/L42</f>
        <v>93.22502552616844</v>
      </c>
      <c r="N42" s="55">
        <f>J42-J41</f>
        <v>2389</v>
      </c>
      <c r="O42" s="54">
        <f>100*(J42-J41)/J41</f>
        <v>0.20402899620125167</v>
      </c>
      <c r="P42" s="30">
        <v>378692</v>
      </c>
    </row>
    <row r="43" spans="1:16" s="1" customFormat="1" ht="15.75" customHeight="1">
      <c r="A43" s="18" t="s">
        <v>35</v>
      </c>
      <c r="B43" s="51">
        <f t="shared" si="0"/>
        <v>887510</v>
      </c>
      <c r="C43" s="30">
        <v>405264</v>
      </c>
      <c r="D43" s="30">
        <v>482246</v>
      </c>
      <c r="E43" s="51">
        <f>100*C43/D43</f>
        <v>84.03677791002931</v>
      </c>
      <c r="F43" s="55">
        <f>B43-B42</f>
        <v>143838</v>
      </c>
      <c r="G43" s="54">
        <f>100*(B43-B42)/B42</f>
        <v>19.341591454297056</v>
      </c>
      <c r="H43" s="19">
        <v>186375</v>
      </c>
      <c r="I43" s="22" t="s">
        <v>80</v>
      </c>
      <c r="J43" s="51">
        <f>SUM(K43:L43)</f>
        <v>1180068</v>
      </c>
      <c r="K43" s="30">
        <v>570835</v>
      </c>
      <c r="L43" s="30">
        <v>609233</v>
      </c>
      <c r="M43" s="51">
        <f>100*K43/L43</f>
        <v>93.69732105778905</v>
      </c>
      <c r="N43" s="55">
        <f>J43-J42</f>
        <v>6767</v>
      </c>
      <c r="O43" s="54">
        <f>100*(J43-J42)/J42</f>
        <v>0.5767488479085929</v>
      </c>
      <c r="P43" s="30">
        <v>390212</v>
      </c>
    </row>
    <row r="44" spans="1:16" s="1" customFormat="1" ht="7.5" customHeight="1">
      <c r="A44" s="23"/>
      <c r="B44" s="28"/>
      <c r="C44" s="28"/>
      <c r="D44" s="28"/>
      <c r="E44" s="28"/>
      <c r="F44" s="34"/>
      <c r="G44" s="54"/>
      <c r="I44" s="22"/>
      <c r="J44" s="28"/>
      <c r="K44" s="28"/>
      <c r="L44" s="28"/>
      <c r="M44" s="28"/>
      <c r="N44" s="34"/>
      <c r="O44" s="35"/>
      <c r="P44" s="35"/>
    </row>
    <row r="45" spans="1:16" s="1" customFormat="1" ht="15.75" customHeight="1">
      <c r="A45" s="18" t="s">
        <v>36</v>
      </c>
      <c r="B45" s="51">
        <f t="shared" si="0"/>
        <v>877197</v>
      </c>
      <c r="C45" s="30">
        <v>407430</v>
      </c>
      <c r="D45" s="30">
        <v>469767</v>
      </c>
      <c r="E45" s="51">
        <f>100*C45/D45</f>
        <v>86.73023009279068</v>
      </c>
      <c r="F45" s="31">
        <f>B45-B43</f>
        <v>-10313</v>
      </c>
      <c r="G45" s="54">
        <f>100*F45/B43</f>
        <v>-1.162015075886469</v>
      </c>
      <c r="H45" s="19">
        <v>187181</v>
      </c>
      <c r="I45" s="17" t="s">
        <v>81</v>
      </c>
      <c r="J45" s="51">
        <f>SUM(K45:L45)</f>
        <v>1182523</v>
      </c>
      <c r="K45" s="61">
        <v>571912</v>
      </c>
      <c r="L45" s="61">
        <v>610611</v>
      </c>
      <c r="M45" s="51">
        <f>100*K45/L45</f>
        <v>93.66224977931941</v>
      </c>
      <c r="N45" s="31">
        <f>J45-J43</f>
        <v>2455</v>
      </c>
      <c r="O45" s="54">
        <f>100*N45/J43</f>
        <v>0.20803885877762976</v>
      </c>
      <c r="P45" s="61">
        <v>395740</v>
      </c>
    </row>
    <row r="46" spans="1:16" s="1" customFormat="1" ht="15.75" customHeight="1">
      <c r="A46" s="23" t="s">
        <v>37</v>
      </c>
      <c r="B46" s="51">
        <f t="shared" si="0"/>
        <v>927743</v>
      </c>
      <c r="C46" s="30">
        <v>443872</v>
      </c>
      <c r="D46" s="30">
        <v>483871</v>
      </c>
      <c r="E46" s="51">
        <f>100*C46/D46</f>
        <v>91.73354055109729</v>
      </c>
      <c r="F46" s="55">
        <f>B46-B45</f>
        <v>50546</v>
      </c>
      <c r="G46" s="54">
        <f>100*(B46-B45)/B45</f>
        <v>5.762217609043351</v>
      </c>
      <c r="H46" s="19">
        <v>195257</v>
      </c>
      <c r="I46" s="17" t="s">
        <v>25</v>
      </c>
      <c r="J46" s="51">
        <f>SUM(K46:L46)</f>
        <v>1183239</v>
      </c>
      <c r="K46" s="30">
        <v>572143</v>
      </c>
      <c r="L46" s="30">
        <v>611096</v>
      </c>
      <c r="M46" s="51">
        <f>100*K46/L46</f>
        <v>93.62571510859178</v>
      </c>
      <c r="N46" s="55">
        <f>J46-J45</f>
        <v>716</v>
      </c>
      <c r="O46" s="54">
        <f>100*(J46-J45)/J45</f>
        <v>0.06054850518763694</v>
      </c>
      <c r="P46" s="30">
        <v>400689</v>
      </c>
    </row>
    <row r="47" spans="1:16" s="28" customFormat="1" ht="15.75" customHeight="1">
      <c r="A47" s="18" t="s">
        <v>38</v>
      </c>
      <c r="B47" s="51">
        <f t="shared" si="0"/>
        <v>942000</v>
      </c>
      <c r="C47" s="30">
        <v>450800</v>
      </c>
      <c r="D47" s="30">
        <v>491200</v>
      </c>
      <c r="E47" s="51">
        <f>100*C47/D47</f>
        <v>91.77524429967427</v>
      </c>
      <c r="F47" s="55">
        <f>B47-B46</f>
        <v>14257</v>
      </c>
      <c r="G47" s="54">
        <f>100*(B47-B46)/B46</f>
        <v>1.5367402394844263</v>
      </c>
      <c r="H47" s="19">
        <v>194824</v>
      </c>
      <c r="I47" s="26" t="s">
        <v>89</v>
      </c>
      <c r="J47" s="51">
        <f>SUM(K47:L47)</f>
        <v>1184032</v>
      </c>
      <c r="K47" s="27">
        <v>572786</v>
      </c>
      <c r="L47" s="27">
        <v>611246</v>
      </c>
      <c r="M47" s="51">
        <f>100*K47/L47</f>
        <v>93.70793428505054</v>
      </c>
      <c r="N47" s="55">
        <f>J47-J46</f>
        <v>793</v>
      </c>
      <c r="O47" s="54">
        <f>100*(J47-J46)/J46</f>
        <v>0.06701942718250498</v>
      </c>
      <c r="P47" s="27">
        <v>405663</v>
      </c>
    </row>
    <row r="48" spans="1:16" s="28" customFormat="1" ht="15.75" customHeight="1">
      <c r="A48" s="29" t="s">
        <v>39</v>
      </c>
      <c r="B48" s="51">
        <f t="shared" si="0"/>
        <v>965100</v>
      </c>
      <c r="C48" s="30">
        <v>463700</v>
      </c>
      <c r="D48" s="30">
        <v>501400</v>
      </c>
      <c r="E48" s="51">
        <f>100*C48/D48</f>
        <v>92.48105305145593</v>
      </c>
      <c r="F48" s="55">
        <f>B48-B47</f>
        <v>23100</v>
      </c>
      <c r="G48" s="54">
        <f>100*(B48-B47)/B47</f>
        <v>2.4522292993630574</v>
      </c>
      <c r="H48" s="30">
        <v>196218</v>
      </c>
      <c r="I48" s="52" t="s">
        <v>110</v>
      </c>
      <c r="J48" s="73">
        <f>SUM(K48:L48)</f>
        <v>1183881</v>
      </c>
      <c r="K48" s="74">
        <f>SUM(K61)</f>
        <v>572688</v>
      </c>
      <c r="L48" s="74">
        <f>SUM(L61)</f>
        <v>611193</v>
      </c>
      <c r="M48" s="73">
        <f>100*K48/L48</f>
        <v>93.70002601469585</v>
      </c>
      <c r="N48" s="75">
        <f>J48-J47</f>
        <v>-151</v>
      </c>
      <c r="O48" s="76">
        <f>100*(J48-J47)/J47</f>
        <v>-0.012753033701791844</v>
      </c>
      <c r="P48" s="74">
        <f>SUM(P61)</f>
        <v>410365</v>
      </c>
    </row>
    <row r="49" spans="1:16" s="28" customFormat="1" ht="15.75" customHeight="1">
      <c r="A49" s="32" t="s">
        <v>40</v>
      </c>
      <c r="B49" s="51">
        <f t="shared" si="0"/>
        <v>957279</v>
      </c>
      <c r="C49" s="30">
        <v>460859</v>
      </c>
      <c r="D49" s="30">
        <v>496420</v>
      </c>
      <c r="E49" s="51">
        <f>100*C49/D49</f>
        <v>92.83650940735667</v>
      </c>
      <c r="F49" s="55">
        <f>B49-B48</f>
        <v>-7821</v>
      </c>
      <c r="G49" s="54">
        <f>100*(B49-B48)/B48</f>
        <v>-0.8103823437985701</v>
      </c>
      <c r="H49" s="30">
        <v>194652</v>
      </c>
      <c r="I49" s="33"/>
      <c r="J49" s="27"/>
      <c r="K49" s="27"/>
      <c r="L49" s="27"/>
      <c r="M49" s="27"/>
      <c r="N49" s="27"/>
      <c r="O49" s="27"/>
      <c r="P49" s="27"/>
    </row>
    <row r="50" spans="1:16" s="28" customFormat="1" ht="7.5" customHeight="1">
      <c r="A50" s="32"/>
      <c r="F50" s="34"/>
      <c r="G50" s="54"/>
      <c r="I50" s="26"/>
      <c r="N50" s="34"/>
      <c r="O50" s="35"/>
      <c r="P50" s="35"/>
    </row>
    <row r="51" spans="1:16" s="28" customFormat="1" ht="15.75" customHeight="1">
      <c r="A51" s="29" t="s">
        <v>41</v>
      </c>
      <c r="B51" s="51">
        <f t="shared" si="0"/>
        <v>960100</v>
      </c>
      <c r="C51" s="30">
        <v>462200</v>
      </c>
      <c r="D51" s="30">
        <v>497900</v>
      </c>
      <c r="E51" s="51">
        <f>100*C51/D51</f>
        <v>92.82988551918056</v>
      </c>
      <c r="F51" s="31">
        <f>B51-B49</f>
        <v>2821</v>
      </c>
      <c r="G51" s="54">
        <f>100*F51/B49</f>
        <v>0.294689427011352</v>
      </c>
      <c r="H51" s="30">
        <v>195709</v>
      </c>
      <c r="I51" s="26" t="s">
        <v>90</v>
      </c>
      <c r="J51" s="51">
        <f aca="true" t="shared" si="1" ref="J51:J67">SUM(K51:L51)</f>
        <v>1184530</v>
      </c>
      <c r="K51" s="30">
        <v>573126</v>
      </c>
      <c r="L51" s="30">
        <v>611404</v>
      </c>
      <c r="M51" s="51">
        <f>100*K51/L51</f>
        <v>93.73932784214692</v>
      </c>
      <c r="N51" s="31">
        <v>136</v>
      </c>
      <c r="O51" s="36">
        <v>0.01</v>
      </c>
      <c r="P51" s="30">
        <v>406779</v>
      </c>
    </row>
    <row r="52" spans="1:16" ht="15.75" customHeight="1">
      <c r="A52" s="29" t="s">
        <v>42</v>
      </c>
      <c r="B52" s="51">
        <f t="shared" si="0"/>
        <v>959300</v>
      </c>
      <c r="C52" s="30">
        <v>461600</v>
      </c>
      <c r="D52" s="30">
        <v>497700</v>
      </c>
      <c r="E52" s="51">
        <f>100*C52/D52</f>
        <v>92.74663451878642</v>
      </c>
      <c r="F52" s="55">
        <f>B52-B51</f>
        <v>-800</v>
      </c>
      <c r="G52" s="54">
        <f>100*(B52-B51)/B51</f>
        <v>-0.08332465368190814</v>
      </c>
      <c r="H52" s="30">
        <v>195490</v>
      </c>
      <c r="I52" s="26" t="s">
        <v>91</v>
      </c>
      <c r="J52" s="51">
        <f t="shared" si="1"/>
        <v>1184249</v>
      </c>
      <c r="K52" s="30">
        <v>572951</v>
      </c>
      <c r="L52" s="30">
        <v>611298</v>
      </c>
      <c r="M52" s="51">
        <f>100*K52/L52</f>
        <v>93.72695477492157</v>
      </c>
      <c r="N52" s="55">
        <f>J52-J51</f>
        <v>-281</v>
      </c>
      <c r="O52" s="54">
        <f>100*(J52-J51)/J51</f>
        <v>-0.023722489088499235</v>
      </c>
      <c r="P52" s="30">
        <v>406876</v>
      </c>
    </row>
    <row r="53" spans="1:16" ht="15.75" customHeight="1">
      <c r="A53" s="39" t="s">
        <v>43</v>
      </c>
      <c r="B53" s="51">
        <f t="shared" si="0"/>
        <v>958000</v>
      </c>
      <c r="C53" s="30">
        <v>461100</v>
      </c>
      <c r="D53" s="30">
        <v>496900</v>
      </c>
      <c r="E53" s="51">
        <f>100*C53/D53</f>
        <v>92.79533105252565</v>
      </c>
      <c r="F53" s="55">
        <f>B53-B52</f>
        <v>-1300</v>
      </c>
      <c r="G53" s="54">
        <f>100*(B53-B52)/B52</f>
        <v>-0.13551548003752736</v>
      </c>
      <c r="H53" s="37">
        <v>196079</v>
      </c>
      <c r="I53" s="40" t="s">
        <v>92</v>
      </c>
      <c r="J53" s="51">
        <f t="shared" si="1"/>
        <v>1183900</v>
      </c>
      <c r="K53" s="30">
        <v>572732</v>
      </c>
      <c r="L53" s="30">
        <v>611168</v>
      </c>
      <c r="M53" s="51">
        <f>100*K53/L53</f>
        <v>93.71105817058485</v>
      </c>
      <c r="N53" s="55">
        <f>J53-J52</f>
        <v>-349</v>
      </c>
      <c r="O53" s="54">
        <f>100*(J53-J52)/J52</f>
        <v>-0.02947015365856336</v>
      </c>
      <c r="P53" s="30">
        <v>406858</v>
      </c>
    </row>
    <row r="54" spans="1:16" ht="15.75" customHeight="1">
      <c r="A54" s="39" t="s">
        <v>44</v>
      </c>
      <c r="B54" s="51">
        <f t="shared" si="0"/>
        <v>962400</v>
      </c>
      <c r="C54" s="30">
        <v>462700</v>
      </c>
      <c r="D54" s="30">
        <v>499700</v>
      </c>
      <c r="E54" s="51">
        <f>100*C54/D54</f>
        <v>92.59555733440064</v>
      </c>
      <c r="F54" s="55">
        <f>B54-B53</f>
        <v>4400</v>
      </c>
      <c r="G54" s="54">
        <f>100*(B54-B53)/B53</f>
        <v>0.4592901878914405</v>
      </c>
      <c r="H54" s="37">
        <v>197301</v>
      </c>
      <c r="I54" s="40" t="s">
        <v>93</v>
      </c>
      <c r="J54" s="51">
        <f t="shared" si="1"/>
        <v>1180888</v>
      </c>
      <c r="K54" s="30">
        <v>570851</v>
      </c>
      <c r="L54" s="30">
        <v>610037</v>
      </c>
      <c r="M54" s="51">
        <f>100*K54/L54</f>
        <v>93.5764551986191</v>
      </c>
      <c r="N54" s="55">
        <f>J54-J53</f>
        <v>-3012</v>
      </c>
      <c r="O54" s="54">
        <f>100*(J54-J53)/J53</f>
        <v>-0.2544133795084044</v>
      </c>
      <c r="P54" s="30">
        <v>405928</v>
      </c>
    </row>
    <row r="55" spans="1:16" ht="15.75" customHeight="1">
      <c r="A55" s="41" t="s">
        <v>45</v>
      </c>
      <c r="B55" s="51">
        <f t="shared" si="0"/>
        <v>966187</v>
      </c>
      <c r="C55" s="30">
        <v>463477</v>
      </c>
      <c r="D55" s="30">
        <v>502710</v>
      </c>
      <c r="E55" s="51">
        <f>100*C55/D55</f>
        <v>92.1956993097412</v>
      </c>
      <c r="F55" s="55">
        <f>B55-B54</f>
        <v>3787</v>
      </c>
      <c r="G55" s="54">
        <f>100*(B55-B54)/B54</f>
        <v>0.3934954280964256</v>
      </c>
      <c r="H55" s="37">
        <v>198161</v>
      </c>
      <c r="I55" s="40" t="s">
        <v>94</v>
      </c>
      <c r="J55" s="51">
        <f t="shared" si="1"/>
        <v>1182582</v>
      </c>
      <c r="K55" s="30">
        <v>572047</v>
      </c>
      <c r="L55" s="30">
        <v>610535</v>
      </c>
      <c r="M55" s="51">
        <f>100*K55/L55</f>
        <v>93.69602070315379</v>
      </c>
      <c r="N55" s="55">
        <f>J55-J54</f>
        <v>1694</v>
      </c>
      <c r="O55" s="54">
        <f>100*(J55-J54)/J54</f>
        <v>0.14345136880042816</v>
      </c>
      <c r="P55" s="30">
        <v>408337</v>
      </c>
    </row>
    <row r="56" spans="1:16" ht="7.5" customHeight="1">
      <c r="A56" s="41"/>
      <c r="B56" s="28"/>
      <c r="C56" s="28"/>
      <c r="D56" s="28"/>
      <c r="E56" s="28"/>
      <c r="F56" s="34"/>
      <c r="G56" s="54"/>
      <c r="I56" s="42"/>
      <c r="J56" s="65"/>
      <c r="K56" s="65"/>
      <c r="L56" s="65"/>
      <c r="M56" s="65"/>
      <c r="N56" s="66"/>
      <c r="O56" s="67"/>
      <c r="P56" s="67"/>
    </row>
    <row r="57" spans="1:16" ht="15.75" customHeight="1">
      <c r="A57" s="39" t="s">
        <v>46</v>
      </c>
      <c r="B57" s="51">
        <f t="shared" si="0"/>
        <v>968531</v>
      </c>
      <c r="C57" s="30">
        <v>463670</v>
      </c>
      <c r="D57" s="30">
        <v>504861</v>
      </c>
      <c r="E57" s="51">
        <f>100*C57/D57</f>
        <v>91.84112062528102</v>
      </c>
      <c r="F57" s="31">
        <f>B57-B55</f>
        <v>2344</v>
      </c>
      <c r="G57" s="54">
        <f>100*F57/B55</f>
        <v>0.2426031399718688</v>
      </c>
      <c r="H57" s="37">
        <v>199927</v>
      </c>
      <c r="I57" s="40" t="s">
        <v>95</v>
      </c>
      <c r="J57" s="51">
        <f t="shared" si="1"/>
        <v>1182831</v>
      </c>
      <c r="K57" s="30">
        <v>572173</v>
      </c>
      <c r="L57" s="30">
        <v>610658</v>
      </c>
      <c r="M57" s="51">
        <f>100*K57/L57</f>
        <v>93.69778173707705</v>
      </c>
      <c r="N57" s="31">
        <f>J57-J55</f>
        <v>249</v>
      </c>
      <c r="O57" s="54">
        <f>100*N57/J55</f>
        <v>0.021055622358534122</v>
      </c>
      <c r="P57" s="30">
        <v>408953</v>
      </c>
    </row>
    <row r="58" spans="1:16" ht="15.75" customHeight="1">
      <c r="A58" s="39" t="s">
        <v>47</v>
      </c>
      <c r="B58" s="51">
        <f t="shared" si="0"/>
        <v>971390</v>
      </c>
      <c r="C58" s="30">
        <v>463818</v>
      </c>
      <c r="D58" s="30">
        <v>507572</v>
      </c>
      <c r="E58" s="51">
        <f>100*C58/D58</f>
        <v>91.37974513960582</v>
      </c>
      <c r="F58" s="55">
        <f>B58-B57</f>
        <v>2859</v>
      </c>
      <c r="G58" s="54">
        <f>100*(B58-B57)/B57</f>
        <v>0.29518931247425223</v>
      </c>
      <c r="H58" s="37">
        <v>199795</v>
      </c>
      <c r="I58" s="40" t="s">
        <v>96</v>
      </c>
      <c r="J58" s="51">
        <f t="shared" si="1"/>
        <v>1183063</v>
      </c>
      <c r="K58" s="65">
        <v>572251</v>
      </c>
      <c r="L58" s="65">
        <v>610812</v>
      </c>
      <c r="M58" s="51">
        <f>100*K58/L58</f>
        <v>93.68692822013975</v>
      </c>
      <c r="N58" s="55">
        <f>J58-J57</f>
        <v>232</v>
      </c>
      <c r="O58" s="54">
        <f>100*(J58-J57)/J57</f>
        <v>0.019613960066991818</v>
      </c>
      <c r="P58" s="65">
        <v>409371</v>
      </c>
    </row>
    <row r="59" spans="1:16" ht="15.75" customHeight="1">
      <c r="A59" s="39" t="s">
        <v>48</v>
      </c>
      <c r="B59" s="51">
        <f t="shared" si="0"/>
        <v>972808</v>
      </c>
      <c r="C59" s="30">
        <v>463779</v>
      </c>
      <c r="D59" s="30">
        <v>509029</v>
      </c>
      <c r="E59" s="51">
        <f>100*C59/D59</f>
        <v>91.11052611933701</v>
      </c>
      <c r="F59" s="55">
        <f>B59-B58</f>
        <v>1418</v>
      </c>
      <c r="G59" s="54">
        <f>100*(B59-B58)/B58</f>
        <v>0.14597638435643767</v>
      </c>
      <c r="H59" s="37">
        <v>201747</v>
      </c>
      <c r="I59" s="40" t="s">
        <v>97</v>
      </c>
      <c r="J59" s="51">
        <f t="shared" si="1"/>
        <v>1183443</v>
      </c>
      <c r="K59" s="65">
        <v>572443</v>
      </c>
      <c r="L59" s="65">
        <v>611000</v>
      </c>
      <c r="M59" s="51">
        <f>100*K59/L59</f>
        <v>93.68952536824877</v>
      </c>
      <c r="N59" s="55">
        <f>J59-J58</f>
        <v>380</v>
      </c>
      <c r="O59" s="54">
        <f>100*(J59-J58)/J58</f>
        <v>0.03212001389613233</v>
      </c>
      <c r="P59" s="65">
        <v>409732</v>
      </c>
    </row>
    <row r="60" spans="1:16" ht="15.75" customHeight="1">
      <c r="A60" s="39" t="s">
        <v>49</v>
      </c>
      <c r="B60" s="51">
        <f t="shared" si="0"/>
        <v>974420</v>
      </c>
      <c r="C60" s="30">
        <v>464363</v>
      </c>
      <c r="D60" s="30">
        <v>510057</v>
      </c>
      <c r="E60" s="51">
        <f>100*C60/D60</f>
        <v>91.04139341289307</v>
      </c>
      <c r="F60" s="55">
        <f>B60-B59</f>
        <v>1612</v>
      </c>
      <c r="G60" s="54">
        <f>100*(B60-B59)/B59</f>
        <v>0.16570587412932458</v>
      </c>
      <c r="H60" s="37">
        <v>202454</v>
      </c>
      <c r="I60" s="40" t="s">
        <v>98</v>
      </c>
      <c r="J60" s="51">
        <f t="shared" si="1"/>
        <v>1183932</v>
      </c>
      <c r="K60" s="65">
        <v>572730</v>
      </c>
      <c r="L60" s="65">
        <v>611202</v>
      </c>
      <c r="M60" s="51">
        <f>100*K60/L60</f>
        <v>93.70551797932599</v>
      </c>
      <c r="N60" s="55">
        <f>J60-J59</f>
        <v>489</v>
      </c>
      <c r="O60" s="54">
        <f>100*(J60-J59)/J59</f>
        <v>0.041320114276733225</v>
      </c>
      <c r="P60" s="65">
        <v>410058</v>
      </c>
    </row>
    <row r="61" spans="1:16" ht="15.75" customHeight="1">
      <c r="A61" s="41" t="s">
        <v>50</v>
      </c>
      <c r="B61" s="51">
        <f t="shared" si="0"/>
        <v>973418</v>
      </c>
      <c r="C61" s="30">
        <v>464889</v>
      </c>
      <c r="D61" s="30">
        <v>508529</v>
      </c>
      <c r="E61" s="51">
        <f>100*C61/D61</f>
        <v>91.41838518550564</v>
      </c>
      <c r="F61" s="55">
        <f>B61-B60</f>
        <v>-1002</v>
      </c>
      <c r="G61" s="54">
        <f>100*(B61-B60)/B60</f>
        <v>-0.10283040167484248</v>
      </c>
      <c r="H61" s="37">
        <v>211265</v>
      </c>
      <c r="I61" s="40" t="s">
        <v>99</v>
      </c>
      <c r="J61" s="51">
        <f t="shared" si="1"/>
        <v>1183881</v>
      </c>
      <c r="K61" s="65">
        <v>572688</v>
      </c>
      <c r="L61" s="65">
        <v>611193</v>
      </c>
      <c r="M61" s="51">
        <f>100*K61/L61</f>
        <v>93.70002601469585</v>
      </c>
      <c r="N61" s="55">
        <f>J61-J60</f>
        <v>-51</v>
      </c>
      <c r="O61" s="54">
        <f>100*(J61-J60)/J60</f>
        <v>-0.00430767983296338</v>
      </c>
      <c r="P61" s="65">
        <v>410365</v>
      </c>
    </row>
    <row r="62" spans="1:16" ht="7.5" customHeight="1">
      <c r="A62" s="41"/>
      <c r="B62" s="28"/>
      <c r="C62" s="28"/>
      <c r="D62" s="28"/>
      <c r="E62" s="28"/>
      <c r="F62" s="34"/>
      <c r="G62" s="54"/>
      <c r="I62" s="42"/>
      <c r="J62" s="65"/>
      <c r="K62" s="65"/>
      <c r="L62" s="65"/>
      <c r="M62" s="65"/>
      <c r="N62" s="66"/>
      <c r="O62" s="67"/>
      <c r="P62" s="67"/>
    </row>
    <row r="63" spans="1:16" ht="15.75" customHeight="1">
      <c r="A63" s="39" t="s">
        <v>51</v>
      </c>
      <c r="B63" s="51">
        <f t="shared" si="0"/>
        <v>976048</v>
      </c>
      <c r="C63" s="30">
        <v>465944</v>
      </c>
      <c r="D63" s="30">
        <v>510104</v>
      </c>
      <c r="E63" s="51">
        <f>100*C63/D63</f>
        <v>91.34294183146966</v>
      </c>
      <c r="F63" s="31">
        <f>B63-B61</f>
        <v>2630</v>
      </c>
      <c r="G63" s="54">
        <f>100*F63/B61</f>
        <v>0.27018197732115085</v>
      </c>
      <c r="H63" s="37">
        <v>213411</v>
      </c>
      <c r="I63" s="40" t="s">
        <v>100</v>
      </c>
      <c r="J63" s="51">
        <f t="shared" si="1"/>
        <v>1184169</v>
      </c>
      <c r="K63" s="65">
        <v>572797</v>
      </c>
      <c r="L63" s="65">
        <v>611372</v>
      </c>
      <c r="M63" s="51">
        <f>100*K63/L63</f>
        <v>93.6904208894094</v>
      </c>
      <c r="N63" s="68">
        <f>J63-J61</f>
        <v>288</v>
      </c>
      <c r="O63" s="69">
        <f>100*N63/J61</f>
        <v>0.024326769329011955</v>
      </c>
      <c r="P63" s="65">
        <v>410924</v>
      </c>
    </row>
    <row r="64" spans="1:16" ht="15.75" customHeight="1">
      <c r="A64" s="39" t="s">
        <v>52</v>
      </c>
      <c r="B64" s="51">
        <f t="shared" si="0"/>
        <v>975911</v>
      </c>
      <c r="C64" s="30">
        <v>465332</v>
      </c>
      <c r="D64" s="30">
        <v>510579</v>
      </c>
      <c r="E64" s="51">
        <f>100*C64/D64</f>
        <v>91.13810007853829</v>
      </c>
      <c r="F64" s="55">
        <f>B64-B63</f>
        <v>-137</v>
      </c>
      <c r="G64" s="54">
        <f>100*(B64-B63)/B63</f>
        <v>-0.014036194941232398</v>
      </c>
      <c r="H64" s="37">
        <v>215824</v>
      </c>
      <c r="I64" s="40" t="s">
        <v>101</v>
      </c>
      <c r="J64" s="51">
        <f t="shared" si="1"/>
        <v>1184476</v>
      </c>
      <c r="K64" s="27">
        <v>572964</v>
      </c>
      <c r="L64" s="27">
        <v>611512</v>
      </c>
      <c r="M64" s="51">
        <f>100*K64/L64</f>
        <v>93.69628069440992</v>
      </c>
      <c r="N64" s="55">
        <f>J64-J63</f>
        <v>307</v>
      </c>
      <c r="O64" s="69">
        <f>100*(J64-J63)/J63</f>
        <v>0.025925353560175956</v>
      </c>
      <c r="P64" s="27">
        <v>411350</v>
      </c>
    </row>
    <row r="65" spans="1:16" ht="15.75" customHeight="1">
      <c r="A65" s="39" t="s">
        <v>53</v>
      </c>
      <c r="B65" s="51">
        <f t="shared" si="0"/>
        <v>978059</v>
      </c>
      <c r="C65" s="30">
        <v>466263</v>
      </c>
      <c r="D65" s="30">
        <v>511796</v>
      </c>
      <c r="E65" s="51">
        <f>100*C65/D65</f>
        <v>91.1032911550696</v>
      </c>
      <c r="F65" s="55">
        <f>B65-B64</f>
        <v>2148</v>
      </c>
      <c r="G65" s="54">
        <f>100*(B65-B64)/B64</f>
        <v>0.22010203799321865</v>
      </c>
      <c r="H65" s="37">
        <v>219942</v>
      </c>
      <c r="I65" s="43" t="s">
        <v>102</v>
      </c>
      <c r="J65" s="51">
        <f t="shared" si="1"/>
        <v>1184540</v>
      </c>
      <c r="K65" s="65">
        <v>573001</v>
      </c>
      <c r="L65" s="65">
        <v>611539</v>
      </c>
      <c r="M65" s="51">
        <f>100*K65/L65</f>
        <v>93.69819422800508</v>
      </c>
      <c r="N65" s="55">
        <f>J65-J64</f>
        <v>64</v>
      </c>
      <c r="O65" s="69">
        <f>100*(J65-J64)/J64</f>
        <v>0.005403233159641901</v>
      </c>
      <c r="P65" s="65">
        <v>411521</v>
      </c>
    </row>
    <row r="66" spans="1:16" ht="15.75" customHeight="1">
      <c r="A66" s="39" t="s">
        <v>54</v>
      </c>
      <c r="B66" s="51">
        <f t="shared" si="0"/>
        <v>982278</v>
      </c>
      <c r="C66" s="30">
        <v>468264</v>
      </c>
      <c r="D66" s="30">
        <v>514014</v>
      </c>
      <c r="E66" s="51">
        <f>100*C66/D66</f>
        <v>91.09946421692794</v>
      </c>
      <c r="F66" s="55">
        <f>B66-B65</f>
        <v>4219</v>
      </c>
      <c r="G66" s="54">
        <f>100*(B66-B65)/B65</f>
        <v>0.4313645700310513</v>
      </c>
      <c r="H66" s="37">
        <v>224085</v>
      </c>
      <c r="I66" s="24" t="s">
        <v>103</v>
      </c>
      <c r="J66" s="51">
        <f t="shared" si="1"/>
        <v>1184435</v>
      </c>
      <c r="K66" s="65">
        <v>572940</v>
      </c>
      <c r="L66" s="65">
        <v>611495</v>
      </c>
      <c r="M66" s="51">
        <f>100*K66/L66</f>
        <v>93.69496071104425</v>
      </c>
      <c r="N66" s="55">
        <f>J66-J65</f>
        <v>-105</v>
      </c>
      <c r="O66" s="69">
        <f>100*(J66-J65)/J65</f>
        <v>-0.008864200449119489</v>
      </c>
      <c r="P66" s="70">
        <v>411609</v>
      </c>
    </row>
    <row r="67" spans="1:16" ht="15.75" customHeight="1">
      <c r="A67" s="44" t="s">
        <v>55</v>
      </c>
      <c r="B67" s="57">
        <f t="shared" si="0"/>
        <v>980499</v>
      </c>
      <c r="C67" s="58">
        <v>468518</v>
      </c>
      <c r="D67" s="58">
        <v>511981</v>
      </c>
      <c r="E67" s="58">
        <f>100*C67/D67</f>
        <v>91.51081778425372</v>
      </c>
      <c r="F67" s="59">
        <f>B67-B66</f>
        <v>-1779</v>
      </c>
      <c r="G67" s="60">
        <f>100*(B67-B66)/B66</f>
        <v>-0.18110962477017709</v>
      </c>
      <c r="H67" s="45">
        <v>230451</v>
      </c>
      <c r="I67" s="46" t="s">
        <v>104</v>
      </c>
      <c r="J67" s="57">
        <f t="shared" si="1"/>
        <v>1184328</v>
      </c>
      <c r="K67" s="71">
        <v>572902</v>
      </c>
      <c r="L67" s="71">
        <v>611426</v>
      </c>
      <c r="M67" s="58">
        <f>100*K67/L67</f>
        <v>93.69931929620265</v>
      </c>
      <c r="N67" s="59">
        <f>J67-J66</f>
        <v>-107</v>
      </c>
      <c r="O67" s="60">
        <f>100*(J67-J66)/J66</f>
        <v>-0.009033843140400274</v>
      </c>
      <c r="P67" s="72">
        <v>411765</v>
      </c>
    </row>
    <row r="68" spans="1:9" ht="15.75" customHeight="1">
      <c r="A68" s="38" t="s">
        <v>9</v>
      </c>
      <c r="B68" s="47"/>
      <c r="C68" s="47"/>
      <c r="D68" s="47"/>
      <c r="E68" s="47"/>
      <c r="F68" s="48"/>
      <c r="G68" s="47"/>
      <c r="I68" s="49"/>
    </row>
    <row r="69" spans="1:16" ht="15.75" customHeight="1">
      <c r="A69" s="38" t="s">
        <v>108</v>
      </c>
      <c r="N69" s="37"/>
      <c r="O69" s="50"/>
      <c r="P69" s="50"/>
    </row>
    <row r="70" spans="1:16" ht="15.75" customHeight="1">
      <c r="A70" s="77" t="s">
        <v>107</v>
      </c>
      <c r="N70" s="37"/>
      <c r="O70" s="50"/>
      <c r="P70" s="50"/>
    </row>
    <row r="71" spans="1:16" ht="15.75" customHeight="1">
      <c r="A71" s="77" t="s">
        <v>114</v>
      </c>
      <c r="O71" s="50"/>
      <c r="P71" s="50"/>
    </row>
    <row r="72" spans="1:16" ht="15.75" customHeight="1">
      <c r="A72" s="38" t="s">
        <v>82</v>
      </c>
      <c r="O72" s="50"/>
      <c r="P72" s="50"/>
    </row>
    <row r="73" spans="1:16" ht="15.75" customHeight="1">
      <c r="A73" s="38" t="s">
        <v>10</v>
      </c>
      <c r="O73" s="50"/>
      <c r="P73" s="50"/>
    </row>
    <row r="74" spans="15:16" ht="15.75" customHeight="1">
      <c r="O74" s="50"/>
      <c r="P74" s="50"/>
    </row>
  </sheetData>
  <sheetProtection/>
  <mergeCells count="17">
    <mergeCell ref="B6:G6"/>
    <mergeCell ref="J6:O6"/>
    <mergeCell ref="L7:L8"/>
    <mergeCell ref="N7:N8"/>
    <mergeCell ref="O7:O8"/>
    <mergeCell ref="B7:B8"/>
    <mergeCell ref="K7:K8"/>
    <mergeCell ref="A3:P3"/>
    <mergeCell ref="J7:J8"/>
    <mergeCell ref="G7:G8"/>
    <mergeCell ref="C7:C8"/>
    <mergeCell ref="D7:D8"/>
    <mergeCell ref="F7:F8"/>
    <mergeCell ref="I6:I8"/>
    <mergeCell ref="M7:M8"/>
    <mergeCell ref="E7:E8"/>
    <mergeCell ref="A4:P4"/>
  </mergeCells>
  <printOptions horizontalCentered="1" verticalCentered="1"/>
  <pageMargins left="0.5905511811023623" right="0.3937007874015748" top="0.3937007874015748" bottom="0.3937007874015748" header="0" footer="0"/>
  <pageSetup fitToHeight="1" fitToWidth="1" horizontalDpi="300" verticalDpi="300" orientation="landscape" paperSize="8" scale="74" r:id="rId1"/>
</worksheet>
</file>

<file path=xl/worksheets/sheet2.xml><?xml version="1.0" encoding="utf-8"?>
<worksheet xmlns="http://schemas.openxmlformats.org/spreadsheetml/2006/main" xmlns:r="http://schemas.openxmlformats.org/officeDocument/2006/relationships">
  <dimension ref="A1:T76"/>
  <sheetViews>
    <sheetView zoomScalePageLayoutView="0" workbookViewId="0" topLeftCell="A1">
      <selection activeCell="A5" sqref="A5:I6"/>
    </sheetView>
  </sheetViews>
  <sheetFormatPr defaultColWidth="10.59765625" defaultRowHeight="15.75" customHeight="1"/>
  <cols>
    <col min="1" max="2" width="3.09765625" style="0" customWidth="1"/>
    <col min="3" max="3" width="10.59765625" style="0" customWidth="1"/>
    <col min="4" max="4" width="11.8984375" style="0" customWidth="1"/>
    <col min="5" max="6" width="10.59765625" style="0" customWidth="1"/>
    <col min="7" max="7" width="11.8984375" style="0" customWidth="1"/>
    <col min="8" max="16" width="10.59765625" style="0" customWidth="1"/>
    <col min="17" max="17" width="13.09765625" style="0" customWidth="1"/>
    <col min="18" max="18" width="14.3984375" style="0" customWidth="1"/>
    <col min="19" max="19" width="13.69921875" style="0" customWidth="1"/>
    <col min="20" max="20" width="13.09765625" style="0" customWidth="1"/>
  </cols>
  <sheetData>
    <row r="1" spans="1:20" ht="15.75" customHeight="1">
      <c r="A1" s="80" t="s">
        <v>117</v>
      </c>
      <c r="T1" s="131" t="s">
        <v>199</v>
      </c>
    </row>
    <row r="3" spans="1:20" ht="15.75" customHeight="1">
      <c r="A3" s="347" t="s">
        <v>198</v>
      </c>
      <c r="B3" s="347"/>
      <c r="C3" s="347"/>
      <c r="D3" s="347"/>
      <c r="E3" s="347"/>
      <c r="F3" s="347"/>
      <c r="G3" s="347"/>
      <c r="H3" s="347"/>
      <c r="I3" s="347"/>
      <c r="J3" s="347"/>
      <c r="K3" s="347"/>
      <c r="L3" s="347"/>
      <c r="M3" s="347"/>
      <c r="N3" s="347"/>
      <c r="O3" s="347"/>
      <c r="P3" s="347"/>
      <c r="Q3" s="347"/>
      <c r="R3" s="347"/>
      <c r="S3" s="347"/>
      <c r="T3" s="347"/>
    </row>
    <row r="4" spans="1:20" ht="15.75" customHeight="1" thickBot="1">
      <c r="A4" s="130"/>
      <c r="B4" s="130"/>
      <c r="C4" s="130"/>
      <c r="D4" s="129"/>
      <c r="E4" s="129"/>
      <c r="F4" s="129"/>
      <c r="G4" s="129"/>
      <c r="H4" s="129"/>
      <c r="I4" s="129"/>
      <c r="J4" s="129"/>
      <c r="K4" s="129"/>
      <c r="L4" s="129"/>
      <c r="M4" s="129"/>
      <c r="N4" s="129"/>
      <c r="O4" s="129"/>
      <c r="P4" s="129"/>
      <c r="Q4" s="129"/>
      <c r="R4" s="129"/>
      <c r="S4" s="129"/>
      <c r="T4" s="129"/>
    </row>
    <row r="5" spans="1:20" ht="15.75" customHeight="1">
      <c r="A5" s="337" t="s">
        <v>197</v>
      </c>
      <c r="B5" s="338"/>
      <c r="C5" s="339"/>
      <c r="D5" s="342" t="s">
        <v>196</v>
      </c>
      <c r="E5" s="344"/>
      <c r="F5" s="343"/>
      <c r="G5" s="342" t="s">
        <v>195</v>
      </c>
      <c r="H5" s="344"/>
      <c r="I5" s="343"/>
      <c r="J5" s="342" t="s">
        <v>194</v>
      </c>
      <c r="K5" s="343"/>
      <c r="L5" s="345" t="s">
        <v>193</v>
      </c>
      <c r="M5" s="345" t="s">
        <v>192</v>
      </c>
      <c r="N5" s="342" t="s">
        <v>191</v>
      </c>
      <c r="O5" s="343"/>
      <c r="P5" s="335" t="s">
        <v>190</v>
      </c>
      <c r="Q5" s="345" t="s">
        <v>189</v>
      </c>
      <c r="R5" s="345" t="s">
        <v>188</v>
      </c>
      <c r="S5" s="124" t="s">
        <v>187</v>
      </c>
      <c r="T5" s="348" t="s">
        <v>186</v>
      </c>
    </row>
    <row r="6" spans="1:20" ht="15.75" customHeight="1">
      <c r="A6" s="340"/>
      <c r="B6" s="340"/>
      <c r="C6" s="341"/>
      <c r="D6" s="121" t="s">
        <v>185</v>
      </c>
      <c r="E6" s="121" t="s">
        <v>0</v>
      </c>
      <c r="F6" s="121" t="s">
        <v>1</v>
      </c>
      <c r="G6" s="121" t="s">
        <v>185</v>
      </c>
      <c r="H6" s="121" t="s">
        <v>0</v>
      </c>
      <c r="I6" s="121" t="s">
        <v>1</v>
      </c>
      <c r="J6" s="120" t="s">
        <v>184</v>
      </c>
      <c r="K6" s="120" t="s">
        <v>183</v>
      </c>
      <c r="L6" s="346"/>
      <c r="M6" s="346"/>
      <c r="N6" s="120" t="s">
        <v>85</v>
      </c>
      <c r="O6" s="120" t="s">
        <v>182</v>
      </c>
      <c r="P6" s="336"/>
      <c r="Q6" s="346"/>
      <c r="R6" s="346"/>
      <c r="S6" s="119" t="s">
        <v>181</v>
      </c>
      <c r="T6" s="349"/>
    </row>
    <row r="7" spans="1:20" ht="15.75" customHeight="1">
      <c r="A7" s="118"/>
      <c r="B7" s="118"/>
      <c r="C7" s="117"/>
      <c r="D7" s="116" t="s">
        <v>177</v>
      </c>
      <c r="E7" s="116" t="s">
        <v>177</v>
      </c>
      <c r="F7" s="116" t="s">
        <v>177</v>
      </c>
      <c r="G7" s="116" t="s">
        <v>177</v>
      </c>
      <c r="H7" s="116" t="s">
        <v>177</v>
      </c>
      <c r="I7" s="116" t="s">
        <v>177</v>
      </c>
      <c r="J7" s="116" t="s">
        <v>177</v>
      </c>
      <c r="K7" s="116" t="s">
        <v>178</v>
      </c>
      <c r="L7" s="116" t="s">
        <v>180</v>
      </c>
      <c r="M7" s="116" t="s">
        <v>180</v>
      </c>
      <c r="N7" s="116" t="s">
        <v>180</v>
      </c>
      <c r="O7" s="116" t="s">
        <v>179</v>
      </c>
      <c r="P7" s="116" t="s">
        <v>178</v>
      </c>
      <c r="Q7" s="116" t="s">
        <v>177</v>
      </c>
      <c r="R7" s="116"/>
      <c r="S7" s="116" t="s">
        <v>177</v>
      </c>
      <c r="T7" s="116" t="s">
        <v>176</v>
      </c>
    </row>
    <row r="8" spans="1:20" ht="15.75" customHeight="1">
      <c r="A8" s="332" t="s">
        <v>175</v>
      </c>
      <c r="B8" s="334"/>
      <c r="C8" s="333"/>
      <c r="D8" s="96">
        <f>SUM(E8:F8)</f>
        <v>1184032</v>
      </c>
      <c r="E8" s="96">
        <f>SUM(E10:E11)</f>
        <v>572786</v>
      </c>
      <c r="F8" s="96">
        <f>SUM(F10:F11)</f>
        <v>611246</v>
      </c>
      <c r="G8" s="96">
        <f>SUM(H8:I8)</f>
        <v>1183881</v>
      </c>
      <c r="H8" s="96">
        <f>SUM(H10:H11)</f>
        <v>572688</v>
      </c>
      <c r="I8" s="96">
        <f>SUM(I10:I11)</f>
        <v>611193</v>
      </c>
      <c r="J8" s="95">
        <f>G8-D8</f>
        <v>-151</v>
      </c>
      <c r="K8" s="97">
        <f>100*J8/D8</f>
        <v>-0.012753033701791844</v>
      </c>
      <c r="L8" s="96">
        <f>SUM(L10:L11)</f>
        <v>405663</v>
      </c>
      <c r="M8" s="96">
        <f>SUM(M10:M11)</f>
        <v>410365</v>
      </c>
      <c r="N8" s="95">
        <f>M8-L8</f>
        <v>4702</v>
      </c>
      <c r="O8" s="94">
        <f>100*N8/L8</f>
        <v>1.159090180765808</v>
      </c>
      <c r="P8" s="94">
        <f>100*G8/G$8</f>
        <v>100</v>
      </c>
      <c r="Q8" s="94">
        <f>G8/M8</f>
        <v>2.8849463282687364</v>
      </c>
      <c r="R8" s="93">
        <f>100*H8/I8</f>
        <v>93.70002601469585</v>
      </c>
      <c r="S8" s="92">
        <f>G8/T8</f>
        <v>282.8928220678581</v>
      </c>
      <c r="T8" s="92">
        <f>SUM(T10:T11)</f>
        <v>4184.91</v>
      </c>
    </row>
    <row r="9" spans="1:20" ht="15.75" customHeight="1">
      <c r="A9" s="112"/>
      <c r="B9" s="115"/>
      <c r="C9" s="113"/>
      <c r="D9" s="110"/>
      <c r="E9" s="110"/>
      <c r="F9" s="110"/>
      <c r="G9" s="110"/>
      <c r="H9" s="110"/>
      <c r="I9" s="110"/>
      <c r="J9" s="110"/>
      <c r="K9" s="110"/>
      <c r="L9" s="110"/>
      <c r="M9" s="110"/>
      <c r="N9" s="110"/>
      <c r="O9" s="110"/>
      <c r="P9" s="110"/>
      <c r="Q9" s="110"/>
      <c r="R9" s="110"/>
      <c r="S9" s="110"/>
      <c r="T9" s="92"/>
    </row>
    <row r="10" spans="1:20" ht="15.75" customHeight="1">
      <c r="A10" s="332" t="s">
        <v>174</v>
      </c>
      <c r="B10" s="334"/>
      <c r="C10" s="333"/>
      <c r="D10" s="96">
        <f>SUM(E10:F10)</f>
        <v>821330</v>
      </c>
      <c r="E10" s="96">
        <f>SUM(E16:E23)</f>
        <v>396174</v>
      </c>
      <c r="F10" s="96">
        <f>SUM(F16:F23)</f>
        <v>425156</v>
      </c>
      <c r="G10" s="96">
        <f>SUM(H10:I10)</f>
        <v>820477</v>
      </c>
      <c r="H10" s="96">
        <f>SUM(H16:H23)</f>
        <v>395793</v>
      </c>
      <c r="I10" s="96">
        <f>SUM(I16:I23)</f>
        <v>424684</v>
      </c>
      <c r="J10" s="95">
        <f>G10-D10</f>
        <v>-853</v>
      </c>
      <c r="K10" s="97">
        <f>100*J10/D10</f>
        <v>-0.10385594097378642</v>
      </c>
      <c r="L10" s="96">
        <f>SUM(L16:L23)</f>
        <v>291255</v>
      </c>
      <c r="M10" s="96">
        <f>SUM(M16:M23)</f>
        <v>294268</v>
      </c>
      <c r="N10" s="95">
        <f>M10-L10</f>
        <v>3013</v>
      </c>
      <c r="O10" s="94">
        <f>100*N10/L10</f>
        <v>1.034488678305952</v>
      </c>
      <c r="P10" s="94">
        <f>100*G10/G$8</f>
        <v>69.30400944013799</v>
      </c>
      <c r="Q10" s="94">
        <f>G10/M10</f>
        <v>2.7881964739625102</v>
      </c>
      <c r="R10" s="93">
        <f>100*H10/I10</f>
        <v>93.19705946068136</v>
      </c>
      <c r="S10" s="92">
        <f>G10/T10</f>
        <v>457.80437451177323</v>
      </c>
      <c r="T10" s="92">
        <f>SUM(T16:T23)</f>
        <v>1792.2</v>
      </c>
    </row>
    <row r="11" spans="1:20" ht="15.75" customHeight="1">
      <c r="A11" s="332" t="s">
        <v>173</v>
      </c>
      <c r="B11" s="334"/>
      <c r="C11" s="333"/>
      <c r="D11" s="96">
        <f>SUM(E11:F11)</f>
        <v>362702</v>
      </c>
      <c r="E11" s="96">
        <f>SUM(E25,E28,E34,E44,E51,E57,E65,E71)</f>
        <v>176612</v>
      </c>
      <c r="F11" s="96">
        <f>SUM(F25,F28,F34,F44,F51,F57,F65,F71)</f>
        <v>186090</v>
      </c>
      <c r="G11" s="96">
        <f>SUM(H11:I11)</f>
        <v>363404</v>
      </c>
      <c r="H11" s="96">
        <f>SUM(H25,H28,H34,H44,H51,H57,H65,H71)</f>
        <v>176895</v>
      </c>
      <c r="I11" s="96">
        <f>SUM(I25,I28,I34,I44,I51,I57,I65,I71)</f>
        <v>186509</v>
      </c>
      <c r="J11" s="95">
        <f>G11-D11</f>
        <v>702</v>
      </c>
      <c r="K11" s="97">
        <f>100*J11/D11</f>
        <v>0.19354731983832457</v>
      </c>
      <c r="L11" s="96">
        <f>SUM(L25,L28,L34,L44,L51,L57,L65,L71)</f>
        <v>114408</v>
      </c>
      <c r="M11" s="96">
        <f>SUM(M25,M28,M34,M44,M51,M57,M65,M71)</f>
        <v>116097</v>
      </c>
      <c r="N11" s="95">
        <f>M11-L11</f>
        <v>1689</v>
      </c>
      <c r="O11" s="94">
        <f>100*N11/L11</f>
        <v>1.4762953639605623</v>
      </c>
      <c r="P11" s="94">
        <f>100*G11/G$8</f>
        <v>30.695990559862015</v>
      </c>
      <c r="Q11" s="94">
        <f>G11/M11</f>
        <v>3.130175628999888</v>
      </c>
      <c r="R11" s="93">
        <f>100*H11/I11</f>
        <v>94.84528896728844</v>
      </c>
      <c r="S11" s="92">
        <f>G11/T11</f>
        <v>151.87966782434978</v>
      </c>
      <c r="T11" s="92">
        <f>SUM(T25,T28,T34,T44,T51,T57,T65,T71)</f>
        <v>2392.71</v>
      </c>
    </row>
    <row r="12" spans="1:20" ht="15.75" customHeight="1">
      <c r="A12" s="115"/>
      <c r="B12" s="115"/>
      <c r="C12" s="113"/>
      <c r="D12" s="110"/>
      <c r="E12" s="110"/>
      <c r="F12" s="110"/>
      <c r="G12" s="110"/>
      <c r="H12" s="110"/>
      <c r="I12" s="110"/>
      <c r="J12" s="110"/>
      <c r="K12" s="110"/>
      <c r="L12" s="110"/>
      <c r="M12" s="110"/>
      <c r="N12" s="110"/>
      <c r="O12" s="110"/>
      <c r="P12" s="110"/>
      <c r="Q12" s="110"/>
      <c r="R12" s="110"/>
      <c r="S12" s="110"/>
      <c r="T12" s="92"/>
    </row>
    <row r="13" spans="1:20" ht="15.75" customHeight="1">
      <c r="A13" s="332" t="s">
        <v>172</v>
      </c>
      <c r="B13" s="334"/>
      <c r="C13" s="333"/>
      <c r="D13" s="96">
        <f>SUM(E13:F13)</f>
        <v>939161</v>
      </c>
      <c r="E13" s="96">
        <f>SUM(E16,E18,E21,E23,E25,E28,E34,E44)</f>
        <v>457039</v>
      </c>
      <c r="F13" s="96">
        <f>SUM(F16,F18,F21,F23,F25,F28,F34,F44)</f>
        <v>482122</v>
      </c>
      <c r="G13" s="96">
        <f>SUM(H13:I13)</f>
        <v>941766</v>
      </c>
      <c r="H13" s="96">
        <f>SUM(H16,H18,H21,H23,H25,H28,H34,H44)</f>
        <v>458223</v>
      </c>
      <c r="I13" s="96">
        <f>SUM(I16,I18,I21,I23,I25,I28,I34,I44)</f>
        <v>483543</v>
      </c>
      <c r="J13" s="95">
        <f>G13-D13</f>
        <v>2605</v>
      </c>
      <c r="K13" s="97">
        <f>100*J13/D13</f>
        <v>0.27737523172278233</v>
      </c>
      <c r="L13" s="96">
        <f>SUM(L16,L18,L21,L23,L25,L28,L34,L44)</f>
        <v>327572</v>
      </c>
      <c r="M13" s="96">
        <f>SUM(M16,M18,M21,M23,M25,M28,M34,M44)</f>
        <v>331948</v>
      </c>
      <c r="N13" s="95">
        <f>M13-L13</f>
        <v>4376</v>
      </c>
      <c r="O13" s="94">
        <f>100*N13/L13</f>
        <v>1.3358895143663072</v>
      </c>
      <c r="P13" s="94">
        <f>100*G13/G$8</f>
        <v>79.54904251356344</v>
      </c>
      <c r="Q13" s="94">
        <f>G13/M13</f>
        <v>2.8370889416414617</v>
      </c>
      <c r="R13" s="93">
        <f>100*H13/I13</f>
        <v>94.76365080251395</v>
      </c>
      <c r="S13" s="92">
        <f>G13/T13</f>
        <v>426.5611624188676</v>
      </c>
      <c r="T13" s="92">
        <f>SUM(T16,T18,T21,T23,T25,T28,T34,T44)</f>
        <v>2207.81</v>
      </c>
    </row>
    <row r="14" spans="1:20" ht="15.75" customHeight="1">
      <c r="A14" s="332" t="s">
        <v>171</v>
      </c>
      <c r="B14" s="334"/>
      <c r="C14" s="333"/>
      <c r="D14" s="96">
        <f>SUM(E14:F14)</f>
        <v>244871</v>
      </c>
      <c r="E14" s="96">
        <f>SUM(E17,E19,E20,E22,E51,E57,E65,E71)</f>
        <v>115747</v>
      </c>
      <c r="F14" s="96">
        <f>SUM(F17,F19,F20,F22,F51,F57,F65,F71)</f>
        <v>129124</v>
      </c>
      <c r="G14" s="96">
        <f>SUM(H14:I14)</f>
        <v>242115</v>
      </c>
      <c r="H14" s="96">
        <f>SUM(H17,H19,H20,H22,H51,H57,H65,H71)</f>
        <v>114465</v>
      </c>
      <c r="I14" s="96">
        <f>SUM(I17,I19,I20,I22,I51,I57,I65,I71)</f>
        <v>127650</v>
      </c>
      <c r="J14" s="95">
        <f>G14-D14</f>
        <v>-2756</v>
      </c>
      <c r="K14" s="97">
        <f>100*J14/D14</f>
        <v>-1.1254905644196331</v>
      </c>
      <c r="L14" s="96">
        <f>SUM(L17,L19,L20,L22,L51,L57,L65,L71)</f>
        <v>78091</v>
      </c>
      <c r="M14" s="96">
        <f>SUM(M17,M19,M20,M22,M51,M57,M65,M71)</f>
        <v>78417</v>
      </c>
      <c r="N14" s="95">
        <f>M14-L14</f>
        <v>326</v>
      </c>
      <c r="O14" s="94">
        <f>100*N14/L14</f>
        <v>0.4174616793228413</v>
      </c>
      <c r="P14" s="94">
        <f>100*G14/G$8</f>
        <v>20.450957486436558</v>
      </c>
      <c r="Q14" s="94">
        <f>G14/M14</f>
        <v>3.087532040246375</v>
      </c>
      <c r="R14" s="93">
        <f>100*H14/I14</f>
        <v>89.67097532314924</v>
      </c>
      <c r="S14" s="92">
        <f>G14/T14</f>
        <v>122.45966314298721</v>
      </c>
      <c r="T14" s="92">
        <f>SUM(T17,T19,T20,T22,T51,T57,T65,T71)</f>
        <v>1977.1</v>
      </c>
    </row>
    <row r="15" spans="1:20" ht="15.75" customHeight="1">
      <c r="A15" s="114"/>
      <c r="B15" s="114"/>
      <c r="C15" s="113"/>
      <c r="D15" s="110"/>
      <c r="E15" s="110"/>
      <c r="F15" s="110"/>
      <c r="G15" s="110"/>
      <c r="H15" s="110"/>
      <c r="I15" s="110"/>
      <c r="J15" s="110"/>
      <c r="K15" s="110"/>
      <c r="L15" s="110"/>
      <c r="M15" s="110"/>
      <c r="N15" s="110"/>
      <c r="O15" s="110"/>
      <c r="P15" s="110"/>
      <c r="Q15" s="110"/>
      <c r="R15" s="110"/>
      <c r="S15" s="110"/>
      <c r="T15" s="92"/>
    </row>
    <row r="16" spans="1:20" ht="15.75" customHeight="1">
      <c r="A16" s="98"/>
      <c r="B16" s="332" t="s">
        <v>170</v>
      </c>
      <c r="C16" s="333"/>
      <c r="D16" s="96">
        <f aca="true" t="shared" si="0" ref="D16:D23">SUM(E16:F16)</f>
        <v>456400</v>
      </c>
      <c r="E16" s="96">
        <v>222304</v>
      </c>
      <c r="F16" s="96">
        <v>234096</v>
      </c>
      <c r="G16" s="96">
        <f aca="true" t="shared" si="1" ref="G16:G23">SUM(H16:I16)</f>
        <v>456648</v>
      </c>
      <c r="H16" s="96">
        <v>222346</v>
      </c>
      <c r="I16" s="96">
        <v>234302</v>
      </c>
      <c r="J16" s="95">
        <f aca="true" t="shared" si="2" ref="J16:J23">G16-D16</f>
        <v>248</v>
      </c>
      <c r="K16" s="97">
        <f aca="true" t="shared" si="3" ref="K16:K23">100*J16/D16</f>
        <v>0.05433829973707274</v>
      </c>
      <c r="L16" s="96">
        <v>175740</v>
      </c>
      <c r="M16" s="96">
        <v>177554</v>
      </c>
      <c r="N16" s="95">
        <f aca="true" t="shared" si="4" ref="N16:N23">M16-L16</f>
        <v>1814</v>
      </c>
      <c r="O16" s="94">
        <f aca="true" t="shared" si="5" ref="O16:O23">100*N16/L16</f>
        <v>1.0322066689427563</v>
      </c>
      <c r="P16" s="94">
        <f aca="true" t="shared" si="6" ref="P16:P23">100*G16/G$8</f>
        <v>38.57212000192587</v>
      </c>
      <c r="Q16" s="94">
        <f aca="true" t="shared" si="7" ref="Q16:Q23">G16/M16</f>
        <v>2.571882356916769</v>
      </c>
      <c r="R16" s="93">
        <f aca="true" t="shared" si="8" ref="R16:R23">100*H16/I16</f>
        <v>94.8971839762358</v>
      </c>
      <c r="S16" s="92">
        <f aca="true" t="shared" si="9" ref="S16:S23">G16/T16</f>
        <v>976.2233576330248</v>
      </c>
      <c r="T16" s="92">
        <v>467.77</v>
      </c>
    </row>
    <row r="17" spans="1:20" ht="15.75" customHeight="1">
      <c r="A17" s="98"/>
      <c r="B17" s="332" t="s">
        <v>169</v>
      </c>
      <c r="C17" s="333"/>
      <c r="D17" s="96">
        <f t="shared" si="0"/>
        <v>48871</v>
      </c>
      <c r="E17" s="96">
        <v>23341</v>
      </c>
      <c r="F17" s="96">
        <v>25530</v>
      </c>
      <c r="G17" s="96">
        <f t="shared" si="1"/>
        <v>48543</v>
      </c>
      <c r="H17" s="96">
        <v>23184</v>
      </c>
      <c r="I17" s="96">
        <v>25359</v>
      </c>
      <c r="J17" s="95">
        <f t="shared" si="2"/>
        <v>-328</v>
      </c>
      <c r="K17" s="97">
        <f t="shared" si="3"/>
        <v>-0.6711546725051667</v>
      </c>
      <c r="L17" s="96">
        <v>16362</v>
      </c>
      <c r="M17" s="96">
        <v>16515</v>
      </c>
      <c r="N17" s="95">
        <f t="shared" si="4"/>
        <v>153</v>
      </c>
      <c r="O17" s="94">
        <f t="shared" si="5"/>
        <v>0.935093509350935</v>
      </c>
      <c r="P17" s="94">
        <f t="shared" si="6"/>
        <v>4.1003276511744</v>
      </c>
      <c r="Q17" s="94">
        <f t="shared" si="7"/>
        <v>2.939327883742053</v>
      </c>
      <c r="R17" s="93">
        <f t="shared" si="8"/>
        <v>91.42316337395008</v>
      </c>
      <c r="S17" s="92">
        <f t="shared" si="9"/>
        <v>337.19783273131424</v>
      </c>
      <c r="T17" s="92">
        <v>143.96</v>
      </c>
    </row>
    <row r="18" spans="1:20" ht="15.75" customHeight="1">
      <c r="A18" s="98"/>
      <c r="B18" s="332" t="s">
        <v>168</v>
      </c>
      <c r="C18" s="333"/>
      <c r="D18" s="96">
        <f t="shared" si="0"/>
        <v>108226</v>
      </c>
      <c r="E18" s="96">
        <v>52225</v>
      </c>
      <c r="F18" s="96">
        <v>56001</v>
      </c>
      <c r="G18" s="96">
        <f t="shared" si="1"/>
        <v>108345</v>
      </c>
      <c r="H18" s="96">
        <v>52305</v>
      </c>
      <c r="I18" s="96">
        <v>56040</v>
      </c>
      <c r="J18" s="95">
        <f t="shared" si="2"/>
        <v>119</v>
      </c>
      <c r="K18" s="97">
        <f t="shared" si="3"/>
        <v>0.10995509397002569</v>
      </c>
      <c r="L18" s="96">
        <v>33191</v>
      </c>
      <c r="M18" s="96">
        <v>33705</v>
      </c>
      <c r="N18" s="95">
        <f t="shared" si="4"/>
        <v>514</v>
      </c>
      <c r="O18" s="94">
        <f t="shared" si="5"/>
        <v>1.5486125756982314</v>
      </c>
      <c r="P18" s="94">
        <f t="shared" si="6"/>
        <v>9.151679940804861</v>
      </c>
      <c r="Q18" s="94">
        <f t="shared" si="7"/>
        <v>3.214508233199822</v>
      </c>
      <c r="R18" s="93">
        <f t="shared" si="8"/>
        <v>93.33511777301928</v>
      </c>
      <c r="S18" s="92">
        <f t="shared" si="9"/>
        <v>291.932745938081</v>
      </c>
      <c r="T18" s="92">
        <v>371.13</v>
      </c>
    </row>
    <row r="19" spans="1:20" ht="15.75" customHeight="1">
      <c r="A19" s="98"/>
      <c r="B19" s="332" t="s">
        <v>167</v>
      </c>
      <c r="C19" s="333"/>
      <c r="D19" s="96">
        <f t="shared" si="0"/>
        <v>27133</v>
      </c>
      <c r="E19" s="96">
        <v>12869</v>
      </c>
      <c r="F19" s="96">
        <v>14264</v>
      </c>
      <c r="G19" s="96">
        <f t="shared" si="1"/>
        <v>26889</v>
      </c>
      <c r="H19" s="96">
        <v>12761</v>
      </c>
      <c r="I19" s="96">
        <v>14128</v>
      </c>
      <c r="J19" s="95">
        <f t="shared" si="2"/>
        <v>-244</v>
      </c>
      <c r="K19" s="97">
        <f t="shared" si="3"/>
        <v>-0.899273946854384</v>
      </c>
      <c r="L19" s="96">
        <v>9031</v>
      </c>
      <c r="M19" s="96">
        <v>9083</v>
      </c>
      <c r="N19" s="95">
        <f t="shared" si="4"/>
        <v>52</v>
      </c>
      <c r="O19" s="94">
        <f t="shared" si="5"/>
        <v>0.5757944856605027</v>
      </c>
      <c r="P19" s="94">
        <f t="shared" si="6"/>
        <v>2.271258682249314</v>
      </c>
      <c r="Q19" s="94">
        <f t="shared" si="7"/>
        <v>2.9603655180006605</v>
      </c>
      <c r="R19" s="93">
        <f t="shared" si="8"/>
        <v>90.32417893544734</v>
      </c>
      <c r="S19" s="92">
        <f t="shared" si="9"/>
        <v>100.08188484013846</v>
      </c>
      <c r="T19" s="92">
        <v>268.67</v>
      </c>
    </row>
    <row r="20" spans="1:20" ht="15.75" customHeight="1">
      <c r="A20" s="98"/>
      <c r="B20" s="332" t="s">
        <v>166</v>
      </c>
      <c r="C20" s="333"/>
      <c r="D20" s="96">
        <f t="shared" si="0"/>
        <v>20361</v>
      </c>
      <c r="E20" s="96">
        <v>9414</v>
      </c>
      <c r="F20" s="96">
        <v>10947</v>
      </c>
      <c r="G20" s="96">
        <f t="shared" si="1"/>
        <v>20038</v>
      </c>
      <c r="H20" s="96">
        <v>9262</v>
      </c>
      <c r="I20" s="96">
        <v>10776</v>
      </c>
      <c r="J20" s="95">
        <f t="shared" si="2"/>
        <v>-323</v>
      </c>
      <c r="K20" s="97">
        <f t="shared" si="3"/>
        <v>-1.5863660920387015</v>
      </c>
      <c r="L20" s="96">
        <v>6820</v>
      </c>
      <c r="M20" s="96">
        <v>6793</v>
      </c>
      <c r="N20" s="95">
        <f t="shared" si="4"/>
        <v>-27</v>
      </c>
      <c r="O20" s="94">
        <f t="shared" si="5"/>
        <v>-0.39589442815249265</v>
      </c>
      <c r="P20" s="94">
        <f t="shared" si="6"/>
        <v>1.6925687632456303</v>
      </c>
      <c r="Q20" s="94">
        <f t="shared" si="7"/>
        <v>2.949801266009127</v>
      </c>
      <c r="R20" s="93">
        <f t="shared" si="8"/>
        <v>85.95025983667409</v>
      </c>
      <c r="S20" s="92">
        <f t="shared" si="9"/>
        <v>81.06314980379466</v>
      </c>
      <c r="T20" s="92">
        <v>247.19</v>
      </c>
    </row>
    <row r="21" spans="1:20" ht="15.75" customHeight="1">
      <c r="A21" s="98"/>
      <c r="B21" s="332" t="s">
        <v>165</v>
      </c>
      <c r="C21" s="333"/>
      <c r="D21" s="96">
        <f t="shared" si="0"/>
        <v>69459</v>
      </c>
      <c r="E21" s="96">
        <v>32059</v>
      </c>
      <c r="F21" s="96">
        <v>37400</v>
      </c>
      <c r="G21" s="96">
        <f t="shared" si="1"/>
        <v>69166</v>
      </c>
      <c r="H21" s="96">
        <v>31979</v>
      </c>
      <c r="I21" s="96">
        <v>37187</v>
      </c>
      <c r="J21" s="95">
        <f t="shared" si="2"/>
        <v>-293</v>
      </c>
      <c r="K21" s="97">
        <f t="shared" si="3"/>
        <v>-0.4218315840999726</v>
      </c>
      <c r="L21" s="96">
        <v>23073</v>
      </c>
      <c r="M21" s="96">
        <v>23179</v>
      </c>
      <c r="N21" s="95">
        <f t="shared" si="4"/>
        <v>106</v>
      </c>
      <c r="O21" s="94">
        <f t="shared" si="5"/>
        <v>0.4594114332769904</v>
      </c>
      <c r="P21" s="94">
        <f t="shared" si="6"/>
        <v>5.842310164619586</v>
      </c>
      <c r="Q21" s="94">
        <f t="shared" si="7"/>
        <v>2.983994132620044</v>
      </c>
      <c r="R21" s="93">
        <f t="shared" si="8"/>
        <v>85.9951058165488</v>
      </c>
      <c r="S21" s="92">
        <f t="shared" si="9"/>
        <v>456.2401055408971</v>
      </c>
      <c r="T21" s="92">
        <v>151.6</v>
      </c>
    </row>
    <row r="22" spans="1:20" ht="15.75" customHeight="1">
      <c r="A22" s="98"/>
      <c r="B22" s="332" t="s">
        <v>164</v>
      </c>
      <c r="C22" s="333"/>
      <c r="D22" s="96">
        <f t="shared" si="0"/>
        <v>25978</v>
      </c>
      <c r="E22" s="96">
        <v>12293</v>
      </c>
      <c r="F22" s="96">
        <v>13685</v>
      </c>
      <c r="G22" s="96">
        <f t="shared" si="1"/>
        <v>25783</v>
      </c>
      <c r="H22" s="96">
        <v>12221</v>
      </c>
      <c r="I22" s="96">
        <v>13562</v>
      </c>
      <c r="J22" s="95">
        <f t="shared" si="2"/>
        <v>-195</v>
      </c>
      <c r="K22" s="97">
        <f t="shared" si="3"/>
        <v>-0.7506351528216183</v>
      </c>
      <c r="L22" s="96">
        <v>7954</v>
      </c>
      <c r="M22" s="96">
        <v>8001</v>
      </c>
      <c r="N22" s="95">
        <f t="shared" si="4"/>
        <v>47</v>
      </c>
      <c r="O22" s="94">
        <f t="shared" si="5"/>
        <v>0.5908976615539351</v>
      </c>
      <c r="P22" s="94">
        <f t="shared" si="6"/>
        <v>2.177837130589983</v>
      </c>
      <c r="Q22" s="94">
        <f t="shared" si="7"/>
        <v>3.222472190976128</v>
      </c>
      <c r="R22" s="93">
        <f t="shared" si="8"/>
        <v>90.11207786462174</v>
      </c>
      <c r="S22" s="92">
        <f t="shared" si="9"/>
        <v>314.6186699206833</v>
      </c>
      <c r="T22" s="92">
        <v>81.95</v>
      </c>
    </row>
    <row r="23" spans="1:20" ht="15.75" customHeight="1">
      <c r="A23" s="98"/>
      <c r="B23" s="332" t="s">
        <v>163</v>
      </c>
      <c r="C23" s="333"/>
      <c r="D23" s="96">
        <f t="shared" si="0"/>
        <v>64902</v>
      </c>
      <c r="E23" s="96">
        <v>31669</v>
      </c>
      <c r="F23" s="96">
        <v>33233</v>
      </c>
      <c r="G23" s="96">
        <f t="shared" si="1"/>
        <v>65065</v>
      </c>
      <c r="H23" s="96">
        <v>31735</v>
      </c>
      <c r="I23" s="96">
        <v>33330</v>
      </c>
      <c r="J23" s="95">
        <f t="shared" si="2"/>
        <v>163</v>
      </c>
      <c r="K23" s="97">
        <f t="shared" si="3"/>
        <v>0.2511478845027888</v>
      </c>
      <c r="L23" s="96">
        <v>19084</v>
      </c>
      <c r="M23" s="96">
        <v>19438</v>
      </c>
      <c r="N23" s="95">
        <f t="shared" si="4"/>
        <v>354</v>
      </c>
      <c r="O23" s="94">
        <f t="shared" si="5"/>
        <v>1.8549570320687487</v>
      </c>
      <c r="P23" s="94">
        <f t="shared" si="6"/>
        <v>5.495907105528342</v>
      </c>
      <c r="Q23" s="94">
        <f t="shared" si="7"/>
        <v>3.347309393970573</v>
      </c>
      <c r="R23" s="93">
        <f t="shared" si="8"/>
        <v>95.21452145214522</v>
      </c>
      <c r="S23" s="92">
        <f t="shared" si="9"/>
        <v>1085.6832971800434</v>
      </c>
      <c r="T23" s="92">
        <v>59.93</v>
      </c>
    </row>
    <row r="24" spans="1:20" ht="15.75" customHeight="1">
      <c r="A24" s="98"/>
      <c r="B24" s="112"/>
      <c r="C24" s="111"/>
      <c r="D24" s="110"/>
      <c r="E24" s="110"/>
      <c r="F24" s="110"/>
      <c r="G24" s="110"/>
      <c r="H24" s="110"/>
      <c r="I24" s="110"/>
      <c r="J24" s="110"/>
      <c r="K24" s="110"/>
      <c r="L24" s="110"/>
      <c r="M24" s="110"/>
      <c r="N24" s="110"/>
      <c r="O24" s="110"/>
      <c r="P24" s="110"/>
      <c r="Q24" s="110"/>
      <c r="R24" s="110"/>
      <c r="S24" s="110"/>
      <c r="T24" s="92"/>
    </row>
    <row r="25" spans="1:20" ht="15.75" customHeight="1">
      <c r="A25" s="98"/>
      <c r="B25" s="332" t="s">
        <v>162</v>
      </c>
      <c r="C25" s="333"/>
      <c r="D25" s="96">
        <f>SUM(E25:F25)</f>
        <v>10578</v>
      </c>
      <c r="E25" s="96">
        <f>SUM(E26)</f>
        <v>4760</v>
      </c>
      <c r="F25" s="96">
        <f>SUM(F26)</f>
        <v>5818</v>
      </c>
      <c r="G25" s="96">
        <f>SUM(H25:I25)</f>
        <v>10402</v>
      </c>
      <c r="H25" s="96">
        <f>SUM(H26)</f>
        <v>4677</v>
      </c>
      <c r="I25" s="96">
        <f>SUM(I26)</f>
        <v>5725</v>
      </c>
      <c r="J25" s="95">
        <f>G25-D25</f>
        <v>-176</v>
      </c>
      <c r="K25" s="97">
        <f>100*J25/D25</f>
        <v>-1.66383059179429</v>
      </c>
      <c r="L25" s="96">
        <f>SUM(L26)</f>
        <v>3751</v>
      </c>
      <c r="M25" s="96">
        <f>SUM(M26)</f>
        <v>3723</v>
      </c>
      <c r="N25" s="95">
        <f>M25-L25</f>
        <v>-28</v>
      </c>
      <c r="O25" s="94">
        <f>100*N25/L25</f>
        <v>-0.7464676086376966</v>
      </c>
      <c r="P25" s="94">
        <f>100*G25/G$8</f>
        <v>0.8786356061124386</v>
      </c>
      <c r="Q25" s="94">
        <f>G25/M25</f>
        <v>2.793983346763363</v>
      </c>
      <c r="R25" s="93">
        <f>100*H25/I25</f>
        <v>81.6943231441048</v>
      </c>
      <c r="S25" s="92">
        <f>G25/T25</f>
        <v>67.37482997603472</v>
      </c>
      <c r="T25" s="92">
        <f>SUM(T26)</f>
        <v>154.39</v>
      </c>
    </row>
    <row r="26" spans="1:20" ht="15.75" customHeight="1">
      <c r="A26" s="81"/>
      <c r="B26" s="102"/>
      <c r="C26" s="101" t="s">
        <v>161</v>
      </c>
      <c r="D26" s="109">
        <f>SUM(E26:F26)</f>
        <v>10578</v>
      </c>
      <c r="E26" s="107">
        <v>4760</v>
      </c>
      <c r="F26" s="107">
        <v>5818</v>
      </c>
      <c r="G26" s="109">
        <f>SUM(H26:I26)</f>
        <v>10402</v>
      </c>
      <c r="H26" s="107">
        <v>4677</v>
      </c>
      <c r="I26" s="107">
        <v>5725</v>
      </c>
      <c r="J26" s="106">
        <f>G26-D26</f>
        <v>-176</v>
      </c>
      <c r="K26" s="108">
        <f>100*J26/D26</f>
        <v>-1.66383059179429</v>
      </c>
      <c r="L26" s="107">
        <v>3751</v>
      </c>
      <c r="M26" s="107">
        <v>3723</v>
      </c>
      <c r="N26" s="106">
        <f>M26-L26</f>
        <v>-28</v>
      </c>
      <c r="O26" s="105">
        <f>100*N26/L26</f>
        <v>-0.7464676086376966</v>
      </c>
      <c r="P26" s="105">
        <f>100*G26/G$8</f>
        <v>0.8786356061124386</v>
      </c>
      <c r="Q26" s="105">
        <f>G26/M26</f>
        <v>2.793983346763363</v>
      </c>
      <c r="R26" s="104">
        <f>100*H26/I26</f>
        <v>81.6943231441048</v>
      </c>
      <c r="S26" s="99">
        <f>G26/T26</f>
        <v>67.37482997603472</v>
      </c>
      <c r="T26" s="103">
        <v>154.39</v>
      </c>
    </row>
    <row r="27" spans="1:20" ht="15.75" customHeight="1">
      <c r="A27" s="81"/>
      <c r="B27" s="102"/>
      <c r="C27" s="101"/>
      <c r="D27" s="100"/>
      <c r="E27" s="100"/>
      <c r="F27" s="100"/>
      <c r="G27" s="100"/>
      <c r="H27" s="100"/>
      <c r="I27" s="100"/>
      <c r="J27" s="100"/>
      <c r="K27" s="100"/>
      <c r="L27" s="100"/>
      <c r="M27" s="100"/>
      <c r="N27" s="100"/>
      <c r="O27" s="100"/>
      <c r="P27" s="100"/>
      <c r="Q27" s="100"/>
      <c r="R27" s="100"/>
      <c r="S27" s="100"/>
      <c r="T27" s="99"/>
    </row>
    <row r="28" spans="1:20" ht="15.75" customHeight="1">
      <c r="A28" s="98"/>
      <c r="B28" s="332" t="s">
        <v>160</v>
      </c>
      <c r="C28" s="333"/>
      <c r="D28" s="96">
        <f>SUM(E28:F28)</f>
        <v>48609</v>
      </c>
      <c r="E28" s="96">
        <f>SUM(E29:E32)</f>
        <v>23950</v>
      </c>
      <c r="F28" s="96">
        <f>SUM(F29:F32)</f>
        <v>24659</v>
      </c>
      <c r="G28" s="96">
        <f>SUM(H28:I28)</f>
        <v>49400</v>
      </c>
      <c r="H28" s="96">
        <f>SUM(H29:H32)</f>
        <v>24327</v>
      </c>
      <c r="I28" s="96">
        <f>SUM(I29:I32)</f>
        <v>25073</v>
      </c>
      <c r="J28" s="95">
        <f>G28-D28</f>
        <v>791</v>
      </c>
      <c r="K28" s="97">
        <f>100*J28/D28</f>
        <v>1.6272706700405275</v>
      </c>
      <c r="L28" s="96">
        <f>SUM(L29:L32)</f>
        <v>13919</v>
      </c>
      <c r="M28" s="96">
        <f>SUM(M29:M32)</f>
        <v>14314</v>
      </c>
      <c r="N28" s="95">
        <f>M28-L28</f>
        <v>395</v>
      </c>
      <c r="O28" s="94">
        <f>100*N28/L28</f>
        <v>2.8378475465191464</v>
      </c>
      <c r="P28" s="94">
        <f>100*G28/G$8</f>
        <v>4.172716683518023</v>
      </c>
      <c r="Q28" s="94">
        <f>G28/M28</f>
        <v>3.451166689953891</v>
      </c>
      <c r="R28" s="93">
        <f>100*H28/I28</f>
        <v>97.02468791129901</v>
      </c>
      <c r="S28" s="92">
        <f>G28/T28</f>
        <v>500.96339113680153</v>
      </c>
      <c r="T28" s="92">
        <f>SUM(T29:T32)</f>
        <v>98.61</v>
      </c>
    </row>
    <row r="29" spans="1:20" ht="15.75" customHeight="1">
      <c r="A29" s="81"/>
      <c r="B29" s="102"/>
      <c r="C29" s="101" t="s">
        <v>159</v>
      </c>
      <c r="D29" s="109">
        <f>SUM(E29:F29)</f>
        <v>15108</v>
      </c>
      <c r="E29" s="107">
        <v>7309</v>
      </c>
      <c r="F29" s="107">
        <v>7799</v>
      </c>
      <c r="G29" s="109">
        <f>SUM(H29:I29)</f>
        <v>15309</v>
      </c>
      <c r="H29" s="107">
        <v>7409</v>
      </c>
      <c r="I29" s="107">
        <v>7900</v>
      </c>
      <c r="J29" s="106">
        <f>G29-D29</f>
        <v>201</v>
      </c>
      <c r="K29" s="108">
        <f>100*J29/D29</f>
        <v>1.3304209690230342</v>
      </c>
      <c r="L29" s="107">
        <v>4237</v>
      </c>
      <c r="M29" s="107">
        <v>4386</v>
      </c>
      <c r="N29" s="106">
        <f>M29-L29</f>
        <v>149</v>
      </c>
      <c r="O29" s="105">
        <f>100*N29/L29</f>
        <v>3.5166391314609395</v>
      </c>
      <c r="P29" s="105">
        <f>100*G29/G$8</f>
        <v>1.2931198321452917</v>
      </c>
      <c r="Q29" s="105">
        <f>G29/M29</f>
        <v>3.490424076607387</v>
      </c>
      <c r="R29" s="104">
        <f>100*H29/I29</f>
        <v>93.78481012658227</v>
      </c>
      <c r="S29" s="99">
        <f>G29/T29</f>
        <v>1128.1503316138542</v>
      </c>
      <c r="T29" s="103">
        <v>13.57</v>
      </c>
    </row>
    <row r="30" spans="1:20" ht="15.75" customHeight="1">
      <c r="A30" s="81"/>
      <c r="B30" s="102"/>
      <c r="C30" s="101" t="s">
        <v>158</v>
      </c>
      <c r="D30" s="109">
        <f>SUM(E30:F30)</f>
        <v>14924</v>
      </c>
      <c r="E30" s="107">
        <v>7226</v>
      </c>
      <c r="F30" s="107">
        <v>7698</v>
      </c>
      <c r="G30" s="109">
        <f>SUM(H30:I30)</f>
        <v>15140</v>
      </c>
      <c r="H30" s="107">
        <v>7323</v>
      </c>
      <c r="I30" s="107">
        <v>7817</v>
      </c>
      <c r="J30" s="106">
        <f>G30-D30</f>
        <v>216</v>
      </c>
      <c r="K30" s="108">
        <f>100*J30/D30</f>
        <v>1.4473331546502277</v>
      </c>
      <c r="L30" s="107">
        <v>4208</v>
      </c>
      <c r="M30" s="107">
        <v>4315</v>
      </c>
      <c r="N30" s="106">
        <f>M30-L30</f>
        <v>107</v>
      </c>
      <c r="O30" s="105">
        <f>100*N30/L30</f>
        <v>2.5427756653992395</v>
      </c>
      <c r="P30" s="105">
        <f>100*G30/G$8</f>
        <v>1.2788447487543089</v>
      </c>
      <c r="Q30" s="105">
        <f>G30/M30</f>
        <v>3.5086906141367322</v>
      </c>
      <c r="R30" s="104">
        <f>100*H30/I30</f>
        <v>93.68044006652168</v>
      </c>
      <c r="S30" s="99">
        <f>G30/T30</f>
        <v>1151.3307984790874</v>
      </c>
      <c r="T30" s="103">
        <v>13.15</v>
      </c>
    </row>
    <row r="31" spans="1:20" ht="15.75" customHeight="1">
      <c r="A31" s="81"/>
      <c r="B31" s="102"/>
      <c r="C31" s="101" t="s">
        <v>157</v>
      </c>
      <c r="D31" s="109">
        <f>SUM(E31:F31)</f>
        <v>13735</v>
      </c>
      <c r="E31" s="107">
        <v>7094</v>
      </c>
      <c r="F31" s="107">
        <v>6641</v>
      </c>
      <c r="G31" s="109">
        <f>SUM(H31:I31)</f>
        <v>14010</v>
      </c>
      <c r="H31" s="107">
        <v>7220</v>
      </c>
      <c r="I31" s="107">
        <v>6790</v>
      </c>
      <c r="J31" s="106">
        <f>G31-D31</f>
        <v>275</v>
      </c>
      <c r="K31" s="108">
        <f>100*J31/D31</f>
        <v>2.002184200946487</v>
      </c>
      <c r="L31" s="107">
        <v>4278</v>
      </c>
      <c r="M31" s="107">
        <v>4395</v>
      </c>
      <c r="N31" s="106">
        <f>M31-L31</f>
        <v>117</v>
      </c>
      <c r="O31" s="105">
        <f>100*N31/L31</f>
        <v>2.73492286115007</v>
      </c>
      <c r="P31" s="105">
        <f>100*G31/G$8</f>
        <v>1.1833959663175606</v>
      </c>
      <c r="Q31" s="105">
        <f>G31/M31</f>
        <v>3.1877133105802047</v>
      </c>
      <c r="R31" s="104">
        <f>100*H31/I31</f>
        <v>106.33284241531665</v>
      </c>
      <c r="S31" s="99">
        <f>G31/T31</f>
        <v>245.2301767897777</v>
      </c>
      <c r="T31" s="103">
        <v>57.13</v>
      </c>
    </row>
    <row r="32" spans="1:20" ht="15.75" customHeight="1">
      <c r="A32" s="81"/>
      <c r="B32" s="102"/>
      <c r="C32" s="101" t="s">
        <v>156</v>
      </c>
      <c r="D32" s="109">
        <f>SUM(E32:F32)</f>
        <v>4842</v>
      </c>
      <c r="E32" s="107">
        <v>2321</v>
      </c>
      <c r="F32" s="107">
        <v>2521</v>
      </c>
      <c r="G32" s="109">
        <f>SUM(H32:I32)</f>
        <v>4941</v>
      </c>
      <c r="H32" s="107">
        <v>2375</v>
      </c>
      <c r="I32" s="107">
        <v>2566</v>
      </c>
      <c r="J32" s="106">
        <f>G32-D32</f>
        <v>99</v>
      </c>
      <c r="K32" s="108">
        <f>100*J32/D32</f>
        <v>2.0446096654275094</v>
      </c>
      <c r="L32" s="107">
        <v>1196</v>
      </c>
      <c r="M32" s="107">
        <v>1218</v>
      </c>
      <c r="N32" s="106">
        <f>M32-L32</f>
        <v>22</v>
      </c>
      <c r="O32" s="105">
        <f>100*N32/L32</f>
        <v>1.839464882943144</v>
      </c>
      <c r="P32" s="105">
        <f>100*G32/G$8</f>
        <v>0.4173561363008613</v>
      </c>
      <c r="Q32" s="105">
        <f>G32/M32</f>
        <v>4.056650246305419</v>
      </c>
      <c r="R32" s="104">
        <f>100*H32/I32</f>
        <v>92.55650818394388</v>
      </c>
      <c r="S32" s="99">
        <f>G32/T32</f>
        <v>334.7560975609756</v>
      </c>
      <c r="T32" s="103">
        <v>14.76</v>
      </c>
    </row>
    <row r="33" spans="1:20" ht="15.75" customHeight="1">
      <c r="A33" s="81"/>
      <c r="B33" s="102"/>
      <c r="C33" s="101"/>
      <c r="D33" s="100"/>
      <c r="E33" s="100"/>
      <c r="F33" s="100"/>
      <c r="G33" s="100"/>
      <c r="H33" s="100"/>
      <c r="I33" s="100"/>
      <c r="J33" s="100"/>
      <c r="K33" s="100"/>
      <c r="L33" s="100"/>
      <c r="M33" s="100"/>
      <c r="N33" s="100"/>
      <c r="O33" s="100"/>
      <c r="P33" s="100"/>
      <c r="Q33" s="100"/>
      <c r="R33" s="100"/>
      <c r="S33" s="100"/>
      <c r="T33" s="99"/>
    </row>
    <row r="34" spans="1:20" ht="15.75" customHeight="1">
      <c r="A34" s="98"/>
      <c r="B34" s="332" t="s">
        <v>155</v>
      </c>
      <c r="C34" s="333"/>
      <c r="D34" s="96">
        <f aca="true" t="shared" si="10" ref="D34:D42">SUM(E34:F34)</f>
        <v>86158</v>
      </c>
      <c r="E34" s="96">
        <f>SUM(E35:E42)</f>
        <v>44098</v>
      </c>
      <c r="F34" s="96">
        <f>SUM(F35:F42)</f>
        <v>42060</v>
      </c>
      <c r="G34" s="96">
        <f aca="true" t="shared" si="11" ref="G34:G42">SUM(H34:I34)</f>
        <v>87139</v>
      </c>
      <c r="H34" s="96">
        <f>SUM(H35:H42)</f>
        <v>44555</v>
      </c>
      <c r="I34" s="96">
        <f>SUM(I35:I42)</f>
        <v>42584</v>
      </c>
      <c r="J34" s="95">
        <f aca="true" t="shared" si="12" ref="J34:J42">G34-D34</f>
        <v>981</v>
      </c>
      <c r="K34" s="97">
        <f aca="true" t="shared" si="13" ref="K34:K42">100*J34/D34</f>
        <v>1.1386058172195268</v>
      </c>
      <c r="L34" s="96">
        <f>SUM(L35:L42)</f>
        <v>30774</v>
      </c>
      <c r="M34" s="96">
        <f>SUM(M35:M42)</f>
        <v>31484</v>
      </c>
      <c r="N34" s="95">
        <f aca="true" t="shared" si="14" ref="N34:N42">M34-L34</f>
        <v>710</v>
      </c>
      <c r="O34" s="94">
        <f aca="true" t="shared" si="15" ref="O34:O42">100*N34/L34</f>
        <v>2.307142392929096</v>
      </c>
      <c r="P34" s="94">
        <f aca="true" t="shared" si="16" ref="P34:P42">100*G34/G$8</f>
        <v>7.360452613058238</v>
      </c>
      <c r="Q34" s="94">
        <f aca="true" t="shared" si="17" ref="Q34:Q42">G34/M34</f>
        <v>2.7677232880193112</v>
      </c>
      <c r="R34" s="93">
        <f aca="true" t="shared" si="18" ref="R34:R42">100*H34/I34</f>
        <v>104.62849896674807</v>
      </c>
      <c r="S34" s="92">
        <f aca="true" t="shared" si="19" ref="S34:S42">G34/T34</f>
        <v>122.93876975169302</v>
      </c>
      <c r="T34" s="92">
        <f>SUM(T35:T42)</f>
        <v>708.8</v>
      </c>
    </row>
    <row r="35" spans="1:20" ht="15.75" customHeight="1">
      <c r="A35" s="81"/>
      <c r="B35" s="102"/>
      <c r="C35" s="101" t="s">
        <v>154</v>
      </c>
      <c r="D35" s="109">
        <f t="shared" si="10"/>
        <v>11920</v>
      </c>
      <c r="E35" s="107">
        <v>5681</v>
      </c>
      <c r="F35" s="107">
        <v>6239</v>
      </c>
      <c r="G35" s="109">
        <f t="shared" si="11"/>
        <v>12222</v>
      </c>
      <c r="H35" s="107">
        <v>5836</v>
      </c>
      <c r="I35" s="107">
        <v>6386</v>
      </c>
      <c r="J35" s="106">
        <f t="shared" si="12"/>
        <v>302</v>
      </c>
      <c r="K35" s="108">
        <f t="shared" si="13"/>
        <v>2.533557046979866</v>
      </c>
      <c r="L35" s="107">
        <v>3476</v>
      </c>
      <c r="M35" s="107">
        <v>3626</v>
      </c>
      <c r="N35" s="106">
        <f t="shared" si="14"/>
        <v>150</v>
      </c>
      <c r="O35" s="105">
        <f t="shared" si="15"/>
        <v>4.31530494821634</v>
      </c>
      <c r="P35" s="105">
        <f t="shared" si="16"/>
        <v>1.0323672733999447</v>
      </c>
      <c r="Q35" s="105">
        <f t="shared" si="17"/>
        <v>3.370656370656371</v>
      </c>
      <c r="R35" s="104">
        <f t="shared" si="18"/>
        <v>91.38740995928593</v>
      </c>
      <c r="S35" s="99">
        <f t="shared" si="19"/>
        <v>1340.1315789473686</v>
      </c>
      <c r="T35" s="103">
        <v>9.12</v>
      </c>
    </row>
    <row r="36" spans="1:20" ht="15.75" customHeight="1">
      <c r="A36" s="81"/>
      <c r="B36" s="102"/>
      <c r="C36" s="101" t="s">
        <v>153</v>
      </c>
      <c r="D36" s="109">
        <f t="shared" si="10"/>
        <v>21517</v>
      </c>
      <c r="E36" s="107">
        <v>10578</v>
      </c>
      <c r="F36" s="107">
        <v>10939</v>
      </c>
      <c r="G36" s="109">
        <f t="shared" si="11"/>
        <v>21642</v>
      </c>
      <c r="H36" s="107">
        <v>10615</v>
      </c>
      <c r="I36" s="107">
        <v>11027</v>
      </c>
      <c r="J36" s="106">
        <f t="shared" si="12"/>
        <v>125</v>
      </c>
      <c r="K36" s="108">
        <f t="shared" si="13"/>
        <v>0.5809360040897895</v>
      </c>
      <c r="L36" s="107">
        <v>6142</v>
      </c>
      <c r="M36" s="107">
        <v>6262</v>
      </c>
      <c r="N36" s="106">
        <f t="shared" si="14"/>
        <v>120</v>
      </c>
      <c r="O36" s="105">
        <f t="shared" si="15"/>
        <v>1.9537609899055681</v>
      </c>
      <c r="P36" s="105">
        <f t="shared" si="16"/>
        <v>1.8280553535363775</v>
      </c>
      <c r="Q36" s="105">
        <f t="shared" si="17"/>
        <v>3.4560843181092302</v>
      </c>
      <c r="R36" s="104">
        <f t="shared" si="18"/>
        <v>96.26371633263807</v>
      </c>
      <c r="S36" s="99">
        <f t="shared" si="19"/>
        <v>607.2390572390573</v>
      </c>
      <c r="T36" s="103">
        <v>35.64</v>
      </c>
    </row>
    <row r="37" spans="1:20" ht="15.75" customHeight="1">
      <c r="A37" s="81"/>
      <c r="B37" s="102"/>
      <c r="C37" s="101" t="s">
        <v>152</v>
      </c>
      <c r="D37" s="109">
        <f t="shared" si="10"/>
        <v>44929</v>
      </c>
      <c r="E37" s="107">
        <v>24115</v>
      </c>
      <c r="F37" s="107">
        <v>20814</v>
      </c>
      <c r="G37" s="109">
        <f t="shared" si="11"/>
        <v>45517</v>
      </c>
      <c r="H37" s="107">
        <v>24378</v>
      </c>
      <c r="I37" s="107">
        <v>21139</v>
      </c>
      <c r="J37" s="106">
        <f t="shared" si="12"/>
        <v>588</v>
      </c>
      <c r="K37" s="108">
        <f t="shared" si="13"/>
        <v>1.3087315542300073</v>
      </c>
      <c r="L37" s="107">
        <v>18853</v>
      </c>
      <c r="M37" s="107">
        <v>19270</v>
      </c>
      <c r="N37" s="106">
        <f t="shared" si="14"/>
        <v>417</v>
      </c>
      <c r="O37" s="105">
        <f t="shared" si="15"/>
        <v>2.2118495730122527</v>
      </c>
      <c r="P37" s="105">
        <f t="shared" si="16"/>
        <v>3.8447276373216566</v>
      </c>
      <c r="Q37" s="105">
        <f t="shared" si="17"/>
        <v>2.362065386611313</v>
      </c>
      <c r="R37" s="104">
        <f t="shared" si="18"/>
        <v>115.3223898954539</v>
      </c>
      <c r="S37" s="99">
        <f t="shared" si="19"/>
        <v>3356.7109144542774</v>
      </c>
      <c r="T37" s="103">
        <v>13.56</v>
      </c>
    </row>
    <row r="38" spans="1:20" ht="15.75" customHeight="1">
      <c r="A38" s="81"/>
      <c r="B38" s="102"/>
      <c r="C38" s="101" t="s">
        <v>151</v>
      </c>
      <c r="D38" s="109">
        <f t="shared" si="10"/>
        <v>1221</v>
      </c>
      <c r="E38" s="107">
        <v>587</v>
      </c>
      <c r="F38" s="107">
        <v>634</v>
      </c>
      <c r="G38" s="109">
        <f t="shared" si="11"/>
        <v>1224</v>
      </c>
      <c r="H38" s="107">
        <v>590</v>
      </c>
      <c r="I38" s="107">
        <v>634</v>
      </c>
      <c r="J38" s="106">
        <f t="shared" si="12"/>
        <v>3</v>
      </c>
      <c r="K38" s="108">
        <f t="shared" si="13"/>
        <v>0.2457002457002457</v>
      </c>
      <c r="L38" s="107">
        <v>326</v>
      </c>
      <c r="M38" s="107">
        <v>332</v>
      </c>
      <c r="N38" s="106">
        <f t="shared" si="14"/>
        <v>6</v>
      </c>
      <c r="O38" s="105">
        <f t="shared" si="15"/>
        <v>1.8404907975460123</v>
      </c>
      <c r="P38" s="105">
        <f t="shared" si="16"/>
        <v>0.10338876964830081</v>
      </c>
      <c r="Q38" s="105">
        <f t="shared" si="17"/>
        <v>3.6867469879518073</v>
      </c>
      <c r="R38" s="104">
        <f t="shared" si="18"/>
        <v>93.05993690851734</v>
      </c>
      <c r="S38" s="99">
        <f t="shared" si="19"/>
        <v>16.447191615157216</v>
      </c>
      <c r="T38" s="103">
        <v>74.42</v>
      </c>
    </row>
    <row r="39" spans="1:20" ht="15.75" customHeight="1">
      <c r="A39" s="81"/>
      <c r="B39" s="102"/>
      <c r="C39" s="101" t="s">
        <v>150</v>
      </c>
      <c r="D39" s="109">
        <f t="shared" si="10"/>
        <v>1510</v>
      </c>
      <c r="E39" s="107">
        <v>721</v>
      </c>
      <c r="F39" s="107">
        <v>789</v>
      </c>
      <c r="G39" s="109">
        <f t="shared" si="11"/>
        <v>1512</v>
      </c>
      <c r="H39" s="107">
        <v>718</v>
      </c>
      <c r="I39" s="107">
        <v>794</v>
      </c>
      <c r="J39" s="106">
        <f t="shared" si="12"/>
        <v>2</v>
      </c>
      <c r="K39" s="108">
        <f t="shared" si="13"/>
        <v>0.13245033112582782</v>
      </c>
      <c r="L39" s="107">
        <v>515</v>
      </c>
      <c r="M39" s="107">
        <v>516</v>
      </c>
      <c r="N39" s="106">
        <f t="shared" si="14"/>
        <v>1</v>
      </c>
      <c r="O39" s="105">
        <f t="shared" si="15"/>
        <v>0.1941747572815534</v>
      </c>
      <c r="P39" s="105">
        <f t="shared" si="16"/>
        <v>0.12771553897731275</v>
      </c>
      <c r="Q39" s="105">
        <f t="shared" si="17"/>
        <v>2.9302325581395348</v>
      </c>
      <c r="R39" s="104">
        <f t="shared" si="18"/>
        <v>90.42821158690177</v>
      </c>
      <c r="S39" s="99">
        <f t="shared" si="19"/>
        <v>10.581566239764856</v>
      </c>
      <c r="T39" s="103">
        <v>142.89</v>
      </c>
    </row>
    <row r="40" spans="1:20" ht="15.75" customHeight="1">
      <c r="A40" s="81"/>
      <c r="B40" s="102"/>
      <c r="C40" s="101" t="s">
        <v>149</v>
      </c>
      <c r="D40" s="109">
        <f t="shared" si="10"/>
        <v>3174</v>
      </c>
      <c r="E40" s="107">
        <v>1486</v>
      </c>
      <c r="F40" s="107">
        <v>1688</v>
      </c>
      <c r="G40" s="109">
        <f t="shared" si="11"/>
        <v>3150</v>
      </c>
      <c r="H40" s="107">
        <v>1484</v>
      </c>
      <c r="I40" s="107">
        <v>1666</v>
      </c>
      <c r="J40" s="106">
        <f t="shared" si="12"/>
        <v>-24</v>
      </c>
      <c r="K40" s="108">
        <f t="shared" si="13"/>
        <v>-0.7561436672967864</v>
      </c>
      <c r="L40" s="107">
        <v>824</v>
      </c>
      <c r="M40" s="107">
        <v>829</v>
      </c>
      <c r="N40" s="106">
        <f t="shared" si="14"/>
        <v>5</v>
      </c>
      <c r="O40" s="105">
        <f t="shared" si="15"/>
        <v>0.6067961165048543</v>
      </c>
      <c r="P40" s="105">
        <f t="shared" si="16"/>
        <v>0.26607403953606823</v>
      </c>
      <c r="Q40" s="105">
        <f t="shared" si="17"/>
        <v>3.7997587454764776</v>
      </c>
      <c r="R40" s="104">
        <f t="shared" si="18"/>
        <v>89.07563025210084</v>
      </c>
      <c r="S40" s="99">
        <f t="shared" si="19"/>
        <v>42.48145650708024</v>
      </c>
      <c r="T40" s="103">
        <v>74.15</v>
      </c>
    </row>
    <row r="41" spans="1:20" ht="15.75" customHeight="1">
      <c r="A41" s="81"/>
      <c r="B41" s="102"/>
      <c r="C41" s="101" t="s">
        <v>148</v>
      </c>
      <c r="D41" s="109">
        <f t="shared" si="10"/>
        <v>680</v>
      </c>
      <c r="E41" s="107">
        <v>317</v>
      </c>
      <c r="F41" s="107">
        <v>363</v>
      </c>
      <c r="G41" s="109">
        <f t="shared" si="11"/>
        <v>684</v>
      </c>
      <c r="H41" s="107">
        <v>326</v>
      </c>
      <c r="I41" s="107">
        <v>358</v>
      </c>
      <c r="J41" s="106">
        <f t="shared" si="12"/>
        <v>4</v>
      </c>
      <c r="K41" s="108">
        <f t="shared" si="13"/>
        <v>0.5882352941176471</v>
      </c>
      <c r="L41" s="107">
        <v>239</v>
      </c>
      <c r="M41" s="107">
        <v>246</v>
      </c>
      <c r="N41" s="106">
        <f t="shared" si="14"/>
        <v>7</v>
      </c>
      <c r="O41" s="105">
        <f t="shared" si="15"/>
        <v>2.928870292887029</v>
      </c>
      <c r="P41" s="105">
        <f t="shared" si="16"/>
        <v>0.057776077156403385</v>
      </c>
      <c r="Q41" s="105">
        <f t="shared" si="17"/>
        <v>2.7804878048780486</v>
      </c>
      <c r="R41" s="104">
        <f t="shared" si="18"/>
        <v>91.06145251396649</v>
      </c>
      <c r="S41" s="99">
        <f t="shared" si="19"/>
        <v>4.987603908414759</v>
      </c>
      <c r="T41" s="103">
        <v>137.14</v>
      </c>
    </row>
    <row r="42" spans="1:20" ht="15.75" customHeight="1">
      <c r="A42" s="81"/>
      <c r="B42" s="102"/>
      <c r="C42" s="101" t="s">
        <v>147</v>
      </c>
      <c r="D42" s="109">
        <f t="shared" si="10"/>
        <v>1207</v>
      </c>
      <c r="E42" s="107">
        <v>613</v>
      </c>
      <c r="F42" s="107">
        <v>594</v>
      </c>
      <c r="G42" s="109">
        <f t="shared" si="11"/>
        <v>1188</v>
      </c>
      <c r="H42" s="107">
        <v>608</v>
      </c>
      <c r="I42" s="107">
        <v>580</v>
      </c>
      <c r="J42" s="106">
        <f t="shared" si="12"/>
        <v>-19</v>
      </c>
      <c r="K42" s="108">
        <f t="shared" si="13"/>
        <v>-1.5741507870753935</v>
      </c>
      <c r="L42" s="107">
        <v>399</v>
      </c>
      <c r="M42" s="107">
        <v>403</v>
      </c>
      <c r="N42" s="106">
        <f t="shared" si="14"/>
        <v>4</v>
      </c>
      <c r="O42" s="105">
        <f t="shared" si="15"/>
        <v>1.0025062656641603</v>
      </c>
      <c r="P42" s="105">
        <f t="shared" si="16"/>
        <v>0.1003479234821743</v>
      </c>
      <c r="Q42" s="105">
        <f t="shared" si="17"/>
        <v>2.9478908188585606</v>
      </c>
      <c r="R42" s="104">
        <f t="shared" si="18"/>
        <v>104.82758620689656</v>
      </c>
      <c r="S42" s="99">
        <f t="shared" si="19"/>
        <v>5.354245538128718</v>
      </c>
      <c r="T42" s="103">
        <v>221.88</v>
      </c>
    </row>
    <row r="43" spans="1:20" ht="15.75" customHeight="1">
      <c r="A43" s="81"/>
      <c r="B43" s="102"/>
      <c r="C43" s="101"/>
      <c r="D43" s="100"/>
      <c r="E43" s="100"/>
      <c r="F43" s="100"/>
      <c r="G43" s="100"/>
      <c r="H43" s="100"/>
      <c r="I43" s="100"/>
      <c r="J43" s="100"/>
      <c r="K43" s="100"/>
      <c r="L43" s="100"/>
      <c r="M43" s="100"/>
      <c r="N43" s="100"/>
      <c r="O43" s="100"/>
      <c r="P43" s="100"/>
      <c r="Q43" s="100"/>
      <c r="R43" s="100"/>
      <c r="S43" s="100"/>
      <c r="T43" s="99"/>
    </row>
    <row r="44" spans="1:20" ht="15.75" customHeight="1">
      <c r="A44" s="98"/>
      <c r="B44" s="332" t="s">
        <v>146</v>
      </c>
      <c r="C44" s="333"/>
      <c r="D44" s="96">
        <f aca="true" t="shared" si="20" ref="D44:D49">SUM(E44:F44)</f>
        <v>94829</v>
      </c>
      <c r="E44" s="96">
        <f>SUM(E45:E49)</f>
        <v>45974</v>
      </c>
      <c r="F44" s="96">
        <f>SUM(F45:F49)</f>
        <v>48855</v>
      </c>
      <c r="G44" s="96">
        <f aca="true" t="shared" si="21" ref="G44:G49">SUM(H44:I44)</f>
        <v>95601</v>
      </c>
      <c r="H44" s="96">
        <f>SUM(H45:H49)</f>
        <v>46299</v>
      </c>
      <c r="I44" s="96">
        <f>SUM(I45:I49)</f>
        <v>49302</v>
      </c>
      <c r="J44" s="95">
        <f aca="true" t="shared" si="22" ref="J44:J49">G44-D44</f>
        <v>772</v>
      </c>
      <c r="K44" s="97">
        <f aca="true" t="shared" si="23" ref="K44:K49">100*J44/D44</f>
        <v>0.8140969534636029</v>
      </c>
      <c r="L44" s="96">
        <f>SUM(L45:L49)</f>
        <v>28040</v>
      </c>
      <c r="M44" s="96">
        <f>SUM(M45:M49)</f>
        <v>28551</v>
      </c>
      <c r="N44" s="95">
        <f aca="true" t="shared" si="24" ref="N44:N49">M44-L44</f>
        <v>511</v>
      </c>
      <c r="O44" s="94">
        <f aca="true" t="shared" si="25" ref="O44:O49">100*N44/L44</f>
        <v>1.8223965763195435</v>
      </c>
      <c r="P44" s="94">
        <f aca="true" t="shared" si="26" ref="P44:P49">100*G44/G$8</f>
        <v>8.075220397996082</v>
      </c>
      <c r="Q44" s="94">
        <f aca="true" t="shared" si="27" ref="Q44:Q49">G44/M44</f>
        <v>3.3484291268256805</v>
      </c>
      <c r="R44" s="93">
        <f aca="true" t="shared" si="28" ref="R44:R49">100*H44/I44</f>
        <v>93.90896921017404</v>
      </c>
      <c r="S44" s="92">
        <f aca="true" t="shared" si="29" ref="S44:S49">G44/T44</f>
        <v>488.80764904386956</v>
      </c>
      <c r="T44" s="92">
        <f>SUM(T45:T49)</f>
        <v>195.57999999999998</v>
      </c>
    </row>
    <row r="45" spans="1:20" ht="15.75" customHeight="1">
      <c r="A45" s="81"/>
      <c r="B45" s="102"/>
      <c r="C45" s="101" t="s">
        <v>145</v>
      </c>
      <c r="D45" s="109">
        <f t="shared" si="20"/>
        <v>33203</v>
      </c>
      <c r="E45" s="107">
        <v>16278</v>
      </c>
      <c r="F45" s="107">
        <v>16925</v>
      </c>
      <c r="G45" s="109">
        <f t="shared" si="21"/>
        <v>33758</v>
      </c>
      <c r="H45" s="107">
        <v>16511</v>
      </c>
      <c r="I45" s="107">
        <v>17247</v>
      </c>
      <c r="J45" s="106">
        <f t="shared" si="22"/>
        <v>555</v>
      </c>
      <c r="K45" s="108">
        <f t="shared" si="23"/>
        <v>1.6715357046050057</v>
      </c>
      <c r="L45" s="107">
        <v>9462</v>
      </c>
      <c r="M45" s="107">
        <v>9684</v>
      </c>
      <c r="N45" s="106">
        <f t="shared" si="24"/>
        <v>222</v>
      </c>
      <c r="O45" s="105">
        <f t="shared" si="25"/>
        <v>2.346227013316424</v>
      </c>
      <c r="P45" s="105">
        <f t="shared" si="26"/>
        <v>2.851469024336061</v>
      </c>
      <c r="Q45" s="105">
        <f t="shared" si="27"/>
        <v>3.485956216439488</v>
      </c>
      <c r="R45" s="104">
        <f t="shared" si="28"/>
        <v>95.73259117527687</v>
      </c>
      <c r="S45" s="99">
        <f t="shared" si="29"/>
        <v>305.6682361463238</v>
      </c>
      <c r="T45" s="103">
        <v>110.44</v>
      </c>
    </row>
    <row r="46" spans="1:20" ht="15.75" customHeight="1">
      <c r="A46" s="81"/>
      <c r="B46" s="102"/>
      <c r="C46" s="101" t="s">
        <v>144</v>
      </c>
      <c r="D46" s="109">
        <f t="shared" si="20"/>
        <v>11180</v>
      </c>
      <c r="E46" s="107">
        <v>5287</v>
      </c>
      <c r="F46" s="107">
        <v>5893</v>
      </c>
      <c r="G46" s="109">
        <f t="shared" si="21"/>
        <v>11065</v>
      </c>
      <c r="H46" s="107">
        <v>5222</v>
      </c>
      <c r="I46" s="107">
        <v>5843</v>
      </c>
      <c r="J46" s="106">
        <f t="shared" si="22"/>
        <v>-115</v>
      </c>
      <c r="K46" s="108">
        <f t="shared" si="23"/>
        <v>-1.0286225402504472</v>
      </c>
      <c r="L46" s="107">
        <v>2932</v>
      </c>
      <c r="M46" s="107">
        <v>2956</v>
      </c>
      <c r="N46" s="106">
        <f t="shared" si="24"/>
        <v>24</v>
      </c>
      <c r="O46" s="105">
        <f t="shared" si="25"/>
        <v>0.8185538881309686</v>
      </c>
      <c r="P46" s="105">
        <f t="shared" si="26"/>
        <v>0.9346378563386016</v>
      </c>
      <c r="Q46" s="105">
        <f t="shared" si="27"/>
        <v>3.743234100135318</v>
      </c>
      <c r="R46" s="104">
        <f t="shared" si="28"/>
        <v>89.37189799760397</v>
      </c>
      <c r="S46" s="99">
        <f t="shared" si="29"/>
        <v>419.1287878787879</v>
      </c>
      <c r="T46" s="103">
        <v>26.4</v>
      </c>
    </row>
    <row r="47" spans="1:20" ht="15.75" customHeight="1">
      <c r="A47" s="81"/>
      <c r="B47" s="102"/>
      <c r="C47" s="101" t="s">
        <v>143</v>
      </c>
      <c r="D47" s="109">
        <f t="shared" si="20"/>
        <v>11430</v>
      </c>
      <c r="E47" s="107">
        <v>5498</v>
      </c>
      <c r="F47" s="107">
        <v>5932</v>
      </c>
      <c r="G47" s="109">
        <f t="shared" si="21"/>
        <v>11424</v>
      </c>
      <c r="H47" s="107">
        <v>5482</v>
      </c>
      <c r="I47" s="107">
        <v>5942</v>
      </c>
      <c r="J47" s="106">
        <f t="shared" si="22"/>
        <v>-6</v>
      </c>
      <c r="K47" s="108">
        <f t="shared" si="23"/>
        <v>-0.05249343832020997</v>
      </c>
      <c r="L47" s="107">
        <v>3150</v>
      </c>
      <c r="M47" s="107">
        <v>3190</v>
      </c>
      <c r="N47" s="106">
        <f t="shared" si="24"/>
        <v>40</v>
      </c>
      <c r="O47" s="105">
        <f t="shared" si="25"/>
        <v>1.2698412698412698</v>
      </c>
      <c r="P47" s="105">
        <f t="shared" si="26"/>
        <v>0.9649618500508075</v>
      </c>
      <c r="Q47" s="105">
        <f t="shared" si="27"/>
        <v>3.581191222570533</v>
      </c>
      <c r="R47" s="104">
        <f t="shared" si="28"/>
        <v>92.25849882194547</v>
      </c>
      <c r="S47" s="99">
        <f t="shared" si="29"/>
        <v>1787.793427230047</v>
      </c>
      <c r="T47" s="103">
        <v>6.39</v>
      </c>
    </row>
    <row r="48" spans="1:20" ht="15.75" customHeight="1">
      <c r="A48" s="81"/>
      <c r="B48" s="102"/>
      <c r="C48" s="101" t="s">
        <v>142</v>
      </c>
      <c r="D48" s="109">
        <f t="shared" si="20"/>
        <v>12391</v>
      </c>
      <c r="E48" s="107">
        <v>6013</v>
      </c>
      <c r="F48" s="107">
        <v>6378</v>
      </c>
      <c r="G48" s="109">
        <f t="shared" si="21"/>
        <v>12561</v>
      </c>
      <c r="H48" s="107">
        <v>6118</v>
      </c>
      <c r="I48" s="107">
        <v>6443</v>
      </c>
      <c r="J48" s="106">
        <f t="shared" si="22"/>
        <v>170</v>
      </c>
      <c r="K48" s="108">
        <f t="shared" si="23"/>
        <v>1.3719635219110644</v>
      </c>
      <c r="L48" s="107">
        <v>3518</v>
      </c>
      <c r="M48" s="107">
        <v>3598</v>
      </c>
      <c r="N48" s="106">
        <f t="shared" si="24"/>
        <v>80</v>
      </c>
      <c r="O48" s="105">
        <f t="shared" si="25"/>
        <v>2.274019329164298</v>
      </c>
      <c r="P48" s="105">
        <f t="shared" si="26"/>
        <v>1.0610019081309692</v>
      </c>
      <c r="Q48" s="105">
        <f t="shared" si="27"/>
        <v>3.491106170094497</v>
      </c>
      <c r="R48" s="104">
        <f t="shared" si="28"/>
        <v>94.95576594753996</v>
      </c>
      <c r="S48" s="99">
        <f t="shared" si="29"/>
        <v>392.89959336878326</v>
      </c>
      <c r="T48" s="103">
        <v>31.97</v>
      </c>
    </row>
    <row r="49" spans="1:20" ht="15.75" customHeight="1">
      <c r="A49" s="81"/>
      <c r="B49" s="102"/>
      <c r="C49" s="101" t="s">
        <v>141</v>
      </c>
      <c r="D49" s="109">
        <f t="shared" si="20"/>
        <v>26625</v>
      </c>
      <c r="E49" s="107">
        <v>12898</v>
      </c>
      <c r="F49" s="107">
        <v>13727</v>
      </c>
      <c r="G49" s="109">
        <f t="shared" si="21"/>
        <v>26793</v>
      </c>
      <c r="H49" s="107">
        <v>12966</v>
      </c>
      <c r="I49" s="107">
        <v>13827</v>
      </c>
      <c r="J49" s="106">
        <f t="shared" si="22"/>
        <v>168</v>
      </c>
      <c r="K49" s="108">
        <f t="shared" si="23"/>
        <v>0.6309859154929578</v>
      </c>
      <c r="L49" s="107">
        <v>8978</v>
      </c>
      <c r="M49" s="107">
        <v>9123</v>
      </c>
      <c r="N49" s="106">
        <f t="shared" si="24"/>
        <v>145</v>
      </c>
      <c r="O49" s="105">
        <f t="shared" si="25"/>
        <v>1.6150590331922476</v>
      </c>
      <c r="P49" s="105">
        <f t="shared" si="26"/>
        <v>2.2631497591396434</v>
      </c>
      <c r="Q49" s="105">
        <f t="shared" si="27"/>
        <v>2.9368628740545875</v>
      </c>
      <c r="R49" s="104">
        <f t="shared" si="28"/>
        <v>93.77305272293339</v>
      </c>
      <c r="S49" s="99">
        <f t="shared" si="29"/>
        <v>1314.6712463199215</v>
      </c>
      <c r="T49" s="103">
        <v>20.38</v>
      </c>
    </row>
    <row r="50" spans="1:20" ht="15.75" customHeight="1">
      <c r="A50" s="81"/>
      <c r="B50" s="102"/>
      <c r="C50" s="101"/>
      <c r="D50" s="100"/>
      <c r="E50" s="100"/>
      <c r="F50" s="100"/>
      <c r="G50" s="100"/>
      <c r="H50" s="100"/>
      <c r="I50" s="100"/>
      <c r="J50" s="100"/>
      <c r="K50" s="100"/>
      <c r="L50" s="100"/>
      <c r="M50" s="100"/>
      <c r="N50" s="100"/>
      <c r="O50" s="100"/>
      <c r="P50" s="100"/>
      <c r="Q50" s="100"/>
      <c r="R50" s="100"/>
      <c r="S50" s="100"/>
      <c r="T50" s="99"/>
    </row>
    <row r="51" spans="1:20" ht="15.75" customHeight="1">
      <c r="A51" s="98"/>
      <c r="B51" s="332" t="s">
        <v>140</v>
      </c>
      <c r="C51" s="333"/>
      <c r="D51" s="96">
        <f>SUM(E51:F51)</f>
        <v>42034</v>
      </c>
      <c r="E51" s="96">
        <f>SUM(E52:E55)</f>
        <v>20030</v>
      </c>
      <c r="F51" s="96">
        <f>SUM(F52:F55)</f>
        <v>22004</v>
      </c>
      <c r="G51" s="96">
        <f>SUM(H51:I51)</f>
        <v>41505</v>
      </c>
      <c r="H51" s="96">
        <f>SUM(H52:H55)</f>
        <v>19761</v>
      </c>
      <c r="I51" s="96">
        <f>SUM(I52:I55)</f>
        <v>21744</v>
      </c>
      <c r="J51" s="95">
        <f>G51-D51</f>
        <v>-529</v>
      </c>
      <c r="K51" s="97">
        <f>100*J51/D51</f>
        <v>-1.25850501974592</v>
      </c>
      <c r="L51" s="96">
        <f>SUM(L52:L55)</f>
        <v>12526</v>
      </c>
      <c r="M51" s="96">
        <f>SUM(M52:M55)</f>
        <v>12548</v>
      </c>
      <c r="N51" s="95">
        <f>M51-L51</f>
        <v>22</v>
      </c>
      <c r="O51" s="94">
        <f>100*N51/L51</f>
        <v>0.17563467986587897</v>
      </c>
      <c r="P51" s="94">
        <f>100*G51/G$8</f>
        <v>3.5058422256966706</v>
      </c>
      <c r="Q51" s="94">
        <f>G51/M51</f>
        <v>3.3076984379980874</v>
      </c>
      <c r="R51" s="93">
        <f>100*H51/I51</f>
        <v>90.88024282560707</v>
      </c>
      <c r="S51" s="92">
        <f>G51/T51</f>
        <v>115.86131814755882</v>
      </c>
      <c r="T51" s="92">
        <f>SUM(T52:T55)</f>
        <v>358.23</v>
      </c>
    </row>
    <row r="52" spans="1:20" ht="15.75" customHeight="1">
      <c r="A52" s="81"/>
      <c r="B52" s="102"/>
      <c r="C52" s="101" t="s">
        <v>139</v>
      </c>
      <c r="D52" s="109">
        <f>SUM(E52:F52)</f>
        <v>9987</v>
      </c>
      <c r="E52" s="107">
        <v>4620</v>
      </c>
      <c r="F52" s="107">
        <v>5367</v>
      </c>
      <c r="G52" s="109">
        <f>SUM(H52:I52)</f>
        <v>9862</v>
      </c>
      <c r="H52" s="107">
        <v>4559</v>
      </c>
      <c r="I52" s="107">
        <v>5303</v>
      </c>
      <c r="J52" s="106">
        <f>G52-D52</f>
        <v>-125</v>
      </c>
      <c r="K52" s="108">
        <f>100*J52/D52</f>
        <v>-1.2516271152498248</v>
      </c>
      <c r="L52" s="107">
        <v>3186</v>
      </c>
      <c r="M52" s="107">
        <v>3201</v>
      </c>
      <c r="N52" s="106">
        <f>M52-L52</f>
        <v>15</v>
      </c>
      <c r="O52" s="105">
        <f>100*N52/L52</f>
        <v>0.4708097928436911</v>
      </c>
      <c r="P52" s="105">
        <f>100*G52/G$8</f>
        <v>0.8330229136205413</v>
      </c>
      <c r="Q52" s="105">
        <f>G52/M52</f>
        <v>3.0809122149328334</v>
      </c>
      <c r="R52" s="104">
        <f>100*H52/I52</f>
        <v>85.97020554403169</v>
      </c>
      <c r="S52" s="99">
        <f>G52/T52</f>
        <v>79.87365351907346</v>
      </c>
      <c r="T52" s="103">
        <v>123.47</v>
      </c>
    </row>
    <row r="53" spans="1:20" ht="15.75" customHeight="1">
      <c r="A53" s="81"/>
      <c r="B53" s="102"/>
      <c r="C53" s="101" t="s">
        <v>138</v>
      </c>
      <c r="D53" s="109">
        <f>SUM(E53:F53)</f>
        <v>7460</v>
      </c>
      <c r="E53" s="107">
        <v>3501</v>
      </c>
      <c r="F53" s="107">
        <v>3959</v>
      </c>
      <c r="G53" s="109">
        <f>SUM(H53:I53)</f>
        <v>7367</v>
      </c>
      <c r="H53" s="107">
        <v>3450</v>
      </c>
      <c r="I53" s="107">
        <v>3917</v>
      </c>
      <c r="J53" s="106">
        <f>G53-D53</f>
        <v>-93</v>
      </c>
      <c r="K53" s="108">
        <f>100*J53/D53</f>
        <v>-1.2466487935656836</v>
      </c>
      <c r="L53" s="107">
        <v>2104</v>
      </c>
      <c r="M53" s="107">
        <v>2106</v>
      </c>
      <c r="N53" s="106">
        <f>M53-L53</f>
        <v>2</v>
      </c>
      <c r="O53" s="105">
        <f>100*N53/L53</f>
        <v>0.09505703422053231</v>
      </c>
      <c r="P53" s="105">
        <f>100*G53/G$8</f>
        <v>0.6222753807181634</v>
      </c>
      <c r="Q53" s="105">
        <f>G53/M53</f>
        <v>3.4981006647673314</v>
      </c>
      <c r="R53" s="104">
        <f>100*H53/I53</f>
        <v>88.0776104161348</v>
      </c>
      <c r="S53" s="99">
        <f>G53/T53</f>
        <v>126.45039478201167</v>
      </c>
      <c r="T53" s="103">
        <v>58.26</v>
      </c>
    </row>
    <row r="54" spans="1:20" ht="15.75" customHeight="1">
      <c r="A54" s="81"/>
      <c r="B54" s="102"/>
      <c r="C54" s="101" t="s">
        <v>137</v>
      </c>
      <c r="D54" s="109">
        <f>SUM(E54:F54)</f>
        <v>15896</v>
      </c>
      <c r="E54" s="107">
        <v>7746</v>
      </c>
      <c r="F54" s="107">
        <v>8150</v>
      </c>
      <c r="G54" s="109">
        <f>SUM(H54:I54)</f>
        <v>15670</v>
      </c>
      <c r="H54" s="107">
        <v>7628</v>
      </c>
      <c r="I54" s="107">
        <v>8042</v>
      </c>
      <c r="J54" s="106">
        <f>G54-D54</f>
        <v>-226</v>
      </c>
      <c r="K54" s="108">
        <f>100*J54/D54</f>
        <v>-1.4217413185707095</v>
      </c>
      <c r="L54" s="107">
        <v>4799</v>
      </c>
      <c r="M54" s="107">
        <v>4781</v>
      </c>
      <c r="N54" s="106">
        <f>M54-L54</f>
        <v>-18</v>
      </c>
      <c r="O54" s="105">
        <f>100*N54/L54</f>
        <v>-0.37507814127943323</v>
      </c>
      <c r="P54" s="105">
        <f>100*G54/G$8</f>
        <v>1.3236127617556157</v>
      </c>
      <c r="Q54" s="105">
        <f>G54/M54</f>
        <v>3.2775569964442584</v>
      </c>
      <c r="R54" s="104">
        <f>100*H54/I54</f>
        <v>94.8520268589903</v>
      </c>
      <c r="S54" s="99">
        <f>G54/T54</f>
        <v>127.31556711082223</v>
      </c>
      <c r="T54" s="103">
        <v>123.08</v>
      </c>
    </row>
    <row r="55" spans="1:20" ht="15.75" customHeight="1">
      <c r="A55" s="81"/>
      <c r="B55" s="102"/>
      <c r="C55" s="101" t="s">
        <v>136</v>
      </c>
      <c r="D55" s="109">
        <f>SUM(E55:F55)</f>
        <v>8691</v>
      </c>
      <c r="E55" s="107">
        <v>4163</v>
      </c>
      <c r="F55" s="107">
        <v>4528</v>
      </c>
      <c r="G55" s="109">
        <f>SUM(H55:I55)</f>
        <v>8606</v>
      </c>
      <c r="H55" s="107">
        <v>4124</v>
      </c>
      <c r="I55" s="107">
        <v>4482</v>
      </c>
      <c r="J55" s="106">
        <f>G55-D55</f>
        <v>-85</v>
      </c>
      <c r="K55" s="108">
        <f>100*J55/D55</f>
        <v>-0.9780232424347025</v>
      </c>
      <c r="L55" s="107">
        <v>2437</v>
      </c>
      <c r="M55" s="107">
        <v>2460</v>
      </c>
      <c r="N55" s="106">
        <f>M55-L55</f>
        <v>23</v>
      </c>
      <c r="O55" s="105">
        <f>100*N55/L55</f>
        <v>0.943783340172343</v>
      </c>
      <c r="P55" s="105">
        <f>100*G55/G$8</f>
        <v>0.7269311696023503</v>
      </c>
      <c r="Q55" s="105">
        <f>G55/M55</f>
        <v>3.4983739837398375</v>
      </c>
      <c r="R55" s="104">
        <f>100*H55/I55</f>
        <v>92.01249442213297</v>
      </c>
      <c r="S55" s="99">
        <f>G55/T55</f>
        <v>161.1007113440659</v>
      </c>
      <c r="T55" s="103">
        <v>53.42</v>
      </c>
    </row>
    <row r="56" spans="1:20" ht="15.75" customHeight="1">
      <c r="A56" s="81"/>
      <c r="B56" s="102"/>
      <c r="C56" s="101"/>
      <c r="D56" s="100"/>
      <c r="E56" s="100"/>
      <c r="F56" s="100"/>
      <c r="G56" s="100"/>
      <c r="H56" s="100"/>
      <c r="I56" s="100"/>
      <c r="J56" s="100"/>
      <c r="K56" s="100"/>
      <c r="L56" s="100"/>
      <c r="M56" s="100"/>
      <c r="N56" s="100"/>
      <c r="O56" s="100"/>
      <c r="P56" s="100"/>
      <c r="Q56" s="100"/>
      <c r="R56" s="100"/>
      <c r="S56" s="100"/>
      <c r="T56" s="99"/>
    </row>
    <row r="57" spans="1:20" ht="15.75" customHeight="1">
      <c r="A57" s="98"/>
      <c r="B57" s="332" t="s">
        <v>135</v>
      </c>
      <c r="C57" s="333"/>
      <c r="D57" s="96">
        <f aca="true" t="shared" si="30" ref="D57:D63">SUM(E57:F57)</f>
        <v>36360</v>
      </c>
      <c r="E57" s="96">
        <f>SUM(E58:E63)</f>
        <v>17262</v>
      </c>
      <c r="F57" s="96">
        <f>SUM(F58:F63)</f>
        <v>19098</v>
      </c>
      <c r="G57" s="96">
        <f aca="true" t="shared" si="31" ref="G57:G63">SUM(H57:I57)</f>
        <v>36073</v>
      </c>
      <c r="H57" s="96">
        <f>SUM(H58:H63)</f>
        <v>17126</v>
      </c>
      <c r="I57" s="96">
        <f>SUM(I58:I63)</f>
        <v>18947</v>
      </c>
      <c r="J57" s="95">
        <f aca="true" t="shared" si="32" ref="J57:J63">G57-D57</f>
        <v>-287</v>
      </c>
      <c r="K57" s="97">
        <f aca="true" t="shared" si="33" ref="K57:K63">100*J57/D57</f>
        <v>-0.7893289328932893</v>
      </c>
      <c r="L57" s="96">
        <f>SUM(L58:L63)</f>
        <v>10554</v>
      </c>
      <c r="M57" s="96">
        <f>SUM(M58:M63)</f>
        <v>10640</v>
      </c>
      <c r="N57" s="95">
        <f aca="true" t="shared" si="34" ref="N57:N63">M57-L57</f>
        <v>86</v>
      </c>
      <c r="O57" s="94">
        <f aca="true" t="shared" si="35" ref="O57:O63">100*N57/L57</f>
        <v>0.8148569262838734</v>
      </c>
      <c r="P57" s="94">
        <f aca="true" t="shared" si="36" ref="P57:P63">100*G57/G$8</f>
        <v>3.047012326407806</v>
      </c>
      <c r="Q57" s="94">
        <f aca="true" t="shared" si="37" ref="Q57:Q63">G57/M57</f>
        <v>3.3903195488721805</v>
      </c>
      <c r="R57" s="93">
        <f aca="true" t="shared" si="38" ref="R57:R63">100*H57/I57</f>
        <v>90.38897978571805</v>
      </c>
      <c r="S57" s="92">
        <f aca="true" t="shared" si="39" ref="S57:S63">G57/T57</f>
        <v>137.18577676364328</v>
      </c>
      <c r="T57" s="92">
        <f>SUM(T58:T63)</f>
        <v>262.95</v>
      </c>
    </row>
    <row r="58" spans="1:20" ht="15.75" customHeight="1">
      <c r="A58" s="81"/>
      <c r="B58" s="102"/>
      <c r="C58" s="101" t="s">
        <v>134</v>
      </c>
      <c r="D58" s="109">
        <f t="shared" si="30"/>
        <v>5959</v>
      </c>
      <c r="E58" s="107">
        <v>2836</v>
      </c>
      <c r="F58" s="107">
        <v>3123</v>
      </c>
      <c r="G58" s="109">
        <f t="shared" si="31"/>
        <v>5950</v>
      </c>
      <c r="H58" s="107">
        <v>2827</v>
      </c>
      <c r="I58" s="107">
        <v>3123</v>
      </c>
      <c r="J58" s="106">
        <f t="shared" si="32"/>
        <v>-9</v>
      </c>
      <c r="K58" s="108">
        <f t="shared" si="33"/>
        <v>-0.15103205235777814</v>
      </c>
      <c r="L58" s="107">
        <v>1628</v>
      </c>
      <c r="M58" s="107">
        <v>1666</v>
      </c>
      <c r="N58" s="106">
        <f t="shared" si="34"/>
        <v>38</v>
      </c>
      <c r="O58" s="105">
        <f t="shared" si="35"/>
        <v>2.3341523341523343</v>
      </c>
      <c r="P58" s="105">
        <f t="shared" si="36"/>
        <v>0.5025842969014622</v>
      </c>
      <c r="Q58" s="105">
        <f t="shared" si="37"/>
        <v>3.5714285714285716</v>
      </c>
      <c r="R58" s="104">
        <f t="shared" si="38"/>
        <v>90.52193403778418</v>
      </c>
      <c r="S58" s="99">
        <f t="shared" si="39"/>
        <v>209.50704225352115</v>
      </c>
      <c r="T58" s="103">
        <v>28.4</v>
      </c>
    </row>
    <row r="59" spans="1:20" ht="15.75" customHeight="1">
      <c r="A59" s="81"/>
      <c r="B59" s="102"/>
      <c r="C59" s="101" t="s">
        <v>133</v>
      </c>
      <c r="D59" s="109">
        <f t="shared" si="30"/>
        <v>5597</v>
      </c>
      <c r="E59" s="107">
        <v>2643</v>
      </c>
      <c r="F59" s="107">
        <v>2954</v>
      </c>
      <c r="G59" s="109">
        <f t="shared" si="31"/>
        <v>5530</v>
      </c>
      <c r="H59" s="107">
        <v>2614</v>
      </c>
      <c r="I59" s="107">
        <v>2916</v>
      </c>
      <c r="J59" s="106">
        <f t="shared" si="32"/>
        <v>-67</v>
      </c>
      <c r="K59" s="108">
        <f t="shared" si="33"/>
        <v>-1.197069858852957</v>
      </c>
      <c r="L59" s="107">
        <v>1655</v>
      </c>
      <c r="M59" s="107">
        <v>1670</v>
      </c>
      <c r="N59" s="106">
        <f t="shared" si="34"/>
        <v>15</v>
      </c>
      <c r="O59" s="105">
        <f t="shared" si="35"/>
        <v>0.9063444108761329</v>
      </c>
      <c r="P59" s="105">
        <f t="shared" si="36"/>
        <v>0.46710775829665313</v>
      </c>
      <c r="Q59" s="105">
        <f t="shared" si="37"/>
        <v>3.311377245508982</v>
      </c>
      <c r="R59" s="104">
        <f t="shared" si="38"/>
        <v>89.64334705075446</v>
      </c>
      <c r="S59" s="99">
        <f t="shared" si="39"/>
        <v>204.8148148148148</v>
      </c>
      <c r="T59" s="103">
        <v>27</v>
      </c>
    </row>
    <row r="60" spans="1:20" ht="15.75" customHeight="1">
      <c r="A60" s="81"/>
      <c r="B60" s="102"/>
      <c r="C60" s="101" t="s">
        <v>132</v>
      </c>
      <c r="D60" s="109">
        <f t="shared" si="30"/>
        <v>7635</v>
      </c>
      <c r="E60" s="107">
        <v>3600</v>
      </c>
      <c r="F60" s="107">
        <v>4035</v>
      </c>
      <c r="G60" s="109">
        <f t="shared" si="31"/>
        <v>7552</v>
      </c>
      <c r="H60" s="107">
        <v>3565</v>
      </c>
      <c r="I60" s="107">
        <v>3987</v>
      </c>
      <c r="J60" s="106">
        <f t="shared" si="32"/>
        <v>-83</v>
      </c>
      <c r="K60" s="108">
        <f t="shared" si="33"/>
        <v>-1.0870988867059594</v>
      </c>
      <c r="L60" s="107">
        <v>2232</v>
      </c>
      <c r="M60" s="107">
        <v>2219</v>
      </c>
      <c r="N60" s="106">
        <f t="shared" si="34"/>
        <v>-13</v>
      </c>
      <c r="O60" s="105">
        <f t="shared" si="35"/>
        <v>-0.5824372759856631</v>
      </c>
      <c r="P60" s="105">
        <f t="shared" si="36"/>
        <v>0.6379019512940912</v>
      </c>
      <c r="Q60" s="105">
        <f t="shared" si="37"/>
        <v>3.4033348355114916</v>
      </c>
      <c r="R60" s="104">
        <f t="shared" si="38"/>
        <v>89.41560070228242</v>
      </c>
      <c r="S60" s="99">
        <f t="shared" si="39"/>
        <v>76.65448639870077</v>
      </c>
      <c r="T60" s="103">
        <v>98.52</v>
      </c>
    </row>
    <row r="61" spans="1:20" ht="15.75" customHeight="1">
      <c r="A61" s="81"/>
      <c r="B61" s="102"/>
      <c r="C61" s="101" t="s">
        <v>131</v>
      </c>
      <c r="D61" s="109">
        <f t="shared" si="30"/>
        <v>8613</v>
      </c>
      <c r="E61" s="107">
        <v>4138</v>
      </c>
      <c r="F61" s="107">
        <v>4475</v>
      </c>
      <c r="G61" s="109">
        <f t="shared" si="31"/>
        <v>8549</v>
      </c>
      <c r="H61" s="107">
        <v>4093</v>
      </c>
      <c r="I61" s="107">
        <v>4456</v>
      </c>
      <c r="J61" s="106">
        <f t="shared" si="32"/>
        <v>-64</v>
      </c>
      <c r="K61" s="108">
        <f t="shared" si="33"/>
        <v>-0.7430628120283292</v>
      </c>
      <c r="L61" s="107">
        <v>2531</v>
      </c>
      <c r="M61" s="107">
        <v>2556</v>
      </c>
      <c r="N61" s="106">
        <f t="shared" si="34"/>
        <v>25</v>
      </c>
      <c r="O61" s="105">
        <f t="shared" si="35"/>
        <v>0.9877518767285658</v>
      </c>
      <c r="P61" s="105">
        <f t="shared" si="36"/>
        <v>0.7221164965059833</v>
      </c>
      <c r="Q61" s="105">
        <f t="shared" si="37"/>
        <v>3.344679186228482</v>
      </c>
      <c r="R61" s="104">
        <f t="shared" si="38"/>
        <v>91.8536804308797</v>
      </c>
      <c r="S61" s="99">
        <f t="shared" si="39"/>
        <v>179.67633459436738</v>
      </c>
      <c r="T61" s="103">
        <v>47.58</v>
      </c>
    </row>
    <row r="62" spans="1:20" ht="15.75" customHeight="1">
      <c r="A62" s="81"/>
      <c r="B62" s="102"/>
      <c r="C62" s="101" t="s">
        <v>130</v>
      </c>
      <c r="D62" s="109">
        <f t="shared" si="30"/>
        <v>3412</v>
      </c>
      <c r="E62" s="107">
        <v>1581</v>
      </c>
      <c r="F62" s="107">
        <v>1831</v>
      </c>
      <c r="G62" s="109">
        <f t="shared" si="31"/>
        <v>3389</v>
      </c>
      <c r="H62" s="107">
        <v>1572</v>
      </c>
      <c r="I62" s="107">
        <v>1817</v>
      </c>
      <c r="J62" s="106">
        <f t="shared" si="32"/>
        <v>-23</v>
      </c>
      <c r="K62" s="108">
        <f t="shared" si="33"/>
        <v>-0.6740914419695193</v>
      </c>
      <c r="L62" s="107">
        <v>934</v>
      </c>
      <c r="M62" s="107">
        <v>940</v>
      </c>
      <c r="N62" s="106">
        <f t="shared" si="34"/>
        <v>6</v>
      </c>
      <c r="O62" s="105">
        <f t="shared" si="35"/>
        <v>0.6423982869379015</v>
      </c>
      <c r="P62" s="105">
        <f t="shared" si="36"/>
        <v>0.2862618793611858</v>
      </c>
      <c r="Q62" s="105">
        <f t="shared" si="37"/>
        <v>3.6053191489361702</v>
      </c>
      <c r="R62" s="104">
        <f t="shared" si="38"/>
        <v>86.51623555310952</v>
      </c>
      <c r="S62" s="99">
        <f t="shared" si="39"/>
        <v>72.61624169702164</v>
      </c>
      <c r="T62" s="103">
        <v>46.67</v>
      </c>
    </row>
    <row r="63" spans="1:20" ht="15.75" customHeight="1">
      <c r="A63" s="81"/>
      <c r="B63" s="102"/>
      <c r="C63" s="101" t="s">
        <v>129</v>
      </c>
      <c r="D63" s="109">
        <f t="shared" si="30"/>
        <v>5144</v>
      </c>
      <c r="E63" s="107">
        <v>2464</v>
      </c>
      <c r="F63" s="107">
        <v>2680</v>
      </c>
      <c r="G63" s="109">
        <f t="shared" si="31"/>
        <v>5103</v>
      </c>
      <c r="H63" s="107">
        <v>2455</v>
      </c>
      <c r="I63" s="107">
        <v>2648</v>
      </c>
      <c r="J63" s="106">
        <f t="shared" si="32"/>
        <v>-41</v>
      </c>
      <c r="K63" s="108">
        <f t="shared" si="33"/>
        <v>-0.797045101088647</v>
      </c>
      <c r="L63" s="107">
        <v>1574</v>
      </c>
      <c r="M63" s="107">
        <v>1589</v>
      </c>
      <c r="N63" s="106">
        <f t="shared" si="34"/>
        <v>15</v>
      </c>
      <c r="O63" s="105">
        <f t="shared" si="35"/>
        <v>0.9529860228716646</v>
      </c>
      <c r="P63" s="105">
        <f t="shared" si="36"/>
        <v>0.43103994404843055</v>
      </c>
      <c r="Q63" s="105">
        <f t="shared" si="37"/>
        <v>3.211453744493392</v>
      </c>
      <c r="R63" s="104">
        <f t="shared" si="38"/>
        <v>92.71148036253777</v>
      </c>
      <c r="S63" s="99">
        <f t="shared" si="39"/>
        <v>345.2638700947226</v>
      </c>
      <c r="T63" s="103">
        <v>14.78</v>
      </c>
    </row>
    <row r="64" spans="1:20" ht="15.75" customHeight="1">
      <c r="A64" s="81"/>
      <c r="B64" s="102"/>
      <c r="C64" s="101"/>
      <c r="D64" s="100"/>
      <c r="E64" s="100"/>
      <c r="F64" s="100"/>
      <c r="G64" s="100"/>
      <c r="H64" s="100"/>
      <c r="I64" s="100"/>
      <c r="J64" s="100"/>
      <c r="K64" s="100"/>
      <c r="L64" s="100"/>
      <c r="M64" s="100"/>
      <c r="N64" s="100"/>
      <c r="O64" s="100"/>
      <c r="P64" s="100"/>
      <c r="Q64" s="100"/>
      <c r="R64" s="100"/>
      <c r="S64" s="100"/>
      <c r="T64" s="99"/>
    </row>
    <row r="65" spans="1:20" ht="15.75" customHeight="1">
      <c r="A65" s="98"/>
      <c r="B65" s="332" t="s">
        <v>128</v>
      </c>
      <c r="C65" s="333"/>
      <c r="D65" s="96">
        <f>SUM(E65:F65)</f>
        <v>36265</v>
      </c>
      <c r="E65" s="96">
        <f>SUM(E66:E69)</f>
        <v>16884</v>
      </c>
      <c r="F65" s="96">
        <f>SUM(F66:F69)</f>
        <v>19381</v>
      </c>
      <c r="G65" s="96">
        <f>SUM(H65:I65)</f>
        <v>35546</v>
      </c>
      <c r="H65" s="96">
        <f>SUM(H66:H69)</f>
        <v>16560</v>
      </c>
      <c r="I65" s="96">
        <f>SUM(I66:I69)</f>
        <v>18986</v>
      </c>
      <c r="J65" s="95">
        <f>G65-D65</f>
        <v>-719</v>
      </c>
      <c r="K65" s="97">
        <f>100*J65/D65</f>
        <v>-1.982627878119399</v>
      </c>
      <c r="L65" s="96">
        <f>SUM(L66:L69)</f>
        <v>12223</v>
      </c>
      <c r="M65" s="96">
        <f>SUM(M66:M69)</f>
        <v>12212</v>
      </c>
      <c r="N65" s="95">
        <f>M65-L65</f>
        <v>-11</v>
      </c>
      <c r="O65" s="94">
        <f>100*N65/L65</f>
        <v>-0.08999427309171235</v>
      </c>
      <c r="P65" s="94">
        <f>100*G65/G$8</f>
        <v>3.002497717253677</v>
      </c>
      <c r="Q65" s="94">
        <f>G65/M65</f>
        <v>2.9107435309531606</v>
      </c>
      <c r="R65" s="93">
        <f>100*H65/I65</f>
        <v>87.2221636995681</v>
      </c>
      <c r="S65" s="92">
        <f>G65/T65</f>
        <v>63.436484991255305</v>
      </c>
      <c r="T65" s="92">
        <f>SUM(T66:T69)</f>
        <v>560.34</v>
      </c>
    </row>
    <row r="66" spans="1:20" ht="15.75" customHeight="1">
      <c r="A66" s="81"/>
      <c r="B66" s="102"/>
      <c r="C66" s="101" t="s">
        <v>127</v>
      </c>
      <c r="D66" s="109">
        <f>SUM(E66:F66)</f>
        <v>11378</v>
      </c>
      <c r="E66" s="107">
        <v>5399</v>
      </c>
      <c r="F66" s="107">
        <v>5979</v>
      </c>
      <c r="G66" s="109">
        <f>SUM(H66:I66)</f>
        <v>11214</v>
      </c>
      <c r="H66" s="107">
        <v>5326</v>
      </c>
      <c r="I66" s="107">
        <v>5888</v>
      </c>
      <c r="J66" s="106">
        <f>G66-D66</f>
        <v>-164</v>
      </c>
      <c r="K66" s="108">
        <f>100*J66/D66</f>
        <v>-1.4413780980840218</v>
      </c>
      <c r="L66" s="107">
        <v>3750</v>
      </c>
      <c r="M66" s="107">
        <v>3776</v>
      </c>
      <c r="N66" s="106">
        <f>M66-L66</f>
        <v>26</v>
      </c>
      <c r="O66" s="105">
        <f>100*N66/L66</f>
        <v>0.6933333333333334</v>
      </c>
      <c r="P66" s="105">
        <f>100*G66/G$8</f>
        <v>0.947223580748403</v>
      </c>
      <c r="Q66" s="105">
        <f>G66/M66</f>
        <v>2.9698093220338984</v>
      </c>
      <c r="R66" s="104">
        <f>100*H66/I66</f>
        <v>90.45516304347827</v>
      </c>
      <c r="S66" s="99">
        <f>G66/T66</f>
        <v>61.2117903930131</v>
      </c>
      <c r="T66" s="103">
        <v>183.2</v>
      </c>
    </row>
    <row r="67" spans="1:20" ht="15.75" customHeight="1">
      <c r="A67" s="81"/>
      <c r="B67" s="102"/>
      <c r="C67" s="101" t="s">
        <v>126</v>
      </c>
      <c r="D67" s="109">
        <f>SUM(E67:F67)</f>
        <v>8422</v>
      </c>
      <c r="E67" s="107">
        <v>3824</v>
      </c>
      <c r="F67" s="107">
        <v>4598</v>
      </c>
      <c r="G67" s="109">
        <f>SUM(H67:I67)</f>
        <v>8185</v>
      </c>
      <c r="H67" s="107">
        <v>3706</v>
      </c>
      <c r="I67" s="107">
        <v>4479</v>
      </c>
      <c r="J67" s="106">
        <f>G67-D67</f>
        <v>-237</v>
      </c>
      <c r="K67" s="108">
        <f>100*J67/D67</f>
        <v>-2.8140584184279267</v>
      </c>
      <c r="L67" s="107">
        <v>3244</v>
      </c>
      <c r="M67" s="107">
        <v>3233</v>
      </c>
      <c r="N67" s="106">
        <f>M67-L67</f>
        <v>-11</v>
      </c>
      <c r="O67" s="105">
        <f>100*N67/L67</f>
        <v>-0.33908754623921084</v>
      </c>
      <c r="P67" s="105">
        <f>100*G67/G$8</f>
        <v>0.6913701630484821</v>
      </c>
      <c r="Q67" s="105">
        <f>G67/M67</f>
        <v>2.5317042994123105</v>
      </c>
      <c r="R67" s="104">
        <f>100*H67/I67</f>
        <v>82.74168341147578</v>
      </c>
      <c r="S67" s="99">
        <f>G67/T67</f>
        <v>51.955059032626636</v>
      </c>
      <c r="T67" s="103">
        <v>157.54</v>
      </c>
    </row>
    <row r="68" spans="1:20" ht="15.75" customHeight="1">
      <c r="A68" s="81"/>
      <c r="B68" s="102"/>
      <c r="C68" s="101" t="s">
        <v>125</v>
      </c>
      <c r="D68" s="109">
        <f>SUM(E68:F68)</f>
        <v>11918</v>
      </c>
      <c r="E68" s="107">
        <v>5510</v>
      </c>
      <c r="F68" s="107">
        <v>6408</v>
      </c>
      <c r="G68" s="109">
        <f>SUM(H68:I68)</f>
        <v>11670</v>
      </c>
      <c r="H68" s="107">
        <v>5390</v>
      </c>
      <c r="I68" s="107">
        <v>6280</v>
      </c>
      <c r="J68" s="106">
        <f>G68-D68</f>
        <v>-248</v>
      </c>
      <c r="K68" s="108">
        <f>100*J68/D68</f>
        <v>-2.0808860547071655</v>
      </c>
      <c r="L68" s="107">
        <v>3894</v>
      </c>
      <c r="M68" s="107">
        <v>3876</v>
      </c>
      <c r="N68" s="106">
        <f>M68-L68</f>
        <v>-18</v>
      </c>
      <c r="O68" s="105">
        <f>100*N68/L68</f>
        <v>-0.4622496147919877</v>
      </c>
      <c r="P68" s="105">
        <f>100*G68/G$8</f>
        <v>0.9857409655193385</v>
      </c>
      <c r="Q68" s="105">
        <f>G68/M68</f>
        <v>3.0108359133126936</v>
      </c>
      <c r="R68" s="104">
        <f>100*H68/I68</f>
        <v>85.828025477707</v>
      </c>
      <c r="S68" s="99">
        <f>G68/T68</f>
        <v>101.07396500952711</v>
      </c>
      <c r="T68" s="103">
        <v>115.46</v>
      </c>
    </row>
    <row r="69" spans="1:20" ht="15.75" customHeight="1">
      <c r="A69" s="81"/>
      <c r="B69" s="102"/>
      <c r="C69" s="101" t="s">
        <v>124</v>
      </c>
      <c r="D69" s="109">
        <f>SUM(E69:F69)</f>
        <v>4547</v>
      </c>
      <c r="E69" s="107">
        <v>2151</v>
      </c>
      <c r="F69" s="107">
        <v>2396</v>
      </c>
      <c r="G69" s="109">
        <f>SUM(H69:I69)</f>
        <v>4477</v>
      </c>
      <c r="H69" s="107">
        <v>2138</v>
      </c>
      <c r="I69" s="107">
        <v>2339</v>
      </c>
      <c r="J69" s="106">
        <f>G69-D69</f>
        <v>-70</v>
      </c>
      <c r="K69" s="108">
        <f>100*J69/D69</f>
        <v>-1.5394765779634925</v>
      </c>
      <c r="L69" s="107">
        <v>1335</v>
      </c>
      <c r="M69" s="107">
        <v>1327</v>
      </c>
      <c r="N69" s="106">
        <f>M69-L69</f>
        <v>-8</v>
      </c>
      <c r="O69" s="105">
        <f>100*N69/L69</f>
        <v>-0.599250936329588</v>
      </c>
      <c r="P69" s="105">
        <f>100*G69/G$8</f>
        <v>0.37816300793745317</v>
      </c>
      <c r="Q69" s="105">
        <f>G69/M69</f>
        <v>3.373775433308214</v>
      </c>
      <c r="R69" s="104">
        <f>100*H69/I69</f>
        <v>91.4065840102608</v>
      </c>
      <c r="S69" s="99">
        <f>G69/T69</f>
        <v>42.99020549260611</v>
      </c>
      <c r="T69" s="103">
        <v>104.14</v>
      </c>
    </row>
    <row r="70" spans="1:20" ht="15.75" customHeight="1">
      <c r="A70" s="81"/>
      <c r="B70" s="102"/>
      <c r="C70" s="101"/>
      <c r="D70" s="100"/>
      <c r="E70" s="100"/>
      <c r="F70" s="100"/>
      <c r="G70" s="100"/>
      <c r="H70" s="100"/>
      <c r="I70" s="100"/>
      <c r="J70" s="100"/>
      <c r="K70" s="100"/>
      <c r="L70" s="100"/>
      <c r="M70" s="100"/>
      <c r="N70" s="100"/>
      <c r="O70" s="100"/>
      <c r="P70" s="100"/>
      <c r="Q70" s="100"/>
      <c r="R70" s="100"/>
      <c r="S70" s="100"/>
      <c r="T70" s="99"/>
    </row>
    <row r="71" spans="1:20" ht="15.75" customHeight="1">
      <c r="A71" s="98"/>
      <c r="B71" s="332" t="s">
        <v>123</v>
      </c>
      <c r="C71" s="333"/>
      <c r="D71" s="96">
        <f>SUM(E71:F71)</f>
        <v>7869</v>
      </c>
      <c r="E71" s="96">
        <f>SUM(E72)</f>
        <v>3654</v>
      </c>
      <c r="F71" s="96">
        <f>SUM(F72)</f>
        <v>4215</v>
      </c>
      <c r="G71" s="96">
        <f>SUM(H71:I71)</f>
        <v>7738</v>
      </c>
      <c r="H71" s="96">
        <f>SUM(H72)</f>
        <v>3590</v>
      </c>
      <c r="I71" s="96">
        <f>SUM(I72)</f>
        <v>4148</v>
      </c>
      <c r="J71" s="95">
        <f>G71-D71</f>
        <v>-131</v>
      </c>
      <c r="K71" s="97">
        <f>100*J71/D71</f>
        <v>-1.664760452408184</v>
      </c>
      <c r="L71" s="96">
        <f>SUM(L72)</f>
        <v>2621</v>
      </c>
      <c r="M71" s="96">
        <f>SUM(M72)</f>
        <v>2625</v>
      </c>
      <c r="N71" s="95">
        <f>M71-L71</f>
        <v>4</v>
      </c>
      <c r="O71" s="94">
        <f>100*N71/L71</f>
        <v>0.15261350629530712</v>
      </c>
      <c r="P71" s="94">
        <f>100*G71/G$8</f>
        <v>0.6536129898190781</v>
      </c>
      <c r="Q71" s="94">
        <f>G71/M71</f>
        <v>2.9478095238095237</v>
      </c>
      <c r="R71" s="93">
        <f>100*H71/I71</f>
        <v>86.54773384763742</v>
      </c>
      <c r="S71" s="92">
        <f>G71/T71</f>
        <v>143.80226723657313</v>
      </c>
      <c r="T71" s="92">
        <f>SUM(T72)</f>
        <v>53.81</v>
      </c>
    </row>
    <row r="72" spans="1:20" ht="15.75" customHeight="1">
      <c r="A72" s="91"/>
      <c r="B72" s="91"/>
      <c r="C72" s="90" t="s">
        <v>122</v>
      </c>
      <c r="D72" s="88">
        <f>SUM(E72:F72)</f>
        <v>7869</v>
      </c>
      <c r="E72" s="88">
        <v>3654</v>
      </c>
      <c r="F72" s="88">
        <v>4215</v>
      </c>
      <c r="G72" s="88">
        <f>SUM(H72:I72)</f>
        <v>7738</v>
      </c>
      <c r="H72" s="88">
        <v>3590</v>
      </c>
      <c r="I72" s="88">
        <v>4148</v>
      </c>
      <c r="J72" s="87">
        <f>G72-D72</f>
        <v>-131</v>
      </c>
      <c r="K72" s="89">
        <f>100*J72/D72</f>
        <v>-1.664760452408184</v>
      </c>
      <c r="L72" s="88">
        <v>2621</v>
      </c>
      <c r="M72" s="88">
        <v>2625</v>
      </c>
      <c r="N72" s="87">
        <f>M72-L72</f>
        <v>4</v>
      </c>
      <c r="O72" s="86">
        <f>100*N72/L72</f>
        <v>0.15261350629530712</v>
      </c>
      <c r="P72" s="86">
        <f>100*G72/G$8</f>
        <v>0.6536129898190781</v>
      </c>
      <c r="Q72" s="86">
        <f>G72/M72</f>
        <v>2.9478095238095237</v>
      </c>
      <c r="R72" s="85">
        <f>100*H72/I72</f>
        <v>86.54773384763742</v>
      </c>
      <c r="S72" s="84">
        <f>G72/T72</f>
        <v>143.80226723657313</v>
      </c>
      <c r="T72" s="84">
        <v>53.81</v>
      </c>
    </row>
    <row r="73" spans="1:20" ht="15.75" customHeight="1">
      <c r="A73" s="81" t="s">
        <v>121</v>
      </c>
      <c r="B73" s="81"/>
      <c r="C73" s="81"/>
      <c r="D73" s="82"/>
      <c r="E73" s="82"/>
      <c r="F73" s="82"/>
      <c r="G73" s="82"/>
      <c r="H73" s="82"/>
      <c r="I73" s="82"/>
      <c r="J73" s="82"/>
      <c r="K73" s="82"/>
      <c r="L73" s="82"/>
      <c r="M73" s="82"/>
      <c r="N73" s="83"/>
      <c r="O73" s="82"/>
      <c r="P73" s="82"/>
      <c r="Q73" s="82"/>
      <c r="R73" s="82"/>
      <c r="S73" s="82"/>
      <c r="T73" s="82"/>
    </row>
    <row r="74" spans="1:20" ht="15.75" customHeight="1">
      <c r="A74" s="81" t="s">
        <v>120</v>
      </c>
      <c r="B74" s="81"/>
      <c r="C74" s="81"/>
      <c r="D74" s="30"/>
      <c r="E74" s="30"/>
      <c r="F74" s="30"/>
      <c r="G74" s="30"/>
      <c r="H74" s="30"/>
      <c r="I74" s="30"/>
      <c r="J74" s="30"/>
      <c r="K74" s="30"/>
      <c r="L74" s="30"/>
      <c r="M74" s="30"/>
      <c r="N74" s="65"/>
      <c r="O74" s="30"/>
      <c r="P74" s="30"/>
      <c r="Q74" s="30"/>
      <c r="R74" s="30"/>
      <c r="S74" s="30"/>
      <c r="T74" s="30"/>
    </row>
    <row r="75" spans="1:20" ht="15.75" customHeight="1">
      <c r="A75" s="81" t="s">
        <v>119</v>
      </c>
      <c r="B75" s="81"/>
      <c r="C75" s="81"/>
      <c r="D75" s="30"/>
      <c r="E75" s="30"/>
      <c r="F75" s="30"/>
      <c r="G75" s="30"/>
      <c r="H75" s="30"/>
      <c r="I75" s="30"/>
      <c r="J75" s="30"/>
      <c r="K75" s="30"/>
      <c r="L75" s="30"/>
      <c r="M75" s="30"/>
      <c r="N75" s="65"/>
      <c r="O75" s="30"/>
      <c r="P75" s="30"/>
      <c r="Q75" s="30"/>
      <c r="R75" s="30"/>
      <c r="S75" s="30"/>
      <c r="T75" s="30"/>
    </row>
    <row r="76" spans="1:20" ht="15.75" customHeight="1">
      <c r="A76" s="81" t="s">
        <v>118</v>
      </c>
      <c r="B76" s="81"/>
      <c r="C76" s="81"/>
      <c r="D76" s="30"/>
      <c r="E76" s="30"/>
      <c r="F76" s="30"/>
      <c r="G76" s="30"/>
      <c r="H76" s="30"/>
      <c r="I76" s="30"/>
      <c r="J76" s="30"/>
      <c r="K76" s="30"/>
      <c r="L76" s="30"/>
      <c r="M76" s="30"/>
      <c r="N76" s="65"/>
      <c r="O76" s="30"/>
      <c r="P76" s="30"/>
      <c r="Q76" s="30"/>
      <c r="R76" s="30"/>
      <c r="S76" s="30"/>
      <c r="T76" s="30"/>
    </row>
  </sheetData>
  <sheetProtection/>
  <mergeCells count="33">
    <mergeCell ref="Q5:Q6"/>
    <mergeCell ref="R5:R6"/>
    <mergeCell ref="G5:I5"/>
    <mergeCell ref="L5:L6"/>
    <mergeCell ref="M5:M6"/>
    <mergeCell ref="A3:T3"/>
    <mergeCell ref="T5:T6"/>
    <mergeCell ref="A8:C8"/>
    <mergeCell ref="A13:C13"/>
    <mergeCell ref="P5:P6"/>
    <mergeCell ref="A5:C6"/>
    <mergeCell ref="J5:K5"/>
    <mergeCell ref="N5:O5"/>
    <mergeCell ref="D5:F5"/>
    <mergeCell ref="A10:C10"/>
    <mergeCell ref="A14:C14"/>
    <mergeCell ref="B16:C16"/>
    <mergeCell ref="B17:C17"/>
    <mergeCell ref="A11:C11"/>
    <mergeCell ref="B25:C25"/>
    <mergeCell ref="B28:C28"/>
    <mergeCell ref="B18:C18"/>
    <mergeCell ref="B19:C19"/>
    <mergeCell ref="B20:C20"/>
    <mergeCell ref="B21:C21"/>
    <mergeCell ref="B22:C22"/>
    <mergeCell ref="B23:C23"/>
    <mergeCell ref="B65:C65"/>
    <mergeCell ref="B71:C71"/>
    <mergeCell ref="B34:C34"/>
    <mergeCell ref="B44:C44"/>
    <mergeCell ref="B51:C51"/>
    <mergeCell ref="B57:C57"/>
  </mergeCells>
  <printOptions horizontalCentered="1" verticalCentered="1"/>
  <pageMargins left="0.31496062992125984" right="0.11811023622047245" top="0.35433070866141736" bottom="0.15748031496062992" header="0" footer="0"/>
  <pageSetup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AA74"/>
  <sheetViews>
    <sheetView zoomScalePageLayoutView="0" workbookViewId="0" topLeftCell="A1">
      <selection activeCell="B6" sqref="B6:G6"/>
    </sheetView>
  </sheetViews>
  <sheetFormatPr defaultColWidth="10.59765625" defaultRowHeight="18.75" customHeight="1"/>
  <cols>
    <col min="1" max="2" width="3.09765625" style="0" customWidth="1"/>
    <col min="3" max="3" width="10.59765625" style="0" customWidth="1"/>
    <col min="4" max="4" width="11.8984375" style="0" customWidth="1"/>
    <col min="5" max="7" width="10.59765625" style="0" customWidth="1"/>
    <col min="8" max="8" width="11.8984375" style="0" customWidth="1"/>
    <col min="9" max="11" width="10.59765625" style="0" customWidth="1"/>
    <col min="12" max="12" width="11.8984375" style="0" customWidth="1"/>
    <col min="13" max="15" width="10.59765625" style="0" customWidth="1"/>
    <col min="16" max="16" width="11.8984375" style="0" customWidth="1"/>
    <col min="17" max="19" width="10.59765625" style="0" customWidth="1"/>
    <col min="20" max="20" width="11.8984375" style="0" customWidth="1"/>
    <col min="21" max="23" width="10.59765625" style="0" customWidth="1"/>
    <col min="24" max="24" width="11.8984375" style="0" customWidth="1"/>
  </cols>
  <sheetData>
    <row r="1" spans="1:27" ht="18.75" customHeight="1">
      <c r="A1" s="80" t="s">
        <v>213</v>
      </c>
      <c r="AA1" s="131" t="s">
        <v>214</v>
      </c>
    </row>
    <row r="3" spans="1:27" ht="18.75" customHeight="1">
      <c r="A3" s="347" t="s">
        <v>212</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row>
    <row r="4" spans="1:27" ht="18.75" customHeight="1" thickBot="1">
      <c r="A4" s="130"/>
      <c r="B4" s="130"/>
      <c r="C4" s="129"/>
      <c r="D4" s="129"/>
      <c r="E4" s="129"/>
      <c r="F4" s="129"/>
      <c r="G4" s="129"/>
      <c r="H4" s="129"/>
      <c r="I4" s="129"/>
      <c r="J4" s="129"/>
      <c r="K4" s="129"/>
      <c r="L4" s="129"/>
      <c r="M4" s="129"/>
      <c r="N4" s="129"/>
      <c r="O4" s="129"/>
      <c r="P4" s="129"/>
      <c r="Q4" s="129"/>
      <c r="R4" s="129"/>
      <c r="S4" s="129"/>
      <c r="T4" s="129"/>
      <c r="U4" s="129"/>
      <c r="V4" s="129"/>
      <c r="W4" s="129"/>
      <c r="X4" s="129"/>
      <c r="Y4" s="129"/>
      <c r="Z4" s="129"/>
      <c r="AA4" s="129"/>
    </row>
    <row r="5" spans="1:27" ht="18.75" customHeight="1">
      <c r="A5" s="337" t="s">
        <v>211</v>
      </c>
      <c r="B5" s="338"/>
      <c r="C5" s="339"/>
      <c r="D5" s="342" t="s">
        <v>210</v>
      </c>
      <c r="E5" s="344"/>
      <c r="F5" s="344"/>
      <c r="G5" s="343"/>
      <c r="H5" s="342" t="s">
        <v>209</v>
      </c>
      <c r="I5" s="344"/>
      <c r="J5" s="344"/>
      <c r="K5" s="343"/>
      <c r="L5" s="342" t="s">
        <v>208</v>
      </c>
      <c r="M5" s="344"/>
      <c r="N5" s="344"/>
      <c r="O5" s="343"/>
      <c r="P5" s="342" t="s">
        <v>207</v>
      </c>
      <c r="Q5" s="344"/>
      <c r="R5" s="344"/>
      <c r="S5" s="343"/>
      <c r="T5" s="342" t="s">
        <v>206</v>
      </c>
      <c r="U5" s="344"/>
      <c r="V5" s="344"/>
      <c r="W5" s="343"/>
      <c r="X5" s="342" t="s">
        <v>205</v>
      </c>
      <c r="Y5" s="344"/>
      <c r="Z5" s="344"/>
      <c r="AA5" s="344"/>
    </row>
    <row r="6" spans="1:27" ht="18.75" customHeight="1">
      <c r="A6" s="340"/>
      <c r="B6" s="340"/>
      <c r="C6" s="341"/>
      <c r="D6" s="120" t="s">
        <v>204</v>
      </c>
      <c r="E6" s="120" t="s">
        <v>203</v>
      </c>
      <c r="F6" s="120" t="s">
        <v>84</v>
      </c>
      <c r="G6" s="120" t="s">
        <v>182</v>
      </c>
      <c r="H6" s="120" t="s">
        <v>204</v>
      </c>
      <c r="I6" s="120" t="s">
        <v>203</v>
      </c>
      <c r="J6" s="120" t="s">
        <v>84</v>
      </c>
      <c r="K6" s="120" t="s">
        <v>182</v>
      </c>
      <c r="L6" s="120" t="s">
        <v>204</v>
      </c>
      <c r="M6" s="120" t="s">
        <v>203</v>
      </c>
      <c r="N6" s="120" t="s">
        <v>84</v>
      </c>
      <c r="O6" s="120" t="s">
        <v>182</v>
      </c>
      <c r="P6" s="120" t="s">
        <v>204</v>
      </c>
      <c r="Q6" s="120" t="s">
        <v>203</v>
      </c>
      <c r="R6" s="120" t="s">
        <v>84</v>
      </c>
      <c r="S6" s="120" t="s">
        <v>182</v>
      </c>
      <c r="T6" s="120" t="s">
        <v>204</v>
      </c>
      <c r="U6" s="120" t="s">
        <v>203</v>
      </c>
      <c r="V6" s="120" t="s">
        <v>84</v>
      </c>
      <c r="W6" s="120" t="s">
        <v>182</v>
      </c>
      <c r="X6" s="120" t="s">
        <v>204</v>
      </c>
      <c r="Y6" s="120" t="s">
        <v>203</v>
      </c>
      <c r="Z6" s="120" t="s">
        <v>84</v>
      </c>
      <c r="AA6" s="149" t="s">
        <v>182</v>
      </c>
    </row>
    <row r="7" spans="1:27" ht="18.75" customHeight="1">
      <c r="A7" s="118"/>
      <c r="B7" s="118"/>
      <c r="C7" s="117"/>
      <c r="D7" s="116" t="s">
        <v>177</v>
      </c>
      <c r="E7" s="116" t="s">
        <v>178</v>
      </c>
      <c r="F7" s="116" t="s">
        <v>202</v>
      </c>
      <c r="G7" s="116" t="s">
        <v>178</v>
      </c>
      <c r="H7" s="116" t="s">
        <v>177</v>
      </c>
      <c r="I7" s="116" t="s">
        <v>178</v>
      </c>
      <c r="J7" s="116" t="s">
        <v>202</v>
      </c>
      <c r="K7" s="116" t="s">
        <v>178</v>
      </c>
      <c r="L7" s="116" t="s">
        <v>177</v>
      </c>
      <c r="M7" s="116" t="s">
        <v>178</v>
      </c>
      <c r="N7" s="116" t="s">
        <v>202</v>
      </c>
      <c r="O7" s="116" t="s">
        <v>178</v>
      </c>
      <c r="P7" s="116" t="s">
        <v>177</v>
      </c>
      <c r="Q7" s="116" t="s">
        <v>178</v>
      </c>
      <c r="R7" s="116" t="s">
        <v>202</v>
      </c>
      <c r="S7" s="116" t="s">
        <v>178</v>
      </c>
      <c r="T7" s="116" t="s">
        <v>177</v>
      </c>
      <c r="U7" s="116" t="s">
        <v>178</v>
      </c>
      <c r="V7" s="116" t="s">
        <v>202</v>
      </c>
      <c r="W7" s="116" t="s">
        <v>178</v>
      </c>
      <c r="X7" s="116" t="s">
        <v>177</v>
      </c>
      <c r="Y7" s="116" t="s">
        <v>178</v>
      </c>
      <c r="Z7" s="116" t="s">
        <v>202</v>
      </c>
      <c r="AA7" s="116" t="s">
        <v>178</v>
      </c>
    </row>
    <row r="8" spans="1:27" ht="18.75" customHeight="1">
      <c r="A8" s="332" t="s">
        <v>175</v>
      </c>
      <c r="B8" s="334"/>
      <c r="C8" s="333"/>
      <c r="D8" s="96">
        <f>SUM(D10:D11)</f>
        <v>1002420</v>
      </c>
      <c r="E8" s="138">
        <v>2.2</v>
      </c>
      <c r="F8" s="96">
        <f>SUM(F10:F11)</f>
        <v>254543</v>
      </c>
      <c r="G8" s="139">
        <v>10.5</v>
      </c>
      <c r="H8" s="96">
        <f>SUM(H10:H11)</f>
        <v>1069872</v>
      </c>
      <c r="I8" s="138">
        <f>100*(H8-D8)/D8</f>
        <v>6.728916023223799</v>
      </c>
      <c r="J8" s="96">
        <f>SUM(J10:J11)</f>
        <v>290183</v>
      </c>
      <c r="K8" s="138">
        <f>100*(J8-F8)/F8</f>
        <v>14.001563586506013</v>
      </c>
      <c r="L8" s="96">
        <f>SUM(L10:L11)</f>
        <v>1119304</v>
      </c>
      <c r="M8" s="138">
        <f>100*(L8-H8)/H8</f>
        <v>4.62036580076869</v>
      </c>
      <c r="N8" s="96">
        <f>SUM(N10:N11)</f>
        <v>322071</v>
      </c>
      <c r="O8" s="138">
        <f>100*(N8-J8)/J8</f>
        <v>10.988927676672995</v>
      </c>
      <c r="P8" s="96">
        <f>SUM(P10:P11)</f>
        <v>1152325</v>
      </c>
      <c r="Q8" s="138">
        <f>100*(P8-L8)/L8</f>
        <v>2.9501368707696924</v>
      </c>
      <c r="R8" s="96">
        <f>SUM(R10:R11)</f>
        <v>338066</v>
      </c>
      <c r="S8" s="138">
        <f>100*(R8-N8)/N8</f>
        <v>4.9662962514476625</v>
      </c>
      <c r="T8" s="96">
        <f>SUM(T10:T11)</f>
        <v>1164628</v>
      </c>
      <c r="U8" s="138">
        <f>100*(T8-P8)/P8</f>
        <v>1.0676675417091532</v>
      </c>
      <c r="V8" s="96">
        <f>SUM(V10:V11)</f>
        <v>361157</v>
      </c>
      <c r="W8" s="138">
        <f>100*(V8-R8)/R8</f>
        <v>6.830323073009413</v>
      </c>
      <c r="X8" s="96">
        <f>SUM(X10:X11)</f>
        <v>1180068</v>
      </c>
      <c r="Y8" s="138">
        <f>100*(X8-T8)/T8</f>
        <v>1.3257452164983154</v>
      </c>
      <c r="Z8" s="96">
        <f>SUM(Z10:Z11)</f>
        <v>390212</v>
      </c>
      <c r="AA8" s="138">
        <f>100*(Z8-V8)/V8</f>
        <v>8.044977668991603</v>
      </c>
    </row>
    <row r="9" spans="1:27" ht="18.75" customHeight="1">
      <c r="A9" s="112"/>
      <c r="B9" s="115"/>
      <c r="C9" s="113"/>
      <c r="D9" s="110"/>
      <c r="E9" s="138"/>
      <c r="F9" s="110"/>
      <c r="G9" s="139"/>
      <c r="H9" s="110"/>
      <c r="I9" s="110"/>
      <c r="J9" s="110"/>
      <c r="K9" s="110"/>
      <c r="L9" s="110"/>
      <c r="M9" s="110"/>
      <c r="N9" s="110"/>
      <c r="O9" s="110"/>
      <c r="P9" s="110"/>
      <c r="Q9" s="110"/>
      <c r="R9" s="110"/>
      <c r="S9" s="110"/>
      <c r="T9" s="110"/>
      <c r="U9" s="110"/>
      <c r="V9" s="110"/>
      <c r="W9" s="110"/>
      <c r="X9" s="110"/>
      <c r="Y9" s="110"/>
      <c r="Z9" s="110"/>
      <c r="AA9" s="110"/>
    </row>
    <row r="10" spans="1:27" ht="18.75" customHeight="1">
      <c r="A10" s="332" t="s">
        <v>174</v>
      </c>
      <c r="B10" s="334"/>
      <c r="C10" s="333"/>
      <c r="D10" s="96">
        <f>SUM(D16:D23)</f>
        <v>683937</v>
      </c>
      <c r="E10" s="138">
        <v>4.1</v>
      </c>
      <c r="F10" s="96">
        <f>SUM(F16:F23)</f>
        <v>179586</v>
      </c>
      <c r="G10" s="139">
        <v>12.5</v>
      </c>
      <c r="H10" s="96">
        <f>SUM(H16:H23)</f>
        <v>733001</v>
      </c>
      <c r="I10" s="138">
        <f>100*(H10-D10)/D10</f>
        <v>7.173760156271704</v>
      </c>
      <c r="J10" s="96">
        <f>SUM(J16:J23)</f>
        <v>206298</v>
      </c>
      <c r="K10" s="138">
        <f>100*(J10-F10)/F10</f>
        <v>14.874210684574521</v>
      </c>
      <c r="L10" s="96">
        <f>SUM(L16:L23)</f>
        <v>770252</v>
      </c>
      <c r="M10" s="138">
        <f>100*(L10-H10)/H10</f>
        <v>5.081984881330312</v>
      </c>
      <c r="N10" s="96">
        <f>SUM(N16:N23)</f>
        <v>229512</v>
      </c>
      <c r="O10" s="138">
        <f>100*(N10-J10)/J10</f>
        <v>11.252653927813164</v>
      </c>
      <c r="P10" s="96">
        <f>SUM(P16:P23)</f>
        <v>794811</v>
      </c>
      <c r="Q10" s="138">
        <f>100*(P10-L10)/L10</f>
        <v>3.1884370309976475</v>
      </c>
      <c r="R10" s="96">
        <f>SUM(R16:R23)</f>
        <v>241051</v>
      </c>
      <c r="S10" s="138">
        <f>100*(R10-N10)/N10</f>
        <v>5.027623827947994</v>
      </c>
      <c r="T10" s="96">
        <f>SUM(T16:T23)</f>
        <v>807536</v>
      </c>
      <c r="U10" s="138">
        <f>100*(T10-P10)/P10</f>
        <v>1.601009548181895</v>
      </c>
      <c r="V10" s="96">
        <f>SUM(V16:V23)</f>
        <v>258990</v>
      </c>
      <c r="W10" s="138">
        <f>100*(V10-R10)/R10</f>
        <v>7.44199360301347</v>
      </c>
      <c r="X10" s="96">
        <f>SUM(X16:X23)</f>
        <v>820354</v>
      </c>
      <c r="Y10" s="138">
        <f>100*(X10-T10)/T10</f>
        <v>1.587297656079729</v>
      </c>
      <c r="Z10" s="96">
        <f>SUM(Z16:Z23)</f>
        <v>280823</v>
      </c>
      <c r="AA10" s="138">
        <f>100*(Z10-V10)/V10</f>
        <v>8.430055214487046</v>
      </c>
    </row>
    <row r="11" spans="1:27" ht="18.75" customHeight="1">
      <c r="A11" s="332" t="s">
        <v>173</v>
      </c>
      <c r="B11" s="334"/>
      <c r="C11" s="333"/>
      <c r="D11" s="96">
        <f>SUM(D25,D28,D34,D44,D51,D57,D65,D71)</f>
        <v>318483</v>
      </c>
      <c r="E11" s="138">
        <v>-1.5</v>
      </c>
      <c r="F11" s="96">
        <f>SUM(F25,F28,F34,F44,F51,F57,F65,F71)</f>
        <v>74957</v>
      </c>
      <c r="G11" s="139">
        <v>5.8</v>
      </c>
      <c r="H11" s="96">
        <f>SUM(H25,H28,H34,H44,H51,H57,H65,H71)</f>
        <v>336871</v>
      </c>
      <c r="I11" s="138">
        <f>100*(H11-D11)/D11</f>
        <v>5.773620570014726</v>
      </c>
      <c r="J11" s="96">
        <f>SUM(J25,J28,J34,J44,J51,J57,J65,J71)</f>
        <v>83885</v>
      </c>
      <c r="K11" s="138">
        <f>100*(J11-F11)/F11</f>
        <v>11.910828875221794</v>
      </c>
      <c r="L11" s="96">
        <f>SUM(L25,L28,L34,L44,L51,L57,L65,L71)</f>
        <v>349052</v>
      </c>
      <c r="M11" s="138">
        <f>100*(L11-H11)/H11</f>
        <v>3.615924196502519</v>
      </c>
      <c r="N11" s="96">
        <f>SUM(N25,N28,N34,N44,N51,N57,N65,N71)</f>
        <v>92559</v>
      </c>
      <c r="O11" s="138">
        <f>100*(N11-J11)/J11</f>
        <v>10.340346903498837</v>
      </c>
      <c r="P11" s="96">
        <f>SUM(P25,P28,P34,P44,P51,P57,P65,P71)</f>
        <v>357514</v>
      </c>
      <c r="Q11" s="138">
        <f>100*(P11-L11)/L11</f>
        <v>2.4242806229444325</v>
      </c>
      <c r="R11" s="96">
        <f>SUM(R25,R28,R34,R44,R51,R57,R65,R71)</f>
        <v>97015</v>
      </c>
      <c r="S11" s="138">
        <f>100*(R11-N11)/N11</f>
        <v>4.814226601410992</v>
      </c>
      <c r="T11" s="96">
        <f>SUM(T25,T28,T34,T44,T51,T57,T65,T71)</f>
        <v>357092</v>
      </c>
      <c r="U11" s="138">
        <f>100*(T11-P11)/P11</f>
        <v>-0.1180373356008436</v>
      </c>
      <c r="V11" s="96">
        <f>SUM(V25,V28,V34,V44,V51,V57,V65,V71)</f>
        <v>102167</v>
      </c>
      <c r="W11" s="138">
        <f>100*(V11-R11)/R11</f>
        <v>5.310518991908467</v>
      </c>
      <c r="X11" s="96">
        <f>SUM(X25,X28,X34,X44,X51,X57,X65,X71)</f>
        <v>359714</v>
      </c>
      <c r="Y11" s="138">
        <f>100*(X11-T11)/T11</f>
        <v>0.7342645592732405</v>
      </c>
      <c r="Z11" s="96">
        <f>SUM(Z25,Z28,Z34,Z44,Z51,Z57,Z65,Z71)</f>
        <v>109389</v>
      </c>
      <c r="AA11" s="138">
        <f>100*(Z11-V11)/V11</f>
        <v>7.068818698797068</v>
      </c>
    </row>
    <row r="12" spans="1:27" ht="18.75" customHeight="1">
      <c r="A12" s="115"/>
      <c r="B12" s="115"/>
      <c r="C12" s="113"/>
      <c r="D12" s="110"/>
      <c r="E12" s="138"/>
      <c r="F12" s="110"/>
      <c r="G12" s="139"/>
      <c r="H12" s="110"/>
      <c r="I12" s="110"/>
      <c r="J12" s="110"/>
      <c r="K12" s="110"/>
      <c r="L12" s="110"/>
      <c r="M12" s="110"/>
      <c r="N12" s="110"/>
      <c r="O12" s="110"/>
      <c r="P12" s="110"/>
      <c r="Q12" s="110"/>
      <c r="R12" s="110"/>
      <c r="S12" s="110"/>
      <c r="T12" s="110"/>
      <c r="U12" s="110"/>
      <c r="V12" s="110"/>
      <c r="W12" s="110"/>
      <c r="X12" s="110"/>
      <c r="Y12" s="110"/>
      <c r="Z12" s="110"/>
      <c r="AA12" s="110"/>
    </row>
    <row r="13" spans="1:27" ht="18.75" customHeight="1">
      <c r="A13" s="332" t="s">
        <v>172</v>
      </c>
      <c r="B13" s="334"/>
      <c r="C13" s="333"/>
      <c r="D13" s="96">
        <f>SUM(D16,D18,D21,D23,D25,D28,D34,D44)</f>
        <v>707906</v>
      </c>
      <c r="E13" s="138">
        <v>5.8</v>
      </c>
      <c r="F13" s="96">
        <f>SUM(F16,F18,F21,F23,F25,F28,F34,F44)</f>
        <v>183157</v>
      </c>
      <c r="G13" s="139">
        <v>14.5</v>
      </c>
      <c r="H13" s="96">
        <f>SUM(H16,H18,H21,H23,H25,H28,H34,H44)</f>
        <v>779235</v>
      </c>
      <c r="I13" s="138">
        <f>100*(H13-D13)/D13</f>
        <v>10.076055295477083</v>
      </c>
      <c r="J13" s="96">
        <f>SUM(J16,J18,J21,J23,J25,J28,J34,J44)</f>
        <v>216647</v>
      </c>
      <c r="K13" s="138">
        <f>100*(J13-F13)/F13</f>
        <v>18.284859437531736</v>
      </c>
      <c r="L13" s="96">
        <f>SUM(L16,L18,L21,L23,L25,L28,L34,L44)</f>
        <v>832562</v>
      </c>
      <c r="M13" s="138">
        <f>100*(L13-H13)/H13</f>
        <v>6.843506772668065</v>
      </c>
      <c r="N13" s="96">
        <f>SUM(N16,N18,N21,N23,N25,N28,N34,N44)</f>
        <v>246769</v>
      </c>
      <c r="O13" s="138">
        <f>100*(N13-J13)/J13</f>
        <v>13.903723568754703</v>
      </c>
      <c r="P13" s="96">
        <f>SUM(P16,P18,P21,P23,P25,P28,P34,P44)</f>
        <v>871393</v>
      </c>
      <c r="Q13" s="138">
        <f>100*(P13-L13)/L13</f>
        <v>4.664037032677446</v>
      </c>
      <c r="R13" s="96">
        <f>SUM(R16,R18,R21,R23,R25,R28,R34,R44)</f>
        <v>262431</v>
      </c>
      <c r="S13" s="138">
        <f>100*(R13-N13)/N13</f>
        <v>6.346826384189262</v>
      </c>
      <c r="T13" s="96">
        <f>SUM(T16,T18,T21,T23,T25,T28,T34,T44)</f>
        <v>897386</v>
      </c>
      <c r="U13" s="138">
        <f>100*(T13-P13)/P13</f>
        <v>2.982925040710678</v>
      </c>
      <c r="V13" s="96">
        <f>SUM(V16,V18,V21,V23,V25,V28,V34,V44)</f>
        <v>284195</v>
      </c>
      <c r="W13" s="138">
        <f>100*(V13-R13)/R13</f>
        <v>8.293227553147304</v>
      </c>
      <c r="X13" s="96">
        <f>SUM(X16,X18,X21,X23,X25,X28,X34,X44)</f>
        <v>926752</v>
      </c>
      <c r="Y13" s="138">
        <f>100*(X13-T13)/T13</f>
        <v>3.2723933736430033</v>
      </c>
      <c r="Z13" s="96">
        <f>SUM(Z16,Z18,Z21,Z23,Z25,Z28,Z34,Z44)</f>
        <v>312750</v>
      </c>
      <c r="AA13" s="138">
        <f>100*(Z13-V13)/V13</f>
        <v>10.047678530586394</v>
      </c>
    </row>
    <row r="14" spans="1:27" ht="18.75" customHeight="1">
      <c r="A14" s="332" t="s">
        <v>171</v>
      </c>
      <c r="B14" s="334"/>
      <c r="C14" s="333"/>
      <c r="D14" s="96">
        <f>SUM(D17,D19,D20,D22,D51,D57,D65,D71)</f>
        <v>294514</v>
      </c>
      <c r="E14" s="138">
        <v>-5.3</v>
      </c>
      <c r="F14" s="96">
        <f>SUM(F17,F19,F20,F22,F51,F57,F65,F71)</f>
        <v>71386</v>
      </c>
      <c r="G14" s="139">
        <v>1.4</v>
      </c>
      <c r="H14" s="96">
        <f>SUM(H17,H19,H20,H22,H51,H57,H65,H71)</f>
        <v>290637</v>
      </c>
      <c r="I14" s="138">
        <f>100*(H14-D14)/D14</f>
        <v>-1.316406011259227</v>
      </c>
      <c r="J14" s="96">
        <f>SUM(J17,J19,J20,J22,J51,J57,J65,J71)</f>
        <v>73536</v>
      </c>
      <c r="K14" s="138">
        <f>100*(J14-F14)/F14</f>
        <v>3.011795029837783</v>
      </c>
      <c r="L14" s="96">
        <f>SUM(L17,L19,L20,L22,L51,L57,L65,L71)</f>
        <v>286742</v>
      </c>
      <c r="M14" s="138">
        <f>100*(L14-H14)/H14</f>
        <v>-1.3401597181363694</v>
      </c>
      <c r="N14" s="96">
        <f>SUM(N17,N19,N20,N22,N51,N57,N65,N71)</f>
        <v>75302</v>
      </c>
      <c r="O14" s="138">
        <f>100*(N14-J14)/J14</f>
        <v>2.401544821583986</v>
      </c>
      <c r="P14" s="96">
        <f>SUM(P17,P19,P20,P22,P51,P57,P65,P71)</f>
        <v>280932</v>
      </c>
      <c r="Q14" s="138">
        <f>100*(P14-L14)/L14</f>
        <v>-2.026211716455908</v>
      </c>
      <c r="R14" s="96">
        <f>SUM(R17,R19,R20,R22,R51,R57,R65,R71)</f>
        <v>75635</v>
      </c>
      <c r="S14" s="138">
        <f>100*(R14-N14)/N14</f>
        <v>0.4422193301638735</v>
      </c>
      <c r="T14" s="96">
        <f>SUM(T17,T19,T20,T22,T51,T57,T65,T71)</f>
        <v>267242</v>
      </c>
      <c r="U14" s="138">
        <f>100*(T14-P14)/P14</f>
        <v>-4.8730653681317895</v>
      </c>
      <c r="V14" s="96">
        <f>SUM(V17,V19,V20,V22,V51,V57,V65,V71)</f>
        <v>76962</v>
      </c>
      <c r="W14" s="138">
        <f>100*(V14-R14)/R14</f>
        <v>1.7544787466120182</v>
      </c>
      <c r="X14" s="96">
        <f>SUM(X17,X19,X20,X22,X51,X57,X65,X71)</f>
        <v>253316</v>
      </c>
      <c r="Y14" s="138">
        <f>100*(X14-T14)/T14</f>
        <v>-5.211007251854125</v>
      </c>
      <c r="Z14" s="96">
        <f>SUM(Z17,Z19,Z20,Z22,Z51,Z57,Z65,Z71)</f>
        <v>77462</v>
      </c>
      <c r="AA14" s="138">
        <f>100*(Z14-V14)/V14</f>
        <v>0.6496712663392323</v>
      </c>
    </row>
    <row r="15" spans="1:27" ht="18.75" customHeight="1">
      <c r="A15" s="114"/>
      <c r="B15" s="114"/>
      <c r="C15" s="113"/>
      <c r="D15" s="110"/>
      <c r="E15" s="138"/>
      <c r="F15" s="110"/>
      <c r="G15" s="139"/>
      <c r="H15" s="110"/>
      <c r="I15" s="138"/>
      <c r="J15" s="110"/>
      <c r="K15" s="138"/>
      <c r="L15" s="110"/>
      <c r="M15" s="138"/>
      <c r="N15" s="110"/>
      <c r="O15" s="138"/>
      <c r="P15" s="95"/>
      <c r="Q15" s="148"/>
      <c r="R15" s="95"/>
      <c r="S15" s="138"/>
      <c r="T15" s="95"/>
      <c r="U15" s="138"/>
      <c r="V15" s="95"/>
      <c r="W15" s="138"/>
      <c r="X15" s="95"/>
      <c r="Y15" s="138"/>
      <c r="Z15" s="95"/>
      <c r="AA15" s="138"/>
    </row>
    <row r="16" spans="1:27" ht="18.75" customHeight="1">
      <c r="A16" s="98"/>
      <c r="B16" s="332" t="s">
        <v>170</v>
      </c>
      <c r="C16" s="333"/>
      <c r="D16" s="96">
        <v>361379</v>
      </c>
      <c r="E16" s="138">
        <v>7.6</v>
      </c>
      <c r="F16" s="96">
        <v>99828</v>
      </c>
      <c r="G16" s="139">
        <v>17.3</v>
      </c>
      <c r="H16" s="96">
        <v>395268</v>
      </c>
      <c r="I16" s="138">
        <f aca="true" t="shared" si="0" ref="I16:I23">100*(H16-D16)/D16</f>
        <v>9.3776893510691</v>
      </c>
      <c r="J16" s="96">
        <v>118685</v>
      </c>
      <c r="K16" s="138">
        <f aca="true" t="shared" si="1" ref="K16:K23">100*(J16-F16)/F16</f>
        <v>18.889489922666986</v>
      </c>
      <c r="L16" s="96">
        <v>417684</v>
      </c>
      <c r="M16" s="138">
        <f aca="true" t="shared" si="2" ref="M16:M23">100*(L16-H16)/H16</f>
        <v>5.6710889826649264</v>
      </c>
      <c r="N16" s="96">
        <v>134267</v>
      </c>
      <c r="O16" s="138">
        <f aca="true" t="shared" si="3" ref="O16:O23">100*(N16-J16)/J16</f>
        <v>13.128870539663817</v>
      </c>
      <c r="P16" s="95">
        <v>430481</v>
      </c>
      <c r="Q16" s="138">
        <f aca="true" t="shared" si="4" ref="Q16:Q23">100*(P16-L16)/L16</f>
        <v>3.06379942731826</v>
      </c>
      <c r="R16" s="95">
        <v>141097</v>
      </c>
      <c r="S16" s="138">
        <f aca="true" t="shared" si="5" ref="S16:S23">100*(R16-N16)/N16</f>
        <v>5.086879128899879</v>
      </c>
      <c r="T16" s="95">
        <v>442868</v>
      </c>
      <c r="U16" s="138">
        <f aca="true" t="shared" si="6" ref="U16:U23">100*(T16-P16)/P16</f>
        <v>2.8774789131227627</v>
      </c>
      <c r="V16" s="95">
        <v>154257</v>
      </c>
      <c r="W16" s="138">
        <f aca="true" t="shared" si="7" ref="W16:W23">100*(V16-R16)/R16</f>
        <v>9.32691694366287</v>
      </c>
      <c r="X16" s="95">
        <v>453975</v>
      </c>
      <c r="Y16" s="138">
        <f aca="true" t="shared" si="8" ref="Y16:Y23">100*(X16-T16)/T16</f>
        <v>2.5079707723294526</v>
      </c>
      <c r="Z16" s="95">
        <v>169151</v>
      </c>
      <c r="AA16" s="138">
        <f aca="true" t="shared" si="9" ref="AA16:AA23">100*(Z16-V16)/V16</f>
        <v>9.655315480010632</v>
      </c>
    </row>
    <row r="17" spans="1:27" ht="18.75" customHeight="1">
      <c r="A17" s="98"/>
      <c r="B17" s="332" t="s">
        <v>169</v>
      </c>
      <c r="C17" s="333"/>
      <c r="D17" s="96">
        <v>47855</v>
      </c>
      <c r="E17" s="138">
        <v>-1.8</v>
      </c>
      <c r="F17" s="96">
        <v>12057</v>
      </c>
      <c r="G17" s="139">
        <v>5.1</v>
      </c>
      <c r="H17" s="96">
        <v>49493</v>
      </c>
      <c r="I17" s="138">
        <f t="shared" si="0"/>
        <v>3.422839828649044</v>
      </c>
      <c r="J17" s="96">
        <v>12921</v>
      </c>
      <c r="K17" s="138">
        <f t="shared" si="1"/>
        <v>7.16596168201045</v>
      </c>
      <c r="L17" s="96">
        <v>50394</v>
      </c>
      <c r="M17" s="138">
        <f t="shared" si="2"/>
        <v>1.8204594589133818</v>
      </c>
      <c r="N17" s="96">
        <v>13877</v>
      </c>
      <c r="O17" s="138">
        <f t="shared" si="3"/>
        <v>7.398808141784691</v>
      </c>
      <c r="P17" s="95">
        <v>50582</v>
      </c>
      <c r="Q17" s="138">
        <f t="shared" si="4"/>
        <v>0.37306028495455806</v>
      </c>
      <c r="R17" s="95">
        <v>14248</v>
      </c>
      <c r="S17" s="138">
        <f t="shared" si="5"/>
        <v>2.673488506161274</v>
      </c>
      <c r="T17" s="95">
        <v>50103</v>
      </c>
      <c r="U17" s="138">
        <f t="shared" si="6"/>
        <v>-0.9469771855600807</v>
      </c>
      <c r="V17" s="95">
        <v>15124</v>
      </c>
      <c r="W17" s="138">
        <f t="shared" si="7"/>
        <v>6.148231330713083</v>
      </c>
      <c r="X17" s="95">
        <v>49719</v>
      </c>
      <c r="Y17" s="138">
        <f t="shared" si="8"/>
        <v>-0.7664211723848872</v>
      </c>
      <c r="Z17" s="95">
        <v>16002</v>
      </c>
      <c r="AA17" s="138">
        <f t="shared" si="9"/>
        <v>5.805342501983602</v>
      </c>
    </row>
    <row r="18" spans="1:27" ht="18.75" customHeight="1">
      <c r="A18" s="98"/>
      <c r="B18" s="332" t="s">
        <v>168</v>
      </c>
      <c r="C18" s="333"/>
      <c r="D18" s="96">
        <v>95684</v>
      </c>
      <c r="E18" s="138">
        <v>5</v>
      </c>
      <c r="F18" s="96">
        <v>23284</v>
      </c>
      <c r="G18" s="139">
        <v>9.8</v>
      </c>
      <c r="H18" s="96">
        <v>100273</v>
      </c>
      <c r="I18" s="138">
        <f t="shared" si="0"/>
        <v>4.795995150704402</v>
      </c>
      <c r="J18" s="96">
        <v>25471</v>
      </c>
      <c r="K18" s="138">
        <f t="shared" si="1"/>
        <v>9.392716028173853</v>
      </c>
      <c r="L18" s="96">
        <v>104329</v>
      </c>
      <c r="M18" s="138">
        <f t="shared" si="2"/>
        <v>4.044957266662013</v>
      </c>
      <c r="N18" s="96">
        <v>27416</v>
      </c>
      <c r="O18" s="138">
        <f t="shared" si="3"/>
        <v>7.6361352125947155</v>
      </c>
      <c r="P18" s="95">
        <v>106041</v>
      </c>
      <c r="Q18" s="138">
        <f t="shared" si="4"/>
        <v>1.6409627236913993</v>
      </c>
      <c r="R18" s="95">
        <v>28144</v>
      </c>
      <c r="S18" s="138">
        <f t="shared" si="5"/>
        <v>2.6553837175372044</v>
      </c>
      <c r="T18" s="95">
        <v>106075</v>
      </c>
      <c r="U18" s="138">
        <f t="shared" si="6"/>
        <v>0.03206306994464405</v>
      </c>
      <c r="V18" s="95">
        <v>29224</v>
      </c>
      <c r="W18" s="138">
        <f t="shared" si="7"/>
        <v>3.8374076179647525</v>
      </c>
      <c r="X18" s="95">
        <v>107965</v>
      </c>
      <c r="Y18" s="138">
        <f t="shared" si="8"/>
        <v>1.781758189959934</v>
      </c>
      <c r="Z18" s="95">
        <v>31778</v>
      </c>
      <c r="AA18" s="138">
        <f t="shared" si="9"/>
        <v>8.739392280317547</v>
      </c>
    </row>
    <row r="19" spans="1:27" ht="18.75" customHeight="1">
      <c r="A19" s="98"/>
      <c r="B19" s="332" t="s">
        <v>167</v>
      </c>
      <c r="C19" s="333"/>
      <c r="D19" s="96">
        <v>33652</v>
      </c>
      <c r="E19" s="138">
        <v>-6</v>
      </c>
      <c r="F19" s="96">
        <v>8598</v>
      </c>
      <c r="G19" s="139">
        <v>0.8</v>
      </c>
      <c r="H19" s="96">
        <v>33234</v>
      </c>
      <c r="I19" s="138">
        <f t="shared" si="0"/>
        <v>-1.2421252823012006</v>
      </c>
      <c r="J19" s="96">
        <v>9007</v>
      </c>
      <c r="K19" s="138">
        <f t="shared" si="1"/>
        <v>4.756920214003257</v>
      </c>
      <c r="L19" s="96">
        <v>32662</v>
      </c>
      <c r="M19" s="138">
        <f t="shared" si="2"/>
        <v>-1.7211289643136547</v>
      </c>
      <c r="N19" s="96">
        <v>9123</v>
      </c>
      <c r="O19" s="138">
        <f t="shared" si="3"/>
        <v>1.2878871988453424</v>
      </c>
      <c r="P19" s="95">
        <v>31843</v>
      </c>
      <c r="Q19" s="138">
        <f t="shared" si="4"/>
        <v>-2.5075010715816544</v>
      </c>
      <c r="R19" s="95">
        <v>9072</v>
      </c>
      <c r="S19" s="138">
        <f t="shared" si="5"/>
        <v>-0.5590266359750082</v>
      </c>
      <c r="T19" s="95">
        <v>30164</v>
      </c>
      <c r="U19" s="138">
        <f t="shared" si="6"/>
        <v>-5.272744402223409</v>
      </c>
      <c r="V19" s="95">
        <v>9063</v>
      </c>
      <c r="W19" s="138">
        <f t="shared" si="7"/>
        <v>-0.0992063492063492</v>
      </c>
      <c r="X19" s="95">
        <v>28229</v>
      </c>
      <c r="Y19" s="138">
        <f t="shared" si="8"/>
        <v>-6.4149317066702025</v>
      </c>
      <c r="Z19" s="95">
        <v>9040</v>
      </c>
      <c r="AA19" s="138">
        <f t="shared" si="9"/>
        <v>-0.25377910184265695</v>
      </c>
    </row>
    <row r="20" spans="1:27" ht="18.75" customHeight="1">
      <c r="A20" s="98"/>
      <c r="B20" s="332" t="s">
        <v>166</v>
      </c>
      <c r="C20" s="333"/>
      <c r="D20" s="96">
        <v>29224</v>
      </c>
      <c r="E20" s="138">
        <v>-9</v>
      </c>
      <c r="F20" s="96">
        <v>7255</v>
      </c>
      <c r="G20" s="139">
        <v>-1.6</v>
      </c>
      <c r="H20" s="96">
        <v>28238</v>
      </c>
      <c r="I20" s="138">
        <f t="shared" si="0"/>
        <v>-3.373939228031755</v>
      </c>
      <c r="J20" s="96">
        <v>7289</v>
      </c>
      <c r="K20" s="138">
        <f t="shared" si="1"/>
        <v>0.4686423156443832</v>
      </c>
      <c r="L20" s="96">
        <v>27351</v>
      </c>
      <c r="M20" s="138">
        <f t="shared" si="2"/>
        <v>-3.141157305758198</v>
      </c>
      <c r="N20" s="96">
        <v>7237</v>
      </c>
      <c r="O20" s="138">
        <f t="shared" si="3"/>
        <v>-0.7134037590890383</v>
      </c>
      <c r="P20" s="95">
        <v>25860</v>
      </c>
      <c r="Q20" s="138">
        <f t="shared" si="4"/>
        <v>-5.451354612262806</v>
      </c>
      <c r="R20" s="95">
        <v>7125</v>
      </c>
      <c r="S20" s="138">
        <f t="shared" si="5"/>
        <v>-1.5476025977615033</v>
      </c>
      <c r="T20" s="95">
        <v>23471</v>
      </c>
      <c r="U20" s="138">
        <f t="shared" si="6"/>
        <v>-9.238205723124517</v>
      </c>
      <c r="V20" s="95">
        <v>7043</v>
      </c>
      <c r="W20" s="138">
        <f t="shared" si="7"/>
        <v>-1.1508771929824562</v>
      </c>
      <c r="X20" s="95">
        <v>21580</v>
      </c>
      <c r="Y20" s="138">
        <f t="shared" si="8"/>
        <v>-8.056750884069704</v>
      </c>
      <c r="Z20" s="95">
        <v>6925</v>
      </c>
      <c r="AA20" s="138">
        <f t="shared" si="9"/>
        <v>-1.6754224052250462</v>
      </c>
    </row>
    <row r="21" spans="1:27" ht="18.75" customHeight="1">
      <c r="A21" s="98"/>
      <c r="B21" s="332" t="s">
        <v>165</v>
      </c>
      <c r="C21" s="333"/>
      <c r="D21" s="96">
        <v>56514</v>
      </c>
      <c r="E21" s="138">
        <v>3</v>
      </c>
      <c r="F21" s="96">
        <v>14783</v>
      </c>
      <c r="G21" s="139">
        <v>12</v>
      </c>
      <c r="H21" s="96">
        <v>61599</v>
      </c>
      <c r="I21" s="138">
        <f t="shared" si="0"/>
        <v>8.997770463955835</v>
      </c>
      <c r="J21" s="96">
        <v>17109</v>
      </c>
      <c r="K21" s="138">
        <f t="shared" si="1"/>
        <v>15.734289386457418</v>
      </c>
      <c r="L21" s="96">
        <v>65282</v>
      </c>
      <c r="M21" s="138">
        <f t="shared" si="2"/>
        <v>5.978993165473465</v>
      </c>
      <c r="N21" s="96">
        <v>18985</v>
      </c>
      <c r="O21" s="138">
        <f t="shared" si="3"/>
        <v>10.964989186977615</v>
      </c>
      <c r="P21" s="95">
        <v>68630</v>
      </c>
      <c r="Q21" s="138">
        <f t="shared" si="4"/>
        <v>5.128519346833737</v>
      </c>
      <c r="R21" s="95">
        <v>20284</v>
      </c>
      <c r="S21" s="138">
        <f t="shared" si="5"/>
        <v>6.842243876744798</v>
      </c>
      <c r="T21" s="95">
        <v>69196</v>
      </c>
      <c r="U21" s="138">
        <f t="shared" si="6"/>
        <v>0.8247122249745009</v>
      </c>
      <c r="V21" s="95">
        <v>21186</v>
      </c>
      <c r="W21" s="138">
        <f t="shared" si="7"/>
        <v>4.4468546637744035</v>
      </c>
      <c r="X21" s="95">
        <v>69394</v>
      </c>
      <c r="Y21" s="138">
        <f t="shared" si="8"/>
        <v>0.28614370772877046</v>
      </c>
      <c r="Z21" s="95">
        <v>22381</v>
      </c>
      <c r="AA21" s="138">
        <f t="shared" si="9"/>
        <v>5.640517322760314</v>
      </c>
    </row>
    <row r="22" spans="1:27" ht="18.75" customHeight="1">
      <c r="A22" s="98"/>
      <c r="B22" s="332" t="s">
        <v>164</v>
      </c>
      <c r="C22" s="333"/>
      <c r="D22" s="96">
        <v>28530</v>
      </c>
      <c r="E22" s="138">
        <v>-1.9</v>
      </c>
      <c r="F22" s="96">
        <v>6753</v>
      </c>
      <c r="G22" s="139">
        <v>4.5</v>
      </c>
      <c r="H22" s="96">
        <v>28726</v>
      </c>
      <c r="I22" s="138">
        <f t="shared" si="0"/>
        <v>0.6869961444093936</v>
      </c>
      <c r="J22" s="96">
        <v>7062</v>
      </c>
      <c r="K22" s="138">
        <f t="shared" si="1"/>
        <v>4.575744113727232</v>
      </c>
      <c r="L22" s="96">
        <v>28784</v>
      </c>
      <c r="M22" s="138">
        <f t="shared" si="2"/>
        <v>0.20190767945415303</v>
      </c>
      <c r="N22" s="96">
        <v>7459</v>
      </c>
      <c r="O22" s="138">
        <f t="shared" si="3"/>
        <v>5.621636930048145</v>
      </c>
      <c r="P22" s="95">
        <v>28789</v>
      </c>
      <c r="Q22" s="138">
        <f t="shared" si="4"/>
        <v>0.01737076153418566</v>
      </c>
      <c r="R22" s="95">
        <v>7608</v>
      </c>
      <c r="S22" s="138">
        <f t="shared" si="5"/>
        <v>1.9975868078830943</v>
      </c>
      <c r="T22" s="95">
        <v>27517</v>
      </c>
      <c r="U22" s="138">
        <f t="shared" si="6"/>
        <v>-4.418354232519365</v>
      </c>
      <c r="V22" s="95">
        <v>7677</v>
      </c>
      <c r="W22" s="138">
        <f t="shared" si="7"/>
        <v>0.9069400630914827</v>
      </c>
      <c r="X22" s="95">
        <v>26502</v>
      </c>
      <c r="Y22" s="138">
        <f t="shared" si="8"/>
        <v>-3.6886288476214704</v>
      </c>
      <c r="Z22" s="95">
        <v>7789</v>
      </c>
      <c r="AA22" s="138">
        <f t="shared" si="9"/>
        <v>1.4589032174026313</v>
      </c>
    </row>
    <row r="23" spans="1:27" ht="18.75" customHeight="1">
      <c r="A23" s="98"/>
      <c r="B23" s="332" t="s">
        <v>163</v>
      </c>
      <c r="C23" s="333"/>
      <c r="D23" s="96">
        <v>31099</v>
      </c>
      <c r="E23" s="138">
        <v>4.9</v>
      </c>
      <c r="F23" s="96">
        <v>7028</v>
      </c>
      <c r="G23" s="139">
        <v>12.1</v>
      </c>
      <c r="H23" s="96">
        <v>36170</v>
      </c>
      <c r="I23" s="138">
        <f t="shared" si="0"/>
        <v>16.305990546319816</v>
      </c>
      <c r="J23" s="96">
        <v>8754</v>
      </c>
      <c r="K23" s="138">
        <f t="shared" si="1"/>
        <v>24.558907228229938</v>
      </c>
      <c r="L23" s="96">
        <v>43766</v>
      </c>
      <c r="M23" s="138">
        <f t="shared" si="2"/>
        <v>21.000829416643626</v>
      </c>
      <c r="N23" s="96">
        <v>11148</v>
      </c>
      <c r="O23" s="138">
        <f t="shared" si="3"/>
        <v>27.3474982864976</v>
      </c>
      <c r="P23" s="95">
        <v>52585</v>
      </c>
      <c r="Q23" s="138">
        <f t="shared" si="4"/>
        <v>20.150345016679616</v>
      </c>
      <c r="R23" s="95">
        <v>13473</v>
      </c>
      <c r="S23" s="138">
        <f t="shared" si="5"/>
        <v>20.855758880516685</v>
      </c>
      <c r="T23" s="95">
        <v>58142</v>
      </c>
      <c r="U23" s="138">
        <f t="shared" si="6"/>
        <v>10.56765237234953</v>
      </c>
      <c r="V23" s="95">
        <v>15416</v>
      </c>
      <c r="W23" s="138">
        <f t="shared" si="7"/>
        <v>14.421435463519632</v>
      </c>
      <c r="X23" s="95">
        <v>62990</v>
      </c>
      <c r="Y23" s="138">
        <f t="shared" si="8"/>
        <v>8.338206460046093</v>
      </c>
      <c r="Z23" s="95">
        <v>17757</v>
      </c>
      <c r="AA23" s="138">
        <f t="shared" si="9"/>
        <v>15.185521536066425</v>
      </c>
    </row>
    <row r="24" spans="1:27" ht="18.75" customHeight="1">
      <c r="A24" s="98"/>
      <c r="B24" s="112"/>
      <c r="C24" s="111"/>
      <c r="D24" s="110"/>
      <c r="E24" s="138"/>
      <c r="F24" s="110"/>
      <c r="G24" s="139"/>
      <c r="H24" s="110"/>
      <c r="I24" s="110"/>
      <c r="J24" s="110"/>
      <c r="K24" s="110"/>
      <c r="L24" s="110"/>
      <c r="M24" s="110"/>
      <c r="N24" s="110"/>
      <c r="O24" s="110"/>
      <c r="P24" s="95"/>
      <c r="Q24" s="110"/>
      <c r="R24" s="95"/>
      <c r="S24" s="110"/>
      <c r="T24" s="95"/>
      <c r="U24" s="110"/>
      <c r="V24" s="95"/>
      <c r="W24" s="110"/>
      <c r="X24" s="95"/>
      <c r="Y24" s="110"/>
      <c r="Z24" s="95"/>
      <c r="AA24" s="110"/>
    </row>
    <row r="25" spans="1:27" ht="18.75" customHeight="1">
      <c r="A25" s="98"/>
      <c r="B25" s="332" t="s">
        <v>162</v>
      </c>
      <c r="C25" s="333"/>
      <c r="D25" s="96">
        <f>SUM(D26)</f>
        <v>13150</v>
      </c>
      <c r="E25" s="138">
        <v>-5.2</v>
      </c>
      <c r="F25" s="96">
        <f>SUM(F26)</f>
        <v>3544</v>
      </c>
      <c r="G25" s="139">
        <v>-1.4</v>
      </c>
      <c r="H25" s="96">
        <f>SUM(H26)</f>
        <v>12806</v>
      </c>
      <c r="I25" s="138">
        <f>100*(H25-D25)/D25</f>
        <v>-2.6159695817490496</v>
      </c>
      <c r="J25" s="96">
        <f>SUM(J26)</f>
        <v>3594</v>
      </c>
      <c r="K25" s="138">
        <f>100*(J25-F25)/F25</f>
        <v>1.4108352144469527</v>
      </c>
      <c r="L25" s="96">
        <v>12053</v>
      </c>
      <c r="M25" s="138">
        <f>100*(L25-H25)/H25</f>
        <v>-5.880056223645166</v>
      </c>
      <c r="N25" s="96">
        <v>3615</v>
      </c>
      <c r="O25" s="138">
        <f>100*(N25-J25)/J25</f>
        <v>0.5843071786310517</v>
      </c>
      <c r="P25" s="95">
        <v>12247</v>
      </c>
      <c r="Q25" s="138">
        <f>100*(P25-L25)/L25</f>
        <v>1.6095577864432091</v>
      </c>
      <c r="R25" s="95">
        <v>3977</v>
      </c>
      <c r="S25" s="138">
        <f>100*(R25-N25)/N25</f>
        <v>10.013831258644537</v>
      </c>
      <c r="T25" s="95">
        <v>11518</v>
      </c>
      <c r="U25" s="138">
        <f>100*(T25-P25)/P25</f>
        <v>-5.952478157916224</v>
      </c>
      <c r="V25" s="95">
        <v>3878</v>
      </c>
      <c r="W25" s="138">
        <f>100*(V25-R25)/R25</f>
        <v>-2.4893135529293438</v>
      </c>
      <c r="X25" s="95">
        <v>10939</v>
      </c>
      <c r="Y25" s="138">
        <f>100*(X25-T25)/T25</f>
        <v>-5.026914394860219</v>
      </c>
      <c r="Z25" s="95">
        <v>3779</v>
      </c>
      <c r="AA25" s="138">
        <f>100*(Z25-V25)/V25</f>
        <v>-2.552862300154719</v>
      </c>
    </row>
    <row r="26" spans="1:27" ht="18.75" customHeight="1">
      <c r="A26" s="144"/>
      <c r="B26" s="143"/>
      <c r="C26" s="142" t="s">
        <v>161</v>
      </c>
      <c r="D26" s="107">
        <v>13150</v>
      </c>
      <c r="E26" s="147">
        <v>-5.2</v>
      </c>
      <c r="F26" s="107">
        <v>3544</v>
      </c>
      <c r="G26" s="146">
        <v>-1.4</v>
      </c>
      <c r="H26" s="107">
        <v>12806</v>
      </c>
      <c r="I26" s="141">
        <f>100*(H26-D26)/D26</f>
        <v>-2.6159695817490496</v>
      </c>
      <c r="J26" s="107">
        <v>3594</v>
      </c>
      <c r="K26" s="141">
        <f>100*(J26-F26)/F26</f>
        <v>1.4108352144469527</v>
      </c>
      <c r="L26" s="107">
        <v>12053</v>
      </c>
      <c r="M26" s="141">
        <f>100*(L26-H26)/H26</f>
        <v>-5.880056223645166</v>
      </c>
      <c r="N26" s="107">
        <v>3615</v>
      </c>
      <c r="O26" s="141">
        <f>100*(N26-J26)/J26</f>
        <v>0.5843071786310517</v>
      </c>
      <c r="P26" s="145">
        <v>12247</v>
      </c>
      <c r="Q26" s="141">
        <f>100*(P26-L26)/L26</f>
        <v>1.6095577864432091</v>
      </c>
      <c r="R26" s="145">
        <v>3977</v>
      </c>
      <c r="S26" s="141">
        <f>100*(R26-N26)/N26</f>
        <v>10.013831258644537</v>
      </c>
      <c r="T26" s="145">
        <v>11518</v>
      </c>
      <c r="U26" s="141">
        <f>100*(T26-P26)/P26</f>
        <v>-5.952478157916224</v>
      </c>
      <c r="V26" s="145">
        <v>3878</v>
      </c>
      <c r="W26" s="141">
        <f>100*(V26-R26)/R26</f>
        <v>-2.4893135529293438</v>
      </c>
      <c r="X26" s="145">
        <v>10939</v>
      </c>
      <c r="Y26" s="141">
        <f>100*(X26-T26)/T26</f>
        <v>-5.026914394860219</v>
      </c>
      <c r="Z26" s="145">
        <v>3779</v>
      </c>
      <c r="AA26" s="141">
        <f>100*(Z26-V26)/V26</f>
        <v>-2.552862300154719</v>
      </c>
    </row>
    <row r="27" spans="1:27" ht="18.75" customHeight="1">
      <c r="A27" s="81"/>
      <c r="B27" s="102"/>
      <c r="C27" s="101"/>
      <c r="D27" s="100"/>
      <c r="E27" s="141"/>
      <c r="F27" s="100"/>
      <c r="G27" s="140"/>
      <c r="H27" s="100"/>
      <c r="I27" s="100"/>
      <c r="J27" s="100"/>
      <c r="K27" s="100"/>
      <c r="L27" s="100"/>
      <c r="M27" s="100"/>
      <c r="N27" s="100"/>
      <c r="O27" s="100"/>
      <c r="P27" s="106"/>
      <c r="Q27" s="100"/>
      <c r="R27" s="106"/>
      <c r="S27" s="100"/>
      <c r="T27" s="106"/>
      <c r="U27" s="100"/>
      <c r="V27" s="106"/>
      <c r="W27" s="100"/>
      <c r="X27" s="106"/>
      <c r="Y27" s="100"/>
      <c r="Z27" s="106"/>
      <c r="AA27" s="100"/>
    </row>
    <row r="28" spans="1:27" ht="18.75" customHeight="1">
      <c r="A28" s="98"/>
      <c r="B28" s="332" t="s">
        <v>160</v>
      </c>
      <c r="C28" s="333"/>
      <c r="D28" s="96">
        <f>SUM(D29:D32)</f>
        <v>37200</v>
      </c>
      <c r="E28" s="138">
        <v>5</v>
      </c>
      <c r="F28" s="96">
        <f>SUM(F29:F32)</f>
        <v>8506</v>
      </c>
      <c r="G28" s="139">
        <v>11.2</v>
      </c>
      <c r="H28" s="96">
        <f>SUM(H29:H32)</f>
        <v>39575</v>
      </c>
      <c r="I28" s="138">
        <f>100*(H28-D28)/D28</f>
        <v>6.384408602150538</v>
      </c>
      <c r="J28" s="96">
        <f>SUM(J29:J32)</f>
        <v>9376</v>
      </c>
      <c r="K28" s="138">
        <f>100*(J28-F28)/F28</f>
        <v>10.22807430049377</v>
      </c>
      <c r="L28" s="96">
        <v>41509</v>
      </c>
      <c r="M28" s="138">
        <f>100*(L28-H28)/H28</f>
        <v>4.886923562855338</v>
      </c>
      <c r="N28" s="96">
        <v>10329</v>
      </c>
      <c r="O28" s="138">
        <f>100*(N28-J28)/J28</f>
        <v>10.16424914675768</v>
      </c>
      <c r="P28" s="95">
        <v>43332</v>
      </c>
      <c r="Q28" s="138">
        <f>100*(P28-L28)/L28</f>
        <v>4.391818641740345</v>
      </c>
      <c r="R28" s="95">
        <v>10863</v>
      </c>
      <c r="S28" s="138">
        <f>100*(R28-N28)/N28</f>
        <v>5.16990996224223</v>
      </c>
      <c r="T28" s="95">
        <v>44488</v>
      </c>
      <c r="U28" s="138">
        <f>100*(T28-P28)/P28</f>
        <v>2.667774393058248</v>
      </c>
      <c r="V28" s="95">
        <v>11391</v>
      </c>
      <c r="W28" s="138">
        <f>100*(V28-R28)/R28</f>
        <v>4.860535763601215</v>
      </c>
      <c r="X28" s="95">
        <v>46547</v>
      </c>
      <c r="Y28" s="138">
        <f>100*(X28-T28)/T28</f>
        <v>4.628214349937061</v>
      </c>
      <c r="Z28" s="95">
        <v>12793</v>
      </c>
      <c r="AA28" s="138">
        <f>100*(Z28-V28)/V28</f>
        <v>12.307962426477044</v>
      </c>
    </row>
    <row r="29" spans="1:27" ht="18.75" customHeight="1">
      <c r="A29" s="144"/>
      <c r="B29" s="143"/>
      <c r="C29" s="142" t="s">
        <v>159</v>
      </c>
      <c r="D29" s="107">
        <v>12745</v>
      </c>
      <c r="E29" s="147">
        <v>11.6</v>
      </c>
      <c r="F29" s="107">
        <v>3032</v>
      </c>
      <c r="G29" s="146">
        <v>21.4</v>
      </c>
      <c r="H29" s="107">
        <v>13665</v>
      </c>
      <c r="I29" s="141">
        <f>100*(H29-D29)/D29</f>
        <v>7.218517065515889</v>
      </c>
      <c r="J29" s="107">
        <v>3344</v>
      </c>
      <c r="K29" s="141">
        <f>100*(J29-F29)/F29</f>
        <v>10.29023746701847</v>
      </c>
      <c r="L29" s="107">
        <v>14141</v>
      </c>
      <c r="M29" s="141">
        <f>100*(L29-H29)/H29</f>
        <v>3.4833516282473473</v>
      </c>
      <c r="N29" s="107">
        <v>3586</v>
      </c>
      <c r="O29" s="141">
        <f>100*(N29-J29)/J29</f>
        <v>7.2368421052631575</v>
      </c>
      <c r="P29" s="145">
        <v>14423</v>
      </c>
      <c r="Q29" s="141">
        <f>100*(P29-L29)/L29</f>
        <v>1.994201258751149</v>
      </c>
      <c r="R29" s="145">
        <v>3607</v>
      </c>
      <c r="S29" s="141">
        <f>100*(R29-N29)/N29</f>
        <v>0.5856107083100948</v>
      </c>
      <c r="T29" s="145">
        <v>14268</v>
      </c>
      <c r="U29" s="141">
        <f>100*(T29-P29)/P29</f>
        <v>-1.0746723982527906</v>
      </c>
      <c r="V29" s="145">
        <v>3687</v>
      </c>
      <c r="W29" s="141">
        <f>100*(V29-R29)/R29</f>
        <v>2.2179096201829775</v>
      </c>
      <c r="X29" s="145">
        <v>14562</v>
      </c>
      <c r="Y29" s="141">
        <f>100*(X29-T29)/T29</f>
        <v>2.0605550883095036</v>
      </c>
      <c r="Z29" s="145">
        <v>3944</v>
      </c>
      <c r="AA29" s="141">
        <f>100*(Z29-V29)/V29</f>
        <v>6.970436669378899</v>
      </c>
    </row>
    <row r="30" spans="1:27" ht="18.75" customHeight="1">
      <c r="A30" s="144"/>
      <c r="B30" s="143"/>
      <c r="C30" s="142" t="s">
        <v>158</v>
      </c>
      <c r="D30" s="107">
        <v>11678</v>
      </c>
      <c r="E30" s="147">
        <v>7.4</v>
      </c>
      <c r="F30" s="107">
        <v>2643</v>
      </c>
      <c r="G30" s="146">
        <v>11.2</v>
      </c>
      <c r="H30" s="107">
        <v>12483</v>
      </c>
      <c r="I30" s="141">
        <f>100*(H30-D30)/D30</f>
        <v>6.8933036478849115</v>
      </c>
      <c r="J30" s="107">
        <v>2948</v>
      </c>
      <c r="K30" s="141">
        <f>100*(J30-F30)/F30</f>
        <v>11.539916761256148</v>
      </c>
      <c r="L30" s="107">
        <v>13103</v>
      </c>
      <c r="M30" s="141">
        <f>100*(L30-H30)/H30</f>
        <v>4.966754786509653</v>
      </c>
      <c r="N30" s="107">
        <v>3259</v>
      </c>
      <c r="O30" s="141">
        <f>100*(N30-J30)/J30</f>
        <v>10.549525101763908</v>
      </c>
      <c r="P30" s="145">
        <v>13678</v>
      </c>
      <c r="Q30" s="141">
        <f>100*(P30-L30)/L30</f>
        <v>4.388308021063878</v>
      </c>
      <c r="R30" s="145">
        <v>3457</v>
      </c>
      <c r="S30" s="141">
        <f>100*(R30-N30)/N30</f>
        <v>6.075483277078859</v>
      </c>
      <c r="T30" s="145">
        <v>14163</v>
      </c>
      <c r="U30" s="141">
        <f>100*(T30-P30)/P30</f>
        <v>3.5458400350928496</v>
      </c>
      <c r="V30" s="145">
        <v>3692</v>
      </c>
      <c r="W30" s="141">
        <f>100*(V30-R30)/R30</f>
        <v>6.7978015620480186</v>
      </c>
      <c r="X30" s="145">
        <v>14358</v>
      </c>
      <c r="Y30" s="141">
        <f>100*(X30-T30)/T30</f>
        <v>1.3768269434441855</v>
      </c>
      <c r="Z30" s="145">
        <v>3909</v>
      </c>
      <c r="AA30" s="141">
        <f>100*(Z30-V30)/V30</f>
        <v>5.877573131094258</v>
      </c>
    </row>
    <row r="31" spans="1:27" ht="18.75" customHeight="1">
      <c r="A31" s="144"/>
      <c r="B31" s="143"/>
      <c r="C31" s="142" t="s">
        <v>157</v>
      </c>
      <c r="D31" s="107">
        <v>8510</v>
      </c>
      <c r="E31" s="147">
        <v>-2.8</v>
      </c>
      <c r="F31" s="107">
        <v>1920</v>
      </c>
      <c r="G31" s="146">
        <v>1.4</v>
      </c>
      <c r="H31" s="107">
        <v>9160</v>
      </c>
      <c r="I31" s="141">
        <f>100*(H31-D31)/D31</f>
        <v>7.63807285546416</v>
      </c>
      <c r="J31" s="107">
        <v>2167</v>
      </c>
      <c r="K31" s="141">
        <f>100*(J31-F31)/F31</f>
        <v>12.864583333333334</v>
      </c>
      <c r="L31" s="107">
        <v>10009</v>
      </c>
      <c r="M31" s="141">
        <f>100*(L31-H31)/H31</f>
        <v>9.268558951965066</v>
      </c>
      <c r="N31" s="107">
        <v>2539</v>
      </c>
      <c r="O31" s="141">
        <f>100*(N31-J31)/J31</f>
        <v>17.166589755422244</v>
      </c>
      <c r="P31" s="145">
        <v>10960</v>
      </c>
      <c r="Q31" s="141">
        <f>100*(P31-L31)/L31</f>
        <v>9.501448696173444</v>
      </c>
      <c r="R31" s="145">
        <v>2854</v>
      </c>
      <c r="S31" s="141">
        <f>100*(R31-N31)/N31</f>
        <v>12.406459235919653</v>
      </c>
      <c r="T31" s="145">
        <v>11503</v>
      </c>
      <c r="U31" s="141">
        <f>100*(T31-P31)/P31</f>
        <v>4.954379562043796</v>
      </c>
      <c r="V31" s="145">
        <v>3002</v>
      </c>
      <c r="W31" s="141">
        <f>100*(V31-R31)/R31</f>
        <v>5.185704274702172</v>
      </c>
      <c r="X31" s="145">
        <v>13113</v>
      </c>
      <c r="Y31" s="141">
        <f>100*(X31-T31)/T31</f>
        <v>13.9963487785795</v>
      </c>
      <c r="Z31" s="145">
        <v>3874</v>
      </c>
      <c r="AA31" s="141">
        <f>100*(Z31-V31)/V31</f>
        <v>29.0473017988008</v>
      </c>
    </row>
    <row r="32" spans="1:27" ht="18.75" customHeight="1">
      <c r="A32" s="144"/>
      <c r="B32" s="143"/>
      <c r="C32" s="142" t="s">
        <v>156</v>
      </c>
      <c r="D32" s="107">
        <v>4267</v>
      </c>
      <c r="E32" s="147">
        <v>-2.2</v>
      </c>
      <c r="F32" s="107">
        <v>911</v>
      </c>
      <c r="G32" s="146">
        <v>3.5</v>
      </c>
      <c r="H32" s="107">
        <v>4267</v>
      </c>
      <c r="I32" s="141">
        <f>100*(H32-D32)/D32</f>
        <v>0</v>
      </c>
      <c r="J32" s="107">
        <v>917</v>
      </c>
      <c r="K32" s="141">
        <f>100*(J32-F32)/F32</f>
        <v>0.6586169045005489</v>
      </c>
      <c r="L32" s="107">
        <v>4256</v>
      </c>
      <c r="M32" s="141">
        <f>100*(L32-H32)/H32</f>
        <v>-0.2577923599718772</v>
      </c>
      <c r="N32" s="107">
        <v>945</v>
      </c>
      <c r="O32" s="141">
        <f>100*(N32-J32)/J32</f>
        <v>3.053435114503817</v>
      </c>
      <c r="P32" s="145">
        <v>4271</v>
      </c>
      <c r="Q32" s="141">
        <f>100*(P32-L32)/L32</f>
        <v>0.3524436090225564</v>
      </c>
      <c r="R32" s="145">
        <v>945</v>
      </c>
      <c r="S32" s="141">
        <f>100*(R32-N32)/N32</f>
        <v>0</v>
      </c>
      <c r="T32" s="145">
        <v>4554</v>
      </c>
      <c r="U32" s="141">
        <f>100*(T32-P32)/P32</f>
        <v>6.6260828845703585</v>
      </c>
      <c r="V32" s="145">
        <v>1010</v>
      </c>
      <c r="W32" s="141">
        <f>100*(V32-R32)/R32</f>
        <v>6.878306878306878</v>
      </c>
      <c r="X32" s="145">
        <v>4514</v>
      </c>
      <c r="Y32" s="141">
        <f>100*(X32-T32)/T32</f>
        <v>-0.8783487044356609</v>
      </c>
      <c r="Z32" s="145">
        <v>1066</v>
      </c>
      <c r="AA32" s="141">
        <f>100*(Z32-V32)/V32</f>
        <v>5.544554455445544</v>
      </c>
    </row>
    <row r="33" spans="1:27" ht="18.75" customHeight="1">
      <c r="A33" s="81"/>
      <c r="B33" s="102"/>
      <c r="C33" s="101"/>
      <c r="D33" s="100"/>
      <c r="E33" s="141"/>
      <c r="F33" s="100"/>
      <c r="G33" s="140"/>
      <c r="H33" s="100"/>
      <c r="I33" s="100"/>
      <c r="J33" s="100"/>
      <c r="K33" s="100"/>
      <c r="L33" s="100"/>
      <c r="M33" s="100"/>
      <c r="N33" s="100"/>
      <c r="O33" s="100"/>
      <c r="P33" s="106"/>
      <c r="Q33" s="100"/>
      <c r="R33" s="106"/>
      <c r="S33" s="100"/>
      <c r="T33" s="106"/>
      <c r="U33" s="100"/>
      <c r="V33" s="106"/>
      <c r="W33" s="100"/>
      <c r="X33" s="106"/>
      <c r="Y33" s="100"/>
      <c r="Z33" s="106"/>
      <c r="AA33" s="100"/>
    </row>
    <row r="34" spans="1:27" ht="18.75" customHeight="1">
      <c r="A34" s="98"/>
      <c r="B34" s="332" t="s">
        <v>155</v>
      </c>
      <c r="C34" s="333"/>
      <c r="D34" s="96">
        <f>SUM(D35:D42)</f>
        <v>48224</v>
      </c>
      <c r="E34" s="138">
        <v>0.3</v>
      </c>
      <c r="F34" s="96">
        <f>SUM(F35:F42)</f>
        <v>11700</v>
      </c>
      <c r="G34" s="139">
        <v>11</v>
      </c>
      <c r="H34" s="96">
        <f>SUM(H35:H42)</f>
        <v>61041</v>
      </c>
      <c r="I34" s="138">
        <f aca="true" t="shared" si="10" ref="I34:I42">100*(H34-D34)/D34</f>
        <v>26.578052422030524</v>
      </c>
      <c r="J34" s="96">
        <f>SUM(J35:J42)</f>
        <v>16198</v>
      </c>
      <c r="K34" s="138">
        <f aca="true" t="shared" si="11" ref="K34:K42">100*(J34-F34)/F34</f>
        <v>38.44444444444444</v>
      </c>
      <c r="L34" s="96">
        <v>69337</v>
      </c>
      <c r="M34" s="138">
        <f aca="true" t="shared" si="12" ref="M34:M42">100*(L34-H34)/H34</f>
        <v>13.590865156206485</v>
      </c>
      <c r="N34" s="96">
        <v>20912</v>
      </c>
      <c r="O34" s="138">
        <f aca="true" t="shared" si="13" ref="O34:O42">100*(N34-J34)/J34</f>
        <v>29.10235831584146</v>
      </c>
      <c r="P34" s="95">
        <v>75826</v>
      </c>
      <c r="Q34" s="138">
        <f aca="true" t="shared" si="14" ref="Q34:Q42">100*(P34-L34)/L34</f>
        <v>9.358639687324228</v>
      </c>
      <c r="R34" s="95">
        <v>23103</v>
      </c>
      <c r="S34" s="138">
        <f aca="true" t="shared" si="15" ref="S34:S42">100*(R34-N34)/N34</f>
        <v>10.477237949502678</v>
      </c>
      <c r="T34" s="95">
        <v>80126</v>
      </c>
      <c r="U34" s="138">
        <f aca="true" t="shared" si="16" ref="U34:U42">100*(T34-P34)/P34</f>
        <v>5.670878062933558</v>
      </c>
      <c r="V34" s="95">
        <v>25648</v>
      </c>
      <c r="W34" s="138">
        <f aca="true" t="shared" si="17" ref="W34:W42">100*(V34-R34)/R34</f>
        <v>11.015885382850712</v>
      </c>
      <c r="X34" s="95">
        <v>83535</v>
      </c>
      <c r="Y34" s="138">
        <f aca="true" t="shared" si="18" ref="Y34:Y42">100*(X34-T34)/T34</f>
        <v>4.254549085190824</v>
      </c>
      <c r="Z34" s="95">
        <v>28691</v>
      </c>
      <c r="AA34" s="138">
        <f aca="true" t="shared" si="19" ref="AA34:AA42">100*(Z34-V34)/V34</f>
        <v>11.86447286338116</v>
      </c>
    </row>
    <row r="35" spans="1:27" ht="18.75" customHeight="1">
      <c r="A35" s="144"/>
      <c r="B35" s="143"/>
      <c r="C35" s="142" t="s">
        <v>154</v>
      </c>
      <c r="D35" s="107">
        <v>11619</v>
      </c>
      <c r="E35" s="147">
        <v>0</v>
      </c>
      <c r="F35" s="107">
        <v>2858</v>
      </c>
      <c r="G35" s="146">
        <v>6.3</v>
      </c>
      <c r="H35" s="107">
        <v>12055</v>
      </c>
      <c r="I35" s="141">
        <f t="shared" si="10"/>
        <v>3.7524743953868662</v>
      </c>
      <c r="J35" s="107">
        <v>3042</v>
      </c>
      <c r="K35" s="141">
        <f t="shared" si="11"/>
        <v>6.438068579426172</v>
      </c>
      <c r="L35" s="107">
        <v>12217</v>
      </c>
      <c r="M35" s="141">
        <f t="shared" si="12"/>
        <v>1.343840729987557</v>
      </c>
      <c r="N35" s="107">
        <v>3210</v>
      </c>
      <c r="O35" s="141">
        <f t="shared" si="13"/>
        <v>5.522682445759369</v>
      </c>
      <c r="P35" s="145">
        <v>12321</v>
      </c>
      <c r="Q35" s="141">
        <f t="shared" si="14"/>
        <v>0.8512728165670786</v>
      </c>
      <c r="R35" s="145">
        <v>3301</v>
      </c>
      <c r="S35" s="141">
        <f t="shared" si="15"/>
        <v>2.8348909657320873</v>
      </c>
      <c r="T35" s="145">
        <v>12012</v>
      </c>
      <c r="U35" s="141">
        <f t="shared" si="16"/>
        <v>-2.5079133187241296</v>
      </c>
      <c r="V35" s="145">
        <v>3263</v>
      </c>
      <c r="W35" s="141">
        <f t="shared" si="17"/>
        <v>-1.1511663132384127</v>
      </c>
      <c r="X35" s="145">
        <v>11803</v>
      </c>
      <c r="Y35" s="141">
        <f t="shared" si="18"/>
        <v>-1.73992673992674</v>
      </c>
      <c r="Z35" s="145">
        <v>3342</v>
      </c>
      <c r="AA35" s="141">
        <f t="shared" si="19"/>
        <v>2.421084891204413</v>
      </c>
    </row>
    <row r="36" spans="1:27" ht="18.75" customHeight="1">
      <c r="A36" s="144"/>
      <c r="B36" s="143"/>
      <c r="C36" s="142" t="s">
        <v>153</v>
      </c>
      <c r="D36" s="107">
        <v>12280</v>
      </c>
      <c r="E36" s="147">
        <v>0.4</v>
      </c>
      <c r="F36" s="107">
        <v>2883</v>
      </c>
      <c r="G36" s="146">
        <v>4.7</v>
      </c>
      <c r="H36" s="107">
        <v>15252</v>
      </c>
      <c r="I36" s="141">
        <f t="shared" si="10"/>
        <v>24.201954397394136</v>
      </c>
      <c r="J36" s="107">
        <v>3789</v>
      </c>
      <c r="K36" s="141">
        <f t="shared" si="11"/>
        <v>31.425598335067637</v>
      </c>
      <c r="L36" s="107">
        <v>17159</v>
      </c>
      <c r="M36" s="141">
        <f t="shared" si="12"/>
        <v>12.503278258589038</v>
      </c>
      <c r="N36" s="107">
        <v>4295</v>
      </c>
      <c r="O36" s="141">
        <f t="shared" si="13"/>
        <v>13.354447083663235</v>
      </c>
      <c r="P36" s="145">
        <v>19271</v>
      </c>
      <c r="Q36" s="141">
        <f t="shared" si="14"/>
        <v>12.308409580977912</v>
      </c>
      <c r="R36" s="145">
        <v>4907</v>
      </c>
      <c r="S36" s="141">
        <f t="shared" si="15"/>
        <v>14.249126891734575</v>
      </c>
      <c r="T36" s="145">
        <v>20266</v>
      </c>
      <c r="U36" s="141">
        <f t="shared" si="16"/>
        <v>5.163198588552747</v>
      </c>
      <c r="V36" s="145">
        <v>5346</v>
      </c>
      <c r="W36" s="141">
        <f t="shared" si="17"/>
        <v>8.94640309761565</v>
      </c>
      <c r="X36" s="145">
        <v>20860</v>
      </c>
      <c r="Y36" s="141">
        <f t="shared" si="18"/>
        <v>2.9310174676798577</v>
      </c>
      <c r="Z36" s="145">
        <v>5726</v>
      </c>
      <c r="AA36" s="141">
        <f t="shared" si="19"/>
        <v>7.10811821922933</v>
      </c>
    </row>
    <row r="37" spans="1:27" ht="18.75" customHeight="1">
      <c r="A37" s="144"/>
      <c r="B37" s="143"/>
      <c r="C37" s="142" t="s">
        <v>152</v>
      </c>
      <c r="D37" s="107">
        <v>13598</v>
      </c>
      <c r="E37" s="147">
        <v>23.8</v>
      </c>
      <c r="F37" s="107">
        <v>3385</v>
      </c>
      <c r="G37" s="146">
        <v>46.5</v>
      </c>
      <c r="H37" s="107">
        <v>23752</v>
      </c>
      <c r="I37" s="141">
        <f t="shared" si="10"/>
        <v>74.67274599205766</v>
      </c>
      <c r="J37" s="107">
        <v>6957</v>
      </c>
      <c r="K37" s="141">
        <f t="shared" si="11"/>
        <v>105.52437223042836</v>
      </c>
      <c r="L37" s="107">
        <v>31817</v>
      </c>
      <c r="M37" s="141">
        <f t="shared" si="12"/>
        <v>33.95503536544291</v>
      </c>
      <c r="N37" s="107">
        <v>11188</v>
      </c>
      <c r="O37" s="141">
        <f t="shared" si="13"/>
        <v>60.816443869483976</v>
      </c>
      <c r="P37" s="145">
        <v>36080</v>
      </c>
      <c r="Q37" s="141">
        <f t="shared" si="14"/>
        <v>13.398497658484459</v>
      </c>
      <c r="R37" s="145">
        <v>12680</v>
      </c>
      <c r="S37" s="141">
        <f t="shared" si="15"/>
        <v>13.335716839470862</v>
      </c>
      <c r="T37" s="145">
        <v>39769</v>
      </c>
      <c r="U37" s="141">
        <f t="shared" si="16"/>
        <v>10.22450110864745</v>
      </c>
      <c r="V37" s="145">
        <v>14835</v>
      </c>
      <c r="W37" s="141">
        <f t="shared" si="17"/>
        <v>16.99526813880126</v>
      </c>
      <c r="X37" s="145">
        <v>42945</v>
      </c>
      <c r="Y37" s="141">
        <f t="shared" si="18"/>
        <v>7.986119842088058</v>
      </c>
      <c r="Z37" s="145">
        <v>17422</v>
      </c>
      <c r="AA37" s="141">
        <f t="shared" si="19"/>
        <v>17.43849005729693</v>
      </c>
    </row>
    <row r="38" spans="1:27" ht="18.75" customHeight="1">
      <c r="A38" s="144"/>
      <c r="B38" s="143"/>
      <c r="C38" s="142" t="s">
        <v>151</v>
      </c>
      <c r="D38" s="107">
        <v>1173</v>
      </c>
      <c r="E38" s="147">
        <v>-16.6</v>
      </c>
      <c r="F38" s="107">
        <v>285</v>
      </c>
      <c r="G38" s="146">
        <v>-6.9</v>
      </c>
      <c r="H38" s="107">
        <v>1229</v>
      </c>
      <c r="I38" s="141">
        <f t="shared" si="10"/>
        <v>4.774083546462063</v>
      </c>
      <c r="J38" s="107">
        <v>273</v>
      </c>
      <c r="K38" s="141">
        <f t="shared" si="11"/>
        <v>-4.2105263157894735</v>
      </c>
      <c r="L38" s="107">
        <v>989</v>
      </c>
      <c r="M38" s="141">
        <f t="shared" si="12"/>
        <v>-19.52807160292921</v>
      </c>
      <c r="N38" s="107">
        <v>249</v>
      </c>
      <c r="O38" s="141">
        <f t="shared" si="13"/>
        <v>-8.791208791208792</v>
      </c>
      <c r="P38" s="145">
        <v>987</v>
      </c>
      <c r="Q38" s="141">
        <f t="shared" si="14"/>
        <v>-0.20222446916076844</v>
      </c>
      <c r="R38" s="145">
        <v>251</v>
      </c>
      <c r="S38" s="141">
        <f t="shared" si="15"/>
        <v>0.8032128514056225</v>
      </c>
      <c r="T38" s="145">
        <v>1088</v>
      </c>
      <c r="U38" s="141">
        <f t="shared" si="16"/>
        <v>10.233029381965553</v>
      </c>
      <c r="V38" s="145">
        <v>267</v>
      </c>
      <c r="W38" s="141">
        <f t="shared" si="17"/>
        <v>6.374501992031872</v>
      </c>
      <c r="X38" s="145">
        <v>1171</v>
      </c>
      <c r="Y38" s="141">
        <f t="shared" si="18"/>
        <v>7.6286764705882355</v>
      </c>
      <c r="Z38" s="145">
        <v>303</v>
      </c>
      <c r="AA38" s="141">
        <f t="shared" si="19"/>
        <v>13.48314606741573</v>
      </c>
    </row>
    <row r="39" spans="1:27" ht="18.75" customHeight="1">
      <c r="A39" s="144"/>
      <c r="B39" s="143"/>
      <c r="C39" s="142" t="s">
        <v>150</v>
      </c>
      <c r="D39" s="107">
        <v>1881</v>
      </c>
      <c r="E39" s="147">
        <v>-22.7</v>
      </c>
      <c r="F39" s="107">
        <v>435</v>
      </c>
      <c r="G39" s="146">
        <v>-7.4</v>
      </c>
      <c r="H39" s="107">
        <v>1866</v>
      </c>
      <c r="I39" s="141">
        <f t="shared" si="10"/>
        <v>-0.7974481658692185</v>
      </c>
      <c r="J39" s="107">
        <v>441</v>
      </c>
      <c r="K39" s="141">
        <f t="shared" si="11"/>
        <v>1.3793103448275863</v>
      </c>
      <c r="L39" s="107">
        <v>1513</v>
      </c>
      <c r="M39" s="141">
        <f t="shared" si="12"/>
        <v>-18.917470525187568</v>
      </c>
      <c r="N39" s="107">
        <v>401</v>
      </c>
      <c r="O39" s="141">
        <f t="shared" si="13"/>
        <v>-9.070294784580499</v>
      </c>
      <c r="P39" s="145">
        <v>1534</v>
      </c>
      <c r="Q39" s="141">
        <f t="shared" si="14"/>
        <v>1.3879709187045606</v>
      </c>
      <c r="R39" s="145">
        <v>416</v>
      </c>
      <c r="S39" s="141">
        <f t="shared" si="15"/>
        <v>3.7406483790523692</v>
      </c>
      <c r="T39" s="145">
        <v>1488</v>
      </c>
      <c r="U39" s="141">
        <f t="shared" si="16"/>
        <v>-2.9986962190352022</v>
      </c>
      <c r="V39" s="145">
        <v>409</v>
      </c>
      <c r="W39" s="141">
        <f t="shared" si="17"/>
        <v>-1.6826923076923077</v>
      </c>
      <c r="X39" s="145">
        <v>1501</v>
      </c>
      <c r="Y39" s="141">
        <f t="shared" si="18"/>
        <v>0.8736559139784946</v>
      </c>
      <c r="Z39" s="145">
        <v>439</v>
      </c>
      <c r="AA39" s="141">
        <f t="shared" si="19"/>
        <v>7.334963325183374</v>
      </c>
    </row>
    <row r="40" spans="1:27" ht="18.75" customHeight="1">
      <c r="A40" s="144"/>
      <c r="B40" s="143"/>
      <c r="C40" s="142" t="s">
        <v>149</v>
      </c>
      <c r="D40" s="107">
        <v>4353</v>
      </c>
      <c r="E40" s="147">
        <v>-17</v>
      </c>
      <c r="F40" s="107">
        <v>976</v>
      </c>
      <c r="G40" s="146">
        <v>-7.9</v>
      </c>
      <c r="H40" s="107">
        <v>3904</v>
      </c>
      <c r="I40" s="141">
        <f t="shared" si="10"/>
        <v>-10.314725476682748</v>
      </c>
      <c r="J40" s="107">
        <v>928</v>
      </c>
      <c r="K40" s="141">
        <f t="shared" si="11"/>
        <v>-4.918032786885246</v>
      </c>
      <c r="L40" s="107">
        <v>3566</v>
      </c>
      <c r="M40" s="141">
        <f t="shared" si="12"/>
        <v>-8.657786885245901</v>
      </c>
      <c r="N40" s="107">
        <v>886</v>
      </c>
      <c r="O40" s="141">
        <f t="shared" si="13"/>
        <v>-4.525862068965517</v>
      </c>
      <c r="P40" s="145">
        <v>3421</v>
      </c>
      <c r="Q40" s="141">
        <f t="shared" si="14"/>
        <v>-4.0661805945036456</v>
      </c>
      <c r="R40" s="145">
        <v>858</v>
      </c>
      <c r="S40" s="141">
        <f t="shared" si="15"/>
        <v>-3.160270880361174</v>
      </c>
      <c r="T40" s="145">
        <v>3378</v>
      </c>
      <c r="U40" s="141">
        <f t="shared" si="16"/>
        <v>-1.2569424144986845</v>
      </c>
      <c r="V40" s="145">
        <v>848</v>
      </c>
      <c r="W40" s="141">
        <f t="shared" si="17"/>
        <v>-1.1655011655011656</v>
      </c>
      <c r="X40" s="145">
        <v>3256</v>
      </c>
      <c r="Y40" s="141">
        <f t="shared" si="18"/>
        <v>-3.611604499703967</v>
      </c>
      <c r="Z40" s="145">
        <v>820</v>
      </c>
      <c r="AA40" s="141">
        <f t="shared" si="19"/>
        <v>-3.30188679245283</v>
      </c>
    </row>
    <row r="41" spans="1:27" ht="18.75" customHeight="1">
      <c r="A41" s="144"/>
      <c r="B41" s="143"/>
      <c r="C41" s="142" t="s">
        <v>148</v>
      </c>
      <c r="D41" s="107">
        <v>1179</v>
      </c>
      <c r="E41" s="147">
        <v>-22.6</v>
      </c>
      <c r="F41" s="107">
        <v>313</v>
      </c>
      <c r="G41" s="146">
        <v>-10.8</v>
      </c>
      <c r="H41" s="107">
        <v>1513</v>
      </c>
      <c r="I41" s="141">
        <f t="shared" si="10"/>
        <v>28.329092451229855</v>
      </c>
      <c r="J41" s="107">
        <v>316</v>
      </c>
      <c r="K41" s="141">
        <f t="shared" si="11"/>
        <v>0.9584664536741214</v>
      </c>
      <c r="L41" s="107">
        <v>846</v>
      </c>
      <c r="M41" s="141">
        <f t="shared" si="12"/>
        <v>-44.08460013218771</v>
      </c>
      <c r="N41" s="107">
        <v>239</v>
      </c>
      <c r="O41" s="141">
        <f t="shared" si="13"/>
        <v>-24.367088607594937</v>
      </c>
      <c r="P41" s="145">
        <v>921</v>
      </c>
      <c r="Q41" s="141">
        <f t="shared" si="14"/>
        <v>8.865248226950355</v>
      </c>
      <c r="R41" s="145">
        <v>253</v>
      </c>
      <c r="S41" s="141">
        <f t="shared" si="15"/>
        <v>5.857740585774058</v>
      </c>
      <c r="T41" s="145">
        <v>861</v>
      </c>
      <c r="U41" s="141">
        <f t="shared" si="16"/>
        <v>-6.514657980456026</v>
      </c>
      <c r="V41" s="145">
        <v>258</v>
      </c>
      <c r="W41" s="141">
        <f t="shared" si="17"/>
        <v>1.976284584980237</v>
      </c>
      <c r="X41" s="145">
        <v>750</v>
      </c>
      <c r="Y41" s="141">
        <f t="shared" si="18"/>
        <v>-12.89198606271777</v>
      </c>
      <c r="Z41" s="145">
        <v>246</v>
      </c>
      <c r="AA41" s="141">
        <f t="shared" si="19"/>
        <v>-4.651162790697675</v>
      </c>
    </row>
    <row r="42" spans="1:27" ht="18.75" customHeight="1">
      <c r="A42" s="144"/>
      <c r="B42" s="143"/>
      <c r="C42" s="142" t="s">
        <v>147</v>
      </c>
      <c r="D42" s="107">
        <v>2141</v>
      </c>
      <c r="E42" s="147">
        <v>-19</v>
      </c>
      <c r="F42" s="107">
        <v>565</v>
      </c>
      <c r="G42" s="146">
        <v>-6.3</v>
      </c>
      <c r="H42" s="107">
        <v>1470</v>
      </c>
      <c r="I42" s="141">
        <f t="shared" si="10"/>
        <v>-31.34049509574965</v>
      </c>
      <c r="J42" s="107">
        <v>452</v>
      </c>
      <c r="K42" s="141">
        <f t="shared" si="11"/>
        <v>-20</v>
      </c>
      <c r="L42" s="107">
        <v>1230</v>
      </c>
      <c r="M42" s="141">
        <f t="shared" si="12"/>
        <v>-16.3265306122449</v>
      </c>
      <c r="N42" s="107">
        <v>444</v>
      </c>
      <c r="O42" s="141">
        <f t="shared" si="13"/>
        <v>-1.7699115044247788</v>
      </c>
      <c r="P42" s="145">
        <v>1291</v>
      </c>
      <c r="Q42" s="141">
        <f t="shared" si="14"/>
        <v>4.959349593495935</v>
      </c>
      <c r="R42" s="145">
        <v>437</v>
      </c>
      <c r="S42" s="141">
        <f t="shared" si="15"/>
        <v>-1.5765765765765767</v>
      </c>
      <c r="T42" s="145">
        <v>1264</v>
      </c>
      <c r="U42" s="141">
        <f t="shared" si="16"/>
        <v>-2.09140201394268</v>
      </c>
      <c r="V42" s="145">
        <v>422</v>
      </c>
      <c r="W42" s="141">
        <f t="shared" si="17"/>
        <v>-3.4324942791762014</v>
      </c>
      <c r="X42" s="145">
        <v>1249</v>
      </c>
      <c r="Y42" s="141">
        <f t="shared" si="18"/>
        <v>-1.1867088607594938</v>
      </c>
      <c r="Z42" s="145">
        <v>393</v>
      </c>
      <c r="AA42" s="141">
        <f t="shared" si="19"/>
        <v>-6.872037914691943</v>
      </c>
    </row>
    <row r="43" spans="1:27" ht="18.75" customHeight="1">
      <c r="A43" s="81"/>
      <c r="B43" s="102"/>
      <c r="C43" s="101"/>
      <c r="D43" s="100"/>
      <c r="E43" s="141"/>
      <c r="F43" s="100"/>
      <c r="G43" s="140"/>
      <c r="H43" s="100"/>
      <c r="I43" s="100"/>
      <c r="J43" s="100"/>
      <c r="K43" s="100"/>
      <c r="L43" s="100"/>
      <c r="M43" s="100"/>
      <c r="N43" s="100"/>
      <c r="O43" s="100"/>
      <c r="P43" s="106"/>
      <c r="Q43" s="100"/>
      <c r="R43" s="106"/>
      <c r="S43" s="100"/>
      <c r="T43" s="106"/>
      <c r="U43" s="100"/>
      <c r="V43" s="106"/>
      <c r="W43" s="100"/>
      <c r="X43" s="106"/>
      <c r="Y43" s="100"/>
      <c r="Z43" s="106"/>
      <c r="AA43" s="100"/>
    </row>
    <row r="44" spans="1:27" ht="18.75" customHeight="1">
      <c r="A44" s="98"/>
      <c r="B44" s="332" t="s">
        <v>146</v>
      </c>
      <c r="C44" s="333"/>
      <c r="D44" s="96">
        <f>SUM(D45:D49)</f>
        <v>64656</v>
      </c>
      <c r="E44" s="138">
        <v>6.8</v>
      </c>
      <c r="F44" s="96">
        <f>SUM(F45:F49)</f>
        <v>14484</v>
      </c>
      <c r="G44" s="139">
        <v>16.1</v>
      </c>
      <c r="H44" s="96">
        <f>SUM(H45:H49)</f>
        <v>72503</v>
      </c>
      <c r="I44" s="138">
        <f aca="true" t="shared" si="20" ref="I44:I49">100*(H44-D44)/D44</f>
        <v>12.136537985647116</v>
      </c>
      <c r="J44" s="96">
        <f>SUM(J45:J49)</f>
        <v>17460</v>
      </c>
      <c r="K44" s="138">
        <f aca="true" t="shared" si="21" ref="K44:K49">100*(J44-F44)/F44</f>
        <v>20.546810273405136</v>
      </c>
      <c r="L44" s="96">
        <v>78602</v>
      </c>
      <c r="M44" s="138">
        <f aca="true" t="shared" si="22" ref="M44:M49">100*(L44-H44)/H44</f>
        <v>8.412065707625892</v>
      </c>
      <c r="N44" s="96">
        <v>20097</v>
      </c>
      <c r="O44" s="138">
        <f aca="true" t="shared" si="23" ref="O44:O49">100*(N44-J44)/J44</f>
        <v>15.103092783505154</v>
      </c>
      <c r="P44" s="95">
        <v>82251</v>
      </c>
      <c r="Q44" s="138">
        <f aca="true" t="shared" si="24" ref="Q44:Q49">100*(P44-L44)/L44</f>
        <v>4.642375512073484</v>
      </c>
      <c r="R44" s="95">
        <v>21490</v>
      </c>
      <c r="S44" s="138">
        <f aca="true" t="shared" si="25" ref="S44:S49">100*(R44-N44)/N44</f>
        <v>6.931382793451759</v>
      </c>
      <c r="T44" s="95">
        <v>84973</v>
      </c>
      <c r="U44" s="138">
        <f aca="true" t="shared" si="26" ref="U44:U49">100*(T44-P44)/P44</f>
        <v>3.309382256750678</v>
      </c>
      <c r="V44" s="95">
        <v>23195</v>
      </c>
      <c r="W44" s="138">
        <f aca="true" t="shared" si="27" ref="W44:W49">100*(V44-R44)/R44</f>
        <v>7.93392275476966</v>
      </c>
      <c r="X44" s="95">
        <v>91407</v>
      </c>
      <c r="Y44" s="138">
        <f aca="true" t="shared" si="28" ref="Y44:Y49">100*(X44-T44)/T44</f>
        <v>7.571816930083673</v>
      </c>
      <c r="Z44" s="95">
        <v>26420</v>
      </c>
      <c r="AA44" s="138">
        <f aca="true" t="shared" si="29" ref="AA44:AA49">100*(Z44-V44)/V44</f>
        <v>13.903858590213408</v>
      </c>
    </row>
    <row r="45" spans="1:27" ht="18.75" customHeight="1">
      <c r="A45" s="144"/>
      <c r="B45" s="143"/>
      <c r="C45" s="142" t="s">
        <v>145</v>
      </c>
      <c r="D45" s="107">
        <v>21541</v>
      </c>
      <c r="E45" s="147">
        <v>2</v>
      </c>
      <c r="F45" s="107">
        <v>4748</v>
      </c>
      <c r="G45" s="146">
        <v>7.6</v>
      </c>
      <c r="H45" s="107">
        <v>22494</v>
      </c>
      <c r="I45" s="141">
        <f t="shared" si="20"/>
        <v>4.424121442829952</v>
      </c>
      <c r="J45" s="107">
        <v>5254</v>
      </c>
      <c r="K45" s="141">
        <f t="shared" si="21"/>
        <v>10.657118786857625</v>
      </c>
      <c r="L45" s="107">
        <v>23682</v>
      </c>
      <c r="M45" s="141">
        <f t="shared" si="22"/>
        <v>5.2814083755668175</v>
      </c>
      <c r="N45" s="107">
        <v>5766</v>
      </c>
      <c r="O45" s="141">
        <f t="shared" si="23"/>
        <v>9.744956223829464</v>
      </c>
      <c r="P45" s="145">
        <v>24591</v>
      </c>
      <c r="Q45" s="141">
        <f t="shared" si="24"/>
        <v>3.8383582467696984</v>
      </c>
      <c r="R45" s="145">
        <v>6064</v>
      </c>
      <c r="S45" s="141">
        <f t="shared" si="25"/>
        <v>5.168227540756157</v>
      </c>
      <c r="T45" s="145">
        <v>26078</v>
      </c>
      <c r="U45" s="141">
        <f t="shared" si="26"/>
        <v>6.046927737790249</v>
      </c>
      <c r="V45" s="145">
        <v>6838</v>
      </c>
      <c r="W45" s="141">
        <f t="shared" si="27"/>
        <v>12.763852242744063</v>
      </c>
      <c r="X45" s="145">
        <v>30318</v>
      </c>
      <c r="Y45" s="141">
        <f t="shared" si="28"/>
        <v>16.258915561009278</v>
      </c>
      <c r="Z45" s="145">
        <v>8502</v>
      </c>
      <c r="AA45" s="141">
        <f t="shared" si="29"/>
        <v>24.334600760456272</v>
      </c>
    </row>
    <row r="46" spans="1:27" ht="18.75" customHeight="1">
      <c r="A46" s="144"/>
      <c r="B46" s="143"/>
      <c r="C46" s="142" t="s">
        <v>144</v>
      </c>
      <c r="D46" s="107">
        <v>11272</v>
      </c>
      <c r="E46" s="147">
        <v>3.5</v>
      </c>
      <c r="F46" s="107">
        <v>2397</v>
      </c>
      <c r="G46" s="146">
        <v>10.4</v>
      </c>
      <c r="H46" s="107">
        <v>11552</v>
      </c>
      <c r="I46" s="141">
        <f t="shared" si="20"/>
        <v>2.48403122782115</v>
      </c>
      <c r="J46" s="107">
        <v>2599</v>
      </c>
      <c r="K46" s="141">
        <f t="shared" si="21"/>
        <v>8.427200667501044</v>
      </c>
      <c r="L46" s="107">
        <v>11892</v>
      </c>
      <c r="M46" s="141">
        <f t="shared" si="22"/>
        <v>2.943213296398892</v>
      </c>
      <c r="N46" s="107">
        <v>2715</v>
      </c>
      <c r="O46" s="141">
        <f t="shared" si="23"/>
        <v>4.46325509811466</v>
      </c>
      <c r="P46" s="145">
        <v>11961</v>
      </c>
      <c r="Q46" s="141">
        <f t="shared" si="24"/>
        <v>0.5802219979818365</v>
      </c>
      <c r="R46" s="145">
        <v>2758</v>
      </c>
      <c r="S46" s="141">
        <f t="shared" si="25"/>
        <v>1.583793738489871</v>
      </c>
      <c r="T46" s="145">
        <v>11601</v>
      </c>
      <c r="U46" s="141">
        <f t="shared" si="26"/>
        <v>-3.0097817908201656</v>
      </c>
      <c r="V46" s="145">
        <v>2749</v>
      </c>
      <c r="W46" s="141">
        <f t="shared" si="27"/>
        <v>-0.3263234227701233</v>
      </c>
      <c r="X46" s="145">
        <v>11442</v>
      </c>
      <c r="Y46" s="141">
        <f t="shared" si="28"/>
        <v>-1.3705715024566847</v>
      </c>
      <c r="Z46" s="145">
        <v>2878</v>
      </c>
      <c r="AA46" s="141">
        <f t="shared" si="29"/>
        <v>4.692615496544198</v>
      </c>
    </row>
    <row r="47" spans="1:27" ht="18.75" customHeight="1">
      <c r="A47" s="144"/>
      <c r="B47" s="143"/>
      <c r="C47" s="142" t="s">
        <v>143</v>
      </c>
      <c r="D47" s="107">
        <v>10858</v>
      </c>
      <c r="E47" s="147">
        <v>0.9</v>
      </c>
      <c r="F47" s="107">
        <v>2385</v>
      </c>
      <c r="G47" s="146">
        <v>12</v>
      </c>
      <c r="H47" s="107">
        <v>11062</v>
      </c>
      <c r="I47" s="141">
        <f t="shared" si="20"/>
        <v>1.8787990421808805</v>
      </c>
      <c r="J47" s="107">
        <v>2541</v>
      </c>
      <c r="K47" s="141">
        <f t="shared" si="21"/>
        <v>6.540880503144654</v>
      </c>
      <c r="L47" s="107">
        <v>11275</v>
      </c>
      <c r="M47" s="141">
        <f t="shared" si="22"/>
        <v>1.9255107575483639</v>
      </c>
      <c r="N47" s="107">
        <v>2650</v>
      </c>
      <c r="O47" s="141">
        <f t="shared" si="23"/>
        <v>4.289649744195199</v>
      </c>
      <c r="P47" s="145">
        <v>11406</v>
      </c>
      <c r="Q47" s="141">
        <f t="shared" si="24"/>
        <v>1.1618625277161863</v>
      </c>
      <c r="R47" s="145">
        <v>2757</v>
      </c>
      <c r="S47" s="141">
        <f t="shared" si="25"/>
        <v>4.037735849056604</v>
      </c>
      <c r="T47" s="145">
        <v>11342</v>
      </c>
      <c r="U47" s="141">
        <f t="shared" si="26"/>
        <v>-0.5611081886726285</v>
      </c>
      <c r="V47" s="145">
        <v>2929</v>
      </c>
      <c r="W47" s="141">
        <f t="shared" si="27"/>
        <v>6.238665215814291</v>
      </c>
      <c r="X47" s="145">
        <v>11267</v>
      </c>
      <c r="Y47" s="141">
        <f t="shared" si="28"/>
        <v>-0.6612590372068419</v>
      </c>
      <c r="Z47" s="145">
        <v>3002</v>
      </c>
      <c r="AA47" s="141">
        <f t="shared" si="29"/>
        <v>2.4923181973369752</v>
      </c>
    </row>
    <row r="48" spans="1:27" ht="18.75" customHeight="1">
      <c r="A48" s="144"/>
      <c r="B48" s="143"/>
      <c r="C48" s="142" t="s">
        <v>142</v>
      </c>
      <c r="D48" s="107">
        <v>10095</v>
      </c>
      <c r="E48" s="147">
        <v>5.2</v>
      </c>
      <c r="F48" s="107">
        <v>2301</v>
      </c>
      <c r="G48" s="146">
        <v>15.1</v>
      </c>
      <c r="H48" s="107">
        <v>10525</v>
      </c>
      <c r="I48" s="141">
        <f t="shared" si="20"/>
        <v>4.259534422981674</v>
      </c>
      <c r="J48" s="107">
        <v>2496</v>
      </c>
      <c r="K48" s="141">
        <f t="shared" si="21"/>
        <v>8.474576271186441</v>
      </c>
      <c r="L48" s="107">
        <v>10939</v>
      </c>
      <c r="M48" s="141">
        <f t="shared" si="22"/>
        <v>3.9334916864608074</v>
      </c>
      <c r="N48" s="107">
        <v>2769</v>
      </c>
      <c r="O48" s="141">
        <f t="shared" si="23"/>
        <v>10.9375</v>
      </c>
      <c r="P48" s="145">
        <v>11261</v>
      </c>
      <c r="Q48" s="141">
        <f t="shared" si="24"/>
        <v>2.9435963067922115</v>
      </c>
      <c r="R48" s="145">
        <v>2902</v>
      </c>
      <c r="S48" s="141">
        <f t="shared" si="25"/>
        <v>4.803178042614662</v>
      </c>
      <c r="T48" s="145">
        <v>11264</v>
      </c>
      <c r="U48" s="141">
        <f t="shared" si="26"/>
        <v>0.026640618062339045</v>
      </c>
      <c r="V48" s="145">
        <v>2964</v>
      </c>
      <c r="W48" s="141">
        <f t="shared" si="27"/>
        <v>2.1364576154376294</v>
      </c>
      <c r="X48" s="145">
        <v>12013</v>
      </c>
      <c r="Y48" s="141">
        <f t="shared" si="28"/>
        <v>6.649502840909091</v>
      </c>
      <c r="Z48" s="145">
        <v>3338</v>
      </c>
      <c r="AA48" s="141">
        <f t="shared" si="29"/>
        <v>12.618083670715249</v>
      </c>
    </row>
    <row r="49" spans="1:27" ht="18.75" customHeight="1">
      <c r="A49" s="144"/>
      <c r="B49" s="143"/>
      <c r="C49" s="142" t="s">
        <v>141</v>
      </c>
      <c r="D49" s="107">
        <v>10890</v>
      </c>
      <c r="E49" s="147">
        <v>33.2</v>
      </c>
      <c r="F49" s="107">
        <v>2653</v>
      </c>
      <c r="G49" s="146">
        <v>50.1</v>
      </c>
      <c r="H49" s="107">
        <v>16870</v>
      </c>
      <c r="I49" s="141">
        <f t="shared" si="20"/>
        <v>54.9127640036731</v>
      </c>
      <c r="J49" s="107">
        <v>4570</v>
      </c>
      <c r="K49" s="141">
        <f t="shared" si="21"/>
        <v>72.25782133433849</v>
      </c>
      <c r="L49" s="107">
        <v>20814</v>
      </c>
      <c r="M49" s="141">
        <f t="shared" si="22"/>
        <v>23.378778897451095</v>
      </c>
      <c r="N49" s="107">
        <v>6197</v>
      </c>
      <c r="O49" s="141">
        <f t="shared" si="23"/>
        <v>35.60175054704595</v>
      </c>
      <c r="P49" s="145">
        <v>23032</v>
      </c>
      <c r="Q49" s="141">
        <f t="shared" si="24"/>
        <v>10.656289036225617</v>
      </c>
      <c r="R49" s="145">
        <v>7009</v>
      </c>
      <c r="S49" s="141">
        <f t="shared" si="25"/>
        <v>13.103114410198483</v>
      </c>
      <c r="T49" s="145">
        <v>24688</v>
      </c>
      <c r="U49" s="141">
        <f t="shared" si="26"/>
        <v>7.1899965265717265</v>
      </c>
      <c r="V49" s="145">
        <v>7715</v>
      </c>
      <c r="W49" s="141">
        <f t="shared" si="27"/>
        <v>10.072763589670425</v>
      </c>
      <c r="X49" s="145">
        <v>26367</v>
      </c>
      <c r="Y49" s="141">
        <f t="shared" si="28"/>
        <v>6.800874918988982</v>
      </c>
      <c r="Z49" s="145">
        <v>8700</v>
      </c>
      <c r="AA49" s="141">
        <f t="shared" si="29"/>
        <v>12.767336357744654</v>
      </c>
    </row>
    <row r="50" spans="1:27" ht="18.75" customHeight="1">
      <c r="A50" s="81"/>
      <c r="B50" s="102"/>
      <c r="C50" s="101"/>
      <c r="D50" s="100"/>
      <c r="E50" s="141"/>
      <c r="F50" s="100"/>
      <c r="G50" s="140"/>
      <c r="H50" s="100"/>
      <c r="I50" s="100"/>
      <c r="J50" s="100"/>
      <c r="K50" s="100"/>
      <c r="L50" s="100"/>
      <c r="M50" s="100"/>
      <c r="N50" s="100"/>
      <c r="O50" s="100"/>
      <c r="P50" s="106"/>
      <c r="Q50" s="100"/>
      <c r="R50" s="106"/>
      <c r="S50" s="100"/>
      <c r="T50" s="106"/>
      <c r="U50" s="100"/>
      <c r="V50" s="106"/>
      <c r="W50" s="100"/>
      <c r="X50" s="106"/>
      <c r="Y50" s="100"/>
      <c r="Z50" s="106"/>
      <c r="AA50" s="100"/>
    </row>
    <row r="51" spans="1:27" ht="18.75" customHeight="1">
      <c r="A51" s="98"/>
      <c r="B51" s="332" t="s">
        <v>140</v>
      </c>
      <c r="C51" s="333"/>
      <c r="D51" s="96">
        <f>SUM(D52:D55)</f>
        <v>48430</v>
      </c>
      <c r="E51" s="138">
        <v>-4.6</v>
      </c>
      <c r="F51" s="96">
        <f>SUM(F52:F55)</f>
        <v>11212</v>
      </c>
      <c r="G51" s="139">
        <v>1.7</v>
      </c>
      <c r="H51" s="96">
        <f>SUM(H52:H55)</f>
        <v>48012</v>
      </c>
      <c r="I51" s="138">
        <f>100*(H51-D51)/D51</f>
        <v>-0.8631013834400165</v>
      </c>
      <c r="J51" s="96">
        <f>SUM(J52:J55)</f>
        <v>11495</v>
      </c>
      <c r="K51" s="138">
        <f>100*(J51-F51)/F51</f>
        <v>2.5240813414199073</v>
      </c>
      <c r="L51" s="96">
        <v>47751</v>
      </c>
      <c r="M51" s="138">
        <f>100*(L51-H51)/H51</f>
        <v>-0.543614096475881</v>
      </c>
      <c r="N51" s="96">
        <v>11751</v>
      </c>
      <c r="O51" s="138">
        <f>100*(N51-J51)/J51</f>
        <v>2.2270552414093086</v>
      </c>
      <c r="P51" s="95">
        <v>47134</v>
      </c>
      <c r="Q51" s="138">
        <f>100*(P51-L51)/L51</f>
        <v>-1.292119536763628</v>
      </c>
      <c r="R51" s="95">
        <v>11803</v>
      </c>
      <c r="S51" s="138">
        <f>100*(R51-N51)/N51</f>
        <v>0.442515530593141</v>
      </c>
      <c r="T51" s="95">
        <v>45679</v>
      </c>
      <c r="U51" s="138">
        <f>100*(T51-P51)/P51</f>
        <v>-3.08694360758688</v>
      </c>
      <c r="V51" s="95">
        <v>12506</v>
      </c>
      <c r="W51" s="138">
        <f>100*(V51-R51)/R51</f>
        <v>5.956112852664577</v>
      </c>
      <c r="X51" s="95">
        <v>43374</v>
      </c>
      <c r="Y51" s="138">
        <f>100*(X51-T51)/T51</f>
        <v>-5.046082444887147</v>
      </c>
      <c r="Z51" s="95">
        <v>12398</v>
      </c>
      <c r="AA51" s="138">
        <f>100*(Z51-V51)/V51</f>
        <v>-0.8635854789700943</v>
      </c>
    </row>
    <row r="52" spans="1:27" ht="18.75" customHeight="1">
      <c r="A52" s="144"/>
      <c r="B52" s="143"/>
      <c r="C52" s="142" t="s">
        <v>139</v>
      </c>
      <c r="D52" s="107">
        <v>13883</v>
      </c>
      <c r="E52" s="147">
        <v>-5.5</v>
      </c>
      <c r="F52" s="107">
        <v>3271</v>
      </c>
      <c r="G52" s="146">
        <v>0.7</v>
      </c>
      <c r="H52" s="107">
        <v>13514</v>
      </c>
      <c r="I52" s="141">
        <f>100*(H52-D52)/D52</f>
        <v>-2.6579269610314773</v>
      </c>
      <c r="J52" s="107">
        <v>3269</v>
      </c>
      <c r="K52" s="141">
        <f>100*(J52-F52)/F52</f>
        <v>-0.06114338122898196</v>
      </c>
      <c r="L52" s="107">
        <v>13241</v>
      </c>
      <c r="M52" s="141">
        <f>100*(L52-H52)/H52</f>
        <v>-2.020127275418085</v>
      </c>
      <c r="N52" s="107">
        <v>3276</v>
      </c>
      <c r="O52" s="141">
        <f>100*(N52-J52)/J52</f>
        <v>0.21413276231263384</v>
      </c>
      <c r="P52" s="145">
        <v>12584</v>
      </c>
      <c r="Q52" s="141">
        <f>100*(P52-L52)/L52</f>
        <v>-4.961860886639982</v>
      </c>
      <c r="R52" s="145">
        <v>3242</v>
      </c>
      <c r="S52" s="141">
        <f>100*(R52-N52)/N52</f>
        <v>-1.037851037851038</v>
      </c>
      <c r="T52" s="145">
        <v>11594</v>
      </c>
      <c r="U52" s="141">
        <f>100*(T52-P52)/P52</f>
        <v>-7.8671328671328675</v>
      </c>
      <c r="V52" s="145">
        <v>3259</v>
      </c>
      <c r="W52" s="141">
        <f>100*(V52-R52)/R52</f>
        <v>0.5243676742751388</v>
      </c>
      <c r="X52" s="145">
        <v>10540</v>
      </c>
      <c r="Y52" s="141">
        <f>100*(X52-T52)/T52</f>
        <v>-9.090909090909092</v>
      </c>
      <c r="Z52" s="145">
        <v>3187</v>
      </c>
      <c r="AA52" s="141">
        <f>100*(Z52-V52)/V52</f>
        <v>-2.209266646210494</v>
      </c>
    </row>
    <row r="53" spans="1:27" ht="18.75" customHeight="1">
      <c r="A53" s="144"/>
      <c r="B53" s="143"/>
      <c r="C53" s="142" t="s">
        <v>138</v>
      </c>
      <c r="D53" s="107">
        <v>8004</v>
      </c>
      <c r="E53" s="147">
        <v>-6.5</v>
      </c>
      <c r="F53" s="107">
        <v>1838</v>
      </c>
      <c r="G53" s="146">
        <v>1.8</v>
      </c>
      <c r="H53" s="107">
        <v>8010</v>
      </c>
      <c r="I53" s="141">
        <f>100*(H53-D53)/D53</f>
        <v>0.07496251874062969</v>
      </c>
      <c r="J53" s="107">
        <v>1959</v>
      </c>
      <c r="K53" s="141">
        <f>100*(J53-F53)/F53</f>
        <v>6.5832426550598475</v>
      </c>
      <c r="L53" s="107">
        <v>7921</v>
      </c>
      <c r="M53" s="141">
        <f>100*(L53-H53)/H53</f>
        <v>-1.1111111111111112</v>
      </c>
      <c r="N53" s="107">
        <v>1993</v>
      </c>
      <c r="O53" s="141">
        <f>100*(N53-J53)/J53</f>
        <v>1.7355793772332824</v>
      </c>
      <c r="P53" s="145">
        <v>7994</v>
      </c>
      <c r="Q53" s="141">
        <f>100*(P53-L53)/L53</f>
        <v>0.9216008079787905</v>
      </c>
      <c r="R53" s="145">
        <v>2008</v>
      </c>
      <c r="S53" s="141">
        <f>100*(R53-N53)/N53</f>
        <v>0.7526342197691922</v>
      </c>
      <c r="T53" s="145">
        <v>7706</v>
      </c>
      <c r="U53" s="141">
        <f>100*(T53-P53)/P53</f>
        <v>-3.60270202651989</v>
      </c>
      <c r="V53" s="145">
        <v>2007</v>
      </c>
      <c r="W53" s="141">
        <f>100*(V53-R53)/R53</f>
        <v>-0.049800796812749</v>
      </c>
      <c r="X53" s="145">
        <v>7666</v>
      </c>
      <c r="Y53" s="141">
        <f>100*(X53-T53)/T53</f>
        <v>-0.5190760446405398</v>
      </c>
      <c r="Z53" s="145">
        <v>2083</v>
      </c>
      <c r="AA53" s="141">
        <f>100*(Z53-V53)/V53</f>
        <v>3.7867463876432486</v>
      </c>
    </row>
    <row r="54" spans="1:27" ht="18.75" customHeight="1">
      <c r="A54" s="144"/>
      <c r="B54" s="143"/>
      <c r="C54" s="142" t="s">
        <v>137</v>
      </c>
      <c r="D54" s="107">
        <v>17440</v>
      </c>
      <c r="E54" s="147">
        <v>-3.7</v>
      </c>
      <c r="F54" s="107">
        <v>4052</v>
      </c>
      <c r="G54" s="146">
        <v>1.1</v>
      </c>
      <c r="H54" s="107">
        <v>17407</v>
      </c>
      <c r="I54" s="141">
        <f>100*(H54-D54)/D54</f>
        <v>-0.18922018348623854</v>
      </c>
      <c r="J54" s="107">
        <v>4158</v>
      </c>
      <c r="K54" s="141">
        <f>100*(J54-F54)/F54</f>
        <v>2.6159921026653503</v>
      </c>
      <c r="L54" s="107">
        <v>17395</v>
      </c>
      <c r="M54" s="141">
        <f>100*(L54-H54)/H54</f>
        <v>-0.06893778365025564</v>
      </c>
      <c r="N54" s="107">
        <v>4289</v>
      </c>
      <c r="O54" s="141">
        <f>100*(N54-J54)/J54</f>
        <v>3.1505531505531508</v>
      </c>
      <c r="P54" s="145">
        <v>17244</v>
      </c>
      <c r="Q54" s="141">
        <f>100*(P54-L54)/L54</f>
        <v>-0.8680655360735844</v>
      </c>
      <c r="R54" s="145">
        <v>4314</v>
      </c>
      <c r="S54" s="141">
        <f>100*(R54-N54)/N54</f>
        <v>0.5828864537188155</v>
      </c>
      <c r="T54" s="145">
        <v>17188</v>
      </c>
      <c r="U54" s="141">
        <f>100*(T54-P54)/P54</f>
        <v>-0.32475063790303876</v>
      </c>
      <c r="V54" s="145">
        <v>4789</v>
      </c>
      <c r="W54" s="141">
        <f>100*(V54-R54)/R54</f>
        <v>11.010662957811775</v>
      </c>
      <c r="X54" s="145">
        <v>16425</v>
      </c>
      <c r="Y54" s="141">
        <f>100*(X54-T54)/T54</f>
        <v>-4.439143588550151</v>
      </c>
      <c r="Z54" s="145">
        <v>4767</v>
      </c>
      <c r="AA54" s="141">
        <f>100*(Z54-V54)/V54</f>
        <v>-0.45938609313008977</v>
      </c>
    </row>
    <row r="55" spans="1:27" ht="18.75" customHeight="1">
      <c r="A55" s="144"/>
      <c r="B55" s="143"/>
      <c r="C55" s="142" t="s">
        <v>136</v>
      </c>
      <c r="D55" s="107">
        <v>9103</v>
      </c>
      <c r="E55" s="147">
        <v>-3.2</v>
      </c>
      <c r="F55" s="107">
        <v>2051</v>
      </c>
      <c r="G55" s="146">
        <v>4.3</v>
      </c>
      <c r="H55" s="107">
        <v>9081</v>
      </c>
      <c r="I55" s="141">
        <f>100*(H55-D55)/D55</f>
        <v>-0.24167856750521807</v>
      </c>
      <c r="J55" s="107">
        <v>2109</v>
      </c>
      <c r="K55" s="141">
        <f>100*(J55-F55)/F55</f>
        <v>2.8278888347147735</v>
      </c>
      <c r="L55" s="107">
        <v>9194</v>
      </c>
      <c r="M55" s="141">
        <f>100*(L55-H55)/H55</f>
        <v>1.2443563484197775</v>
      </c>
      <c r="N55" s="107">
        <v>2193</v>
      </c>
      <c r="O55" s="141">
        <f>100*(N55-J55)/J55</f>
        <v>3.9829302987197726</v>
      </c>
      <c r="P55" s="145">
        <v>9312</v>
      </c>
      <c r="Q55" s="141">
        <f>100*(P55-L55)/L55</f>
        <v>1.2834457254731346</v>
      </c>
      <c r="R55" s="145">
        <v>2239</v>
      </c>
      <c r="S55" s="141">
        <f>100*(R55-N55)/N55</f>
        <v>2.097583219334245</v>
      </c>
      <c r="T55" s="145">
        <v>9191</v>
      </c>
      <c r="U55" s="141">
        <f>100*(T55-P55)/P55</f>
        <v>-1.2993986254295533</v>
      </c>
      <c r="V55" s="145">
        <v>2451</v>
      </c>
      <c r="W55" s="141">
        <f>100*(V55-R55)/R55</f>
        <v>9.46851272889683</v>
      </c>
      <c r="X55" s="145">
        <v>8743</v>
      </c>
      <c r="Y55" s="141">
        <f>100*(X55-T55)/T55</f>
        <v>-4.874333587204874</v>
      </c>
      <c r="Z55" s="145">
        <v>2361</v>
      </c>
      <c r="AA55" s="141">
        <f>100*(Z55-V55)/V55</f>
        <v>-3.6719706242350063</v>
      </c>
    </row>
    <row r="56" spans="1:27" ht="18.75" customHeight="1">
      <c r="A56" s="144"/>
      <c r="B56" s="143"/>
      <c r="C56" s="142"/>
      <c r="D56" s="100"/>
      <c r="E56" s="141"/>
      <c r="F56" s="100"/>
      <c r="G56" s="140"/>
      <c r="H56" s="100"/>
      <c r="I56" s="100"/>
      <c r="J56" s="100"/>
      <c r="K56" s="100"/>
      <c r="L56" s="100"/>
      <c r="M56" s="100"/>
      <c r="N56" s="100"/>
      <c r="O56" s="100"/>
      <c r="P56" s="106"/>
      <c r="Q56" s="100"/>
      <c r="R56" s="106"/>
      <c r="S56" s="100"/>
      <c r="T56" s="106"/>
      <c r="U56" s="100"/>
      <c r="V56" s="106"/>
      <c r="W56" s="100"/>
      <c r="X56" s="106"/>
      <c r="Y56" s="100"/>
      <c r="Z56" s="106"/>
      <c r="AA56" s="100"/>
    </row>
    <row r="57" spans="1:27" ht="18.75" customHeight="1">
      <c r="A57" s="98"/>
      <c r="B57" s="332" t="s">
        <v>135</v>
      </c>
      <c r="C57" s="333"/>
      <c r="D57" s="96">
        <f>SUM(D58:D63)</f>
        <v>43629</v>
      </c>
      <c r="E57" s="138">
        <v>-6.1</v>
      </c>
      <c r="F57" s="96">
        <f>SUM(F58:F63)</f>
        <v>10067</v>
      </c>
      <c r="G57" s="139">
        <v>0.7</v>
      </c>
      <c r="H57" s="96">
        <f>SUM(H58:H63)</f>
        <v>42713</v>
      </c>
      <c r="I57" s="138">
        <f aca="true" t="shared" si="30" ref="I57:I63">100*(H57-D57)/D57</f>
        <v>-2.0995209608288063</v>
      </c>
      <c r="J57" s="96">
        <f>SUM(J58:J63)</f>
        <v>10193</v>
      </c>
      <c r="K57" s="138">
        <f aca="true" t="shared" si="31" ref="K57:K63">100*(J57-F57)/F57</f>
        <v>1.251614184960763</v>
      </c>
      <c r="L57" s="96">
        <v>42026</v>
      </c>
      <c r="M57" s="138">
        <f aca="true" t="shared" si="32" ref="M57:M63">100*(L57-H57)/H57</f>
        <v>-1.6084096176807998</v>
      </c>
      <c r="N57" s="96">
        <v>10307</v>
      </c>
      <c r="O57" s="138">
        <f aca="true" t="shared" si="33" ref="O57:O63">100*(N57-J57)/J57</f>
        <v>1.1184145982537035</v>
      </c>
      <c r="P57" s="95">
        <v>41391</v>
      </c>
      <c r="Q57" s="138">
        <f aca="true" t="shared" si="34" ref="Q57:Q63">100*(P57-L57)/L57</f>
        <v>-1.5109693998953029</v>
      </c>
      <c r="R57" s="95">
        <v>10353</v>
      </c>
      <c r="S57" s="138">
        <f aca="true" t="shared" si="35" ref="S57:S63">100*(R57-N57)/N57</f>
        <v>0.4462986319976715</v>
      </c>
      <c r="T57" s="95">
        <v>39267</v>
      </c>
      <c r="U57" s="138">
        <f aca="true" t="shared" si="36" ref="U57:U63">100*(T57-P57)/P57</f>
        <v>-5.131550337029789</v>
      </c>
      <c r="V57" s="95">
        <v>10328</v>
      </c>
      <c r="W57" s="138">
        <f aca="true" t="shared" si="37" ref="W57:W63">100*(V57-R57)/R57</f>
        <v>-0.24147590070510963</v>
      </c>
      <c r="X57" s="95">
        <v>37365</v>
      </c>
      <c r="Y57" s="138">
        <f aca="true" t="shared" si="38" ref="Y57:Y63">100*(X57-T57)/T57</f>
        <v>-4.843761937504775</v>
      </c>
      <c r="Z57" s="95">
        <v>10410</v>
      </c>
      <c r="AA57" s="138">
        <f aca="true" t="shared" si="39" ref="AA57:AA63">100*(Z57-V57)/V57</f>
        <v>0.7939581719597212</v>
      </c>
    </row>
    <row r="58" spans="1:27" ht="18.75" customHeight="1">
      <c r="A58" s="144"/>
      <c r="B58" s="143"/>
      <c r="C58" s="142" t="s">
        <v>134</v>
      </c>
      <c r="D58" s="107">
        <v>6587</v>
      </c>
      <c r="E58" s="147">
        <v>-4.5</v>
      </c>
      <c r="F58" s="107">
        <v>1531</v>
      </c>
      <c r="G58" s="146">
        <v>2.4</v>
      </c>
      <c r="H58" s="107">
        <v>6578</v>
      </c>
      <c r="I58" s="141">
        <f t="shared" si="30"/>
        <v>-0.1366327614999241</v>
      </c>
      <c r="J58" s="107">
        <v>1581</v>
      </c>
      <c r="K58" s="141">
        <f t="shared" si="31"/>
        <v>3.2658393207054215</v>
      </c>
      <c r="L58" s="107">
        <v>6543</v>
      </c>
      <c r="M58" s="141">
        <f t="shared" si="32"/>
        <v>-0.5320766190331407</v>
      </c>
      <c r="N58" s="107">
        <v>1587</v>
      </c>
      <c r="O58" s="141">
        <f t="shared" si="33"/>
        <v>0.3795066413662239</v>
      </c>
      <c r="P58" s="145">
        <v>6567</v>
      </c>
      <c r="Q58" s="141">
        <f t="shared" si="34"/>
        <v>0.36680421824850984</v>
      </c>
      <c r="R58" s="145">
        <v>1624</v>
      </c>
      <c r="S58" s="141">
        <f t="shared" si="35"/>
        <v>2.3314429741650913</v>
      </c>
      <c r="T58" s="145">
        <v>6452</v>
      </c>
      <c r="U58" s="141">
        <f t="shared" si="36"/>
        <v>-1.751180143139942</v>
      </c>
      <c r="V58" s="145">
        <v>1619</v>
      </c>
      <c r="W58" s="141">
        <f t="shared" si="37"/>
        <v>-0.3078817733990148</v>
      </c>
      <c r="X58" s="145">
        <v>6209</v>
      </c>
      <c r="Y58" s="141">
        <f t="shared" si="38"/>
        <v>-3.7662740235585863</v>
      </c>
      <c r="Z58" s="145">
        <v>1632</v>
      </c>
      <c r="AA58" s="141">
        <f t="shared" si="39"/>
        <v>0.8029647930821495</v>
      </c>
    </row>
    <row r="59" spans="1:27" ht="18.75" customHeight="1">
      <c r="A59" s="144"/>
      <c r="B59" s="143"/>
      <c r="C59" s="142" t="s">
        <v>133</v>
      </c>
      <c r="D59" s="107">
        <v>6480</v>
      </c>
      <c r="E59" s="147">
        <v>-4.7</v>
      </c>
      <c r="F59" s="107">
        <v>1518</v>
      </c>
      <c r="G59" s="146">
        <v>5.2</v>
      </c>
      <c r="H59" s="107">
        <v>6508</v>
      </c>
      <c r="I59" s="141">
        <f t="shared" si="30"/>
        <v>0.43209876543209874</v>
      </c>
      <c r="J59" s="107">
        <v>1540</v>
      </c>
      <c r="K59" s="141">
        <f t="shared" si="31"/>
        <v>1.4492753623188406</v>
      </c>
      <c r="L59" s="107">
        <v>6358</v>
      </c>
      <c r="M59" s="141">
        <f t="shared" si="32"/>
        <v>-2.3048555623847573</v>
      </c>
      <c r="N59" s="107">
        <v>1563</v>
      </c>
      <c r="O59" s="141">
        <f t="shared" si="33"/>
        <v>1.4935064935064934</v>
      </c>
      <c r="P59" s="145">
        <v>6230</v>
      </c>
      <c r="Q59" s="141">
        <f t="shared" si="34"/>
        <v>-2.0132117017930167</v>
      </c>
      <c r="R59" s="145">
        <v>1567</v>
      </c>
      <c r="S59" s="141">
        <f t="shared" si="35"/>
        <v>0.2559181062060141</v>
      </c>
      <c r="T59" s="145">
        <v>5922</v>
      </c>
      <c r="U59" s="141">
        <f t="shared" si="36"/>
        <v>-4.943820224719101</v>
      </c>
      <c r="V59" s="145">
        <v>1550</v>
      </c>
      <c r="W59" s="141">
        <f t="shared" si="37"/>
        <v>-1.0848755583918315</v>
      </c>
      <c r="X59" s="145">
        <v>5676</v>
      </c>
      <c r="Y59" s="141">
        <f t="shared" si="38"/>
        <v>-4.154002026342452</v>
      </c>
      <c r="Z59" s="145">
        <v>1609</v>
      </c>
      <c r="AA59" s="141">
        <f t="shared" si="39"/>
        <v>3.806451612903226</v>
      </c>
    </row>
    <row r="60" spans="1:27" ht="18.75" customHeight="1">
      <c r="A60" s="144"/>
      <c r="B60" s="143"/>
      <c r="C60" s="142" t="s">
        <v>132</v>
      </c>
      <c r="D60" s="107">
        <v>9642</v>
      </c>
      <c r="E60" s="147">
        <v>-8.6</v>
      </c>
      <c r="F60" s="107">
        <v>2238</v>
      </c>
      <c r="G60" s="146">
        <v>-2.3</v>
      </c>
      <c r="H60" s="107">
        <v>9357</v>
      </c>
      <c r="I60" s="141">
        <f t="shared" si="30"/>
        <v>-2.955818294959552</v>
      </c>
      <c r="J60" s="107">
        <v>2247</v>
      </c>
      <c r="K60" s="141">
        <f t="shared" si="31"/>
        <v>0.40214477211796246</v>
      </c>
      <c r="L60" s="107">
        <v>9086</v>
      </c>
      <c r="M60" s="141">
        <f t="shared" si="32"/>
        <v>-2.89622742331944</v>
      </c>
      <c r="N60" s="107">
        <v>2248</v>
      </c>
      <c r="O60" s="141">
        <f t="shared" si="33"/>
        <v>0.04450378282153983</v>
      </c>
      <c r="P60" s="145">
        <v>8855</v>
      </c>
      <c r="Q60" s="141">
        <f t="shared" si="34"/>
        <v>-2.542372881355932</v>
      </c>
      <c r="R60" s="145">
        <v>2243</v>
      </c>
      <c r="S60" s="141">
        <f t="shared" si="35"/>
        <v>-0.22241992882562278</v>
      </c>
      <c r="T60" s="145">
        <v>8357</v>
      </c>
      <c r="U60" s="141">
        <f t="shared" si="36"/>
        <v>-5.623941276115189</v>
      </c>
      <c r="V60" s="145">
        <v>2211</v>
      </c>
      <c r="W60" s="141">
        <f t="shared" si="37"/>
        <v>-1.4266607222469907</v>
      </c>
      <c r="X60" s="145">
        <v>7923</v>
      </c>
      <c r="Y60" s="141">
        <f t="shared" si="38"/>
        <v>-5.19325116668661</v>
      </c>
      <c r="Z60" s="145">
        <v>2232</v>
      </c>
      <c r="AA60" s="141">
        <f t="shared" si="39"/>
        <v>0.9497964721845319</v>
      </c>
    </row>
    <row r="61" spans="1:27" ht="18.75" customHeight="1">
      <c r="A61" s="144"/>
      <c r="B61" s="143"/>
      <c r="C61" s="142" t="s">
        <v>131</v>
      </c>
      <c r="D61" s="107">
        <v>10576</v>
      </c>
      <c r="E61" s="147">
        <v>-4.5</v>
      </c>
      <c r="F61" s="107">
        <v>2373</v>
      </c>
      <c r="G61" s="146">
        <v>2</v>
      </c>
      <c r="H61" s="107">
        <v>10136</v>
      </c>
      <c r="I61" s="141">
        <f t="shared" si="30"/>
        <v>-4.16036308623298</v>
      </c>
      <c r="J61" s="107">
        <v>2374</v>
      </c>
      <c r="K61" s="141">
        <f t="shared" si="31"/>
        <v>0.04214075010535188</v>
      </c>
      <c r="L61" s="107">
        <v>10134</v>
      </c>
      <c r="M61" s="141">
        <f t="shared" si="32"/>
        <v>-0.01973164956590371</v>
      </c>
      <c r="N61" s="107">
        <v>2473</v>
      </c>
      <c r="O61" s="141">
        <f t="shared" si="33"/>
        <v>4.1701769165964615</v>
      </c>
      <c r="P61" s="145">
        <v>10024</v>
      </c>
      <c r="Q61" s="141">
        <f t="shared" si="34"/>
        <v>-1.085454904282613</v>
      </c>
      <c r="R61" s="145">
        <v>2477</v>
      </c>
      <c r="S61" s="141">
        <f t="shared" si="35"/>
        <v>0.16174686615446826</v>
      </c>
      <c r="T61" s="145">
        <v>9323</v>
      </c>
      <c r="U61" s="141">
        <f t="shared" si="36"/>
        <v>-6.993216280925778</v>
      </c>
      <c r="V61" s="145">
        <v>2483</v>
      </c>
      <c r="W61" s="141">
        <f t="shared" si="37"/>
        <v>0.24222850222042794</v>
      </c>
      <c r="X61" s="145">
        <v>8791</v>
      </c>
      <c r="Y61" s="141">
        <f t="shared" si="38"/>
        <v>-5.706317708891987</v>
      </c>
      <c r="Z61" s="145">
        <v>2488</v>
      </c>
      <c r="AA61" s="141">
        <f t="shared" si="39"/>
        <v>0.2013693113169553</v>
      </c>
    </row>
    <row r="62" spans="1:27" ht="18.75" customHeight="1">
      <c r="A62" s="144"/>
      <c r="B62" s="143"/>
      <c r="C62" s="142" t="s">
        <v>130</v>
      </c>
      <c r="D62" s="107">
        <v>4219</v>
      </c>
      <c r="E62" s="147">
        <v>-8.7</v>
      </c>
      <c r="F62" s="107">
        <v>981</v>
      </c>
      <c r="G62" s="146">
        <v>-6.3</v>
      </c>
      <c r="H62" s="107">
        <v>4139</v>
      </c>
      <c r="I62" s="141">
        <f t="shared" si="30"/>
        <v>-1.8961839298411947</v>
      </c>
      <c r="J62" s="107">
        <v>973</v>
      </c>
      <c r="K62" s="141">
        <f t="shared" si="31"/>
        <v>-0.8154943934760448</v>
      </c>
      <c r="L62" s="107">
        <v>3922</v>
      </c>
      <c r="M62" s="141">
        <f t="shared" si="32"/>
        <v>-5.242812273496013</v>
      </c>
      <c r="N62" s="107">
        <v>949</v>
      </c>
      <c r="O62" s="141">
        <f t="shared" si="33"/>
        <v>-2.4665981500513876</v>
      </c>
      <c r="P62" s="145">
        <v>3911</v>
      </c>
      <c r="Q62" s="141">
        <f t="shared" si="34"/>
        <v>-0.2804691483936767</v>
      </c>
      <c r="R62" s="145">
        <v>948</v>
      </c>
      <c r="S62" s="141">
        <f t="shared" si="35"/>
        <v>-0.1053740779768177</v>
      </c>
      <c r="T62" s="145">
        <v>3780</v>
      </c>
      <c r="U62" s="141">
        <f t="shared" si="36"/>
        <v>-3.349526975198159</v>
      </c>
      <c r="V62" s="145">
        <v>956</v>
      </c>
      <c r="W62" s="141">
        <f t="shared" si="37"/>
        <v>0.8438818565400844</v>
      </c>
      <c r="X62" s="145">
        <v>3517</v>
      </c>
      <c r="Y62" s="141">
        <f t="shared" si="38"/>
        <v>-6.957671957671957</v>
      </c>
      <c r="Z62" s="145">
        <v>933</v>
      </c>
      <c r="AA62" s="141">
        <f t="shared" si="39"/>
        <v>-2.405857740585774</v>
      </c>
    </row>
    <row r="63" spans="1:27" ht="18.75" customHeight="1">
      <c r="A63" s="144"/>
      <c r="B63" s="143"/>
      <c r="C63" s="142" t="s">
        <v>129</v>
      </c>
      <c r="D63" s="107">
        <v>6125</v>
      </c>
      <c r="E63" s="147">
        <v>-5.7</v>
      </c>
      <c r="F63" s="107">
        <v>1426</v>
      </c>
      <c r="G63" s="146">
        <v>2.2</v>
      </c>
      <c r="H63" s="107">
        <v>5995</v>
      </c>
      <c r="I63" s="141">
        <f t="shared" si="30"/>
        <v>-2.122448979591837</v>
      </c>
      <c r="J63" s="107">
        <v>1478</v>
      </c>
      <c r="K63" s="141">
        <f t="shared" si="31"/>
        <v>3.6465638148667603</v>
      </c>
      <c r="L63" s="107">
        <v>5983</v>
      </c>
      <c r="M63" s="141">
        <f t="shared" si="32"/>
        <v>-0.20016680567139283</v>
      </c>
      <c r="N63" s="107">
        <v>1487</v>
      </c>
      <c r="O63" s="141">
        <f t="shared" si="33"/>
        <v>0.6089309878213802</v>
      </c>
      <c r="P63" s="145">
        <v>5804</v>
      </c>
      <c r="Q63" s="141">
        <f t="shared" si="34"/>
        <v>-2.9918101286979777</v>
      </c>
      <c r="R63" s="145">
        <v>1494</v>
      </c>
      <c r="S63" s="141">
        <f t="shared" si="35"/>
        <v>0.47074646940147946</v>
      </c>
      <c r="T63" s="145">
        <v>5433</v>
      </c>
      <c r="U63" s="141">
        <f t="shared" si="36"/>
        <v>-6.392143349414197</v>
      </c>
      <c r="V63" s="145">
        <v>1509</v>
      </c>
      <c r="W63" s="141">
        <f t="shared" si="37"/>
        <v>1.0040160642570282</v>
      </c>
      <c r="X63" s="145">
        <v>5249</v>
      </c>
      <c r="Y63" s="141">
        <f t="shared" si="38"/>
        <v>-3.386710841155899</v>
      </c>
      <c r="Z63" s="145">
        <v>1516</v>
      </c>
      <c r="AA63" s="141">
        <f t="shared" si="39"/>
        <v>0.4638833664678595</v>
      </c>
    </row>
    <row r="64" spans="1:27" ht="18.75" customHeight="1">
      <c r="A64" s="81"/>
      <c r="B64" s="102"/>
      <c r="C64" s="101"/>
      <c r="D64" s="100"/>
      <c r="E64" s="141"/>
      <c r="F64" s="100"/>
      <c r="G64" s="140"/>
      <c r="H64" s="100"/>
      <c r="I64" s="100"/>
      <c r="J64" s="100"/>
      <c r="K64" s="100"/>
      <c r="L64" s="100"/>
      <c r="M64" s="100"/>
      <c r="N64" s="100"/>
      <c r="O64" s="100"/>
      <c r="P64" s="106"/>
      <c r="Q64" s="100"/>
      <c r="R64" s="106"/>
      <c r="S64" s="100"/>
      <c r="T64" s="106"/>
      <c r="U64" s="100"/>
      <c r="V64" s="106"/>
      <c r="W64" s="100"/>
      <c r="X64" s="106"/>
      <c r="Y64" s="100"/>
      <c r="Z64" s="106"/>
      <c r="AA64" s="100"/>
    </row>
    <row r="65" spans="1:27" ht="18.75" customHeight="1">
      <c r="A65" s="98"/>
      <c r="B65" s="332" t="s">
        <v>128</v>
      </c>
      <c r="C65" s="333"/>
      <c r="D65" s="96">
        <f>SUM(D66:D69)</f>
        <v>52796</v>
      </c>
      <c r="E65" s="138">
        <v>-8.1</v>
      </c>
      <c r="F65" s="96">
        <f>SUM(F66:F69)</f>
        <v>12974</v>
      </c>
      <c r="G65" s="139">
        <v>-1.4</v>
      </c>
      <c r="H65" s="96">
        <f>SUM(H66:H69)</f>
        <v>49772</v>
      </c>
      <c r="I65" s="138">
        <f>100*(H65-D65)/D65</f>
        <v>-5.727706644442761</v>
      </c>
      <c r="J65" s="96">
        <f>SUM(J66:J69)</f>
        <v>13042</v>
      </c>
      <c r="K65" s="138">
        <f>100*(J65-F65)/F65</f>
        <v>0.5241251734237706</v>
      </c>
      <c r="L65" s="96">
        <v>47501</v>
      </c>
      <c r="M65" s="138">
        <f>100*(L65-H65)/H65</f>
        <v>-4.562806397171101</v>
      </c>
      <c r="N65" s="96">
        <v>12956</v>
      </c>
      <c r="O65" s="138">
        <f>100*(N65-J65)/J65</f>
        <v>-0.659408066247508</v>
      </c>
      <c r="P65" s="95">
        <v>45394</v>
      </c>
      <c r="Q65" s="138">
        <f>100*(P65-L65)/L65</f>
        <v>-4.4356960906086185</v>
      </c>
      <c r="R65" s="95">
        <v>12828</v>
      </c>
      <c r="S65" s="138">
        <f>100*(R65-N65)/N65</f>
        <v>-0.9879592466810744</v>
      </c>
      <c r="T65" s="95">
        <v>41978</v>
      </c>
      <c r="U65" s="138">
        <f>100*(T65-P65)/P65</f>
        <v>-7.525223597832313</v>
      </c>
      <c r="V65" s="95">
        <v>12609</v>
      </c>
      <c r="W65" s="138">
        <f>100*(V65-R65)/R65</f>
        <v>-1.707202993451824</v>
      </c>
      <c r="X65" s="95">
        <v>38314</v>
      </c>
      <c r="Y65" s="138">
        <f>100*(X65-T65)/T65</f>
        <v>-8.728381533184049</v>
      </c>
      <c r="Z65" s="95">
        <v>12346</v>
      </c>
      <c r="AA65" s="138">
        <f>100*(Z65-V65)/V65</f>
        <v>-2.0858117217860257</v>
      </c>
    </row>
    <row r="66" spans="1:27" ht="18.75" customHeight="1">
      <c r="A66" s="144"/>
      <c r="B66" s="143"/>
      <c r="C66" s="142" t="s">
        <v>127</v>
      </c>
      <c r="D66" s="107">
        <v>15488</v>
      </c>
      <c r="E66" s="147">
        <v>-7.2</v>
      </c>
      <c r="F66" s="107">
        <v>3902</v>
      </c>
      <c r="G66" s="146">
        <v>0.3</v>
      </c>
      <c r="H66" s="107">
        <v>14664</v>
      </c>
      <c r="I66" s="141">
        <f>100*(H66-D66)/D66</f>
        <v>-5.320247933884297</v>
      </c>
      <c r="J66" s="107">
        <v>3912</v>
      </c>
      <c r="K66" s="141">
        <f>100*(J66-F66)/F66</f>
        <v>0.25627883136852897</v>
      </c>
      <c r="L66" s="107">
        <v>14044</v>
      </c>
      <c r="M66" s="141">
        <f>100*(L66-H66)/H66</f>
        <v>-4.228041462084016</v>
      </c>
      <c r="N66" s="107">
        <v>3875</v>
      </c>
      <c r="O66" s="141">
        <f>100*(N66-J66)/J66</f>
        <v>-0.9458077709611452</v>
      </c>
      <c r="P66" s="145">
        <v>13565</v>
      </c>
      <c r="Q66" s="141">
        <f>100*(P66-L66)/L66</f>
        <v>-3.410709199658217</v>
      </c>
      <c r="R66" s="145">
        <v>3844</v>
      </c>
      <c r="S66" s="141">
        <f>100*(R66-N66)/N66</f>
        <v>-0.8</v>
      </c>
      <c r="T66" s="145">
        <v>12831</v>
      </c>
      <c r="U66" s="141">
        <f>100*(T66-P66)/P66</f>
        <v>-5.4109841503870255</v>
      </c>
      <c r="V66" s="145">
        <v>3817</v>
      </c>
      <c r="W66" s="141">
        <f>100*(V66-R66)/R66</f>
        <v>-0.7023933402705516</v>
      </c>
      <c r="X66" s="145">
        <v>12053</v>
      </c>
      <c r="Y66" s="141">
        <f>100*(X66-T66)/T66</f>
        <v>-6.063440105993298</v>
      </c>
      <c r="Z66" s="145">
        <v>3794</v>
      </c>
      <c r="AA66" s="141">
        <f>100*(Z66-V66)/V66</f>
        <v>-0.6025674613570867</v>
      </c>
    </row>
    <row r="67" spans="1:27" ht="18.75" customHeight="1">
      <c r="A67" s="144"/>
      <c r="B67" s="143"/>
      <c r="C67" s="142" t="s">
        <v>126</v>
      </c>
      <c r="D67" s="107">
        <v>14568</v>
      </c>
      <c r="E67" s="147">
        <v>-9.7</v>
      </c>
      <c r="F67" s="107">
        <v>3622</v>
      </c>
      <c r="G67" s="146">
        <v>-2.6</v>
      </c>
      <c r="H67" s="107">
        <v>13582</v>
      </c>
      <c r="I67" s="141">
        <f>100*(H67-D67)/D67</f>
        <v>-6.768259198242724</v>
      </c>
      <c r="J67" s="107">
        <v>3617</v>
      </c>
      <c r="K67" s="141">
        <f>100*(J67-F67)/F67</f>
        <v>-0.13804527885146328</v>
      </c>
      <c r="L67" s="107">
        <v>12453</v>
      </c>
      <c r="M67" s="141">
        <f>100*(L67-H67)/H67</f>
        <v>-8.312472389927846</v>
      </c>
      <c r="N67" s="107">
        <v>3578</v>
      </c>
      <c r="O67" s="141">
        <f>100*(N67-J67)/J67</f>
        <v>-1.07824163671551</v>
      </c>
      <c r="P67" s="145">
        <v>11440</v>
      </c>
      <c r="Q67" s="141">
        <f>100*(P67-L67)/L67</f>
        <v>-8.13458604352365</v>
      </c>
      <c r="R67" s="145">
        <v>3503</v>
      </c>
      <c r="S67" s="141">
        <f>100*(R67-N67)/N67</f>
        <v>-2.096143096702068</v>
      </c>
      <c r="T67" s="145">
        <v>10145</v>
      </c>
      <c r="U67" s="141">
        <f>100*(T67-P67)/P67</f>
        <v>-11.31993006993007</v>
      </c>
      <c r="V67" s="145">
        <v>3398</v>
      </c>
      <c r="W67" s="141">
        <f>100*(V67-R67)/R67</f>
        <v>-2.997430773622609</v>
      </c>
      <c r="X67" s="145">
        <v>8904</v>
      </c>
      <c r="Y67" s="141">
        <f>100*(X67-T67)/T67</f>
        <v>-12.232626909807786</v>
      </c>
      <c r="Z67" s="145">
        <v>3272</v>
      </c>
      <c r="AA67" s="141">
        <f>100*(Z67-V67)/V67</f>
        <v>-3.7080635668040025</v>
      </c>
    </row>
    <row r="68" spans="1:27" ht="18.75" customHeight="1">
      <c r="A68" s="144"/>
      <c r="B68" s="143"/>
      <c r="C68" s="142" t="s">
        <v>125</v>
      </c>
      <c r="D68" s="107">
        <v>16437</v>
      </c>
      <c r="E68" s="147">
        <v>-7.2</v>
      </c>
      <c r="F68" s="107">
        <v>4014</v>
      </c>
      <c r="G68" s="146">
        <v>-0.5</v>
      </c>
      <c r="H68" s="107">
        <v>15815</v>
      </c>
      <c r="I68" s="141">
        <f>100*(H68-D68)/D68</f>
        <v>-3.784145525339174</v>
      </c>
      <c r="J68" s="107">
        <v>4077</v>
      </c>
      <c r="K68" s="141">
        <f>100*(J68-F68)/F68</f>
        <v>1.5695067264573992</v>
      </c>
      <c r="L68" s="107">
        <v>15480</v>
      </c>
      <c r="M68" s="141">
        <f>100*(L68-H68)/H68</f>
        <v>-2.118242175150174</v>
      </c>
      <c r="N68" s="107">
        <v>4096</v>
      </c>
      <c r="O68" s="141">
        <f>100*(N68-J68)/J68</f>
        <v>0.4660289428501349</v>
      </c>
      <c r="P68" s="145">
        <v>14953</v>
      </c>
      <c r="Q68" s="141">
        <f>100*(P68-L68)/L68</f>
        <v>-3.404392764857881</v>
      </c>
      <c r="R68" s="145">
        <v>4099</v>
      </c>
      <c r="S68" s="141">
        <f>100*(R68-N68)/N68</f>
        <v>0.0732421875</v>
      </c>
      <c r="T68" s="145">
        <v>13860</v>
      </c>
      <c r="U68" s="141">
        <f>100*(T68-P68)/P68</f>
        <v>-7.309569985955996</v>
      </c>
      <c r="V68" s="145">
        <v>4044</v>
      </c>
      <c r="W68" s="141">
        <f>100*(V68-R68)/R68</f>
        <v>-1.341790680653818</v>
      </c>
      <c r="X68" s="145">
        <v>12581</v>
      </c>
      <c r="Y68" s="141">
        <f>100*(X68-T68)/T68</f>
        <v>-9.227994227994229</v>
      </c>
      <c r="Z68" s="145">
        <v>3926</v>
      </c>
      <c r="AA68" s="141">
        <f>100*(Z68-V68)/V68</f>
        <v>-2.917903066271019</v>
      </c>
    </row>
    <row r="69" spans="1:27" ht="18.75" customHeight="1">
      <c r="A69" s="144"/>
      <c r="B69" s="143"/>
      <c r="C69" s="142" t="s">
        <v>124</v>
      </c>
      <c r="D69" s="107">
        <v>6303</v>
      </c>
      <c r="E69" s="147">
        <v>-8.4</v>
      </c>
      <c r="F69" s="107">
        <v>1436</v>
      </c>
      <c r="G69" s="146">
        <v>-4.8</v>
      </c>
      <c r="H69" s="107">
        <v>5711</v>
      </c>
      <c r="I69" s="141">
        <f>100*(H69-D69)/D69</f>
        <v>-9.39235284785023</v>
      </c>
      <c r="J69" s="107">
        <v>1436</v>
      </c>
      <c r="K69" s="141">
        <f>100*(J69-F69)/F69</f>
        <v>0</v>
      </c>
      <c r="L69" s="107">
        <v>5524</v>
      </c>
      <c r="M69" s="141">
        <f>100*(L69-H69)/H69</f>
        <v>-3.2743827700928034</v>
      </c>
      <c r="N69" s="107">
        <v>1407</v>
      </c>
      <c r="O69" s="141">
        <f>100*(N69-J69)/J69</f>
        <v>-2.01949860724234</v>
      </c>
      <c r="P69" s="145">
        <v>5436</v>
      </c>
      <c r="Q69" s="141">
        <f>100*(P69-L69)/L69</f>
        <v>-1.5930485155684286</v>
      </c>
      <c r="R69" s="145">
        <v>1382</v>
      </c>
      <c r="S69" s="141">
        <f>100*(R69-N69)/N69</f>
        <v>-1.7768301350390903</v>
      </c>
      <c r="T69" s="145">
        <v>5142</v>
      </c>
      <c r="U69" s="141">
        <f>100*(T69-P69)/P69</f>
        <v>-5.408388520971302</v>
      </c>
      <c r="V69" s="145">
        <v>1350</v>
      </c>
      <c r="W69" s="141">
        <f>100*(V69-R69)/R69</f>
        <v>-2.3154848046309695</v>
      </c>
      <c r="X69" s="145">
        <v>4776</v>
      </c>
      <c r="Y69" s="141">
        <f>100*(X69-T69)/T69</f>
        <v>-7.117852975495916</v>
      </c>
      <c r="Z69" s="145">
        <v>1354</v>
      </c>
      <c r="AA69" s="141">
        <f>100*(Z69-V69)/V69</f>
        <v>0.2962962962962963</v>
      </c>
    </row>
    <row r="70" spans="1:27" ht="18.75" customHeight="1">
      <c r="A70" s="144"/>
      <c r="B70" s="143"/>
      <c r="C70" s="142"/>
      <c r="D70" s="100"/>
      <c r="E70" s="141"/>
      <c r="F70" s="100"/>
      <c r="G70" s="140"/>
      <c r="H70" s="100"/>
      <c r="I70" s="100"/>
      <c r="J70" s="100"/>
      <c r="K70" s="100"/>
      <c r="L70" s="100"/>
      <c r="M70" s="100"/>
      <c r="N70" s="100"/>
      <c r="O70" s="100"/>
      <c r="P70" s="106"/>
      <c r="Q70" s="100"/>
      <c r="R70" s="106"/>
      <c r="S70" s="100"/>
      <c r="T70" s="106"/>
      <c r="U70" s="100"/>
      <c r="V70" s="106"/>
      <c r="W70" s="100"/>
      <c r="X70" s="106"/>
      <c r="Y70" s="100"/>
      <c r="Z70" s="106"/>
      <c r="AA70" s="100"/>
    </row>
    <row r="71" spans="1:27" ht="18.75" customHeight="1">
      <c r="A71" s="98"/>
      <c r="B71" s="332" t="s">
        <v>123</v>
      </c>
      <c r="C71" s="333"/>
      <c r="D71" s="96">
        <f>SUM(D72)</f>
        <v>10398</v>
      </c>
      <c r="E71" s="138">
        <v>-3.1</v>
      </c>
      <c r="F71" s="96">
        <f>SUM(F72)</f>
        <v>2470</v>
      </c>
      <c r="G71" s="139">
        <v>2.6</v>
      </c>
      <c r="H71" s="96">
        <f>SUM(H72)</f>
        <v>10449</v>
      </c>
      <c r="I71" s="138">
        <f>100*(H71-D71)/D71</f>
        <v>0.49047893825735717</v>
      </c>
      <c r="J71" s="96">
        <f>SUM(J72)</f>
        <v>2527</v>
      </c>
      <c r="K71" s="138">
        <f>100*(J71-F71)/F71</f>
        <v>2.3076923076923075</v>
      </c>
      <c r="L71" s="96">
        <v>10273</v>
      </c>
      <c r="M71" s="138">
        <f>100*(L71-H71)/H71</f>
        <v>-1.6843717102115034</v>
      </c>
      <c r="N71" s="96">
        <v>2592</v>
      </c>
      <c r="O71" s="138">
        <f>100*(N71-J71)/J71</f>
        <v>2.5722200237435695</v>
      </c>
      <c r="P71" s="95">
        <v>9939</v>
      </c>
      <c r="Q71" s="138">
        <f>100*(P71-L71)/L71</f>
        <v>-3.251241117492456</v>
      </c>
      <c r="R71" s="95">
        <v>2598</v>
      </c>
      <c r="S71" s="138">
        <f>100*(R71-N71)/N71</f>
        <v>0.23148148148148148</v>
      </c>
      <c r="T71" s="95">
        <v>9063</v>
      </c>
      <c r="U71" s="138">
        <f>100*(T71-P71)/P71</f>
        <v>-8.813763960156958</v>
      </c>
      <c r="V71" s="95">
        <v>2612</v>
      </c>
      <c r="W71" s="138">
        <f>100*(V71-R71)/R71</f>
        <v>0.5388760585065435</v>
      </c>
      <c r="X71" s="95">
        <v>8233</v>
      </c>
      <c r="Y71" s="138">
        <f>100*(X71-T71)/T71</f>
        <v>-9.15811541432197</v>
      </c>
      <c r="Z71" s="95">
        <v>2552</v>
      </c>
      <c r="AA71" s="138">
        <f>100*(Z71-V71)/V71</f>
        <v>-2.2970903522205206</v>
      </c>
    </row>
    <row r="72" spans="1:27" ht="18.75" customHeight="1">
      <c r="A72" s="137"/>
      <c r="B72" s="137"/>
      <c r="C72" s="136" t="s">
        <v>122</v>
      </c>
      <c r="D72" s="88">
        <v>10398</v>
      </c>
      <c r="E72" s="134">
        <v>-3.1</v>
      </c>
      <c r="F72" s="88">
        <v>2470</v>
      </c>
      <c r="G72" s="135">
        <v>2.6</v>
      </c>
      <c r="H72" s="88">
        <v>10449</v>
      </c>
      <c r="I72" s="134">
        <f>100*(H72-D72)/D72</f>
        <v>0.49047893825735717</v>
      </c>
      <c r="J72" s="88">
        <v>2527</v>
      </c>
      <c r="K72" s="134">
        <f>100*(J72-F72)/F72</f>
        <v>2.3076923076923075</v>
      </c>
      <c r="L72" s="88">
        <v>10273</v>
      </c>
      <c r="M72" s="134">
        <f>100*(L72-H72)/H72</f>
        <v>-1.6843717102115034</v>
      </c>
      <c r="N72" s="88">
        <v>2592</v>
      </c>
      <c r="O72" s="134">
        <f>100*(N72-J72)/J72</f>
        <v>2.5722200237435695</v>
      </c>
      <c r="P72" s="87">
        <v>9939</v>
      </c>
      <c r="Q72" s="134">
        <f>100*(P72-L72)/L72</f>
        <v>-3.251241117492456</v>
      </c>
      <c r="R72" s="87">
        <v>2598</v>
      </c>
      <c r="S72" s="134">
        <f>100*(R72-N72)/N72</f>
        <v>0.23148148148148148</v>
      </c>
      <c r="T72" s="87">
        <v>9063</v>
      </c>
      <c r="U72" s="134">
        <f>100*(T72-P72)/P72</f>
        <v>-8.813763960156958</v>
      </c>
      <c r="V72" s="87">
        <v>2612</v>
      </c>
      <c r="W72" s="134">
        <f>100*(V72-R72)/R72</f>
        <v>0.5388760585065435</v>
      </c>
      <c r="X72" s="87">
        <v>8233</v>
      </c>
      <c r="Y72" s="134">
        <f>100*(X72-T72)/T72</f>
        <v>-9.15811541432197</v>
      </c>
      <c r="Z72" s="87">
        <v>2552</v>
      </c>
      <c r="AA72" s="134">
        <f>100*(Z72-V72)/V72</f>
        <v>-2.2970903522205206</v>
      </c>
    </row>
    <row r="73" spans="1:27" ht="18.75" customHeight="1">
      <c r="A73" s="28" t="s">
        <v>201</v>
      </c>
      <c r="B73" s="132"/>
      <c r="C73" s="132"/>
      <c r="D73" s="82"/>
      <c r="E73" s="82"/>
      <c r="F73" s="82"/>
      <c r="G73" s="82"/>
      <c r="H73" s="82"/>
      <c r="I73" s="82"/>
      <c r="J73" s="82"/>
      <c r="K73" s="82"/>
      <c r="L73" s="82"/>
      <c r="M73" s="82"/>
      <c r="N73" s="82"/>
      <c r="O73" s="82"/>
      <c r="P73" s="82"/>
      <c r="Q73" s="82"/>
      <c r="R73" s="82"/>
      <c r="S73" s="82"/>
      <c r="T73" s="82"/>
      <c r="U73" s="133"/>
      <c r="V73" s="82"/>
      <c r="W73" s="82"/>
      <c r="X73" s="82"/>
      <c r="Y73" s="82"/>
      <c r="Z73" s="82"/>
      <c r="AA73" s="82"/>
    </row>
    <row r="74" spans="1:27" ht="18.75" customHeight="1">
      <c r="A74" s="132" t="s">
        <v>200</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row>
  </sheetData>
  <sheetProtection/>
  <mergeCells count="29">
    <mergeCell ref="A3:AA3"/>
    <mergeCell ref="B65:C65"/>
    <mergeCell ref="B71:C71"/>
    <mergeCell ref="B34:C34"/>
    <mergeCell ref="B44:C44"/>
    <mergeCell ref="B51:C51"/>
    <mergeCell ref="B57:C57"/>
    <mergeCell ref="B22:C22"/>
    <mergeCell ref="B23:C23"/>
    <mergeCell ref="B25:C25"/>
    <mergeCell ref="A13:C13"/>
    <mergeCell ref="A14:C14"/>
    <mergeCell ref="B16:C16"/>
    <mergeCell ref="B17:C17"/>
    <mergeCell ref="B28:C28"/>
    <mergeCell ref="B18:C18"/>
    <mergeCell ref="B19:C19"/>
    <mergeCell ref="B20:C20"/>
    <mergeCell ref="B21:C21"/>
    <mergeCell ref="A8:C8"/>
    <mergeCell ref="A10:C10"/>
    <mergeCell ref="A11:C11"/>
    <mergeCell ref="A5:C6"/>
    <mergeCell ref="T5:W5"/>
    <mergeCell ref="X5:AA5"/>
    <mergeCell ref="D5:G5"/>
    <mergeCell ref="H5:K5"/>
    <mergeCell ref="L5:O5"/>
    <mergeCell ref="P5:S5"/>
  </mergeCells>
  <printOptions horizontalCentered="1" verticalCentered="1"/>
  <pageMargins left="0.5118110236220472" right="0.31496062992125984" top="0.35433070866141736" bottom="0.15748031496062992" header="0" footer="0"/>
  <pageSetup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dimension ref="A1:Y74"/>
  <sheetViews>
    <sheetView zoomScalePageLayoutView="0" workbookViewId="0" topLeftCell="A1">
      <selection activeCell="B6" sqref="B6:G6"/>
    </sheetView>
  </sheetViews>
  <sheetFormatPr defaultColWidth="10.59765625" defaultRowHeight="17.25" customHeight="1"/>
  <cols>
    <col min="1" max="2" width="3.09765625" style="0" customWidth="1"/>
    <col min="3" max="3" width="10.59765625" style="0" customWidth="1"/>
    <col min="4" max="4" width="11.8984375" style="0" customWidth="1"/>
  </cols>
  <sheetData>
    <row r="1" spans="1:25" ht="17.25" customHeight="1">
      <c r="A1" s="80" t="s">
        <v>215</v>
      </c>
      <c r="Y1" s="131" t="s">
        <v>244</v>
      </c>
    </row>
    <row r="3" spans="1:25" ht="17.25" customHeight="1">
      <c r="A3" s="347" t="s">
        <v>243</v>
      </c>
      <c r="B3" s="347"/>
      <c r="C3" s="347"/>
      <c r="D3" s="347"/>
      <c r="E3" s="347"/>
      <c r="F3" s="347"/>
      <c r="G3" s="347"/>
      <c r="H3" s="347"/>
      <c r="I3" s="347"/>
      <c r="J3" s="347"/>
      <c r="K3" s="347"/>
      <c r="L3" s="347"/>
      <c r="M3" s="347"/>
      <c r="N3" s="347"/>
      <c r="O3" s="347"/>
      <c r="P3" s="347"/>
      <c r="Q3" s="347"/>
      <c r="R3" s="347"/>
      <c r="S3" s="347"/>
      <c r="T3" s="347"/>
      <c r="U3" s="347"/>
      <c r="V3" s="347"/>
      <c r="W3" s="347"/>
      <c r="X3" s="347"/>
      <c r="Y3" s="347"/>
    </row>
    <row r="4" spans="1:25" ht="17.25" customHeight="1" thickBot="1">
      <c r="A4" s="130"/>
      <c r="B4" s="129"/>
      <c r="C4" s="129"/>
      <c r="D4" s="129"/>
      <c r="E4" s="129"/>
      <c r="F4" s="129"/>
      <c r="G4" s="129"/>
      <c r="H4" s="129"/>
      <c r="I4" s="129"/>
      <c r="J4" s="129"/>
      <c r="K4" s="129"/>
      <c r="L4" s="129"/>
      <c r="M4" s="129"/>
      <c r="N4" s="129"/>
      <c r="O4" s="129"/>
      <c r="P4" s="129"/>
      <c r="Q4" s="129"/>
      <c r="R4" s="129"/>
      <c r="S4" s="129"/>
      <c r="T4" s="129"/>
      <c r="U4" s="129"/>
      <c r="V4" s="129"/>
      <c r="W4" s="129"/>
      <c r="X4" s="129"/>
      <c r="Y4" s="129"/>
    </row>
    <row r="5" spans="1:25" ht="17.25" customHeight="1">
      <c r="A5" s="344" t="s">
        <v>242</v>
      </c>
      <c r="B5" s="350"/>
      <c r="C5" s="351"/>
      <c r="D5" s="126" t="s">
        <v>241</v>
      </c>
      <c r="E5" s="164" t="s">
        <v>240</v>
      </c>
      <c r="F5" s="126" t="s">
        <v>239</v>
      </c>
      <c r="G5" s="164" t="s">
        <v>238</v>
      </c>
      <c r="H5" s="126" t="s">
        <v>237</v>
      </c>
      <c r="I5" s="164" t="s">
        <v>236</v>
      </c>
      <c r="J5" s="126" t="s">
        <v>235</v>
      </c>
      <c r="K5" s="164" t="s">
        <v>234</v>
      </c>
      <c r="L5" s="126" t="s">
        <v>233</v>
      </c>
      <c r="M5" s="164" t="s">
        <v>232</v>
      </c>
      <c r="N5" s="126" t="s">
        <v>231</v>
      </c>
      <c r="O5" s="164" t="s">
        <v>230</v>
      </c>
      <c r="P5" s="126" t="s">
        <v>229</v>
      </c>
      <c r="Q5" s="164" t="s">
        <v>228</v>
      </c>
      <c r="R5" s="126" t="s">
        <v>227</v>
      </c>
      <c r="S5" s="164" t="s">
        <v>226</v>
      </c>
      <c r="T5" s="126" t="s">
        <v>225</v>
      </c>
      <c r="U5" s="165" t="s">
        <v>224</v>
      </c>
      <c r="V5" s="126" t="s">
        <v>223</v>
      </c>
      <c r="W5" s="164" t="s">
        <v>222</v>
      </c>
      <c r="X5" s="163" t="s">
        <v>221</v>
      </c>
      <c r="Y5" s="125" t="s">
        <v>220</v>
      </c>
    </row>
    <row r="6" spans="1:25" ht="17.25" customHeight="1">
      <c r="A6" s="118"/>
      <c r="B6" s="118"/>
      <c r="C6" s="117"/>
      <c r="D6" s="162" t="s">
        <v>219</v>
      </c>
      <c r="E6" s="162" t="s">
        <v>219</v>
      </c>
      <c r="F6" s="162" t="s">
        <v>219</v>
      </c>
      <c r="G6" s="162" t="s">
        <v>219</v>
      </c>
      <c r="H6" s="162" t="s">
        <v>219</v>
      </c>
      <c r="I6" s="162" t="s">
        <v>219</v>
      </c>
      <c r="J6" s="162" t="s">
        <v>219</v>
      </c>
      <c r="K6" s="162" t="s">
        <v>219</v>
      </c>
      <c r="L6" s="162" t="s">
        <v>219</v>
      </c>
      <c r="M6" s="162" t="s">
        <v>219</v>
      </c>
      <c r="N6" s="162" t="s">
        <v>219</v>
      </c>
      <c r="O6" s="162" t="s">
        <v>219</v>
      </c>
      <c r="P6" s="162" t="s">
        <v>219</v>
      </c>
      <c r="Q6" s="162" t="s">
        <v>219</v>
      </c>
      <c r="R6" s="162" t="s">
        <v>219</v>
      </c>
      <c r="S6" s="162" t="s">
        <v>219</v>
      </c>
      <c r="T6" s="162" t="s">
        <v>219</v>
      </c>
      <c r="U6" s="162" t="s">
        <v>219</v>
      </c>
      <c r="V6" s="162" t="s">
        <v>219</v>
      </c>
      <c r="W6" s="162" t="s">
        <v>219</v>
      </c>
      <c r="X6" s="162" t="s">
        <v>219</v>
      </c>
      <c r="Y6" s="162" t="s">
        <v>219</v>
      </c>
    </row>
    <row r="7" spans="1:25" ht="17.25" customHeight="1">
      <c r="A7" s="332" t="s">
        <v>175</v>
      </c>
      <c r="B7" s="334"/>
      <c r="C7" s="333"/>
      <c r="D7" s="96">
        <f aca="true" t="shared" si="0" ref="D7:Y7">SUM(D9:D10)</f>
        <v>1183881</v>
      </c>
      <c r="E7" s="96">
        <f t="shared" si="0"/>
        <v>56945</v>
      </c>
      <c r="F7" s="96">
        <f t="shared" si="0"/>
        <v>57128</v>
      </c>
      <c r="G7" s="96">
        <f t="shared" si="0"/>
        <v>63739</v>
      </c>
      <c r="H7" s="96">
        <f t="shared" si="0"/>
        <v>71303</v>
      </c>
      <c r="I7" s="96">
        <f t="shared" si="0"/>
        <v>83184</v>
      </c>
      <c r="J7" s="96">
        <f t="shared" si="0"/>
        <v>89803</v>
      </c>
      <c r="K7" s="96">
        <f t="shared" si="0"/>
        <v>73746</v>
      </c>
      <c r="L7" s="96">
        <f t="shared" si="0"/>
        <v>70238</v>
      </c>
      <c r="M7" s="96">
        <f t="shared" si="0"/>
        <v>72499</v>
      </c>
      <c r="N7" s="96">
        <f t="shared" si="0"/>
        <v>85829</v>
      </c>
      <c r="O7" s="96">
        <f t="shared" si="0"/>
        <v>97062</v>
      </c>
      <c r="P7" s="96">
        <f t="shared" si="0"/>
        <v>81483</v>
      </c>
      <c r="Q7" s="96">
        <f t="shared" si="0"/>
        <v>65899</v>
      </c>
      <c r="R7" s="96">
        <f t="shared" si="0"/>
        <v>65354</v>
      </c>
      <c r="S7" s="96">
        <f t="shared" si="0"/>
        <v>57379</v>
      </c>
      <c r="T7" s="96">
        <f t="shared" si="0"/>
        <v>41598</v>
      </c>
      <c r="U7" s="96">
        <f t="shared" si="0"/>
        <v>50599</v>
      </c>
      <c r="V7" s="96">
        <f t="shared" si="0"/>
        <v>177812</v>
      </c>
      <c r="W7" s="96">
        <f t="shared" si="0"/>
        <v>791046</v>
      </c>
      <c r="X7" s="96">
        <f t="shared" si="0"/>
        <v>214930</v>
      </c>
      <c r="Y7" s="96">
        <f t="shared" si="0"/>
        <v>93</v>
      </c>
    </row>
    <row r="8" spans="1:25" ht="17.25" customHeight="1">
      <c r="A8" s="112"/>
      <c r="B8" s="115"/>
      <c r="C8" s="113"/>
      <c r="D8" s="110"/>
      <c r="E8" s="110"/>
      <c r="F8" s="110"/>
      <c r="G8" s="110"/>
      <c r="H8" s="110"/>
      <c r="I8" s="110"/>
      <c r="J8" s="110"/>
      <c r="K8" s="110"/>
      <c r="L8" s="110"/>
      <c r="M8" s="110"/>
      <c r="N8" s="110"/>
      <c r="O8" s="110"/>
      <c r="P8" s="110"/>
      <c r="Q8" s="110"/>
      <c r="R8" s="110"/>
      <c r="S8" s="110"/>
      <c r="T8" s="110"/>
      <c r="U8" s="110"/>
      <c r="V8" s="110"/>
      <c r="W8" s="110"/>
      <c r="X8" s="110"/>
      <c r="Y8" s="110"/>
    </row>
    <row r="9" spans="1:25" ht="17.25" customHeight="1">
      <c r="A9" s="332" t="s">
        <v>174</v>
      </c>
      <c r="B9" s="334"/>
      <c r="C9" s="333"/>
      <c r="D9" s="96">
        <f aca="true" t="shared" si="1" ref="D9:Y9">SUM(D15:D22)</f>
        <v>820477</v>
      </c>
      <c r="E9" s="96">
        <f t="shared" si="1"/>
        <v>39368</v>
      </c>
      <c r="F9" s="96">
        <f t="shared" si="1"/>
        <v>38867</v>
      </c>
      <c r="G9" s="96">
        <f t="shared" si="1"/>
        <v>43421</v>
      </c>
      <c r="H9" s="96">
        <f t="shared" si="1"/>
        <v>48599</v>
      </c>
      <c r="I9" s="96">
        <f t="shared" si="1"/>
        <v>60417</v>
      </c>
      <c r="J9" s="96">
        <f t="shared" si="1"/>
        <v>65685</v>
      </c>
      <c r="K9" s="96">
        <f t="shared" si="1"/>
        <v>52458</v>
      </c>
      <c r="L9" s="96">
        <f t="shared" si="1"/>
        <v>49511</v>
      </c>
      <c r="M9" s="96">
        <f t="shared" si="1"/>
        <v>50215</v>
      </c>
      <c r="N9" s="96">
        <f t="shared" si="1"/>
        <v>59232</v>
      </c>
      <c r="O9" s="96">
        <f t="shared" si="1"/>
        <v>67513</v>
      </c>
      <c r="P9" s="96">
        <f t="shared" si="1"/>
        <v>56538</v>
      </c>
      <c r="Q9" s="96">
        <f t="shared" si="1"/>
        <v>44926</v>
      </c>
      <c r="R9" s="96">
        <f t="shared" si="1"/>
        <v>44073</v>
      </c>
      <c r="S9" s="96">
        <f t="shared" si="1"/>
        <v>38467</v>
      </c>
      <c r="T9" s="96">
        <f t="shared" si="1"/>
        <v>27545</v>
      </c>
      <c r="U9" s="96">
        <f t="shared" si="1"/>
        <v>33564</v>
      </c>
      <c r="V9" s="96">
        <f t="shared" si="1"/>
        <v>121656</v>
      </c>
      <c r="W9" s="96">
        <f t="shared" si="1"/>
        <v>555094</v>
      </c>
      <c r="X9" s="96">
        <f t="shared" si="1"/>
        <v>143649</v>
      </c>
      <c r="Y9" s="96">
        <f t="shared" si="1"/>
        <v>78</v>
      </c>
    </row>
    <row r="10" spans="1:25" ht="17.25" customHeight="1">
      <c r="A10" s="332" t="s">
        <v>173</v>
      </c>
      <c r="B10" s="334"/>
      <c r="C10" s="333"/>
      <c r="D10" s="96">
        <f aca="true" t="shared" si="2" ref="D10:Y10">SUM(D24,D27,D33,D43,D50,D56,D64,D70)</f>
        <v>363404</v>
      </c>
      <c r="E10" s="96">
        <f t="shared" si="2"/>
        <v>17577</v>
      </c>
      <c r="F10" s="96">
        <f t="shared" si="2"/>
        <v>18261</v>
      </c>
      <c r="G10" s="96">
        <f t="shared" si="2"/>
        <v>20318</v>
      </c>
      <c r="H10" s="96">
        <f t="shared" si="2"/>
        <v>22704</v>
      </c>
      <c r="I10" s="96">
        <f t="shared" si="2"/>
        <v>22767</v>
      </c>
      <c r="J10" s="96">
        <f t="shared" si="2"/>
        <v>24118</v>
      </c>
      <c r="K10" s="96">
        <f t="shared" si="2"/>
        <v>21288</v>
      </c>
      <c r="L10" s="96">
        <f t="shared" si="2"/>
        <v>20727</v>
      </c>
      <c r="M10" s="96">
        <f t="shared" si="2"/>
        <v>22284</v>
      </c>
      <c r="N10" s="96">
        <f t="shared" si="2"/>
        <v>26597</v>
      </c>
      <c r="O10" s="96">
        <f t="shared" si="2"/>
        <v>29549</v>
      </c>
      <c r="P10" s="96">
        <f t="shared" si="2"/>
        <v>24945</v>
      </c>
      <c r="Q10" s="96">
        <f t="shared" si="2"/>
        <v>20973</v>
      </c>
      <c r="R10" s="96">
        <f t="shared" si="2"/>
        <v>21281</v>
      </c>
      <c r="S10" s="96">
        <f t="shared" si="2"/>
        <v>18912</v>
      </c>
      <c r="T10" s="96">
        <f t="shared" si="2"/>
        <v>14053</v>
      </c>
      <c r="U10" s="96">
        <f t="shared" si="2"/>
        <v>17035</v>
      </c>
      <c r="V10" s="96">
        <f t="shared" si="2"/>
        <v>56156</v>
      </c>
      <c r="W10" s="96">
        <f t="shared" si="2"/>
        <v>235952</v>
      </c>
      <c r="X10" s="96">
        <f t="shared" si="2"/>
        <v>71281</v>
      </c>
      <c r="Y10" s="96">
        <f t="shared" si="2"/>
        <v>15</v>
      </c>
    </row>
    <row r="11" spans="1:25" ht="17.25" customHeight="1">
      <c r="A11" s="115"/>
      <c r="B11" s="115"/>
      <c r="C11" s="113"/>
      <c r="D11" s="110"/>
      <c r="E11" s="110"/>
      <c r="F11" s="110"/>
      <c r="G11" s="110"/>
      <c r="H11" s="110"/>
      <c r="I11" s="110"/>
      <c r="J11" s="110"/>
      <c r="K11" s="110"/>
      <c r="L11" s="110"/>
      <c r="M11" s="110"/>
      <c r="N11" s="110"/>
      <c r="O11" s="110"/>
      <c r="P11" s="110"/>
      <c r="Q11" s="110"/>
      <c r="R11" s="110"/>
      <c r="S11" s="110"/>
      <c r="T11" s="110"/>
      <c r="U11" s="110"/>
      <c r="V11" s="110"/>
      <c r="W11" s="110"/>
      <c r="X11" s="110"/>
      <c r="Y11" s="110"/>
    </row>
    <row r="12" spans="1:25" ht="17.25" customHeight="1">
      <c r="A12" s="332" t="s">
        <v>172</v>
      </c>
      <c r="B12" s="334"/>
      <c r="C12" s="333"/>
      <c r="D12" s="96">
        <f aca="true" t="shared" si="3" ref="D12:Y12">SUM(D15,D17,D20,D22,D24,D27,D33,D43)</f>
        <v>941766</v>
      </c>
      <c r="E12" s="96">
        <f t="shared" si="3"/>
        <v>47598</v>
      </c>
      <c r="F12" s="96">
        <f t="shared" si="3"/>
        <v>46556</v>
      </c>
      <c r="G12" s="96">
        <f t="shared" si="3"/>
        <v>50911</v>
      </c>
      <c r="H12" s="96">
        <f t="shared" si="3"/>
        <v>56326</v>
      </c>
      <c r="I12" s="96">
        <f t="shared" si="3"/>
        <v>72798</v>
      </c>
      <c r="J12" s="96">
        <f t="shared" si="3"/>
        <v>80619</v>
      </c>
      <c r="K12" s="96">
        <f t="shared" si="3"/>
        <v>63406</v>
      </c>
      <c r="L12" s="96">
        <f t="shared" si="3"/>
        <v>58305</v>
      </c>
      <c r="M12" s="96">
        <f t="shared" si="3"/>
        <v>57721</v>
      </c>
      <c r="N12" s="96">
        <f t="shared" si="3"/>
        <v>67342</v>
      </c>
      <c r="O12" s="96">
        <f t="shared" si="3"/>
        <v>76420</v>
      </c>
      <c r="P12" s="96">
        <f t="shared" si="3"/>
        <v>63857</v>
      </c>
      <c r="Q12" s="96">
        <f t="shared" si="3"/>
        <v>48865</v>
      </c>
      <c r="R12" s="96">
        <f t="shared" si="3"/>
        <v>46681</v>
      </c>
      <c r="S12" s="96">
        <f t="shared" si="3"/>
        <v>39713</v>
      </c>
      <c r="T12" s="96">
        <f t="shared" si="3"/>
        <v>28851</v>
      </c>
      <c r="U12" s="96">
        <f t="shared" si="3"/>
        <v>35707</v>
      </c>
      <c r="V12" s="96">
        <f t="shared" si="3"/>
        <v>145065</v>
      </c>
      <c r="W12" s="96">
        <f t="shared" si="3"/>
        <v>645659</v>
      </c>
      <c r="X12" s="96">
        <f t="shared" si="3"/>
        <v>150952</v>
      </c>
      <c r="Y12" s="96">
        <f t="shared" si="3"/>
        <v>90</v>
      </c>
    </row>
    <row r="13" spans="1:25" ht="17.25" customHeight="1">
      <c r="A13" s="332" t="s">
        <v>171</v>
      </c>
      <c r="B13" s="334"/>
      <c r="C13" s="333"/>
      <c r="D13" s="96">
        <f aca="true" t="shared" si="4" ref="D13:Y13">SUM(D16,D18,D19,D21,D50,D56,D64,D70)</f>
        <v>242115</v>
      </c>
      <c r="E13" s="96">
        <f t="shared" si="4"/>
        <v>9347</v>
      </c>
      <c r="F13" s="96">
        <f t="shared" si="4"/>
        <v>10572</v>
      </c>
      <c r="G13" s="96">
        <f t="shared" si="4"/>
        <v>12828</v>
      </c>
      <c r="H13" s="96">
        <f t="shared" si="4"/>
        <v>14977</v>
      </c>
      <c r="I13" s="96">
        <f t="shared" si="4"/>
        <v>10386</v>
      </c>
      <c r="J13" s="96">
        <f t="shared" si="4"/>
        <v>9184</v>
      </c>
      <c r="K13" s="96">
        <f t="shared" si="4"/>
        <v>10340</v>
      </c>
      <c r="L13" s="96">
        <f t="shared" si="4"/>
        <v>11933</v>
      </c>
      <c r="M13" s="96">
        <f t="shared" si="4"/>
        <v>14778</v>
      </c>
      <c r="N13" s="96">
        <f t="shared" si="4"/>
        <v>18487</v>
      </c>
      <c r="O13" s="96">
        <f t="shared" si="4"/>
        <v>20642</v>
      </c>
      <c r="P13" s="96">
        <f t="shared" si="4"/>
        <v>17626</v>
      </c>
      <c r="Q13" s="96">
        <f t="shared" si="4"/>
        <v>17034</v>
      </c>
      <c r="R13" s="96">
        <f t="shared" si="4"/>
        <v>18673</v>
      </c>
      <c r="S13" s="96">
        <f t="shared" si="4"/>
        <v>17666</v>
      </c>
      <c r="T13" s="96">
        <f t="shared" si="4"/>
        <v>12747</v>
      </c>
      <c r="U13" s="96">
        <f t="shared" si="4"/>
        <v>14892</v>
      </c>
      <c r="V13" s="96">
        <f t="shared" si="4"/>
        <v>32747</v>
      </c>
      <c r="W13" s="96">
        <f t="shared" si="4"/>
        <v>145387</v>
      </c>
      <c r="X13" s="96">
        <f t="shared" si="4"/>
        <v>63978</v>
      </c>
      <c r="Y13" s="96">
        <f t="shared" si="4"/>
        <v>3</v>
      </c>
    </row>
    <row r="14" spans="1:25" ht="17.25" customHeight="1">
      <c r="A14" s="114"/>
      <c r="B14" s="114"/>
      <c r="C14" s="113"/>
      <c r="D14" s="159"/>
      <c r="E14" s="159"/>
      <c r="F14" s="159"/>
      <c r="G14" s="159"/>
      <c r="H14" s="159"/>
      <c r="I14" s="159"/>
      <c r="J14" s="159"/>
      <c r="K14" s="159"/>
      <c r="L14" s="159"/>
      <c r="M14" s="159"/>
      <c r="N14" s="159"/>
      <c r="O14" s="159"/>
      <c r="P14" s="159"/>
      <c r="Q14" s="159"/>
      <c r="R14" s="159"/>
      <c r="S14" s="159"/>
      <c r="T14" s="159"/>
      <c r="U14" s="159"/>
      <c r="V14" s="158"/>
      <c r="W14" s="158"/>
      <c r="X14" s="158"/>
      <c r="Y14" s="159"/>
    </row>
    <row r="15" spans="1:25" ht="17.25" customHeight="1">
      <c r="A15" s="98"/>
      <c r="B15" s="332" t="s">
        <v>170</v>
      </c>
      <c r="C15" s="333"/>
      <c r="D15" s="161">
        <f aca="true" t="shared" si="5" ref="D15:D22">SUM(E15:U15,Y15)</f>
        <v>456648</v>
      </c>
      <c r="E15" s="160">
        <v>22533</v>
      </c>
      <c r="F15" s="160">
        <v>21142</v>
      </c>
      <c r="G15" s="160">
        <v>23178</v>
      </c>
      <c r="H15" s="160">
        <v>26090</v>
      </c>
      <c r="I15" s="160">
        <v>40111</v>
      </c>
      <c r="J15" s="160">
        <v>43556</v>
      </c>
      <c r="K15" s="160">
        <v>31726</v>
      </c>
      <c r="L15" s="160">
        <v>28403</v>
      </c>
      <c r="M15" s="160">
        <v>27770</v>
      </c>
      <c r="N15" s="160">
        <v>31760</v>
      </c>
      <c r="O15" s="160">
        <v>36245</v>
      </c>
      <c r="P15" s="160">
        <v>30000</v>
      </c>
      <c r="Q15" s="160">
        <v>22936</v>
      </c>
      <c r="R15" s="160">
        <v>22283</v>
      </c>
      <c r="S15" s="160">
        <v>18831</v>
      </c>
      <c r="T15" s="160">
        <v>13308</v>
      </c>
      <c r="U15" s="160">
        <v>16718</v>
      </c>
      <c r="V15" s="158">
        <v>66853</v>
      </c>
      <c r="W15" s="158">
        <v>318597</v>
      </c>
      <c r="X15" s="158">
        <v>71140</v>
      </c>
      <c r="Y15" s="160">
        <v>58</v>
      </c>
    </row>
    <row r="16" spans="1:25" ht="17.25" customHeight="1">
      <c r="A16" s="98"/>
      <c r="B16" s="332" t="s">
        <v>169</v>
      </c>
      <c r="C16" s="333"/>
      <c r="D16" s="161">
        <f t="shared" si="5"/>
        <v>48543</v>
      </c>
      <c r="E16" s="160">
        <v>2182</v>
      </c>
      <c r="F16" s="160">
        <v>2355</v>
      </c>
      <c r="G16" s="160">
        <v>2668</v>
      </c>
      <c r="H16" s="160">
        <v>2879</v>
      </c>
      <c r="I16" s="160">
        <v>2585</v>
      </c>
      <c r="J16" s="160">
        <v>2572</v>
      </c>
      <c r="K16" s="160">
        <v>2546</v>
      </c>
      <c r="L16" s="160">
        <v>2783</v>
      </c>
      <c r="M16" s="160">
        <v>3049</v>
      </c>
      <c r="N16" s="160">
        <v>3791</v>
      </c>
      <c r="O16" s="160">
        <v>4168</v>
      </c>
      <c r="P16" s="160">
        <v>3437</v>
      </c>
      <c r="Q16" s="160">
        <v>2973</v>
      </c>
      <c r="R16" s="160">
        <v>3136</v>
      </c>
      <c r="S16" s="160">
        <v>2885</v>
      </c>
      <c r="T16" s="160">
        <v>2087</v>
      </c>
      <c r="U16" s="160">
        <v>2445</v>
      </c>
      <c r="V16" s="158">
        <v>7205</v>
      </c>
      <c r="W16" s="158">
        <v>30783</v>
      </c>
      <c r="X16" s="158">
        <v>10553</v>
      </c>
      <c r="Y16" s="160">
        <v>2</v>
      </c>
    </row>
    <row r="17" spans="1:25" ht="17.25" customHeight="1">
      <c r="A17" s="98"/>
      <c r="B17" s="332" t="s">
        <v>168</v>
      </c>
      <c r="C17" s="333"/>
      <c r="D17" s="161">
        <f t="shared" si="5"/>
        <v>108345</v>
      </c>
      <c r="E17" s="160">
        <v>5583</v>
      </c>
      <c r="F17" s="160">
        <v>5569</v>
      </c>
      <c r="G17" s="160">
        <v>5944</v>
      </c>
      <c r="H17" s="160">
        <v>6308</v>
      </c>
      <c r="I17" s="160">
        <v>6719</v>
      </c>
      <c r="J17" s="160">
        <v>7993</v>
      </c>
      <c r="K17" s="160">
        <v>7064</v>
      </c>
      <c r="L17" s="160">
        <v>6676</v>
      </c>
      <c r="M17" s="160">
        <v>6222</v>
      </c>
      <c r="N17" s="160">
        <v>7555</v>
      </c>
      <c r="O17" s="160">
        <v>9030</v>
      </c>
      <c r="P17" s="160">
        <v>7974</v>
      </c>
      <c r="Q17" s="160">
        <v>6234</v>
      </c>
      <c r="R17" s="160">
        <v>5737</v>
      </c>
      <c r="S17" s="160">
        <v>5118</v>
      </c>
      <c r="T17" s="160">
        <v>3886</v>
      </c>
      <c r="U17" s="160">
        <v>4729</v>
      </c>
      <c r="V17" s="158">
        <v>17096</v>
      </c>
      <c r="W17" s="158">
        <v>71775</v>
      </c>
      <c r="X17" s="158">
        <v>19470</v>
      </c>
      <c r="Y17" s="160">
        <v>4</v>
      </c>
    </row>
    <row r="18" spans="1:25" ht="17.25" customHeight="1">
      <c r="A18" s="98"/>
      <c r="B18" s="332" t="s">
        <v>167</v>
      </c>
      <c r="C18" s="333"/>
      <c r="D18" s="161">
        <f t="shared" si="5"/>
        <v>26889</v>
      </c>
      <c r="E18" s="160">
        <v>997</v>
      </c>
      <c r="F18" s="160">
        <v>1216</v>
      </c>
      <c r="G18" s="160">
        <v>1459</v>
      </c>
      <c r="H18" s="160">
        <v>1673</v>
      </c>
      <c r="I18" s="160">
        <v>898</v>
      </c>
      <c r="J18" s="160">
        <v>882</v>
      </c>
      <c r="K18" s="160">
        <v>1125</v>
      </c>
      <c r="L18" s="160">
        <v>1454</v>
      </c>
      <c r="M18" s="160">
        <v>1756</v>
      </c>
      <c r="N18" s="160">
        <v>2003</v>
      </c>
      <c r="O18" s="160">
        <v>2188</v>
      </c>
      <c r="P18" s="160">
        <v>1833</v>
      </c>
      <c r="Q18" s="160">
        <v>2023</v>
      </c>
      <c r="R18" s="160">
        <v>2232</v>
      </c>
      <c r="S18" s="160">
        <v>2120</v>
      </c>
      <c r="T18" s="160">
        <v>1427</v>
      </c>
      <c r="U18" s="160">
        <v>1603</v>
      </c>
      <c r="V18" s="158">
        <v>3672</v>
      </c>
      <c r="W18" s="158">
        <v>15835</v>
      </c>
      <c r="X18" s="158">
        <v>7382</v>
      </c>
      <c r="Y18" s="153" t="s">
        <v>218</v>
      </c>
    </row>
    <row r="19" spans="1:25" ht="17.25" customHeight="1">
      <c r="A19" s="98"/>
      <c r="B19" s="332" t="s">
        <v>166</v>
      </c>
      <c r="C19" s="333"/>
      <c r="D19" s="161">
        <f t="shared" si="5"/>
        <v>20038</v>
      </c>
      <c r="E19" s="160">
        <v>647</v>
      </c>
      <c r="F19" s="160">
        <v>773</v>
      </c>
      <c r="G19" s="160">
        <v>1018</v>
      </c>
      <c r="H19" s="160">
        <v>1231</v>
      </c>
      <c r="I19" s="160">
        <v>580</v>
      </c>
      <c r="J19" s="160">
        <v>404</v>
      </c>
      <c r="K19" s="160">
        <v>680</v>
      </c>
      <c r="L19" s="160">
        <v>838</v>
      </c>
      <c r="M19" s="160">
        <v>1093</v>
      </c>
      <c r="N19" s="160">
        <v>1513</v>
      </c>
      <c r="O19" s="160">
        <v>1674</v>
      </c>
      <c r="P19" s="160">
        <v>1511</v>
      </c>
      <c r="Q19" s="160">
        <v>1635</v>
      </c>
      <c r="R19" s="160">
        <v>1866</v>
      </c>
      <c r="S19" s="160">
        <v>1889</v>
      </c>
      <c r="T19" s="160">
        <v>1368</v>
      </c>
      <c r="U19" s="160">
        <v>1318</v>
      </c>
      <c r="V19" s="158">
        <v>2438</v>
      </c>
      <c r="W19" s="158">
        <v>11159</v>
      </c>
      <c r="X19" s="158">
        <v>6441</v>
      </c>
      <c r="Y19" s="153" t="s">
        <v>218</v>
      </c>
    </row>
    <row r="20" spans="1:25" ht="17.25" customHeight="1">
      <c r="A20" s="98"/>
      <c r="B20" s="332" t="s">
        <v>165</v>
      </c>
      <c r="C20" s="333"/>
      <c r="D20" s="161">
        <f t="shared" si="5"/>
        <v>69166</v>
      </c>
      <c r="E20" s="160">
        <v>3070</v>
      </c>
      <c r="F20" s="160">
        <v>3160</v>
      </c>
      <c r="G20" s="160">
        <v>3764</v>
      </c>
      <c r="H20" s="160">
        <v>4203</v>
      </c>
      <c r="I20" s="160">
        <v>3706</v>
      </c>
      <c r="J20" s="160">
        <v>4374</v>
      </c>
      <c r="K20" s="160">
        <v>3937</v>
      </c>
      <c r="L20" s="160">
        <v>3996</v>
      </c>
      <c r="M20" s="160">
        <v>4245</v>
      </c>
      <c r="N20" s="160">
        <v>5264</v>
      </c>
      <c r="O20" s="160">
        <v>6196</v>
      </c>
      <c r="P20" s="160">
        <v>5363</v>
      </c>
      <c r="Q20" s="160">
        <v>4401</v>
      </c>
      <c r="R20" s="160">
        <v>4149</v>
      </c>
      <c r="S20" s="160">
        <v>3612</v>
      </c>
      <c r="T20" s="160">
        <v>2555</v>
      </c>
      <c r="U20" s="160">
        <v>3171</v>
      </c>
      <c r="V20" s="158">
        <v>9994</v>
      </c>
      <c r="W20" s="158">
        <v>45685</v>
      </c>
      <c r="X20" s="158">
        <v>13487</v>
      </c>
      <c r="Y20" s="153" t="s">
        <v>218</v>
      </c>
    </row>
    <row r="21" spans="1:25" ht="17.25" customHeight="1">
      <c r="A21" s="98"/>
      <c r="B21" s="332" t="s">
        <v>164</v>
      </c>
      <c r="C21" s="333"/>
      <c r="D21" s="161">
        <f t="shared" si="5"/>
        <v>25783</v>
      </c>
      <c r="E21" s="160">
        <v>1092</v>
      </c>
      <c r="F21" s="160">
        <v>1094</v>
      </c>
      <c r="G21" s="160">
        <v>1285</v>
      </c>
      <c r="H21" s="160">
        <v>1531</v>
      </c>
      <c r="I21" s="160">
        <v>1359</v>
      </c>
      <c r="J21" s="160">
        <v>1362</v>
      </c>
      <c r="K21" s="160">
        <v>1246</v>
      </c>
      <c r="L21" s="160">
        <v>1280</v>
      </c>
      <c r="M21" s="160">
        <v>1526</v>
      </c>
      <c r="N21" s="160">
        <v>1983</v>
      </c>
      <c r="O21" s="160">
        <v>2306</v>
      </c>
      <c r="P21" s="160">
        <v>2014</v>
      </c>
      <c r="Q21" s="160">
        <v>1680</v>
      </c>
      <c r="R21" s="160">
        <v>1741</v>
      </c>
      <c r="S21" s="160">
        <v>1634</v>
      </c>
      <c r="T21" s="160">
        <v>1133</v>
      </c>
      <c r="U21" s="160">
        <v>1517</v>
      </c>
      <c r="V21" s="158">
        <v>3471</v>
      </c>
      <c r="W21" s="158">
        <v>16287</v>
      </c>
      <c r="X21" s="158">
        <v>6025</v>
      </c>
      <c r="Y21" s="153" t="s">
        <v>218</v>
      </c>
    </row>
    <row r="22" spans="1:25" ht="17.25" customHeight="1">
      <c r="A22" s="98"/>
      <c r="B22" s="332" t="s">
        <v>163</v>
      </c>
      <c r="C22" s="333"/>
      <c r="D22" s="161">
        <f t="shared" si="5"/>
        <v>65065</v>
      </c>
      <c r="E22" s="160">
        <v>3264</v>
      </c>
      <c r="F22" s="160">
        <v>3558</v>
      </c>
      <c r="G22" s="160">
        <v>4105</v>
      </c>
      <c r="H22" s="160">
        <v>4684</v>
      </c>
      <c r="I22" s="160">
        <v>4459</v>
      </c>
      <c r="J22" s="160">
        <v>4542</v>
      </c>
      <c r="K22" s="160">
        <v>4134</v>
      </c>
      <c r="L22" s="160">
        <v>4081</v>
      </c>
      <c r="M22" s="160">
        <v>4554</v>
      </c>
      <c r="N22" s="160">
        <v>5363</v>
      </c>
      <c r="O22" s="160">
        <v>5706</v>
      </c>
      <c r="P22" s="160">
        <v>4406</v>
      </c>
      <c r="Q22" s="160">
        <v>3044</v>
      </c>
      <c r="R22" s="160">
        <v>2929</v>
      </c>
      <c r="S22" s="160">
        <v>2378</v>
      </c>
      <c r="T22" s="160">
        <v>1781</v>
      </c>
      <c r="U22" s="160">
        <v>2063</v>
      </c>
      <c r="V22" s="158">
        <v>10927</v>
      </c>
      <c r="W22" s="158">
        <v>44973</v>
      </c>
      <c r="X22" s="158">
        <v>9151</v>
      </c>
      <c r="Y22" s="153">
        <v>14</v>
      </c>
    </row>
    <row r="23" spans="1:25" ht="17.25" customHeight="1">
      <c r="A23" s="98"/>
      <c r="B23" s="112"/>
      <c r="C23" s="111"/>
      <c r="D23" s="159"/>
      <c r="E23" s="159"/>
      <c r="F23" s="159"/>
      <c r="G23" s="159"/>
      <c r="H23" s="159"/>
      <c r="I23" s="159"/>
      <c r="J23" s="159"/>
      <c r="K23" s="159"/>
      <c r="L23" s="159"/>
      <c r="M23" s="159"/>
      <c r="N23" s="159"/>
      <c r="O23" s="159"/>
      <c r="P23" s="159"/>
      <c r="Q23" s="159"/>
      <c r="R23" s="159"/>
      <c r="S23" s="159"/>
      <c r="T23" s="159"/>
      <c r="U23" s="159"/>
      <c r="V23" s="158"/>
      <c r="W23" s="158"/>
      <c r="X23" s="158"/>
      <c r="Y23" s="110"/>
    </row>
    <row r="24" spans="1:25" ht="17.25" customHeight="1">
      <c r="A24" s="98"/>
      <c r="B24" s="332" t="s">
        <v>162</v>
      </c>
      <c r="C24" s="333"/>
      <c r="D24" s="96">
        <f aca="true" t="shared" si="6" ref="D24:X24">SUM(D25)</f>
        <v>10402</v>
      </c>
      <c r="E24" s="96">
        <f t="shared" si="6"/>
        <v>414</v>
      </c>
      <c r="F24" s="96">
        <f t="shared" si="6"/>
        <v>483</v>
      </c>
      <c r="G24" s="96">
        <f t="shared" si="6"/>
        <v>540</v>
      </c>
      <c r="H24" s="96">
        <f t="shared" si="6"/>
        <v>552</v>
      </c>
      <c r="I24" s="96">
        <f t="shared" si="6"/>
        <v>542</v>
      </c>
      <c r="J24" s="96">
        <f t="shared" si="6"/>
        <v>569</v>
      </c>
      <c r="K24" s="96">
        <f t="shared" si="6"/>
        <v>555</v>
      </c>
      <c r="L24" s="96">
        <f t="shared" si="6"/>
        <v>527</v>
      </c>
      <c r="M24" s="96">
        <f t="shared" si="6"/>
        <v>546</v>
      </c>
      <c r="N24" s="96">
        <f t="shared" si="6"/>
        <v>720</v>
      </c>
      <c r="O24" s="96">
        <f t="shared" si="6"/>
        <v>847</v>
      </c>
      <c r="P24" s="96">
        <f t="shared" si="6"/>
        <v>903</v>
      </c>
      <c r="Q24" s="96">
        <f t="shared" si="6"/>
        <v>784</v>
      </c>
      <c r="R24" s="96">
        <f t="shared" si="6"/>
        <v>752</v>
      </c>
      <c r="S24" s="96">
        <f t="shared" si="6"/>
        <v>633</v>
      </c>
      <c r="T24" s="96">
        <f t="shared" si="6"/>
        <v>470</v>
      </c>
      <c r="U24" s="96">
        <f t="shared" si="6"/>
        <v>565</v>
      </c>
      <c r="V24" s="96">
        <f t="shared" si="6"/>
        <v>1437</v>
      </c>
      <c r="W24" s="96">
        <f t="shared" si="6"/>
        <v>6545</v>
      </c>
      <c r="X24" s="96">
        <f t="shared" si="6"/>
        <v>2420</v>
      </c>
      <c r="Y24" s="153" t="s">
        <v>218</v>
      </c>
    </row>
    <row r="25" spans="1:25" ht="17.25" customHeight="1">
      <c r="A25" s="81"/>
      <c r="B25" s="102"/>
      <c r="C25" s="101" t="s">
        <v>161</v>
      </c>
      <c r="D25" s="157">
        <f>SUM(E25:U25,Y25)</f>
        <v>10402</v>
      </c>
      <c r="E25" s="156">
        <v>414</v>
      </c>
      <c r="F25" s="156">
        <v>483</v>
      </c>
      <c r="G25" s="156">
        <v>540</v>
      </c>
      <c r="H25" s="156">
        <v>552</v>
      </c>
      <c r="I25" s="156">
        <v>542</v>
      </c>
      <c r="J25" s="156">
        <v>569</v>
      </c>
      <c r="K25" s="156">
        <v>555</v>
      </c>
      <c r="L25" s="156">
        <v>527</v>
      </c>
      <c r="M25" s="156">
        <v>546</v>
      </c>
      <c r="N25" s="156">
        <v>720</v>
      </c>
      <c r="O25" s="156">
        <v>847</v>
      </c>
      <c r="P25" s="156">
        <v>903</v>
      </c>
      <c r="Q25" s="156">
        <v>784</v>
      </c>
      <c r="R25" s="156">
        <v>752</v>
      </c>
      <c r="S25" s="156">
        <v>633</v>
      </c>
      <c r="T25" s="156">
        <v>470</v>
      </c>
      <c r="U25" s="156">
        <v>565</v>
      </c>
      <c r="V25" s="154">
        <v>1437</v>
      </c>
      <c r="W25" s="154">
        <v>6545</v>
      </c>
      <c r="X25" s="154">
        <v>2420</v>
      </c>
      <c r="Y25" s="107" t="s">
        <v>218</v>
      </c>
    </row>
    <row r="26" spans="1:25" ht="17.25" customHeight="1">
      <c r="A26" s="81"/>
      <c r="B26" s="102"/>
      <c r="C26" s="101"/>
      <c r="D26" s="155"/>
      <c r="E26" s="155"/>
      <c r="F26" s="155"/>
      <c r="G26" s="155"/>
      <c r="H26" s="155"/>
      <c r="I26" s="155"/>
      <c r="J26" s="155"/>
      <c r="K26" s="155"/>
      <c r="L26" s="155"/>
      <c r="M26" s="155"/>
      <c r="N26" s="155"/>
      <c r="O26" s="155"/>
      <c r="P26" s="155"/>
      <c r="Q26" s="155"/>
      <c r="R26" s="155"/>
      <c r="S26" s="155"/>
      <c r="T26" s="155"/>
      <c r="U26" s="155"/>
      <c r="V26" s="154"/>
      <c r="W26" s="154"/>
      <c r="X26" s="154"/>
      <c r="Y26" s="100"/>
    </row>
    <row r="27" spans="1:25" ht="17.25" customHeight="1">
      <c r="A27" s="98"/>
      <c r="B27" s="332" t="s">
        <v>160</v>
      </c>
      <c r="C27" s="333"/>
      <c r="D27" s="96">
        <f aca="true" t="shared" si="7" ref="D27:X27">SUM(D28:D31)</f>
        <v>49400</v>
      </c>
      <c r="E27" s="96">
        <f t="shared" si="7"/>
        <v>2750</v>
      </c>
      <c r="F27" s="96">
        <f t="shared" si="7"/>
        <v>2695</v>
      </c>
      <c r="G27" s="96">
        <f t="shared" si="7"/>
        <v>2825</v>
      </c>
      <c r="H27" s="96">
        <f t="shared" si="7"/>
        <v>2972</v>
      </c>
      <c r="I27" s="96">
        <f t="shared" si="7"/>
        <v>3170</v>
      </c>
      <c r="J27" s="96">
        <f t="shared" si="7"/>
        <v>4050</v>
      </c>
      <c r="K27" s="96">
        <f t="shared" si="7"/>
        <v>3337</v>
      </c>
      <c r="L27" s="96">
        <f t="shared" si="7"/>
        <v>3041</v>
      </c>
      <c r="M27" s="96">
        <f t="shared" si="7"/>
        <v>2990</v>
      </c>
      <c r="N27" s="96">
        <f t="shared" si="7"/>
        <v>3415</v>
      </c>
      <c r="O27" s="96">
        <f t="shared" si="7"/>
        <v>3981</v>
      </c>
      <c r="P27" s="96">
        <f t="shared" si="7"/>
        <v>3433</v>
      </c>
      <c r="Q27" s="96">
        <f t="shared" si="7"/>
        <v>2554</v>
      </c>
      <c r="R27" s="96">
        <f t="shared" si="7"/>
        <v>2475</v>
      </c>
      <c r="S27" s="96">
        <f t="shared" si="7"/>
        <v>2095</v>
      </c>
      <c r="T27" s="96">
        <f t="shared" si="7"/>
        <v>1607</v>
      </c>
      <c r="U27" s="96">
        <f t="shared" si="7"/>
        <v>2010</v>
      </c>
      <c r="V27" s="96">
        <f t="shared" si="7"/>
        <v>8270</v>
      </c>
      <c r="W27" s="96">
        <f t="shared" si="7"/>
        <v>32943</v>
      </c>
      <c r="X27" s="96">
        <f t="shared" si="7"/>
        <v>8187</v>
      </c>
      <c r="Y27" s="153" t="s">
        <v>218</v>
      </c>
    </row>
    <row r="28" spans="1:25" ht="17.25" customHeight="1">
      <c r="A28" s="81"/>
      <c r="B28" s="102"/>
      <c r="C28" s="101" t="s">
        <v>159</v>
      </c>
      <c r="D28" s="157">
        <f>SUM(E28:U28,Y28)</f>
        <v>15309</v>
      </c>
      <c r="E28" s="156">
        <v>838</v>
      </c>
      <c r="F28" s="156">
        <v>814</v>
      </c>
      <c r="G28" s="156">
        <v>885</v>
      </c>
      <c r="H28" s="156">
        <v>937</v>
      </c>
      <c r="I28" s="156">
        <v>934</v>
      </c>
      <c r="J28" s="156">
        <v>1175</v>
      </c>
      <c r="K28" s="156">
        <v>985</v>
      </c>
      <c r="L28" s="156">
        <v>956</v>
      </c>
      <c r="M28" s="156">
        <v>883</v>
      </c>
      <c r="N28" s="156">
        <v>1042</v>
      </c>
      <c r="O28" s="156">
        <v>1308</v>
      </c>
      <c r="P28" s="156">
        <v>1156</v>
      </c>
      <c r="Q28" s="156">
        <v>811</v>
      </c>
      <c r="R28" s="156">
        <v>804</v>
      </c>
      <c r="S28" s="156">
        <v>661</v>
      </c>
      <c r="T28" s="156">
        <v>476</v>
      </c>
      <c r="U28" s="156">
        <v>644</v>
      </c>
      <c r="V28" s="154">
        <v>2537</v>
      </c>
      <c r="W28" s="154">
        <v>10187</v>
      </c>
      <c r="X28" s="154">
        <v>2585</v>
      </c>
      <c r="Y28" s="107" t="s">
        <v>218</v>
      </c>
    </row>
    <row r="29" spans="1:25" ht="17.25" customHeight="1">
      <c r="A29" s="81"/>
      <c r="B29" s="102"/>
      <c r="C29" s="101" t="s">
        <v>158</v>
      </c>
      <c r="D29" s="157">
        <f>SUM(E29:U29,Y29)</f>
        <v>15140</v>
      </c>
      <c r="E29" s="156">
        <v>869</v>
      </c>
      <c r="F29" s="156">
        <v>860</v>
      </c>
      <c r="G29" s="156">
        <v>811</v>
      </c>
      <c r="H29" s="156">
        <v>912</v>
      </c>
      <c r="I29" s="156">
        <v>865</v>
      </c>
      <c r="J29" s="156">
        <v>1112</v>
      </c>
      <c r="K29" s="156">
        <v>1063</v>
      </c>
      <c r="L29" s="156">
        <v>992</v>
      </c>
      <c r="M29" s="156">
        <v>916</v>
      </c>
      <c r="N29" s="156">
        <v>1051</v>
      </c>
      <c r="O29" s="156">
        <v>1229</v>
      </c>
      <c r="P29" s="156">
        <v>1118</v>
      </c>
      <c r="Q29" s="156">
        <v>800</v>
      </c>
      <c r="R29" s="156">
        <v>778</v>
      </c>
      <c r="S29" s="156">
        <v>666</v>
      </c>
      <c r="T29" s="156">
        <v>508</v>
      </c>
      <c r="U29" s="156">
        <v>590</v>
      </c>
      <c r="V29" s="154">
        <v>2540</v>
      </c>
      <c r="W29" s="154">
        <v>10058</v>
      </c>
      <c r="X29" s="154">
        <v>2542</v>
      </c>
      <c r="Y29" s="107" t="s">
        <v>218</v>
      </c>
    </row>
    <row r="30" spans="1:25" ht="17.25" customHeight="1">
      <c r="A30" s="81"/>
      <c r="B30" s="102"/>
      <c r="C30" s="101" t="s">
        <v>157</v>
      </c>
      <c r="D30" s="157">
        <f>SUM(E30:U30,Y30)</f>
        <v>14010</v>
      </c>
      <c r="E30" s="156">
        <v>759</v>
      </c>
      <c r="F30" s="156">
        <v>736</v>
      </c>
      <c r="G30" s="156">
        <v>831</v>
      </c>
      <c r="H30" s="156">
        <v>867</v>
      </c>
      <c r="I30" s="156">
        <v>1046</v>
      </c>
      <c r="J30" s="156">
        <v>1332</v>
      </c>
      <c r="K30" s="156">
        <v>951</v>
      </c>
      <c r="L30" s="156">
        <v>788</v>
      </c>
      <c r="M30" s="156">
        <v>882</v>
      </c>
      <c r="N30" s="156">
        <v>986</v>
      </c>
      <c r="O30" s="156">
        <v>1103</v>
      </c>
      <c r="P30" s="156">
        <v>870</v>
      </c>
      <c r="Q30" s="156">
        <v>690</v>
      </c>
      <c r="R30" s="156">
        <v>633</v>
      </c>
      <c r="S30" s="156">
        <v>548</v>
      </c>
      <c r="T30" s="156">
        <v>433</v>
      </c>
      <c r="U30" s="156">
        <v>555</v>
      </c>
      <c r="V30" s="154">
        <v>2326</v>
      </c>
      <c r="W30" s="154">
        <v>9515</v>
      </c>
      <c r="X30" s="154">
        <v>2169</v>
      </c>
      <c r="Y30" s="107" t="s">
        <v>218</v>
      </c>
    </row>
    <row r="31" spans="1:25" ht="17.25" customHeight="1">
      <c r="A31" s="81"/>
      <c r="B31" s="102"/>
      <c r="C31" s="101" t="s">
        <v>156</v>
      </c>
      <c r="D31" s="157">
        <f>SUM(E31:U31,Y31)</f>
        <v>4941</v>
      </c>
      <c r="E31" s="156">
        <v>284</v>
      </c>
      <c r="F31" s="156">
        <v>285</v>
      </c>
      <c r="G31" s="156">
        <v>298</v>
      </c>
      <c r="H31" s="156">
        <v>256</v>
      </c>
      <c r="I31" s="156">
        <v>325</v>
      </c>
      <c r="J31" s="156">
        <v>431</v>
      </c>
      <c r="K31" s="156">
        <v>338</v>
      </c>
      <c r="L31" s="156">
        <v>305</v>
      </c>
      <c r="M31" s="156">
        <v>309</v>
      </c>
      <c r="N31" s="156">
        <v>336</v>
      </c>
      <c r="O31" s="156">
        <v>341</v>
      </c>
      <c r="P31" s="156">
        <v>289</v>
      </c>
      <c r="Q31" s="156">
        <v>253</v>
      </c>
      <c r="R31" s="156">
        <v>260</v>
      </c>
      <c r="S31" s="156">
        <v>220</v>
      </c>
      <c r="T31" s="156">
        <v>190</v>
      </c>
      <c r="U31" s="156">
        <v>221</v>
      </c>
      <c r="V31" s="154">
        <v>867</v>
      </c>
      <c r="W31" s="154">
        <v>3183</v>
      </c>
      <c r="X31" s="154">
        <v>891</v>
      </c>
      <c r="Y31" s="107" t="s">
        <v>218</v>
      </c>
    </row>
    <row r="32" spans="1:25" ht="17.25" customHeight="1">
      <c r="A32" s="81"/>
      <c r="B32" s="102"/>
      <c r="C32" s="101"/>
      <c r="D32" s="155"/>
      <c r="E32" s="155"/>
      <c r="F32" s="155"/>
      <c r="G32" s="155"/>
      <c r="H32" s="155"/>
      <c r="I32" s="155"/>
      <c r="J32" s="155"/>
      <c r="K32" s="155"/>
      <c r="L32" s="155"/>
      <c r="M32" s="155"/>
      <c r="N32" s="155"/>
      <c r="O32" s="155"/>
      <c r="P32" s="155"/>
      <c r="Q32" s="155"/>
      <c r="R32" s="155"/>
      <c r="S32" s="155"/>
      <c r="T32" s="155"/>
      <c r="U32" s="155"/>
      <c r="V32" s="154"/>
      <c r="W32" s="154"/>
      <c r="X32" s="154"/>
      <c r="Y32" s="100"/>
    </row>
    <row r="33" spans="1:25" ht="17.25" customHeight="1">
      <c r="A33" s="98"/>
      <c r="B33" s="332" t="s">
        <v>155</v>
      </c>
      <c r="C33" s="333"/>
      <c r="D33" s="96">
        <f aca="true" t="shared" si="8" ref="D33:Y33">SUM(D34:D41)</f>
        <v>87139</v>
      </c>
      <c r="E33" s="96">
        <f t="shared" si="8"/>
        <v>4620</v>
      </c>
      <c r="F33" s="96">
        <f t="shared" si="8"/>
        <v>4196</v>
      </c>
      <c r="G33" s="96">
        <f t="shared" si="8"/>
        <v>4800</v>
      </c>
      <c r="H33" s="96">
        <f t="shared" si="8"/>
        <v>5569</v>
      </c>
      <c r="I33" s="96">
        <f t="shared" si="8"/>
        <v>8113</v>
      </c>
      <c r="J33" s="96">
        <f t="shared" si="8"/>
        <v>8452</v>
      </c>
      <c r="K33" s="96">
        <f t="shared" si="8"/>
        <v>5916</v>
      </c>
      <c r="L33" s="96">
        <f t="shared" si="8"/>
        <v>5258</v>
      </c>
      <c r="M33" s="96">
        <f t="shared" si="8"/>
        <v>5313</v>
      </c>
      <c r="N33" s="96">
        <f t="shared" si="8"/>
        <v>6386</v>
      </c>
      <c r="O33" s="96">
        <f t="shared" si="8"/>
        <v>6735</v>
      </c>
      <c r="P33" s="96">
        <f t="shared" si="8"/>
        <v>5284</v>
      </c>
      <c r="Q33" s="96">
        <f t="shared" si="8"/>
        <v>4015</v>
      </c>
      <c r="R33" s="96">
        <f t="shared" si="8"/>
        <v>3817</v>
      </c>
      <c r="S33" s="96">
        <f t="shared" si="8"/>
        <v>3262</v>
      </c>
      <c r="T33" s="96">
        <f t="shared" si="8"/>
        <v>2487</v>
      </c>
      <c r="U33" s="96">
        <f t="shared" si="8"/>
        <v>2915</v>
      </c>
      <c r="V33" s="96">
        <f t="shared" si="8"/>
        <v>13616</v>
      </c>
      <c r="W33" s="96">
        <f t="shared" si="8"/>
        <v>61041</v>
      </c>
      <c r="X33" s="96">
        <f t="shared" si="8"/>
        <v>12481</v>
      </c>
      <c r="Y33" s="96">
        <f t="shared" si="8"/>
        <v>1</v>
      </c>
    </row>
    <row r="34" spans="1:25" ht="17.25" customHeight="1">
      <c r="A34" s="81"/>
      <c r="B34" s="102"/>
      <c r="C34" s="101" t="s">
        <v>154</v>
      </c>
      <c r="D34" s="157">
        <f aca="true" t="shared" si="9" ref="D34:D41">SUM(E34:U34,Y34)</f>
        <v>12222</v>
      </c>
      <c r="E34" s="156">
        <v>625</v>
      </c>
      <c r="F34" s="156">
        <v>554</v>
      </c>
      <c r="G34" s="156">
        <v>698</v>
      </c>
      <c r="H34" s="156">
        <v>770</v>
      </c>
      <c r="I34" s="156">
        <v>797</v>
      </c>
      <c r="J34" s="156">
        <v>825</v>
      </c>
      <c r="K34" s="156">
        <v>699</v>
      </c>
      <c r="L34" s="156">
        <v>711</v>
      </c>
      <c r="M34" s="156">
        <v>729</v>
      </c>
      <c r="N34" s="156">
        <v>899</v>
      </c>
      <c r="O34" s="156">
        <v>996</v>
      </c>
      <c r="P34" s="156">
        <v>906</v>
      </c>
      <c r="Q34" s="156">
        <v>707</v>
      </c>
      <c r="R34" s="156">
        <v>687</v>
      </c>
      <c r="S34" s="156">
        <v>557</v>
      </c>
      <c r="T34" s="156">
        <v>474</v>
      </c>
      <c r="U34" s="156">
        <v>588</v>
      </c>
      <c r="V34" s="154">
        <v>1877</v>
      </c>
      <c r="W34" s="154">
        <v>8039</v>
      </c>
      <c r="X34" s="154">
        <v>2306</v>
      </c>
      <c r="Y34" s="107" t="s">
        <v>218</v>
      </c>
    </row>
    <row r="35" spans="1:25" ht="17.25" customHeight="1">
      <c r="A35" s="81"/>
      <c r="B35" s="102"/>
      <c r="C35" s="101" t="s">
        <v>153</v>
      </c>
      <c r="D35" s="157">
        <f t="shared" si="9"/>
        <v>21642</v>
      </c>
      <c r="E35" s="156">
        <v>969</v>
      </c>
      <c r="F35" s="156">
        <v>1117</v>
      </c>
      <c r="G35" s="156">
        <v>1432</v>
      </c>
      <c r="H35" s="156">
        <v>1592</v>
      </c>
      <c r="I35" s="156">
        <v>1530</v>
      </c>
      <c r="J35" s="156">
        <v>1431</v>
      </c>
      <c r="K35" s="156">
        <v>1284</v>
      </c>
      <c r="L35" s="156">
        <v>1286</v>
      </c>
      <c r="M35" s="156">
        <v>1502</v>
      </c>
      <c r="N35" s="156">
        <v>1818</v>
      </c>
      <c r="O35" s="156">
        <v>1942</v>
      </c>
      <c r="P35" s="156">
        <v>1456</v>
      </c>
      <c r="Q35" s="156">
        <v>1007</v>
      </c>
      <c r="R35" s="156">
        <v>984</v>
      </c>
      <c r="S35" s="156">
        <v>910</v>
      </c>
      <c r="T35" s="156">
        <v>640</v>
      </c>
      <c r="U35" s="156">
        <v>742</v>
      </c>
      <c r="V35" s="154">
        <v>3518</v>
      </c>
      <c r="W35" s="154">
        <v>14848</v>
      </c>
      <c r="X35" s="154">
        <v>3276</v>
      </c>
      <c r="Y35" s="107" t="s">
        <v>218</v>
      </c>
    </row>
    <row r="36" spans="1:25" ht="17.25" customHeight="1">
      <c r="A36" s="81"/>
      <c r="B36" s="102"/>
      <c r="C36" s="101" t="s">
        <v>152</v>
      </c>
      <c r="D36" s="157">
        <f t="shared" si="9"/>
        <v>45517</v>
      </c>
      <c r="E36" s="156">
        <v>2680</v>
      </c>
      <c r="F36" s="156">
        <v>2122</v>
      </c>
      <c r="G36" s="156">
        <v>2193</v>
      </c>
      <c r="H36" s="156">
        <v>2756</v>
      </c>
      <c r="I36" s="156">
        <v>5450</v>
      </c>
      <c r="J36" s="156">
        <v>5876</v>
      </c>
      <c r="K36" s="156">
        <v>3587</v>
      </c>
      <c r="L36" s="156">
        <v>2838</v>
      </c>
      <c r="M36" s="156">
        <v>2633</v>
      </c>
      <c r="N36" s="156">
        <v>3144</v>
      </c>
      <c r="O36" s="156">
        <v>3290</v>
      </c>
      <c r="P36" s="156">
        <v>2453</v>
      </c>
      <c r="Q36" s="156">
        <v>1808</v>
      </c>
      <c r="R36" s="156">
        <v>1547</v>
      </c>
      <c r="S36" s="156">
        <v>1213</v>
      </c>
      <c r="T36" s="156">
        <v>913</v>
      </c>
      <c r="U36" s="156">
        <v>1013</v>
      </c>
      <c r="V36" s="154">
        <v>6995</v>
      </c>
      <c r="W36" s="154">
        <v>33835</v>
      </c>
      <c r="X36" s="154">
        <v>4686</v>
      </c>
      <c r="Y36" s="107">
        <v>1</v>
      </c>
    </row>
    <row r="37" spans="1:25" ht="17.25" customHeight="1">
      <c r="A37" s="81"/>
      <c r="B37" s="102"/>
      <c r="C37" s="101" t="s">
        <v>151</v>
      </c>
      <c r="D37" s="157">
        <f t="shared" si="9"/>
        <v>1224</v>
      </c>
      <c r="E37" s="156">
        <v>80</v>
      </c>
      <c r="F37" s="156">
        <v>62</v>
      </c>
      <c r="G37" s="156">
        <v>92</v>
      </c>
      <c r="H37" s="156">
        <v>73</v>
      </c>
      <c r="I37" s="156">
        <v>60</v>
      </c>
      <c r="J37" s="156">
        <v>60</v>
      </c>
      <c r="K37" s="156">
        <v>69</v>
      </c>
      <c r="L37" s="156">
        <v>82</v>
      </c>
      <c r="M37" s="156">
        <v>92</v>
      </c>
      <c r="N37" s="156">
        <v>92</v>
      </c>
      <c r="O37" s="156">
        <v>81</v>
      </c>
      <c r="P37" s="156">
        <v>75</v>
      </c>
      <c r="Q37" s="156">
        <v>52</v>
      </c>
      <c r="R37" s="156">
        <v>72</v>
      </c>
      <c r="S37" s="156">
        <v>67</v>
      </c>
      <c r="T37" s="156">
        <v>49</v>
      </c>
      <c r="U37" s="156">
        <v>66</v>
      </c>
      <c r="V37" s="154">
        <v>234</v>
      </c>
      <c r="W37" s="154">
        <v>736</v>
      </c>
      <c r="X37" s="154">
        <v>254</v>
      </c>
      <c r="Y37" s="107" t="s">
        <v>218</v>
      </c>
    </row>
    <row r="38" spans="1:25" ht="17.25" customHeight="1">
      <c r="A38" s="81"/>
      <c r="B38" s="102"/>
      <c r="C38" s="101" t="s">
        <v>150</v>
      </c>
      <c r="D38" s="157">
        <f t="shared" si="9"/>
        <v>1512</v>
      </c>
      <c r="E38" s="156">
        <v>66</v>
      </c>
      <c r="F38" s="156">
        <v>66</v>
      </c>
      <c r="G38" s="156">
        <v>84</v>
      </c>
      <c r="H38" s="156">
        <v>70</v>
      </c>
      <c r="I38" s="156">
        <v>81</v>
      </c>
      <c r="J38" s="156">
        <v>57</v>
      </c>
      <c r="K38" s="156">
        <v>76</v>
      </c>
      <c r="L38" s="156">
        <v>64</v>
      </c>
      <c r="M38" s="156">
        <v>70</v>
      </c>
      <c r="N38" s="156">
        <v>95</v>
      </c>
      <c r="O38" s="156">
        <v>107</v>
      </c>
      <c r="P38" s="156">
        <v>98</v>
      </c>
      <c r="Q38" s="156">
        <v>106</v>
      </c>
      <c r="R38" s="156">
        <v>106</v>
      </c>
      <c r="S38" s="156">
        <v>111</v>
      </c>
      <c r="T38" s="156">
        <v>97</v>
      </c>
      <c r="U38" s="156">
        <v>158</v>
      </c>
      <c r="V38" s="154">
        <v>216</v>
      </c>
      <c r="W38" s="154">
        <v>824</v>
      </c>
      <c r="X38" s="154">
        <v>472</v>
      </c>
      <c r="Y38" s="107" t="s">
        <v>218</v>
      </c>
    </row>
    <row r="39" spans="1:25" ht="17.25" customHeight="1">
      <c r="A39" s="81"/>
      <c r="B39" s="102"/>
      <c r="C39" s="101" t="s">
        <v>149</v>
      </c>
      <c r="D39" s="157">
        <f t="shared" si="9"/>
        <v>3150</v>
      </c>
      <c r="E39" s="156">
        <v>130</v>
      </c>
      <c r="F39" s="156">
        <v>165</v>
      </c>
      <c r="G39" s="156">
        <v>192</v>
      </c>
      <c r="H39" s="156">
        <v>207</v>
      </c>
      <c r="I39" s="156">
        <v>132</v>
      </c>
      <c r="J39" s="156">
        <v>136</v>
      </c>
      <c r="K39" s="156">
        <v>129</v>
      </c>
      <c r="L39" s="156">
        <v>160</v>
      </c>
      <c r="M39" s="156">
        <v>184</v>
      </c>
      <c r="N39" s="156">
        <v>216</v>
      </c>
      <c r="O39" s="156">
        <v>193</v>
      </c>
      <c r="P39" s="156">
        <v>177</v>
      </c>
      <c r="Q39" s="156">
        <v>202</v>
      </c>
      <c r="R39" s="156">
        <v>242</v>
      </c>
      <c r="S39" s="156">
        <v>247</v>
      </c>
      <c r="T39" s="156">
        <v>200</v>
      </c>
      <c r="U39" s="156">
        <v>238</v>
      </c>
      <c r="V39" s="154">
        <v>487</v>
      </c>
      <c r="W39" s="154">
        <v>1736</v>
      </c>
      <c r="X39" s="154">
        <v>927</v>
      </c>
      <c r="Y39" s="107" t="s">
        <v>218</v>
      </c>
    </row>
    <row r="40" spans="1:25" ht="17.25" customHeight="1">
      <c r="A40" s="81"/>
      <c r="B40" s="102"/>
      <c r="C40" s="101" t="s">
        <v>148</v>
      </c>
      <c r="D40" s="157">
        <f t="shared" si="9"/>
        <v>684</v>
      </c>
      <c r="E40" s="156">
        <v>23</v>
      </c>
      <c r="F40" s="156">
        <v>32</v>
      </c>
      <c r="G40" s="156">
        <v>48</v>
      </c>
      <c r="H40" s="156">
        <v>37</v>
      </c>
      <c r="I40" s="156">
        <v>11</v>
      </c>
      <c r="J40" s="156">
        <v>17</v>
      </c>
      <c r="K40" s="156">
        <v>23</v>
      </c>
      <c r="L40" s="156">
        <v>36</v>
      </c>
      <c r="M40" s="156">
        <v>38</v>
      </c>
      <c r="N40" s="156">
        <v>47</v>
      </c>
      <c r="O40" s="156">
        <v>59</v>
      </c>
      <c r="P40" s="156">
        <v>54</v>
      </c>
      <c r="Q40" s="156">
        <v>52</v>
      </c>
      <c r="R40" s="156">
        <v>57</v>
      </c>
      <c r="S40" s="156">
        <v>64</v>
      </c>
      <c r="T40" s="156">
        <v>41</v>
      </c>
      <c r="U40" s="156">
        <v>45</v>
      </c>
      <c r="V40" s="154">
        <v>103</v>
      </c>
      <c r="W40" s="154">
        <v>374</v>
      </c>
      <c r="X40" s="154">
        <v>207</v>
      </c>
      <c r="Y40" s="107" t="s">
        <v>218</v>
      </c>
    </row>
    <row r="41" spans="1:25" ht="17.25" customHeight="1">
      <c r="A41" s="81"/>
      <c r="B41" s="102"/>
      <c r="C41" s="101" t="s">
        <v>147</v>
      </c>
      <c r="D41" s="157">
        <f t="shared" si="9"/>
        <v>1188</v>
      </c>
      <c r="E41" s="156">
        <v>47</v>
      </c>
      <c r="F41" s="156">
        <v>78</v>
      </c>
      <c r="G41" s="156">
        <v>61</v>
      </c>
      <c r="H41" s="156">
        <v>64</v>
      </c>
      <c r="I41" s="156">
        <v>52</v>
      </c>
      <c r="J41" s="156">
        <v>50</v>
      </c>
      <c r="K41" s="156">
        <v>49</v>
      </c>
      <c r="L41" s="156">
        <v>81</v>
      </c>
      <c r="M41" s="156">
        <v>65</v>
      </c>
      <c r="N41" s="156">
        <v>75</v>
      </c>
      <c r="O41" s="156">
        <v>67</v>
      </c>
      <c r="P41" s="156">
        <v>65</v>
      </c>
      <c r="Q41" s="156">
        <v>81</v>
      </c>
      <c r="R41" s="156">
        <v>122</v>
      </c>
      <c r="S41" s="156">
        <v>93</v>
      </c>
      <c r="T41" s="156">
        <v>73</v>
      </c>
      <c r="U41" s="156">
        <v>65</v>
      </c>
      <c r="V41" s="154">
        <v>186</v>
      </c>
      <c r="W41" s="154">
        <v>649</v>
      </c>
      <c r="X41" s="154">
        <v>353</v>
      </c>
      <c r="Y41" s="107" t="s">
        <v>218</v>
      </c>
    </row>
    <row r="42" spans="1:25" ht="17.25" customHeight="1">
      <c r="A42" s="81"/>
      <c r="B42" s="102"/>
      <c r="C42" s="101"/>
      <c r="D42" s="155"/>
      <c r="E42" s="155"/>
      <c r="F42" s="155"/>
      <c r="G42" s="155"/>
      <c r="H42" s="155"/>
      <c r="I42" s="155"/>
      <c r="J42" s="155"/>
      <c r="K42" s="155"/>
      <c r="L42" s="155"/>
      <c r="M42" s="155"/>
      <c r="N42" s="155"/>
      <c r="O42" s="155"/>
      <c r="P42" s="155"/>
      <c r="Q42" s="155"/>
      <c r="R42" s="155"/>
      <c r="S42" s="155"/>
      <c r="T42" s="155"/>
      <c r="U42" s="155"/>
      <c r="V42" s="154"/>
      <c r="W42" s="154"/>
      <c r="X42" s="154"/>
      <c r="Y42" s="100"/>
    </row>
    <row r="43" spans="1:25" ht="17.25" customHeight="1">
      <c r="A43" s="98"/>
      <c r="B43" s="332" t="s">
        <v>146</v>
      </c>
      <c r="C43" s="333"/>
      <c r="D43" s="96">
        <f aca="true" t="shared" si="10" ref="D43:Y43">SUM(D44:D48)</f>
        <v>95601</v>
      </c>
      <c r="E43" s="96">
        <f t="shared" si="10"/>
        <v>5364</v>
      </c>
      <c r="F43" s="96">
        <f t="shared" si="10"/>
        <v>5753</v>
      </c>
      <c r="G43" s="96">
        <f t="shared" si="10"/>
        <v>5755</v>
      </c>
      <c r="H43" s="96">
        <f t="shared" si="10"/>
        <v>5948</v>
      </c>
      <c r="I43" s="96">
        <f t="shared" si="10"/>
        <v>5978</v>
      </c>
      <c r="J43" s="96">
        <f t="shared" si="10"/>
        <v>7083</v>
      </c>
      <c r="K43" s="96">
        <f t="shared" si="10"/>
        <v>6737</v>
      </c>
      <c r="L43" s="96">
        <f t="shared" si="10"/>
        <v>6323</v>
      </c>
      <c r="M43" s="96">
        <f t="shared" si="10"/>
        <v>6081</v>
      </c>
      <c r="N43" s="96">
        <f t="shared" si="10"/>
        <v>6879</v>
      </c>
      <c r="O43" s="96">
        <f t="shared" si="10"/>
        <v>7680</v>
      </c>
      <c r="P43" s="96">
        <f t="shared" si="10"/>
        <v>6494</v>
      </c>
      <c r="Q43" s="96">
        <f t="shared" si="10"/>
        <v>4897</v>
      </c>
      <c r="R43" s="96">
        <f t="shared" si="10"/>
        <v>4539</v>
      </c>
      <c r="S43" s="96">
        <f t="shared" si="10"/>
        <v>3784</v>
      </c>
      <c r="T43" s="96">
        <f t="shared" si="10"/>
        <v>2757</v>
      </c>
      <c r="U43" s="96">
        <f t="shared" si="10"/>
        <v>3536</v>
      </c>
      <c r="V43" s="96">
        <f t="shared" si="10"/>
        <v>16872</v>
      </c>
      <c r="W43" s="96">
        <f t="shared" si="10"/>
        <v>64100</v>
      </c>
      <c r="X43" s="96">
        <f t="shared" si="10"/>
        <v>14616</v>
      </c>
      <c r="Y43" s="96">
        <f t="shared" si="10"/>
        <v>13</v>
      </c>
    </row>
    <row r="44" spans="1:25" ht="17.25" customHeight="1">
      <c r="A44" s="81"/>
      <c r="B44" s="102"/>
      <c r="C44" s="101" t="s">
        <v>145</v>
      </c>
      <c r="D44" s="157">
        <f>SUM(E44:U44,Y44)</f>
        <v>33758</v>
      </c>
      <c r="E44" s="156">
        <v>2106</v>
      </c>
      <c r="F44" s="156">
        <v>2300</v>
      </c>
      <c r="G44" s="156">
        <v>2220</v>
      </c>
      <c r="H44" s="156">
        <v>2151</v>
      </c>
      <c r="I44" s="156">
        <v>1845</v>
      </c>
      <c r="J44" s="156">
        <v>2385</v>
      </c>
      <c r="K44" s="156">
        <v>2537</v>
      </c>
      <c r="L44" s="156">
        <v>2604</v>
      </c>
      <c r="M44" s="156">
        <v>2298</v>
      </c>
      <c r="N44" s="156">
        <v>2314</v>
      </c>
      <c r="O44" s="156">
        <v>2499</v>
      </c>
      <c r="P44" s="156">
        <v>2004</v>
      </c>
      <c r="Q44" s="156">
        <v>1590</v>
      </c>
      <c r="R44" s="156">
        <v>1549</v>
      </c>
      <c r="S44" s="156">
        <v>1325</v>
      </c>
      <c r="T44" s="156">
        <v>950</v>
      </c>
      <c r="U44" s="156">
        <v>1081</v>
      </c>
      <c r="V44" s="154">
        <v>6626</v>
      </c>
      <c r="W44" s="154">
        <v>22227</v>
      </c>
      <c r="X44" s="154">
        <v>4905</v>
      </c>
      <c r="Y44" s="107" t="s">
        <v>218</v>
      </c>
    </row>
    <row r="45" spans="1:25" ht="17.25" customHeight="1">
      <c r="A45" s="81"/>
      <c r="B45" s="102"/>
      <c r="C45" s="101" t="s">
        <v>144</v>
      </c>
      <c r="D45" s="157">
        <f>SUM(E45:U45,Y45)</f>
        <v>11065</v>
      </c>
      <c r="E45" s="156">
        <v>435</v>
      </c>
      <c r="F45" s="156">
        <v>478</v>
      </c>
      <c r="G45" s="156">
        <v>507</v>
      </c>
      <c r="H45" s="156">
        <v>658</v>
      </c>
      <c r="I45" s="156">
        <v>659</v>
      </c>
      <c r="J45" s="156">
        <v>647</v>
      </c>
      <c r="K45" s="156">
        <v>659</v>
      </c>
      <c r="L45" s="156">
        <v>544</v>
      </c>
      <c r="M45" s="156">
        <v>556</v>
      </c>
      <c r="N45" s="156">
        <v>854</v>
      </c>
      <c r="O45" s="156">
        <v>1046</v>
      </c>
      <c r="P45" s="156">
        <v>936</v>
      </c>
      <c r="Q45" s="156">
        <v>716</v>
      </c>
      <c r="R45" s="156">
        <v>611</v>
      </c>
      <c r="S45" s="156">
        <v>557</v>
      </c>
      <c r="T45" s="156">
        <v>444</v>
      </c>
      <c r="U45" s="156">
        <v>758</v>
      </c>
      <c r="V45" s="154">
        <v>1420</v>
      </c>
      <c r="W45" s="154">
        <v>7275</v>
      </c>
      <c r="X45" s="154">
        <v>2370</v>
      </c>
      <c r="Y45" s="107" t="s">
        <v>218</v>
      </c>
    </row>
    <row r="46" spans="1:25" ht="17.25" customHeight="1">
      <c r="A46" s="81"/>
      <c r="B46" s="102"/>
      <c r="C46" s="101" t="s">
        <v>143</v>
      </c>
      <c r="D46" s="157">
        <f>SUM(E46:U46,Y46)</f>
        <v>11424</v>
      </c>
      <c r="E46" s="156">
        <v>625</v>
      </c>
      <c r="F46" s="156">
        <v>606</v>
      </c>
      <c r="G46" s="156">
        <v>620</v>
      </c>
      <c r="H46" s="156">
        <v>669</v>
      </c>
      <c r="I46" s="156">
        <v>695</v>
      </c>
      <c r="J46" s="156">
        <v>790</v>
      </c>
      <c r="K46" s="156">
        <v>750</v>
      </c>
      <c r="L46" s="156">
        <v>602</v>
      </c>
      <c r="M46" s="156">
        <v>663</v>
      </c>
      <c r="N46" s="156">
        <v>826</v>
      </c>
      <c r="O46" s="156">
        <v>958</v>
      </c>
      <c r="P46" s="156">
        <v>856</v>
      </c>
      <c r="Q46" s="156">
        <v>641</v>
      </c>
      <c r="R46" s="156">
        <v>657</v>
      </c>
      <c r="S46" s="156">
        <v>548</v>
      </c>
      <c r="T46" s="156">
        <v>421</v>
      </c>
      <c r="U46" s="156">
        <v>497</v>
      </c>
      <c r="V46" s="154">
        <v>1851</v>
      </c>
      <c r="W46" s="154">
        <v>7450</v>
      </c>
      <c r="X46" s="154">
        <v>2123</v>
      </c>
      <c r="Y46" s="107" t="s">
        <v>218</v>
      </c>
    </row>
    <row r="47" spans="1:25" ht="17.25" customHeight="1">
      <c r="A47" s="81"/>
      <c r="B47" s="102"/>
      <c r="C47" s="101" t="s">
        <v>142</v>
      </c>
      <c r="D47" s="157">
        <f>SUM(E47:U47,Y47)</f>
        <v>12561</v>
      </c>
      <c r="E47" s="156">
        <v>752</v>
      </c>
      <c r="F47" s="156">
        <v>768</v>
      </c>
      <c r="G47" s="156">
        <v>701</v>
      </c>
      <c r="H47" s="156">
        <v>735</v>
      </c>
      <c r="I47" s="156">
        <v>747</v>
      </c>
      <c r="J47" s="156">
        <v>945</v>
      </c>
      <c r="K47" s="156">
        <v>927</v>
      </c>
      <c r="L47" s="156">
        <v>831</v>
      </c>
      <c r="M47" s="156">
        <v>731</v>
      </c>
      <c r="N47" s="156">
        <v>875</v>
      </c>
      <c r="O47" s="156">
        <v>1032</v>
      </c>
      <c r="P47" s="156">
        <v>834</v>
      </c>
      <c r="Q47" s="156">
        <v>657</v>
      </c>
      <c r="R47" s="156">
        <v>677</v>
      </c>
      <c r="S47" s="156">
        <v>502</v>
      </c>
      <c r="T47" s="156">
        <v>371</v>
      </c>
      <c r="U47" s="156">
        <v>467</v>
      </c>
      <c r="V47" s="154">
        <v>2221</v>
      </c>
      <c r="W47" s="154">
        <v>8314</v>
      </c>
      <c r="X47" s="154">
        <v>2017</v>
      </c>
      <c r="Y47" s="107">
        <v>9</v>
      </c>
    </row>
    <row r="48" spans="1:25" ht="17.25" customHeight="1">
      <c r="A48" s="81"/>
      <c r="B48" s="102"/>
      <c r="C48" s="101" t="s">
        <v>141</v>
      </c>
      <c r="D48" s="157">
        <f>SUM(E48:U48,Y48)</f>
        <v>26793</v>
      </c>
      <c r="E48" s="156">
        <v>1446</v>
      </c>
      <c r="F48" s="156">
        <v>1601</v>
      </c>
      <c r="G48" s="156">
        <v>1707</v>
      </c>
      <c r="H48" s="156">
        <v>1735</v>
      </c>
      <c r="I48" s="156">
        <v>2032</v>
      </c>
      <c r="J48" s="156">
        <v>2316</v>
      </c>
      <c r="K48" s="156">
        <v>1864</v>
      </c>
      <c r="L48" s="156">
        <v>1742</v>
      </c>
      <c r="M48" s="156">
        <v>1833</v>
      </c>
      <c r="N48" s="156">
        <v>2010</v>
      </c>
      <c r="O48" s="156">
        <v>2145</v>
      </c>
      <c r="P48" s="156">
        <v>1864</v>
      </c>
      <c r="Q48" s="156">
        <v>1293</v>
      </c>
      <c r="R48" s="156">
        <v>1045</v>
      </c>
      <c r="S48" s="156">
        <v>852</v>
      </c>
      <c r="T48" s="156">
        <v>571</v>
      </c>
      <c r="U48" s="156">
        <v>733</v>
      </c>
      <c r="V48" s="154">
        <v>4754</v>
      </c>
      <c r="W48" s="154">
        <v>18834</v>
      </c>
      <c r="X48" s="154">
        <v>3201</v>
      </c>
      <c r="Y48" s="107">
        <v>4</v>
      </c>
    </row>
    <row r="49" spans="1:25" ht="17.25" customHeight="1">
      <c r="A49" s="81"/>
      <c r="B49" s="102"/>
      <c r="C49" s="101"/>
      <c r="D49" s="155"/>
      <c r="E49" s="155"/>
      <c r="F49" s="155"/>
      <c r="G49" s="155"/>
      <c r="H49" s="155"/>
      <c r="I49" s="155"/>
      <c r="J49" s="155"/>
      <c r="K49" s="155"/>
      <c r="L49" s="155"/>
      <c r="M49" s="155"/>
      <c r="N49" s="155"/>
      <c r="O49" s="155"/>
      <c r="P49" s="155"/>
      <c r="Q49" s="155"/>
      <c r="R49" s="155"/>
      <c r="S49" s="155"/>
      <c r="T49" s="155"/>
      <c r="U49" s="155"/>
      <c r="V49" s="154"/>
      <c r="W49" s="154"/>
      <c r="X49" s="154"/>
      <c r="Y49" s="100"/>
    </row>
    <row r="50" spans="1:25" ht="17.25" customHeight="1">
      <c r="A50" s="98"/>
      <c r="B50" s="332" t="s">
        <v>140</v>
      </c>
      <c r="C50" s="333"/>
      <c r="D50" s="96">
        <f aca="true" t="shared" si="11" ref="D50:X50">SUM(D51:D54)</f>
        <v>41505</v>
      </c>
      <c r="E50" s="96">
        <f t="shared" si="11"/>
        <v>1659</v>
      </c>
      <c r="F50" s="96">
        <f t="shared" si="11"/>
        <v>1840</v>
      </c>
      <c r="G50" s="96">
        <f t="shared" si="11"/>
        <v>2262</v>
      </c>
      <c r="H50" s="96">
        <f t="shared" si="11"/>
        <v>2608</v>
      </c>
      <c r="I50" s="96">
        <f t="shared" si="11"/>
        <v>1935</v>
      </c>
      <c r="J50" s="96">
        <f t="shared" si="11"/>
        <v>1723</v>
      </c>
      <c r="K50" s="96">
        <f t="shared" si="11"/>
        <v>1853</v>
      </c>
      <c r="L50" s="96">
        <f t="shared" si="11"/>
        <v>2026</v>
      </c>
      <c r="M50" s="96">
        <f t="shared" si="11"/>
        <v>2506</v>
      </c>
      <c r="N50" s="96">
        <f t="shared" si="11"/>
        <v>3286</v>
      </c>
      <c r="O50" s="96">
        <f t="shared" si="11"/>
        <v>3671</v>
      </c>
      <c r="P50" s="96">
        <f t="shared" si="11"/>
        <v>2897</v>
      </c>
      <c r="Q50" s="96">
        <f t="shared" si="11"/>
        <v>2843</v>
      </c>
      <c r="R50" s="96">
        <f t="shared" si="11"/>
        <v>2962</v>
      </c>
      <c r="S50" s="96">
        <f t="shared" si="11"/>
        <v>2753</v>
      </c>
      <c r="T50" s="96">
        <f t="shared" si="11"/>
        <v>2091</v>
      </c>
      <c r="U50" s="96">
        <f t="shared" si="11"/>
        <v>2590</v>
      </c>
      <c r="V50" s="96">
        <f t="shared" si="11"/>
        <v>5761</v>
      </c>
      <c r="W50" s="96">
        <f t="shared" si="11"/>
        <v>25348</v>
      </c>
      <c r="X50" s="96">
        <f t="shared" si="11"/>
        <v>10396</v>
      </c>
      <c r="Y50" s="153" t="s">
        <v>218</v>
      </c>
    </row>
    <row r="51" spans="1:25" ht="17.25" customHeight="1">
      <c r="A51" s="81"/>
      <c r="B51" s="102"/>
      <c r="C51" s="101" t="s">
        <v>139</v>
      </c>
      <c r="D51" s="157">
        <f>SUM(E51:U51,Y51)</f>
        <v>9862</v>
      </c>
      <c r="E51" s="156">
        <v>322</v>
      </c>
      <c r="F51" s="156">
        <v>374</v>
      </c>
      <c r="G51" s="156">
        <v>467</v>
      </c>
      <c r="H51" s="156">
        <v>622</v>
      </c>
      <c r="I51" s="156">
        <v>316</v>
      </c>
      <c r="J51" s="156">
        <v>136</v>
      </c>
      <c r="K51" s="156">
        <v>299</v>
      </c>
      <c r="L51" s="156">
        <v>403</v>
      </c>
      <c r="M51" s="156">
        <v>564</v>
      </c>
      <c r="N51" s="156">
        <v>794</v>
      </c>
      <c r="O51" s="156">
        <v>996</v>
      </c>
      <c r="P51" s="156">
        <v>766</v>
      </c>
      <c r="Q51" s="156">
        <v>819</v>
      </c>
      <c r="R51" s="156">
        <v>815</v>
      </c>
      <c r="S51" s="156">
        <v>770</v>
      </c>
      <c r="T51" s="156">
        <v>592</v>
      </c>
      <c r="U51" s="156">
        <v>807</v>
      </c>
      <c r="V51" s="154">
        <v>1163</v>
      </c>
      <c r="W51" s="154">
        <v>5715</v>
      </c>
      <c r="X51" s="154">
        <v>2984</v>
      </c>
      <c r="Y51" s="107" t="s">
        <v>218</v>
      </c>
    </row>
    <row r="52" spans="1:25" ht="17.25" customHeight="1">
      <c r="A52" s="81"/>
      <c r="B52" s="102"/>
      <c r="C52" s="101" t="s">
        <v>138</v>
      </c>
      <c r="D52" s="157">
        <f>SUM(E52:U52,Y52)</f>
        <v>7367</v>
      </c>
      <c r="E52" s="156">
        <v>310</v>
      </c>
      <c r="F52" s="156">
        <v>355</v>
      </c>
      <c r="G52" s="156">
        <v>436</v>
      </c>
      <c r="H52" s="156">
        <v>437</v>
      </c>
      <c r="I52" s="156">
        <v>429</v>
      </c>
      <c r="J52" s="156">
        <v>391</v>
      </c>
      <c r="K52" s="156">
        <v>371</v>
      </c>
      <c r="L52" s="156">
        <v>353</v>
      </c>
      <c r="M52" s="156">
        <v>429</v>
      </c>
      <c r="N52" s="156">
        <v>586</v>
      </c>
      <c r="O52" s="156">
        <v>651</v>
      </c>
      <c r="P52" s="156">
        <v>444</v>
      </c>
      <c r="Q52" s="156">
        <v>435</v>
      </c>
      <c r="R52" s="156">
        <v>511</v>
      </c>
      <c r="S52" s="156">
        <v>472</v>
      </c>
      <c r="T52" s="156">
        <v>356</v>
      </c>
      <c r="U52" s="156">
        <v>401</v>
      </c>
      <c r="V52" s="154">
        <v>1101</v>
      </c>
      <c r="W52" s="154">
        <v>4526</v>
      </c>
      <c r="X52" s="154">
        <v>1740</v>
      </c>
      <c r="Y52" s="107" t="s">
        <v>218</v>
      </c>
    </row>
    <row r="53" spans="1:25" ht="17.25" customHeight="1">
      <c r="A53" s="81"/>
      <c r="B53" s="102"/>
      <c r="C53" s="101" t="s">
        <v>137</v>
      </c>
      <c r="D53" s="157">
        <f>SUM(E53:U53,Y53)</f>
        <v>15670</v>
      </c>
      <c r="E53" s="156">
        <v>637</v>
      </c>
      <c r="F53" s="156">
        <v>701</v>
      </c>
      <c r="G53" s="156">
        <v>891</v>
      </c>
      <c r="H53" s="156">
        <v>998</v>
      </c>
      <c r="I53" s="156">
        <v>712</v>
      </c>
      <c r="J53" s="156">
        <v>722</v>
      </c>
      <c r="K53" s="156">
        <v>728</v>
      </c>
      <c r="L53" s="156">
        <v>817</v>
      </c>
      <c r="M53" s="156">
        <v>1018</v>
      </c>
      <c r="N53" s="156">
        <v>1259</v>
      </c>
      <c r="O53" s="156">
        <v>1266</v>
      </c>
      <c r="P53" s="156">
        <v>1070</v>
      </c>
      <c r="Q53" s="156">
        <v>1026</v>
      </c>
      <c r="R53" s="156">
        <v>1124</v>
      </c>
      <c r="S53" s="156">
        <v>1053</v>
      </c>
      <c r="T53" s="156">
        <v>749</v>
      </c>
      <c r="U53" s="156">
        <v>899</v>
      </c>
      <c r="V53" s="154">
        <v>2229</v>
      </c>
      <c r="W53" s="154">
        <v>9616</v>
      </c>
      <c r="X53" s="154">
        <v>3825</v>
      </c>
      <c r="Y53" s="107" t="s">
        <v>218</v>
      </c>
    </row>
    <row r="54" spans="1:25" ht="17.25" customHeight="1">
      <c r="A54" s="81"/>
      <c r="B54" s="102"/>
      <c r="C54" s="101" t="s">
        <v>136</v>
      </c>
      <c r="D54" s="157">
        <f>SUM(E54:U54,Y54)</f>
        <v>8606</v>
      </c>
      <c r="E54" s="156">
        <v>390</v>
      </c>
      <c r="F54" s="156">
        <v>410</v>
      </c>
      <c r="G54" s="156">
        <v>468</v>
      </c>
      <c r="H54" s="156">
        <v>551</v>
      </c>
      <c r="I54" s="156">
        <v>478</v>
      </c>
      <c r="J54" s="156">
        <v>474</v>
      </c>
      <c r="K54" s="156">
        <v>455</v>
      </c>
      <c r="L54" s="156">
        <v>453</v>
      </c>
      <c r="M54" s="156">
        <v>495</v>
      </c>
      <c r="N54" s="156">
        <v>647</v>
      </c>
      <c r="O54" s="156">
        <v>758</v>
      </c>
      <c r="P54" s="156">
        <v>617</v>
      </c>
      <c r="Q54" s="156">
        <v>563</v>
      </c>
      <c r="R54" s="156">
        <v>512</v>
      </c>
      <c r="S54" s="156">
        <v>458</v>
      </c>
      <c r="T54" s="156">
        <v>394</v>
      </c>
      <c r="U54" s="156">
        <v>483</v>
      </c>
      <c r="V54" s="154">
        <v>1268</v>
      </c>
      <c r="W54" s="154">
        <v>5491</v>
      </c>
      <c r="X54" s="154">
        <v>1847</v>
      </c>
      <c r="Y54" s="107" t="s">
        <v>218</v>
      </c>
    </row>
    <row r="55" spans="1:25" ht="17.25" customHeight="1">
      <c r="A55" s="81"/>
      <c r="B55" s="102"/>
      <c r="C55" s="101"/>
      <c r="D55" s="155"/>
      <c r="E55" s="155"/>
      <c r="F55" s="155"/>
      <c r="G55" s="155"/>
      <c r="H55" s="155"/>
      <c r="I55" s="155"/>
      <c r="J55" s="155"/>
      <c r="K55" s="155"/>
      <c r="L55" s="155"/>
      <c r="M55" s="155"/>
      <c r="N55" s="155"/>
      <c r="O55" s="155"/>
      <c r="P55" s="155"/>
      <c r="Q55" s="155"/>
      <c r="R55" s="155"/>
      <c r="S55" s="155"/>
      <c r="T55" s="155"/>
      <c r="U55" s="155"/>
      <c r="V55" s="154"/>
      <c r="W55" s="154"/>
      <c r="X55" s="154"/>
      <c r="Y55" s="100"/>
    </row>
    <row r="56" spans="1:25" ht="17.25" customHeight="1">
      <c r="A56" s="98"/>
      <c r="B56" s="332" t="s">
        <v>135</v>
      </c>
      <c r="C56" s="333"/>
      <c r="D56" s="96">
        <f aca="true" t="shared" si="12" ref="D56:X56">SUM(D57:D62)</f>
        <v>36073</v>
      </c>
      <c r="E56" s="96">
        <f t="shared" si="12"/>
        <v>1462</v>
      </c>
      <c r="F56" s="96">
        <f t="shared" si="12"/>
        <v>1649</v>
      </c>
      <c r="G56" s="96">
        <f t="shared" si="12"/>
        <v>1992</v>
      </c>
      <c r="H56" s="96">
        <f t="shared" si="12"/>
        <v>2279</v>
      </c>
      <c r="I56" s="96">
        <f t="shared" si="12"/>
        <v>1658</v>
      </c>
      <c r="J56" s="96">
        <f t="shared" si="12"/>
        <v>1431</v>
      </c>
      <c r="K56" s="96">
        <f t="shared" si="12"/>
        <v>1544</v>
      </c>
      <c r="L56" s="96">
        <f t="shared" si="12"/>
        <v>1763</v>
      </c>
      <c r="M56" s="96">
        <f t="shared" si="12"/>
        <v>2284</v>
      </c>
      <c r="N56" s="96">
        <f t="shared" si="12"/>
        <v>2758</v>
      </c>
      <c r="O56" s="96">
        <f t="shared" si="12"/>
        <v>2970</v>
      </c>
      <c r="P56" s="96">
        <f t="shared" si="12"/>
        <v>2709</v>
      </c>
      <c r="Q56" s="96">
        <f t="shared" si="12"/>
        <v>2487</v>
      </c>
      <c r="R56" s="96">
        <f t="shared" si="12"/>
        <v>2642</v>
      </c>
      <c r="S56" s="96">
        <f t="shared" si="12"/>
        <v>2449</v>
      </c>
      <c r="T56" s="96">
        <f t="shared" si="12"/>
        <v>1789</v>
      </c>
      <c r="U56" s="96">
        <f t="shared" si="12"/>
        <v>2207</v>
      </c>
      <c r="V56" s="96">
        <f t="shared" si="12"/>
        <v>5103</v>
      </c>
      <c r="W56" s="96">
        <f t="shared" si="12"/>
        <v>21883</v>
      </c>
      <c r="X56" s="96">
        <f t="shared" si="12"/>
        <v>9087</v>
      </c>
      <c r="Y56" s="153" t="s">
        <v>218</v>
      </c>
    </row>
    <row r="57" spans="1:25" ht="17.25" customHeight="1">
      <c r="A57" s="81"/>
      <c r="B57" s="102"/>
      <c r="C57" s="101" t="s">
        <v>134</v>
      </c>
      <c r="D57" s="157">
        <f aca="true" t="shared" si="13" ref="D57:D62">SUM(E57:U57,Y57)</f>
        <v>5950</v>
      </c>
      <c r="E57" s="156">
        <v>212</v>
      </c>
      <c r="F57" s="156">
        <v>308</v>
      </c>
      <c r="G57" s="156">
        <v>309</v>
      </c>
      <c r="H57" s="156">
        <v>368</v>
      </c>
      <c r="I57" s="156">
        <v>320</v>
      </c>
      <c r="J57" s="156">
        <v>312</v>
      </c>
      <c r="K57" s="156">
        <v>272</v>
      </c>
      <c r="L57" s="156">
        <v>302</v>
      </c>
      <c r="M57" s="156">
        <v>378</v>
      </c>
      <c r="N57" s="156">
        <v>495</v>
      </c>
      <c r="O57" s="156">
        <v>477</v>
      </c>
      <c r="P57" s="156">
        <v>431</v>
      </c>
      <c r="Q57" s="156">
        <v>386</v>
      </c>
      <c r="R57" s="156">
        <v>404</v>
      </c>
      <c r="S57" s="156">
        <v>400</v>
      </c>
      <c r="T57" s="156">
        <v>256</v>
      </c>
      <c r="U57" s="156">
        <v>320</v>
      </c>
      <c r="V57" s="154">
        <v>829</v>
      </c>
      <c r="W57" s="154">
        <v>3741</v>
      </c>
      <c r="X57" s="154">
        <v>1380</v>
      </c>
      <c r="Y57" s="107" t="s">
        <v>218</v>
      </c>
    </row>
    <row r="58" spans="1:25" ht="17.25" customHeight="1">
      <c r="A58" s="81"/>
      <c r="B58" s="102"/>
      <c r="C58" s="101" t="s">
        <v>133</v>
      </c>
      <c r="D58" s="157">
        <f t="shared" si="13"/>
        <v>5530</v>
      </c>
      <c r="E58" s="156">
        <v>259</v>
      </c>
      <c r="F58" s="156">
        <v>264</v>
      </c>
      <c r="G58" s="156">
        <v>319</v>
      </c>
      <c r="H58" s="156">
        <v>335</v>
      </c>
      <c r="I58" s="156">
        <v>273</v>
      </c>
      <c r="J58" s="156">
        <v>244</v>
      </c>
      <c r="K58" s="156">
        <v>273</v>
      </c>
      <c r="L58" s="156">
        <v>292</v>
      </c>
      <c r="M58" s="156">
        <v>342</v>
      </c>
      <c r="N58" s="156">
        <v>419</v>
      </c>
      <c r="O58" s="156">
        <v>484</v>
      </c>
      <c r="P58" s="156">
        <v>406</v>
      </c>
      <c r="Q58" s="156">
        <v>356</v>
      </c>
      <c r="R58" s="156">
        <v>370</v>
      </c>
      <c r="S58" s="156">
        <v>330</v>
      </c>
      <c r="T58" s="156">
        <v>258</v>
      </c>
      <c r="U58" s="156">
        <v>306</v>
      </c>
      <c r="V58" s="154">
        <v>842</v>
      </c>
      <c r="W58" s="154">
        <v>3424</v>
      </c>
      <c r="X58" s="154">
        <v>1264</v>
      </c>
      <c r="Y58" s="107" t="s">
        <v>218</v>
      </c>
    </row>
    <row r="59" spans="1:25" ht="17.25" customHeight="1">
      <c r="A59" s="81"/>
      <c r="B59" s="102"/>
      <c r="C59" s="101" t="s">
        <v>132</v>
      </c>
      <c r="D59" s="157">
        <f t="shared" si="13"/>
        <v>7552</v>
      </c>
      <c r="E59" s="156">
        <v>320</v>
      </c>
      <c r="F59" s="156">
        <v>328</v>
      </c>
      <c r="G59" s="156">
        <v>417</v>
      </c>
      <c r="H59" s="156">
        <v>485</v>
      </c>
      <c r="I59" s="156">
        <v>257</v>
      </c>
      <c r="J59" s="156">
        <v>229</v>
      </c>
      <c r="K59" s="156">
        <v>280</v>
      </c>
      <c r="L59" s="156">
        <v>348</v>
      </c>
      <c r="M59" s="156">
        <v>464</v>
      </c>
      <c r="N59" s="156">
        <v>543</v>
      </c>
      <c r="O59" s="156">
        <v>572</v>
      </c>
      <c r="P59" s="156">
        <v>588</v>
      </c>
      <c r="Q59" s="156">
        <v>550</v>
      </c>
      <c r="R59" s="156">
        <v>602</v>
      </c>
      <c r="S59" s="156">
        <v>564</v>
      </c>
      <c r="T59" s="156">
        <v>437</v>
      </c>
      <c r="U59" s="156">
        <v>568</v>
      </c>
      <c r="V59" s="154">
        <v>1065</v>
      </c>
      <c r="W59" s="154">
        <v>4316</v>
      </c>
      <c r="X59" s="154">
        <v>2171</v>
      </c>
      <c r="Y59" s="107" t="s">
        <v>218</v>
      </c>
    </row>
    <row r="60" spans="1:25" ht="17.25" customHeight="1">
      <c r="A60" s="81"/>
      <c r="B60" s="102"/>
      <c r="C60" s="101" t="s">
        <v>131</v>
      </c>
      <c r="D60" s="157">
        <f t="shared" si="13"/>
        <v>8549</v>
      </c>
      <c r="E60" s="156">
        <v>361</v>
      </c>
      <c r="F60" s="156">
        <v>381</v>
      </c>
      <c r="G60" s="156">
        <v>483</v>
      </c>
      <c r="H60" s="156">
        <v>535</v>
      </c>
      <c r="I60" s="156">
        <v>376</v>
      </c>
      <c r="J60" s="156">
        <v>330</v>
      </c>
      <c r="K60" s="156">
        <v>382</v>
      </c>
      <c r="L60" s="156">
        <v>415</v>
      </c>
      <c r="M60" s="156">
        <v>574</v>
      </c>
      <c r="N60" s="156">
        <v>650</v>
      </c>
      <c r="O60" s="156">
        <v>755</v>
      </c>
      <c r="P60" s="156">
        <v>635</v>
      </c>
      <c r="Q60" s="156">
        <v>567</v>
      </c>
      <c r="R60" s="156">
        <v>632</v>
      </c>
      <c r="S60" s="156">
        <v>598</v>
      </c>
      <c r="T60" s="156">
        <v>411</v>
      </c>
      <c r="U60" s="156">
        <v>464</v>
      </c>
      <c r="V60" s="154">
        <v>1225</v>
      </c>
      <c r="W60" s="154">
        <v>5219</v>
      </c>
      <c r="X60" s="154">
        <v>2105</v>
      </c>
      <c r="Y60" s="107" t="s">
        <v>218</v>
      </c>
    </row>
    <row r="61" spans="1:25" ht="17.25" customHeight="1">
      <c r="A61" s="81"/>
      <c r="B61" s="102"/>
      <c r="C61" s="101" t="s">
        <v>130</v>
      </c>
      <c r="D61" s="157">
        <f t="shared" si="13"/>
        <v>3389</v>
      </c>
      <c r="E61" s="156">
        <v>114</v>
      </c>
      <c r="F61" s="156">
        <v>150</v>
      </c>
      <c r="G61" s="156">
        <v>217</v>
      </c>
      <c r="H61" s="156">
        <v>240</v>
      </c>
      <c r="I61" s="156">
        <v>172</v>
      </c>
      <c r="J61" s="156">
        <v>142</v>
      </c>
      <c r="K61" s="156">
        <v>122</v>
      </c>
      <c r="L61" s="156">
        <v>138</v>
      </c>
      <c r="M61" s="156">
        <v>220</v>
      </c>
      <c r="N61" s="156">
        <v>263</v>
      </c>
      <c r="O61" s="156">
        <v>240</v>
      </c>
      <c r="P61" s="156">
        <v>222</v>
      </c>
      <c r="Q61" s="156">
        <v>225</v>
      </c>
      <c r="R61" s="156">
        <v>255</v>
      </c>
      <c r="S61" s="156">
        <v>252</v>
      </c>
      <c r="T61" s="156">
        <v>181</v>
      </c>
      <c r="U61" s="156">
        <v>236</v>
      </c>
      <c r="V61" s="154">
        <v>481</v>
      </c>
      <c r="W61" s="154">
        <v>1984</v>
      </c>
      <c r="X61" s="154">
        <v>924</v>
      </c>
      <c r="Y61" s="107" t="s">
        <v>218</v>
      </c>
    </row>
    <row r="62" spans="1:25" ht="17.25" customHeight="1">
      <c r="A62" s="81"/>
      <c r="B62" s="102"/>
      <c r="C62" s="101" t="s">
        <v>129</v>
      </c>
      <c r="D62" s="157">
        <f t="shared" si="13"/>
        <v>5103</v>
      </c>
      <c r="E62" s="156">
        <v>196</v>
      </c>
      <c r="F62" s="156">
        <v>218</v>
      </c>
      <c r="G62" s="156">
        <v>247</v>
      </c>
      <c r="H62" s="156">
        <v>316</v>
      </c>
      <c r="I62" s="156">
        <v>260</v>
      </c>
      <c r="J62" s="156">
        <v>174</v>
      </c>
      <c r="K62" s="156">
        <v>215</v>
      </c>
      <c r="L62" s="156">
        <v>268</v>
      </c>
      <c r="M62" s="156">
        <v>306</v>
      </c>
      <c r="N62" s="156">
        <v>388</v>
      </c>
      <c r="O62" s="156">
        <v>442</v>
      </c>
      <c r="P62" s="156">
        <v>427</v>
      </c>
      <c r="Q62" s="156">
        <v>403</v>
      </c>
      <c r="R62" s="156">
        <v>379</v>
      </c>
      <c r="S62" s="156">
        <v>305</v>
      </c>
      <c r="T62" s="156">
        <v>246</v>
      </c>
      <c r="U62" s="156">
        <v>313</v>
      </c>
      <c r="V62" s="154">
        <v>661</v>
      </c>
      <c r="W62" s="154">
        <v>3199</v>
      </c>
      <c r="X62" s="154">
        <v>1243</v>
      </c>
      <c r="Y62" s="107" t="s">
        <v>218</v>
      </c>
    </row>
    <row r="63" spans="1:25" ht="17.25" customHeight="1">
      <c r="A63" s="81"/>
      <c r="B63" s="102"/>
      <c r="C63" s="101"/>
      <c r="D63" s="155"/>
      <c r="E63" s="155"/>
      <c r="F63" s="155"/>
      <c r="G63" s="155"/>
      <c r="H63" s="155"/>
      <c r="I63" s="155"/>
      <c r="J63" s="155"/>
      <c r="K63" s="155"/>
      <c r="L63" s="155"/>
      <c r="M63" s="155"/>
      <c r="N63" s="155"/>
      <c r="O63" s="155"/>
      <c r="P63" s="155"/>
      <c r="Q63" s="155"/>
      <c r="R63" s="155"/>
      <c r="S63" s="155"/>
      <c r="T63" s="155"/>
      <c r="U63" s="155"/>
      <c r="V63" s="154"/>
      <c r="W63" s="154"/>
      <c r="X63" s="154"/>
      <c r="Y63" s="100"/>
    </row>
    <row r="64" spans="1:25" ht="17.25" customHeight="1">
      <c r="A64" s="98"/>
      <c r="B64" s="332" t="s">
        <v>128</v>
      </c>
      <c r="C64" s="333"/>
      <c r="D64" s="96">
        <f aca="true" t="shared" si="14" ref="D64:Y64">SUM(D65:D68)</f>
        <v>35546</v>
      </c>
      <c r="E64" s="96">
        <f t="shared" si="14"/>
        <v>1043</v>
      </c>
      <c r="F64" s="96">
        <f t="shared" si="14"/>
        <v>1260</v>
      </c>
      <c r="G64" s="96">
        <f t="shared" si="14"/>
        <v>1703</v>
      </c>
      <c r="H64" s="96">
        <f t="shared" si="14"/>
        <v>2266</v>
      </c>
      <c r="I64" s="96">
        <f t="shared" si="14"/>
        <v>1124</v>
      </c>
      <c r="J64" s="96">
        <f t="shared" si="14"/>
        <v>637</v>
      </c>
      <c r="K64" s="96">
        <f t="shared" si="14"/>
        <v>1028</v>
      </c>
      <c r="L64" s="96">
        <f t="shared" si="14"/>
        <v>1428</v>
      </c>
      <c r="M64" s="96">
        <f t="shared" si="14"/>
        <v>2097</v>
      </c>
      <c r="N64" s="96">
        <f t="shared" si="14"/>
        <v>2585</v>
      </c>
      <c r="O64" s="96">
        <f t="shared" si="14"/>
        <v>3008</v>
      </c>
      <c r="P64" s="96">
        <f t="shared" si="14"/>
        <v>2629</v>
      </c>
      <c r="Q64" s="96">
        <f t="shared" si="14"/>
        <v>2821</v>
      </c>
      <c r="R64" s="96">
        <f t="shared" si="14"/>
        <v>3503</v>
      </c>
      <c r="S64" s="96">
        <f t="shared" si="14"/>
        <v>3307</v>
      </c>
      <c r="T64" s="96">
        <f t="shared" si="14"/>
        <v>2360</v>
      </c>
      <c r="U64" s="96">
        <f t="shared" si="14"/>
        <v>2746</v>
      </c>
      <c r="V64" s="96">
        <f t="shared" si="14"/>
        <v>4006</v>
      </c>
      <c r="W64" s="96">
        <f t="shared" si="14"/>
        <v>19623</v>
      </c>
      <c r="X64" s="96">
        <f t="shared" si="14"/>
        <v>11916</v>
      </c>
      <c r="Y64" s="96">
        <f t="shared" si="14"/>
        <v>1</v>
      </c>
    </row>
    <row r="65" spans="1:25" ht="17.25" customHeight="1">
      <c r="A65" s="81"/>
      <c r="B65" s="102"/>
      <c r="C65" s="101" t="s">
        <v>127</v>
      </c>
      <c r="D65" s="157">
        <f>SUM(E65:U65,Y65)</f>
        <v>11214</v>
      </c>
      <c r="E65" s="156">
        <v>354</v>
      </c>
      <c r="F65" s="156">
        <v>416</v>
      </c>
      <c r="G65" s="156">
        <v>563</v>
      </c>
      <c r="H65" s="156">
        <v>726</v>
      </c>
      <c r="I65" s="156">
        <v>425</v>
      </c>
      <c r="J65" s="156">
        <v>250</v>
      </c>
      <c r="K65" s="156">
        <v>377</v>
      </c>
      <c r="L65" s="156">
        <v>514</v>
      </c>
      <c r="M65" s="156">
        <v>688</v>
      </c>
      <c r="N65" s="156">
        <v>825</v>
      </c>
      <c r="O65" s="156">
        <v>962</v>
      </c>
      <c r="P65" s="156">
        <v>773</v>
      </c>
      <c r="Q65" s="156">
        <v>859</v>
      </c>
      <c r="R65" s="156">
        <v>1013</v>
      </c>
      <c r="S65" s="156">
        <v>1024</v>
      </c>
      <c r="T65" s="156">
        <v>675</v>
      </c>
      <c r="U65" s="156">
        <v>770</v>
      </c>
      <c r="V65" s="154">
        <v>1333</v>
      </c>
      <c r="W65" s="154">
        <v>6399</v>
      </c>
      <c r="X65" s="154">
        <v>3482</v>
      </c>
      <c r="Y65" s="107" t="s">
        <v>218</v>
      </c>
    </row>
    <row r="66" spans="1:25" ht="17.25" customHeight="1">
      <c r="A66" s="81"/>
      <c r="B66" s="102"/>
      <c r="C66" s="101" t="s">
        <v>126</v>
      </c>
      <c r="D66" s="157">
        <f>SUM(E66:U66,Y66)</f>
        <v>8185</v>
      </c>
      <c r="E66" s="156">
        <v>153</v>
      </c>
      <c r="F66" s="156">
        <v>195</v>
      </c>
      <c r="G66" s="156">
        <v>267</v>
      </c>
      <c r="H66" s="156">
        <v>438</v>
      </c>
      <c r="I66" s="156">
        <v>171</v>
      </c>
      <c r="J66" s="156">
        <v>51</v>
      </c>
      <c r="K66" s="156">
        <v>157</v>
      </c>
      <c r="L66" s="156">
        <v>218</v>
      </c>
      <c r="M66" s="156">
        <v>356</v>
      </c>
      <c r="N66" s="156">
        <v>558</v>
      </c>
      <c r="O66" s="156">
        <v>733</v>
      </c>
      <c r="P66" s="156">
        <v>692</v>
      </c>
      <c r="Q66" s="156">
        <v>778</v>
      </c>
      <c r="R66" s="156">
        <v>960</v>
      </c>
      <c r="S66" s="156">
        <v>893</v>
      </c>
      <c r="T66" s="156">
        <v>726</v>
      </c>
      <c r="U66" s="156">
        <v>839</v>
      </c>
      <c r="V66" s="154">
        <v>615</v>
      </c>
      <c r="W66" s="154">
        <v>4152</v>
      </c>
      <c r="X66" s="154">
        <v>3418</v>
      </c>
      <c r="Y66" s="107" t="s">
        <v>218</v>
      </c>
    </row>
    <row r="67" spans="1:25" ht="17.25" customHeight="1">
      <c r="A67" s="81"/>
      <c r="B67" s="102"/>
      <c r="C67" s="101" t="s">
        <v>125</v>
      </c>
      <c r="D67" s="157">
        <f>SUM(E67:U67,Y67)</f>
        <v>11670</v>
      </c>
      <c r="E67" s="156">
        <v>388</v>
      </c>
      <c r="F67" s="156">
        <v>461</v>
      </c>
      <c r="G67" s="156">
        <v>639</v>
      </c>
      <c r="H67" s="156">
        <v>841</v>
      </c>
      <c r="I67" s="156">
        <v>333</v>
      </c>
      <c r="J67" s="156">
        <v>251</v>
      </c>
      <c r="K67" s="156">
        <v>335</v>
      </c>
      <c r="L67" s="156">
        <v>525</v>
      </c>
      <c r="M67" s="156">
        <v>772</v>
      </c>
      <c r="N67" s="156">
        <v>886</v>
      </c>
      <c r="O67" s="156">
        <v>976</v>
      </c>
      <c r="P67" s="156">
        <v>866</v>
      </c>
      <c r="Q67" s="156">
        <v>877</v>
      </c>
      <c r="R67" s="156">
        <v>1087</v>
      </c>
      <c r="S67" s="156">
        <v>995</v>
      </c>
      <c r="T67" s="156">
        <v>672</v>
      </c>
      <c r="U67" s="156">
        <v>765</v>
      </c>
      <c r="V67" s="154">
        <v>1488</v>
      </c>
      <c r="W67" s="154">
        <v>6662</v>
      </c>
      <c r="X67" s="154">
        <v>3519</v>
      </c>
      <c r="Y67" s="107">
        <v>1</v>
      </c>
    </row>
    <row r="68" spans="1:25" ht="17.25" customHeight="1">
      <c r="A68" s="81"/>
      <c r="B68" s="102"/>
      <c r="C68" s="101" t="s">
        <v>124</v>
      </c>
      <c r="D68" s="157">
        <f>SUM(E68:U68,Y68)</f>
        <v>4477</v>
      </c>
      <c r="E68" s="156">
        <v>148</v>
      </c>
      <c r="F68" s="156">
        <v>188</v>
      </c>
      <c r="G68" s="156">
        <v>234</v>
      </c>
      <c r="H68" s="156">
        <v>261</v>
      </c>
      <c r="I68" s="156">
        <v>195</v>
      </c>
      <c r="J68" s="156">
        <v>85</v>
      </c>
      <c r="K68" s="156">
        <v>159</v>
      </c>
      <c r="L68" s="156">
        <v>171</v>
      </c>
      <c r="M68" s="156">
        <v>281</v>
      </c>
      <c r="N68" s="156">
        <v>316</v>
      </c>
      <c r="O68" s="156">
        <v>337</v>
      </c>
      <c r="P68" s="156">
        <v>298</v>
      </c>
      <c r="Q68" s="156">
        <v>307</v>
      </c>
      <c r="R68" s="156">
        <v>443</v>
      </c>
      <c r="S68" s="156">
        <v>395</v>
      </c>
      <c r="T68" s="156">
        <v>287</v>
      </c>
      <c r="U68" s="156">
        <v>372</v>
      </c>
      <c r="V68" s="154">
        <v>570</v>
      </c>
      <c r="W68" s="154">
        <v>2410</v>
      </c>
      <c r="X68" s="154">
        <v>1497</v>
      </c>
      <c r="Y68" s="107" t="s">
        <v>218</v>
      </c>
    </row>
    <row r="69" spans="1:25" ht="17.25" customHeight="1">
      <c r="A69" s="81"/>
      <c r="B69" s="102"/>
      <c r="C69" s="101"/>
      <c r="D69" s="155"/>
      <c r="E69" s="155"/>
      <c r="F69" s="155"/>
      <c r="G69" s="155"/>
      <c r="H69" s="155"/>
      <c r="I69" s="155"/>
      <c r="J69" s="155"/>
      <c r="K69" s="155"/>
      <c r="L69" s="155"/>
      <c r="M69" s="155"/>
      <c r="N69" s="155"/>
      <c r="O69" s="155"/>
      <c r="P69" s="155"/>
      <c r="Q69" s="155"/>
      <c r="R69" s="155"/>
      <c r="S69" s="155"/>
      <c r="T69" s="155"/>
      <c r="U69" s="155"/>
      <c r="V69" s="154"/>
      <c r="W69" s="154"/>
      <c r="X69" s="154"/>
      <c r="Y69" s="100"/>
    </row>
    <row r="70" spans="1:25" ht="17.25" customHeight="1">
      <c r="A70" s="98"/>
      <c r="B70" s="332" t="s">
        <v>123</v>
      </c>
      <c r="C70" s="333"/>
      <c r="D70" s="96">
        <f aca="true" t="shared" si="15" ref="D70:X70">SUM(D71)</f>
        <v>7738</v>
      </c>
      <c r="E70" s="96">
        <f t="shared" si="15"/>
        <v>265</v>
      </c>
      <c r="F70" s="96">
        <f t="shared" si="15"/>
        <v>385</v>
      </c>
      <c r="G70" s="96">
        <f t="shared" si="15"/>
        <v>441</v>
      </c>
      <c r="H70" s="96">
        <f t="shared" si="15"/>
        <v>510</v>
      </c>
      <c r="I70" s="96">
        <f t="shared" si="15"/>
        <v>247</v>
      </c>
      <c r="J70" s="96">
        <f t="shared" si="15"/>
        <v>173</v>
      </c>
      <c r="K70" s="96">
        <f t="shared" si="15"/>
        <v>318</v>
      </c>
      <c r="L70" s="96">
        <f t="shared" si="15"/>
        <v>361</v>
      </c>
      <c r="M70" s="96">
        <f t="shared" si="15"/>
        <v>467</v>
      </c>
      <c r="N70" s="96">
        <f t="shared" si="15"/>
        <v>568</v>
      </c>
      <c r="O70" s="96">
        <f t="shared" si="15"/>
        <v>657</v>
      </c>
      <c r="P70" s="96">
        <f t="shared" si="15"/>
        <v>596</v>
      </c>
      <c r="Q70" s="96">
        <f t="shared" si="15"/>
        <v>572</v>
      </c>
      <c r="R70" s="96">
        <f t="shared" si="15"/>
        <v>591</v>
      </c>
      <c r="S70" s="96">
        <f t="shared" si="15"/>
        <v>629</v>
      </c>
      <c r="T70" s="96">
        <f t="shared" si="15"/>
        <v>492</v>
      </c>
      <c r="U70" s="96">
        <f t="shared" si="15"/>
        <v>466</v>
      </c>
      <c r="V70" s="96">
        <f t="shared" si="15"/>
        <v>1091</v>
      </c>
      <c r="W70" s="96">
        <f t="shared" si="15"/>
        <v>4469</v>
      </c>
      <c r="X70" s="96">
        <f t="shared" si="15"/>
        <v>2178</v>
      </c>
      <c r="Y70" s="153" t="s">
        <v>218</v>
      </c>
    </row>
    <row r="71" spans="1:25" ht="17.25" customHeight="1">
      <c r="A71" s="91"/>
      <c r="B71" s="91"/>
      <c r="C71" s="90" t="s">
        <v>122</v>
      </c>
      <c r="D71" s="152">
        <f>SUM(E71:U71,Y71)</f>
        <v>7738</v>
      </c>
      <c r="E71" s="151">
        <v>265</v>
      </c>
      <c r="F71" s="151">
        <v>385</v>
      </c>
      <c r="G71" s="151">
        <v>441</v>
      </c>
      <c r="H71" s="151">
        <v>510</v>
      </c>
      <c r="I71" s="151">
        <v>247</v>
      </c>
      <c r="J71" s="151">
        <v>173</v>
      </c>
      <c r="K71" s="151">
        <v>318</v>
      </c>
      <c r="L71" s="151">
        <v>361</v>
      </c>
      <c r="M71" s="151">
        <v>467</v>
      </c>
      <c r="N71" s="151">
        <v>568</v>
      </c>
      <c r="O71" s="151">
        <v>657</v>
      </c>
      <c r="P71" s="151">
        <v>596</v>
      </c>
      <c r="Q71" s="151">
        <v>572</v>
      </c>
      <c r="R71" s="151">
        <v>591</v>
      </c>
      <c r="S71" s="151">
        <v>629</v>
      </c>
      <c r="T71" s="151">
        <v>492</v>
      </c>
      <c r="U71" s="151">
        <v>466</v>
      </c>
      <c r="V71" s="150">
        <v>1091</v>
      </c>
      <c r="W71" s="150">
        <v>4469</v>
      </c>
      <c r="X71" s="150">
        <v>2178</v>
      </c>
      <c r="Y71" s="88" t="s">
        <v>218</v>
      </c>
    </row>
    <row r="72" spans="1:25" ht="17.25" customHeight="1">
      <c r="A72" s="132" t="s">
        <v>217</v>
      </c>
      <c r="B72" s="132"/>
      <c r="C72" s="132"/>
      <c r="D72" s="82"/>
      <c r="E72" s="82"/>
      <c r="F72" s="82"/>
      <c r="G72" s="82"/>
      <c r="H72" s="82"/>
      <c r="I72" s="82"/>
      <c r="J72" s="82"/>
      <c r="K72" s="82"/>
      <c r="L72" s="82"/>
      <c r="M72" s="82"/>
      <c r="N72" s="82"/>
      <c r="O72" s="82"/>
      <c r="P72" s="82"/>
      <c r="Q72" s="82"/>
      <c r="R72" s="82"/>
      <c r="S72" s="82"/>
      <c r="T72" s="82"/>
      <c r="U72" s="82"/>
      <c r="V72" s="82"/>
      <c r="W72" s="82"/>
      <c r="X72" s="82"/>
      <c r="Y72" s="82"/>
    </row>
    <row r="73" spans="1:25" ht="17.25" customHeight="1">
      <c r="A73" s="81" t="s">
        <v>216</v>
      </c>
      <c r="B73" s="28"/>
      <c r="C73" s="28"/>
      <c r="D73" s="28"/>
      <c r="E73" s="28"/>
      <c r="F73" s="28"/>
      <c r="G73" s="28"/>
      <c r="H73" s="28"/>
      <c r="I73" s="28"/>
      <c r="J73" s="28"/>
      <c r="K73" s="28"/>
      <c r="L73" s="28"/>
      <c r="M73" s="28"/>
      <c r="N73" s="28"/>
      <c r="O73" s="28"/>
      <c r="P73" s="28"/>
      <c r="Q73" s="28"/>
      <c r="R73" s="28"/>
      <c r="S73" s="28"/>
      <c r="T73" s="28"/>
      <c r="U73" s="28"/>
      <c r="V73" s="28"/>
      <c r="W73" s="28"/>
      <c r="X73" s="28"/>
      <c r="Y73" s="28"/>
    </row>
    <row r="74" spans="1:25" ht="17.25" customHeight="1">
      <c r="A74" s="28" t="s">
        <v>118</v>
      </c>
      <c r="B74" s="28"/>
      <c r="C74" s="28"/>
      <c r="D74" s="28"/>
      <c r="E74" s="28"/>
      <c r="F74" s="28"/>
      <c r="G74" s="28"/>
      <c r="H74" s="28"/>
      <c r="I74" s="28"/>
      <c r="J74" s="28"/>
      <c r="K74" s="28"/>
      <c r="L74" s="28"/>
      <c r="M74" s="28"/>
      <c r="N74" s="28"/>
      <c r="O74" s="28"/>
      <c r="P74" s="28"/>
      <c r="Q74" s="28"/>
      <c r="R74" s="28"/>
      <c r="S74" s="28"/>
      <c r="T74" s="28"/>
      <c r="U74" s="28"/>
      <c r="V74" s="28"/>
      <c r="W74" s="28"/>
      <c r="X74" s="28"/>
      <c r="Y74" s="28"/>
    </row>
  </sheetData>
  <sheetProtection/>
  <mergeCells count="23">
    <mergeCell ref="B64:C64"/>
    <mergeCell ref="B43:C43"/>
    <mergeCell ref="B50:C50"/>
    <mergeCell ref="B33:C33"/>
    <mergeCell ref="B20:C20"/>
    <mergeCell ref="B18:C18"/>
    <mergeCell ref="B27:C27"/>
    <mergeCell ref="A13:C13"/>
    <mergeCell ref="B15:C15"/>
    <mergeCell ref="B16:C16"/>
    <mergeCell ref="B19:C19"/>
    <mergeCell ref="B21:C21"/>
    <mergeCell ref="B17:C17"/>
    <mergeCell ref="A7:C7"/>
    <mergeCell ref="A9:C9"/>
    <mergeCell ref="A10:C10"/>
    <mergeCell ref="A12:C12"/>
    <mergeCell ref="B70:C70"/>
    <mergeCell ref="A3:Y3"/>
    <mergeCell ref="B56:C56"/>
    <mergeCell ref="A5:C5"/>
    <mergeCell ref="B22:C22"/>
    <mergeCell ref="B24:C24"/>
  </mergeCells>
  <printOptions horizontalCentered="1" verticalCentered="1"/>
  <pageMargins left="0.5118110236220472" right="0.31496062992125984" top="0.35433070866141736" bottom="0.15748031496062992" header="0" footer="0"/>
  <pageSetup horizontalDpi="600" verticalDpi="600" orientation="landscape" paperSize="8" scale="65" r:id="rId1"/>
</worksheet>
</file>

<file path=xl/worksheets/sheet5.xml><?xml version="1.0" encoding="utf-8"?>
<worksheet xmlns="http://schemas.openxmlformats.org/spreadsheetml/2006/main" xmlns:r="http://schemas.openxmlformats.org/officeDocument/2006/relationships">
  <dimension ref="A1:S84"/>
  <sheetViews>
    <sheetView zoomScalePageLayoutView="0" workbookViewId="0" topLeftCell="A1">
      <selection activeCell="B6" sqref="B6:G6"/>
    </sheetView>
  </sheetViews>
  <sheetFormatPr defaultColWidth="11.8984375" defaultRowHeight="14.25" customHeight="1"/>
  <cols>
    <col min="1" max="1" width="11.8984375" style="0" customWidth="1"/>
    <col min="2" max="2" width="3.09765625" style="0" customWidth="1"/>
    <col min="3" max="11" width="11.8984375" style="0" customWidth="1"/>
    <col min="12" max="19" width="13.09765625" style="0" customWidth="1"/>
  </cols>
  <sheetData>
    <row r="1" spans="1:19" ht="14.25" customHeight="1">
      <c r="A1" s="80" t="s">
        <v>245</v>
      </c>
      <c r="S1" s="131" t="s">
        <v>335</v>
      </c>
    </row>
    <row r="3" spans="1:19" ht="14.25" customHeight="1">
      <c r="A3" s="364" t="s">
        <v>333</v>
      </c>
      <c r="B3" s="364"/>
      <c r="C3" s="364"/>
      <c r="D3" s="364"/>
      <c r="E3" s="364"/>
      <c r="F3" s="364"/>
      <c r="G3" s="364"/>
      <c r="H3" s="364"/>
      <c r="I3" s="364"/>
      <c r="J3" s="364"/>
      <c r="K3" s="364"/>
      <c r="L3" s="364"/>
      <c r="M3" s="364"/>
      <c r="N3" s="364"/>
      <c r="O3" s="364"/>
      <c r="P3" s="364"/>
      <c r="Q3" s="364"/>
      <c r="R3" s="364"/>
      <c r="S3" s="364"/>
    </row>
    <row r="4" spans="1:19" ht="14.25" customHeight="1">
      <c r="A4" s="360" t="s">
        <v>332</v>
      </c>
      <c r="B4" s="360"/>
      <c r="C4" s="360"/>
      <c r="D4" s="360"/>
      <c r="E4" s="360"/>
      <c r="F4" s="360"/>
      <c r="G4" s="360"/>
      <c r="H4" s="360"/>
      <c r="I4" s="360"/>
      <c r="J4" s="360"/>
      <c r="K4" s="360"/>
      <c r="L4" s="360"/>
      <c r="M4" s="360"/>
      <c r="N4" s="360"/>
      <c r="O4" s="360"/>
      <c r="P4" s="360"/>
      <c r="Q4" s="360"/>
      <c r="R4" s="360"/>
      <c r="S4" s="360"/>
    </row>
    <row r="5" spans="1:19" ht="14.25" customHeight="1" thickBot="1">
      <c r="A5" s="187"/>
      <c r="B5" s="187"/>
      <c r="C5" s="187"/>
      <c r="D5" s="187"/>
      <c r="E5" s="187"/>
      <c r="F5" s="187"/>
      <c r="G5" s="187"/>
      <c r="H5" s="187"/>
      <c r="I5" s="187"/>
      <c r="J5" s="187"/>
      <c r="K5" s="187"/>
      <c r="L5" s="187"/>
      <c r="M5" s="187"/>
      <c r="N5" s="187"/>
      <c r="O5" s="187"/>
      <c r="P5" s="187"/>
      <c r="Q5" s="187"/>
      <c r="R5" s="187"/>
      <c r="S5" s="116" t="s">
        <v>331</v>
      </c>
    </row>
    <row r="6" spans="1:19" ht="14.25" customHeight="1">
      <c r="A6" s="358" t="s">
        <v>330</v>
      </c>
      <c r="B6" s="359"/>
      <c r="C6" s="368" t="s">
        <v>329</v>
      </c>
      <c r="D6" s="356" t="s">
        <v>328</v>
      </c>
      <c r="E6" s="365" t="s">
        <v>327</v>
      </c>
      <c r="F6" s="201"/>
      <c r="G6" s="356" t="s">
        <v>326</v>
      </c>
      <c r="H6" s="356" t="s">
        <v>325</v>
      </c>
      <c r="I6" s="356" t="s">
        <v>324</v>
      </c>
      <c r="J6" s="356" t="s">
        <v>323</v>
      </c>
      <c r="K6" s="356" t="s">
        <v>322</v>
      </c>
      <c r="L6" s="354" t="s">
        <v>321</v>
      </c>
      <c r="M6" s="354" t="s">
        <v>320</v>
      </c>
      <c r="N6" s="354" t="s">
        <v>319</v>
      </c>
      <c r="O6" s="354" t="s">
        <v>318</v>
      </c>
      <c r="P6" s="354" t="s">
        <v>317</v>
      </c>
      <c r="Q6" s="354" t="s">
        <v>316</v>
      </c>
      <c r="R6" s="354" t="s">
        <v>315</v>
      </c>
      <c r="S6" s="352" t="s">
        <v>314</v>
      </c>
    </row>
    <row r="7" spans="1:19" ht="14.25" customHeight="1">
      <c r="A7" s="360"/>
      <c r="B7" s="361"/>
      <c r="C7" s="369"/>
      <c r="D7" s="357"/>
      <c r="E7" s="366"/>
      <c r="F7" s="200" t="s">
        <v>313</v>
      </c>
      <c r="G7" s="357"/>
      <c r="H7" s="357"/>
      <c r="I7" s="357"/>
      <c r="J7" s="357"/>
      <c r="K7" s="357"/>
      <c r="L7" s="355"/>
      <c r="M7" s="355"/>
      <c r="N7" s="355"/>
      <c r="O7" s="355"/>
      <c r="P7" s="355"/>
      <c r="Q7" s="355"/>
      <c r="R7" s="355"/>
      <c r="S7" s="353"/>
    </row>
    <row r="8" spans="1:19" ht="14.25" customHeight="1">
      <c r="A8" s="362"/>
      <c r="B8" s="363"/>
      <c r="C8" s="370"/>
      <c r="D8" s="336"/>
      <c r="E8" s="367"/>
      <c r="F8" s="198" t="s">
        <v>312</v>
      </c>
      <c r="G8" s="336"/>
      <c r="H8" s="336"/>
      <c r="I8" s="336"/>
      <c r="J8" s="336"/>
      <c r="K8" s="336"/>
      <c r="L8" s="346"/>
      <c r="M8" s="346"/>
      <c r="N8" s="346"/>
      <c r="O8" s="346"/>
      <c r="P8" s="346"/>
      <c r="Q8" s="346"/>
      <c r="R8" s="346"/>
      <c r="S8" s="349"/>
    </row>
    <row r="9" spans="1:19" ht="14.25" customHeight="1">
      <c r="A9" s="168"/>
      <c r="B9" s="197"/>
      <c r="C9" s="168"/>
      <c r="D9" s="195"/>
      <c r="E9" s="195"/>
      <c r="F9" s="195"/>
      <c r="G9" s="195"/>
      <c r="H9" s="196" t="s">
        <v>311</v>
      </c>
      <c r="I9" s="196" t="s">
        <v>311</v>
      </c>
      <c r="J9" s="195"/>
      <c r="K9" s="195"/>
      <c r="L9" s="195"/>
      <c r="M9" s="195"/>
      <c r="N9" s="195"/>
      <c r="O9" s="195"/>
      <c r="P9" s="196" t="s">
        <v>311</v>
      </c>
      <c r="Q9" s="196" t="s">
        <v>311</v>
      </c>
      <c r="R9" s="195"/>
      <c r="S9" s="195"/>
    </row>
    <row r="10" spans="1:19" ht="14.25" customHeight="1">
      <c r="A10" s="194" t="s">
        <v>310</v>
      </c>
      <c r="B10" s="183"/>
      <c r="C10" s="51">
        <v>749900</v>
      </c>
      <c r="D10" s="187">
        <v>19398</v>
      </c>
      <c r="E10" s="187">
        <v>17559</v>
      </c>
      <c r="F10" s="187">
        <v>2798</v>
      </c>
      <c r="G10" s="187">
        <v>881</v>
      </c>
      <c r="H10" s="187">
        <v>6778</v>
      </c>
      <c r="I10" s="187">
        <v>680</v>
      </c>
      <c r="J10" s="180">
        <f>D10-E10</f>
        <v>1839</v>
      </c>
      <c r="K10" s="179">
        <v>-339</v>
      </c>
      <c r="L10" s="177">
        <f>1000*D10/$C10</f>
        <v>25.867448993199094</v>
      </c>
      <c r="M10" s="177">
        <f>1000*E10/$C10</f>
        <v>23.415122016268835</v>
      </c>
      <c r="N10" s="177">
        <f>1000*F10/D10</f>
        <v>144.2416743994226</v>
      </c>
      <c r="O10" s="177">
        <f>1000*G10/(D10+G10)</f>
        <v>43.44395680260368</v>
      </c>
      <c r="P10" s="177">
        <f>1000*H10/$C10</f>
        <v>9.03853847179624</v>
      </c>
      <c r="Q10" s="178">
        <f>1000*I10/$C10</f>
        <v>0.9067875716762235</v>
      </c>
      <c r="R10" s="177">
        <v>2.4</v>
      </c>
      <c r="S10" s="177">
        <v>-0.4</v>
      </c>
    </row>
    <row r="11" spans="1:19" ht="14.25" customHeight="1">
      <c r="A11" s="184" t="s">
        <v>309</v>
      </c>
      <c r="B11" s="185" t="s">
        <v>252</v>
      </c>
      <c r="C11" s="193">
        <v>757676</v>
      </c>
      <c r="D11" s="187">
        <v>21279</v>
      </c>
      <c r="E11" s="187">
        <v>16953</v>
      </c>
      <c r="F11" s="187">
        <v>2756</v>
      </c>
      <c r="G11" s="187">
        <v>949</v>
      </c>
      <c r="H11" s="187">
        <v>8958</v>
      </c>
      <c r="I11" s="187">
        <v>766</v>
      </c>
      <c r="J11" s="180">
        <f>D11-E11</f>
        <v>4326</v>
      </c>
      <c r="K11" s="179">
        <v>-23750</v>
      </c>
      <c r="L11" s="177">
        <v>28.5</v>
      </c>
      <c r="M11" s="177">
        <v>22.7</v>
      </c>
      <c r="N11" s="177">
        <f>1000*F11/D11</f>
        <v>129.51736453780723</v>
      </c>
      <c r="O11" s="177">
        <f>1000*G11/(D11+G11)</f>
        <v>42.69389958610761</v>
      </c>
      <c r="P11" s="177">
        <v>12</v>
      </c>
      <c r="Q11" s="178">
        <v>1.03</v>
      </c>
      <c r="R11" s="177">
        <v>5.8</v>
      </c>
      <c r="S11" s="177">
        <v>-31.7</v>
      </c>
    </row>
    <row r="12" spans="1:19" ht="14.25" customHeight="1">
      <c r="A12" s="192" t="s">
        <v>308</v>
      </c>
      <c r="B12" s="185"/>
      <c r="C12" s="182">
        <v>736600</v>
      </c>
      <c r="D12" s="181">
        <v>23463</v>
      </c>
      <c r="E12" s="181">
        <v>15659</v>
      </c>
      <c r="F12" s="181">
        <v>2588</v>
      </c>
      <c r="G12" s="181">
        <v>590</v>
      </c>
      <c r="H12" s="181">
        <v>11798</v>
      </c>
      <c r="I12" s="181">
        <v>713</v>
      </c>
      <c r="J12" s="180">
        <f>D12-E12</f>
        <v>7804</v>
      </c>
      <c r="K12" s="179">
        <v>-6780</v>
      </c>
      <c r="L12" s="177">
        <f>1000*D12/$C12</f>
        <v>31.85310887863155</v>
      </c>
      <c r="M12" s="177">
        <v>21.3</v>
      </c>
      <c r="N12" s="177">
        <f>1000*F12/D12</f>
        <v>110.30132549119891</v>
      </c>
      <c r="O12" s="177">
        <v>38.9</v>
      </c>
      <c r="P12" s="177">
        <f aca="true" t="shared" si="0" ref="P12:Q14">1000*H12/$C12</f>
        <v>16.016834102633723</v>
      </c>
      <c r="Q12" s="178">
        <f t="shared" si="0"/>
        <v>0.9679609014390442</v>
      </c>
      <c r="R12" s="177">
        <v>10.3</v>
      </c>
      <c r="S12" s="177">
        <v>-8.9</v>
      </c>
    </row>
    <row r="13" spans="1:19" ht="14.25" customHeight="1">
      <c r="A13" s="184" t="s">
        <v>307</v>
      </c>
      <c r="B13" s="185"/>
      <c r="C13" s="182">
        <v>737300</v>
      </c>
      <c r="D13" s="181">
        <v>24983</v>
      </c>
      <c r="E13" s="181">
        <v>15351</v>
      </c>
      <c r="F13" s="181">
        <v>2750</v>
      </c>
      <c r="G13" s="181">
        <v>1019</v>
      </c>
      <c r="H13" s="181">
        <v>8151</v>
      </c>
      <c r="I13" s="181">
        <v>750</v>
      </c>
      <c r="J13" s="180">
        <f>D13-E13</f>
        <v>9632</v>
      </c>
      <c r="K13" s="179">
        <v>-5532</v>
      </c>
      <c r="L13" s="177">
        <f>1000*D13/$C13</f>
        <v>33.88444323884443</v>
      </c>
      <c r="M13" s="177">
        <f>1000*E13/$C13</f>
        <v>20.820561508205614</v>
      </c>
      <c r="N13" s="177">
        <f>1000*F13/D13</f>
        <v>110.07485089861106</v>
      </c>
      <c r="O13" s="177">
        <f>1000*G13/(D13+G13)</f>
        <v>39.18929313129759</v>
      </c>
      <c r="P13" s="177">
        <f t="shared" si="0"/>
        <v>11.055201410552014</v>
      </c>
      <c r="Q13" s="178">
        <f t="shared" si="0"/>
        <v>1.0172250101722502</v>
      </c>
      <c r="R13" s="177">
        <f>1000*J13/$C13</f>
        <v>13.063881730638817</v>
      </c>
      <c r="S13" s="177">
        <f>1000*K13/$C13</f>
        <v>-7.503051675030517</v>
      </c>
    </row>
    <row r="14" spans="1:19" ht="14.25" customHeight="1">
      <c r="A14" s="184" t="s">
        <v>306</v>
      </c>
      <c r="B14" s="185"/>
      <c r="C14" s="182">
        <v>741000</v>
      </c>
      <c r="D14" s="181">
        <v>24032</v>
      </c>
      <c r="E14" s="181">
        <v>16091</v>
      </c>
      <c r="F14" s="181">
        <v>2740</v>
      </c>
      <c r="G14" s="181">
        <v>843</v>
      </c>
      <c r="H14" s="181">
        <v>9878</v>
      </c>
      <c r="I14" s="181">
        <v>811</v>
      </c>
      <c r="J14" s="180">
        <f>D14-E14</f>
        <v>7941</v>
      </c>
      <c r="K14" s="179">
        <v>-8141</v>
      </c>
      <c r="L14" s="177">
        <f>1000*D14/$C14</f>
        <v>32.43184885290148</v>
      </c>
      <c r="M14" s="177">
        <f>1000*E14/$C14</f>
        <v>21.715249662618085</v>
      </c>
      <c r="N14" s="177">
        <f>1000*F14/D14</f>
        <v>114.01464713715046</v>
      </c>
      <c r="O14" s="177">
        <f>1000*G14/(D14+G14)</f>
        <v>33.88944723618091</v>
      </c>
      <c r="P14" s="177">
        <f t="shared" si="0"/>
        <v>13.3306342780027</v>
      </c>
      <c r="Q14" s="178">
        <f t="shared" si="0"/>
        <v>1.0944669365721997</v>
      </c>
      <c r="R14" s="177">
        <v>10.8</v>
      </c>
      <c r="S14" s="177">
        <f>1000*K14/$C14</f>
        <v>-10.986504723346828</v>
      </c>
    </row>
    <row r="15" spans="1:19" ht="14.25" customHeight="1">
      <c r="A15" s="184"/>
      <c r="B15" s="185"/>
      <c r="C15" s="182"/>
      <c r="D15" s="181"/>
      <c r="E15" s="181"/>
      <c r="F15" s="181"/>
      <c r="G15" s="181"/>
      <c r="H15" s="181"/>
      <c r="I15" s="181"/>
      <c r="J15" s="181"/>
      <c r="K15" s="179"/>
      <c r="L15" s="191"/>
      <c r="M15" s="191"/>
      <c r="N15" s="191"/>
      <c r="O15" s="191"/>
      <c r="P15" s="191"/>
      <c r="Q15" s="190"/>
      <c r="R15" s="188" t="s">
        <v>300</v>
      </c>
      <c r="S15" s="188" t="s">
        <v>300</v>
      </c>
    </row>
    <row r="16" spans="1:19" ht="14.25" customHeight="1">
      <c r="A16" s="184" t="s">
        <v>305</v>
      </c>
      <c r="B16" s="185"/>
      <c r="C16" s="182">
        <v>743700</v>
      </c>
      <c r="D16" s="187" t="s">
        <v>2</v>
      </c>
      <c r="E16" s="187" t="s">
        <v>2</v>
      </c>
      <c r="F16" s="187" t="s">
        <v>2</v>
      </c>
      <c r="G16" s="187" t="s">
        <v>2</v>
      </c>
      <c r="H16" s="187" t="s">
        <v>2</v>
      </c>
      <c r="I16" s="187" t="s">
        <v>2</v>
      </c>
      <c r="J16" s="187" t="s">
        <v>2</v>
      </c>
      <c r="K16" s="179">
        <v>-22141</v>
      </c>
      <c r="L16" s="177" t="s">
        <v>2</v>
      </c>
      <c r="M16" s="177" t="s">
        <v>2</v>
      </c>
      <c r="N16" s="177" t="s">
        <v>2</v>
      </c>
      <c r="O16" s="177" t="s">
        <v>2</v>
      </c>
      <c r="P16" s="177" t="s">
        <v>2</v>
      </c>
      <c r="Q16" s="178" t="s">
        <v>2</v>
      </c>
      <c r="R16" s="189" t="s">
        <v>2</v>
      </c>
      <c r="S16" s="177">
        <v>-29.9</v>
      </c>
    </row>
    <row r="17" spans="1:19" ht="14.25" customHeight="1">
      <c r="A17" s="184" t="s">
        <v>304</v>
      </c>
      <c r="B17" s="185"/>
      <c r="C17" s="182">
        <v>887500</v>
      </c>
      <c r="D17" s="187" t="s">
        <v>2</v>
      </c>
      <c r="E17" s="187" t="s">
        <v>2</v>
      </c>
      <c r="F17" s="187" t="s">
        <v>2</v>
      </c>
      <c r="G17" s="187" t="s">
        <v>2</v>
      </c>
      <c r="H17" s="187" t="s">
        <v>2</v>
      </c>
      <c r="I17" s="187" t="s">
        <v>2</v>
      </c>
      <c r="J17" s="187" t="s">
        <v>2</v>
      </c>
      <c r="K17" s="179">
        <v>152075</v>
      </c>
      <c r="L17" s="177" t="s">
        <v>2</v>
      </c>
      <c r="M17" s="177" t="s">
        <v>2</v>
      </c>
      <c r="N17" s="177" t="s">
        <v>2</v>
      </c>
      <c r="O17" s="177" t="s">
        <v>2</v>
      </c>
      <c r="P17" s="177" t="s">
        <v>2</v>
      </c>
      <c r="Q17" s="178" t="s">
        <v>2</v>
      </c>
      <c r="R17" s="189" t="s">
        <v>2</v>
      </c>
      <c r="S17" s="177">
        <v>204.5</v>
      </c>
    </row>
    <row r="18" spans="1:19" ht="14.25" customHeight="1">
      <c r="A18" s="184" t="s">
        <v>303</v>
      </c>
      <c r="B18" s="185"/>
      <c r="C18" s="182">
        <v>877200</v>
      </c>
      <c r="D18" s="187" t="s">
        <v>2</v>
      </c>
      <c r="E18" s="187" t="s">
        <v>2</v>
      </c>
      <c r="F18" s="187" t="s">
        <v>2</v>
      </c>
      <c r="G18" s="187" t="s">
        <v>2</v>
      </c>
      <c r="H18" s="187" t="s">
        <v>2</v>
      </c>
      <c r="I18" s="187" t="s">
        <v>2</v>
      </c>
      <c r="J18" s="187" t="s">
        <v>2</v>
      </c>
      <c r="K18" s="179">
        <v>-15234</v>
      </c>
      <c r="L18" s="177" t="s">
        <v>2</v>
      </c>
      <c r="M18" s="177" t="s">
        <v>2</v>
      </c>
      <c r="N18" s="177" t="s">
        <v>2</v>
      </c>
      <c r="O18" s="177" t="s">
        <v>2</v>
      </c>
      <c r="P18" s="177" t="s">
        <v>2</v>
      </c>
      <c r="Q18" s="178" t="s">
        <v>2</v>
      </c>
      <c r="R18" s="189" t="s">
        <v>2</v>
      </c>
      <c r="S18" s="177">
        <v>-17.2</v>
      </c>
    </row>
    <row r="19" spans="1:19" ht="14.25" customHeight="1">
      <c r="A19" s="184" t="s">
        <v>302</v>
      </c>
      <c r="B19" s="185" t="s">
        <v>252</v>
      </c>
      <c r="C19" s="182">
        <v>927743</v>
      </c>
      <c r="D19" s="187">
        <v>37289</v>
      </c>
      <c r="E19" s="187">
        <v>15185</v>
      </c>
      <c r="F19" s="187">
        <v>3241</v>
      </c>
      <c r="G19" s="187">
        <v>1428</v>
      </c>
      <c r="H19" s="187">
        <v>12797</v>
      </c>
      <c r="I19" s="187">
        <v>1234</v>
      </c>
      <c r="J19" s="180">
        <f>D19-E19</f>
        <v>22104</v>
      </c>
      <c r="K19" s="179">
        <v>28442</v>
      </c>
      <c r="L19" s="177">
        <f>1000*D19/$C19</f>
        <v>40.193243171869796</v>
      </c>
      <c r="M19" s="177">
        <f>1000*E19/$C19</f>
        <v>16.36767941121625</v>
      </c>
      <c r="N19" s="177">
        <f>1000*F19/D19</f>
        <v>86.91571240848508</v>
      </c>
      <c r="O19" s="177">
        <f>1000*G19/(D19+G19)</f>
        <v>36.883022961489786</v>
      </c>
      <c r="P19" s="177">
        <f>1000*H19/$C19</f>
        <v>13.793690709603846</v>
      </c>
      <c r="Q19" s="178">
        <f>1000*I19/$C19</f>
        <v>1.3301097394429275</v>
      </c>
      <c r="R19" s="177">
        <v>25.2</v>
      </c>
      <c r="S19" s="177">
        <v>32.4</v>
      </c>
    </row>
    <row r="20" spans="1:19" ht="14.25" customHeight="1">
      <c r="A20" s="184" t="s">
        <v>301</v>
      </c>
      <c r="B20" s="185"/>
      <c r="C20" s="182">
        <v>945100</v>
      </c>
      <c r="D20" s="187">
        <v>34339</v>
      </c>
      <c r="E20" s="187">
        <v>15475</v>
      </c>
      <c r="F20" s="187">
        <v>3018</v>
      </c>
      <c r="G20" s="187">
        <v>1479</v>
      </c>
      <c r="H20" s="187">
        <v>11401</v>
      </c>
      <c r="I20" s="187">
        <v>1156</v>
      </c>
      <c r="J20" s="180">
        <f>D20-E20</f>
        <v>18864</v>
      </c>
      <c r="K20" s="179">
        <v>-6607</v>
      </c>
      <c r="L20" s="177">
        <f>1000*D20/$C20</f>
        <v>36.333721299333405</v>
      </c>
      <c r="M20" s="177">
        <v>14.3</v>
      </c>
      <c r="N20" s="177">
        <f>1000*F20/D20</f>
        <v>87.88840676781503</v>
      </c>
      <c r="O20" s="177">
        <f>1000*G20/(D20+G20)</f>
        <v>41.29208777709532</v>
      </c>
      <c r="P20" s="177">
        <f>1000*H20/$C20</f>
        <v>12.063273727647868</v>
      </c>
      <c r="Q20" s="178">
        <f>1000*I20/$C20</f>
        <v>1.2231509893133001</v>
      </c>
      <c r="R20" s="177">
        <v>22.5</v>
      </c>
      <c r="S20" s="177">
        <v>-7.1</v>
      </c>
    </row>
    <row r="21" spans="1:19" ht="14.25" customHeight="1">
      <c r="A21" s="184"/>
      <c r="B21" s="185"/>
      <c r="C21" s="182"/>
      <c r="D21" s="187"/>
      <c r="E21" s="187"/>
      <c r="F21" s="187"/>
      <c r="G21" s="187"/>
      <c r="H21" s="187"/>
      <c r="I21" s="187"/>
      <c r="J21" s="181"/>
      <c r="K21" s="179"/>
      <c r="L21" s="177"/>
      <c r="M21" s="177"/>
      <c r="N21" s="177"/>
      <c r="O21" s="177"/>
      <c r="P21" s="177"/>
      <c r="Q21" s="178"/>
      <c r="R21" s="188" t="s">
        <v>300</v>
      </c>
      <c r="S21" s="188" t="s">
        <v>300</v>
      </c>
    </row>
    <row r="22" spans="1:19" ht="14.25" customHeight="1">
      <c r="A22" s="184" t="s">
        <v>299</v>
      </c>
      <c r="B22" s="185"/>
      <c r="C22" s="182">
        <v>952600</v>
      </c>
      <c r="D22" s="187">
        <v>32131</v>
      </c>
      <c r="E22" s="187">
        <v>12979</v>
      </c>
      <c r="F22" s="187">
        <v>2650</v>
      </c>
      <c r="G22" s="187">
        <v>2009</v>
      </c>
      <c r="H22" s="187">
        <v>9615</v>
      </c>
      <c r="I22" s="187">
        <v>1112</v>
      </c>
      <c r="J22" s="180">
        <f>D22-E22</f>
        <v>19152</v>
      </c>
      <c r="K22" s="179">
        <v>3948</v>
      </c>
      <c r="L22" s="177">
        <f aca="true" t="shared" si="1" ref="L22:M26">1000*D22/$C22</f>
        <v>33.729792147806</v>
      </c>
      <c r="M22" s="177">
        <f t="shared" si="1"/>
        <v>13.624816292252781</v>
      </c>
      <c r="N22" s="177">
        <f>1000*F22/D22</f>
        <v>82.47486850704927</v>
      </c>
      <c r="O22" s="177">
        <f>1000*G22/(D22+G22)</f>
        <v>58.845928529584064</v>
      </c>
      <c r="P22" s="177">
        <f aca="true" t="shared" si="2" ref="P22:Q26">1000*H22/$C22</f>
        <v>10.093428511442369</v>
      </c>
      <c r="Q22" s="178">
        <f t="shared" si="2"/>
        <v>1.167331513751837</v>
      </c>
      <c r="R22" s="177">
        <v>20.3</v>
      </c>
      <c r="S22" s="177">
        <v>4.2</v>
      </c>
    </row>
    <row r="23" spans="1:19" ht="14.25" customHeight="1">
      <c r="A23" s="184" t="s">
        <v>298</v>
      </c>
      <c r="B23" s="185" t="s">
        <v>252</v>
      </c>
      <c r="C23" s="182">
        <v>957279</v>
      </c>
      <c r="D23" s="187">
        <v>26283</v>
      </c>
      <c r="E23" s="187">
        <v>12688</v>
      </c>
      <c r="F23" s="181">
        <v>2190</v>
      </c>
      <c r="G23" s="181">
        <v>2043</v>
      </c>
      <c r="H23" s="181">
        <v>8069</v>
      </c>
      <c r="I23" s="181">
        <v>1135</v>
      </c>
      <c r="J23" s="180">
        <f>D23-E23</f>
        <v>13595</v>
      </c>
      <c r="K23" s="179">
        <v>-21416</v>
      </c>
      <c r="L23" s="177">
        <f t="shared" si="1"/>
        <v>27.455945445371725</v>
      </c>
      <c r="M23" s="177">
        <f t="shared" si="1"/>
        <v>13.254234136547444</v>
      </c>
      <c r="N23" s="177">
        <f>1000*F23/D23</f>
        <v>83.32382148156603</v>
      </c>
      <c r="O23" s="177">
        <f>1000*G23/(D23+G23)</f>
        <v>72.12454988349926</v>
      </c>
      <c r="P23" s="177">
        <f t="shared" si="2"/>
        <v>8.429099562405527</v>
      </c>
      <c r="Q23" s="178">
        <f t="shared" si="2"/>
        <v>1.185652249762086</v>
      </c>
      <c r="R23" s="177">
        <v>14.3</v>
      </c>
      <c r="S23" s="177">
        <v>-22.5</v>
      </c>
    </row>
    <row r="24" spans="1:19" ht="14.25" customHeight="1">
      <c r="A24" s="184" t="s">
        <v>297</v>
      </c>
      <c r="B24" s="185"/>
      <c r="C24" s="182">
        <v>960000</v>
      </c>
      <c r="D24" s="187">
        <v>22177</v>
      </c>
      <c r="E24" s="187">
        <v>11210</v>
      </c>
      <c r="F24" s="181">
        <v>1888</v>
      </c>
      <c r="G24" s="181">
        <v>1870</v>
      </c>
      <c r="H24" s="181">
        <v>7514</v>
      </c>
      <c r="I24" s="181">
        <v>1045</v>
      </c>
      <c r="J24" s="180">
        <f>D24-E24</f>
        <v>10967</v>
      </c>
      <c r="K24" s="179">
        <v>-8146</v>
      </c>
      <c r="L24" s="177">
        <f t="shared" si="1"/>
        <v>23.101041666666667</v>
      </c>
      <c r="M24" s="177">
        <f t="shared" si="1"/>
        <v>11.677083333333334</v>
      </c>
      <c r="N24" s="177">
        <f>1000*F24/D24</f>
        <v>85.13324615592731</v>
      </c>
      <c r="O24" s="177">
        <f>1000*G24/(D24+G24)</f>
        <v>77.7643780929014</v>
      </c>
      <c r="P24" s="177">
        <f t="shared" si="2"/>
        <v>7.827083333333333</v>
      </c>
      <c r="Q24" s="178">
        <f t="shared" si="2"/>
        <v>1.0885416666666667</v>
      </c>
      <c r="R24" s="177">
        <v>11.5</v>
      </c>
      <c r="S24" s="177">
        <f>1000*K24/$C24</f>
        <v>-8.485416666666667</v>
      </c>
    </row>
    <row r="25" spans="1:19" ht="14.25" customHeight="1">
      <c r="A25" s="184" t="s">
        <v>296</v>
      </c>
      <c r="B25" s="185"/>
      <c r="C25" s="182">
        <v>959000</v>
      </c>
      <c r="D25" s="181">
        <v>20626</v>
      </c>
      <c r="E25" s="181">
        <v>10251</v>
      </c>
      <c r="F25" s="181">
        <v>1484</v>
      </c>
      <c r="G25" s="181">
        <v>1725</v>
      </c>
      <c r="H25" s="181">
        <v>7614</v>
      </c>
      <c r="I25" s="181">
        <v>986</v>
      </c>
      <c r="J25" s="180">
        <f>D25-E25</f>
        <v>10375</v>
      </c>
      <c r="K25" s="179">
        <v>-11175</v>
      </c>
      <c r="L25" s="177">
        <f t="shared" si="1"/>
        <v>21.50782064650678</v>
      </c>
      <c r="M25" s="177">
        <f t="shared" si="1"/>
        <v>10.689259645464025</v>
      </c>
      <c r="N25" s="177">
        <f>1000*F25/D25</f>
        <v>71.9480267623388</v>
      </c>
      <c r="O25" s="177">
        <f>1000*G25/(D25+G25)</f>
        <v>77.17775491029484</v>
      </c>
      <c r="P25" s="177">
        <f t="shared" si="2"/>
        <v>7.9395203336809175</v>
      </c>
      <c r="Q25" s="178">
        <f t="shared" si="2"/>
        <v>1.0281543274244005</v>
      </c>
      <c r="R25" s="177">
        <f>1000*J25/$C25</f>
        <v>10.818561001042752</v>
      </c>
      <c r="S25" s="177">
        <v>-11.6</v>
      </c>
    </row>
    <row r="26" spans="1:19" ht="14.25" customHeight="1">
      <c r="A26" s="184" t="s">
        <v>295</v>
      </c>
      <c r="B26" s="185"/>
      <c r="C26" s="182">
        <v>958000</v>
      </c>
      <c r="D26" s="181">
        <v>19335</v>
      </c>
      <c r="E26" s="181">
        <v>10165</v>
      </c>
      <c r="F26" s="181">
        <v>1284</v>
      </c>
      <c r="G26" s="181">
        <v>1717</v>
      </c>
      <c r="H26" s="181">
        <v>7354</v>
      </c>
      <c r="I26" s="181">
        <v>908</v>
      </c>
      <c r="J26" s="180">
        <v>9190</v>
      </c>
      <c r="K26" s="179">
        <v>-10472</v>
      </c>
      <c r="L26" s="177">
        <f t="shared" si="1"/>
        <v>20.18267223382046</v>
      </c>
      <c r="M26" s="177">
        <f t="shared" si="1"/>
        <v>10.610647181628392</v>
      </c>
      <c r="N26" s="177">
        <v>66.3</v>
      </c>
      <c r="O26" s="177">
        <f>1000*G26/(D26+G26)</f>
        <v>81.55994679840396</v>
      </c>
      <c r="P26" s="177">
        <f t="shared" si="2"/>
        <v>7.676409185803758</v>
      </c>
      <c r="Q26" s="178">
        <f t="shared" si="2"/>
        <v>0.9478079331941545</v>
      </c>
      <c r="R26" s="177">
        <f>1000*J26/$C26</f>
        <v>9.592901878914406</v>
      </c>
      <c r="S26" s="177">
        <f>1000*K26/$C26</f>
        <v>-10.931106471816284</v>
      </c>
    </row>
    <row r="27" spans="1:19" ht="14.25" customHeight="1">
      <c r="A27" s="184"/>
      <c r="B27" s="185"/>
      <c r="C27" s="182"/>
      <c r="D27" s="181"/>
      <c r="E27" s="181"/>
      <c r="F27" s="181"/>
      <c r="G27" s="181"/>
      <c r="H27" s="181"/>
      <c r="I27" s="181"/>
      <c r="J27" s="181"/>
      <c r="K27" s="179"/>
      <c r="L27" s="180"/>
      <c r="M27" s="180"/>
      <c r="N27" s="180"/>
      <c r="O27" s="180"/>
      <c r="P27" s="180"/>
      <c r="Q27" s="180"/>
      <c r="R27" s="180"/>
      <c r="S27" s="180"/>
    </row>
    <row r="28" spans="1:19" ht="14.25" customHeight="1">
      <c r="A28" s="184" t="s">
        <v>294</v>
      </c>
      <c r="B28" s="185"/>
      <c r="C28" s="182">
        <v>962000</v>
      </c>
      <c r="D28" s="181">
        <v>19006</v>
      </c>
      <c r="E28" s="181">
        <v>9038</v>
      </c>
      <c r="F28" s="181">
        <v>1116</v>
      </c>
      <c r="G28" s="181">
        <v>1729</v>
      </c>
      <c r="H28" s="181">
        <v>7425</v>
      </c>
      <c r="I28" s="181">
        <v>930</v>
      </c>
      <c r="J28" s="180">
        <f>D28-E28</f>
        <v>9968</v>
      </c>
      <c r="K28" s="179">
        <v>-5568</v>
      </c>
      <c r="L28" s="177">
        <f>1000*D28/$C28</f>
        <v>19.756756756756758</v>
      </c>
      <c r="M28" s="177">
        <f>1000*E28/$C28</f>
        <v>9.395010395010395</v>
      </c>
      <c r="N28" s="177">
        <f>1000*F28/D28</f>
        <v>58.718299484373354</v>
      </c>
      <c r="O28" s="177">
        <f>1000*G28/(D28+G28)</f>
        <v>83.38557993730407</v>
      </c>
      <c r="P28" s="177">
        <f>1000*H28/$C28</f>
        <v>7.718295218295219</v>
      </c>
      <c r="Q28" s="178">
        <f>1000*I28/$C28</f>
        <v>0.9667359667359667</v>
      </c>
      <c r="R28" s="177">
        <f>1000*J28/$C28</f>
        <v>10.361746361746361</v>
      </c>
      <c r="S28" s="177">
        <f>1000*K28/$C28</f>
        <v>-5.787941787941788</v>
      </c>
    </row>
    <row r="29" spans="1:19" ht="14.25" customHeight="1">
      <c r="A29" s="184" t="s">
        <v>293</v>
      </c>
      <c r="B29" s="185" t="s">
        <v>252</v>
      </c>
      <c r="C29" s="182">
        <v>966187</v>
      </c>
      <c r="D29" s="181">
        <v>18264</v>
      </c>
      <c r="E29" s="181">
        <v>8775</v>
      </c>
      <c r="F29" s="181">
        <v>952</v>
      </c>
      <c r="G29" s="181">
        <v>1592</v>
      </c>
      <c r="H29" s="181">
        <v>7413</v>
      </c>
      <c r="I29" s="181">
        <v>824</v>
      </c>
      <c r="J29" s="180">
        <f>D29-E29</f>
        <v>9489</v>
      </c>
      <c r="K29" s="179">
        <v>-6736</v>
      </c>
      <c r="L29" s="177">
        <f>1000*D29/$C29</f>
        <v>18.903172988251757</v>
      </c>
      <c r="M29" s="177">
        <f>1000*E29/$C29</f>
        <v>9.08209280398101</v>
      </c>
      <c r="N29" s="177">
        <f>1000*F29/D29</f>
        <v>52.12439772229523</v>
      </c>
      <c r="O29" s="177">
        <f>1000*G29/(D29+G29)</f>
        <v>80.17727639000806</v>
      </c>
      <c r="P29" s="177">
        <f aca="true" t="shared" si="3" ref="P29:Q32">1000*H29/$C29</f>
        <v>7.672427801243445</v>
      </c>
      <c r="Q29" s="178">
        <f t="shared" si="3"/>
        <v>0.8528369766929176</v>
      </c>
      <c r="R29" s="177">
        <v>9.9</v>
      </c>
      <c r="S29" s="177">
        <f>1000*K29/$C29</f>
        <v>-6.971735285198414</v>
      </c>
    </row>
    <row r="30" spans="1:19" ht="14.25" customHeight="1">
      <c r="A30" s="184" t="s">
        <v>292</v>
      </c>
      <c r="B30" s="185"/>
      <c r="C30" s="182">
        <v>969000</v>
      </c>
      <c r="D30" s="181">
        <v>16848</v>
      </c>
      <c r="E30" s="181">
        <v>9075</v>
      </c>
      <c r="F30" s="181">
        <v>871</v>
      </c>
      <c r="G30" s="181">
        <v>1597</v>
      </c>
      <c r="H30" s="181">
        <v>7494</v>
      </c>
      <c r="I30" s="181">
        <v>863</v>
      </c>
      <c r="J30" s="180">
        <f>D30-E30</f>
        <v>7773</v>
      </c>
      <c r="K30" s="179">
        <v>-6057</v>
      </c>
      <c r="L30" s="177">
        <v>17.3</v>
      </c>
      <c r="M30" s="177">
        <v>9.3</v>
      </c>
      <c r="N30" s="177">
        <v>57.7</v>
      </c>
      <c r="O30" s="177">
        <f>1000*G30/(D30+G30)</f>
        <v>86.58172946597995</v>
      </c>
      <c r="P30" s="177">
        <f t="shared" si="3"/>
        <v>7.733746130030959</v>
      </c>
      <c r="Q30" s="178">
        <f t="shared" si="3"/>
        <v>0.890608875128999</v>
      </c>
      <c r="R30" s="177">
        <f>1000*J30/$C30</f>
        <v>8.021671826625386</v>
      </c>
      <c r="S30" s="177">
        <f>1000*K30/$C30</f>
        <v>-6.25077399380805</v>
      </c>
    </row>
    <row r="31" spans="1:19" ht="14.25" customHeight="1">
      <c r="A31" s="184" t="s">
        <v>291</v>
      </c>
      <c r="B31" s="185"/>
      <c r="C31" s="182">
        <v>969000</v>
      </c>
      <c r="D31" s="181">
        <v>16556</v>
      </c>
      <c r="E31" s="181">
        <v>9559</v>
      </c>
      <c r="F31" s="181">
        <v>852</v>
      </c>
      <c r="G31" s="181">
        <v>1664</v>
      </c>
      <c r="H31" s="181">
        <v>7848</v>
      </c>
      <c r="I31" s="181">
        <v>810</v>
      </c>
      <c r="J31" s="180">
        <f>D31-E31</f>
        <v>6997</v>
      </c>
      <c r="K31" s="179">
        <v>-6333</v>
      </c>
      <c r="L31" s="177">
        <f>1000*D31/$C31</f>
        <v>17.08565531475748</v>
      </c>
      <c r="M31" s="177">
        <f>1000*E31/$C31</f>
        <v>9.864809081527348</v>
      </c>
      <c r="N31" s="177">
        <f>1000*F31/D31</f>
        <v>51.461705726020774</v>
      </c>
      <c r="O31" s="177">
        <f>1000*G31/(D31+G31)</f>
        <v>91.32821075740944</v>
      </c>
      <c r="P31" s="177">
        <f t="shared" si="3"/>
        <v>8.09907120743034</v>
      </c>
      <c r="Q31" s="178">
        <f t="shared" si="3"/>
        <v>0.8359133126934984</v>
      </c>
      <c r="R31" s="177">
        <f>1000*J31/$C31</f>
        <v>7.220846233230134</v>
      </c>
      <c r="S31" s="177">
        <f>1000*K31/$C31</f>
        <v>-6.535603715170279</v>
      </c>
    </row>
    <row r="32" spans="1:19" ht="14.25" customHeight="1">
      <c r="A32" s="184" t="s">
        <v>290</v>
      </c>
      <c r="B32" s="185"/>
      <c r="C32" s="182">
        <v>970000</v>
      </c>
      <c r="D32" s="181">
        <v>17678</v>
      </c>
      <c r="E32" s="181">
        <v>8627</v>
      </c>
      <c r="F32" s="181">
        <v>816</v>
      </c>
      <c r="G32" s="181">
        <v>1611</v>
      </c>
      <c r="H32" s="181">
        <v>8137</v>
      </c>
      <c r="I32" s="181">
        <v>764</v>
      </c>
      <c r="J32" s="180">
        <f>D32-E32</f>
        <v>9051</v>
      </c>
      <c r="K32" s="179">
        <v>-6087</v>
      </c>
      <c r="L32" s="177">
        <f>1000*D32/$C32</f>
        <v>18.224742268041236</v>
      </c>
      <c r="M32" s="177">
        <f>1000*E32/$C32</f>
        <v>8.893814432989691</v>
      </c>
      <c r="N32" s="177">
        <f>1000*F32/D32</f>
        <v>46.15906776784704</v>
      </c>
      <c r="O32" s="177">
        <f>1000*G32/(D32+G32)</f>
        <v>83.51910415262584</v>
      </c>
      <c r="P32" s="177">
        <f t="shared" si="3"/>
        <v>8.388659793814433</v>
      </c>
      <c r="Q32" s="178">
        <f t="shared" si="3"/>
        <v>0.7876288659793814</v>
      </c>
      <c r="R32" s="177">
        <f>1000*J32/$C32</f>
        <v>9.330927835051547</v>
      </c>
      <c r="S32" s="177">
        <f>1000*K32/$C32</f>
        <v>-6.275257731958763</v>
      </c>
    </row>
    <row r="33" spans="1:19" ht="14.25" customHeight="1">
      <c r="A33" s="184"/>
      <c r="B33" s="185"/>
      <c r="C33" s="182"/>
      <c r="D33" s="181"/>
      <c r="E33" s="181"/>
      <c r="F33" s="181"/>
      <c r="G33" s="181"/>
      <c r="H33" s="181"/>
      <c r="I33" s="181"/>
      <c r="J33" s="181"/>
      <c r="K33" s="179"/>
      <c r="L33" s="180"/>
      <c r="M33" s="180"/>
      <c r="N33" s="180"/>
      <c r="O33" s="180"/>
      <c r="P33" s="180"/>
      <c r="Q33" s="180"/>
      <c r="R33" s="180"/>
      <c r="S33" s="180"/>
    </row>
    <row r="34" spans="1:19" ht="14.25" customHeight="1">
      <c r="A34" s="184" t="s">
        <v>289</v>
      </c>
      <c r="B34" s="185"/>
      <c r="C34" s="182">
        <v>972000</v>
      </c>
      <c r="D34" s="181">
        <v>16291</v>
      </c>
      <c r="E34" s="181">
        <v>8654</v>
      </c>
      <c r="F34" s="181">
        <v>731</v>
      </c>
      <c r="G34" s="181">
        <v>1458</v>
      </c>
      <c r="H34" s="181">
        <v>7956</v>
      </c>
      <c r="I34" s="181">
        <v>821</v>
      </c>
      <c r="J34" s="180">
        <f>D34-E34</f>
        <v>7637</v>
      </c>
      <c r="K34" s="179">
        <v>-5790</v>
      </c>
      <c r="L34" s="177">
        <f aca="true" t="shared" si="4" ref="L34:M38">1000*D34/$C34</f>
        <v>16.76028806584362</v>
      </c>
      <c r="M34" s="177">
        <f t="shared" si="4"/>
        <v>8.90329218106996</v>
      </c>
      <c r="N34" s="177">
        <f>1000*F34/D34</f>
        <v>44.871401387269046</v>
      </c>
      <c r="O34" s="177">
        <f>1000*G34/(D34+G34)</f>
        <v>82.14547298439349</v>
      </c>
      <c r="P34" s="177">
        <f aca="true" t="shared" si="5" ref="P34:S35">1000*H34/$C34</f>
        <v>8.185185185185185</v>
      </c>
      <c r="Q34" s="178">
        <f t="shared" si="5"/>
        <v>0.8446502057613169</v>
      </c>
      <c r="R34" s="177">
        <f t="shared" si="5"/>
        <v>7.856995884773663</v>
      </c>
      <c r="S34" s="177">
        <f t="shared" si="5"/>
        <v>-5.95679012345679</v>
      </c>
    </row>
    <row r="35" spans="1:19" ht="14.25" customHeight="1">
      <c r="A35" s="184" t="s">
        <v>288</v>
      </c>
      <c r="B35" s="185" t="s">
        <v>252</v>
      </c>
      <c r="C35" s="182">
        <v>973418</v>
      </c>
      <c r="D35" s="181">
        <v>16303</v>
      </c>
      <c r="E35" s="181">
        <v>8810</v>
      </c>
      <c r="F35" s="181">
        <v>629</v>
      </c>
      <c r="G35" s="181">
        <v>1479</v>
      </c>
      <c r="H35" s="181">
        <v>8159</v>
      </c>
      <c r="I35" s="181">
        <v>751</v>
      </c>
      <c r="J35" s="180">
        <f>D35-E35</f>
        <v>7493</v>
      </c>
      <c r="K35" s="179">
        <v>-5274</v>
      </c>
      <c r="L35" s="177">
        <f t="shared" si="4"/>
        <v>16.748200670215674</v>
      </c>
      <c r="M35" s="177">
        <f t="shared" si="4"/>
        <v>9.050582586309273</v>
      </c>
      <c r="N35" s="177">
        <f>1000*F35/D35</f>
        <v>38.581856100104275</v>
      </c>
      <c r="O35" s="177">
        <f>1000*G35/(D35+G35)</f>
        <v>83.17399617590821</v>
      </c>
      <c r="P35" s="177">
        <f t="shared" si="5"/>
        <v>8.381805144347032</v>
      </c>
      <c r="Q35" s="178">
        <f t="shared" si="5"/>
        <v>0.7715082318181912</v>
      </c>
      <c r="R35" s="177">
        <f t="shared" si="5"/>
        <v>7.6976180839064</v>
      </c>
      <c r="S35" s="177">
        <f t="shared" si="5"/>
        <v>-5.4180218570028496</v>
      </c>
    </row>
    <row r="36" spans="1:19" ht="14.25" customHeight="1">
      <c r="A36" s="184" t="s">
        <v>287</v>
      </c>
      <c r="B36" s="185"/>
      <c r="C36" s="182">
        <v>976000</v>
      </c>
      <c r="D36" s="181">
        <v>15815</v>
      </c>
      <c r="E36" s="181">
        <v>8855</v>
      </c>
      <c r="F36" s="181">
        <v>547</v>
      </c>
      <c r="G36" s="181">
        <v>1564</v>
      </c>
      <c r="H36" s="181">
        <v>8091</v>
      </c>
      <c r="I36" s="181">
        <v>682</v>
      </c>
      <c r="J36" s="180">
        <f>D36-E36</f>
        <v>6960</v>
      </c>
      <c r="K36" s="179">
        <v>-4375</v>
      </c>
      <c r="L36" s="177">
        <f t="shared" si="4"/>
        <v>16.203893442622952</v>
      </c>
      <c r="M36" s="177">
        <f t="shared" si="4"/>
        <v>9.072745901639344</v>
      </c>
      <c r="N36" s="177">
        <f>1000*F36/D36</f>
        <v>34.58741700916851</v>
      </c>
      <c r="O36" s="177">
        <f>1000*G36/(D36+G36)</f>
        <v>89.99367052189424</v>
      </c>
      <c r="P36" s="177">
        <f>1000*H36/$C36</f>
        <v>8.289959016393443</v>
      </c>
      <c r="Q36" s="178">
        <f>1000*I36/$C36</f>
        <v>0.6987704918032787</v>
      </c>
      <c r="R36" s="177">
        <v>8.2</v>
      </c>
      <c r="S36" s="177">
        <f>1000*K36/$C36</f>
        <v>-4.482581967213115</v>
      </c>
    </row>
    <row r="37" spans="1:19" ht="14.25" customHeight="1">
      <c r="A37" s="184" t="s">
        <v>286</v>
      </c>
      <c r="B37" s="185"/>
      <c r="C37" s="182">
        <v>977000</v>
      </c>
      <c r="D37" s="181">
        <v>16084</v>
      </c>
      <c r="E37" s="181">
        <v>8703</v>
      </c>
      <c r="F37" s="181">
        <v>501</v>
      </c>
      <c r="G37" s="181">
        <v>1572</v>
      </c>
      <c r="H37" s="181">
        <v>8398</v>
      </c>
      <c r="I37" s="181">
        <v>791</v>
      </c>
      <c r="J37" s="180">
        <f>D37-E37</f>
        <v>7381</v>
      </c>
      <c r="K37" s="179">
        <v>-5340</v>
      </c>
      <c r="L37" s="177">
        <f t="shared" si="4"/>
        <v>16.462640736949847</v>
      </c>
      <c r="M37" s="177">
        <f t="shared" si="4"/>
        <v>8.907881269191403</v>
      </c>
      <c r="N37" s="177">
        <f>1000*F37/D37</f>
        <v>31.14896791842825</v>
      </c>
      <c r="O37" s="177">
        <f>1000*G37/(D37+G37)</f>
        <v>89.03488898957862</v>
      </c>
      <c r="P37" s="177">
        <f>1000*H37/$C37</f>
        <v>8.595701125895598</v>
      </c>
      <c r="Q37" s="178">
        <f>1000*I37/$C37</f>
        <v>0.8096212896622313</v>
      </c>
      <c r="R37" s="177">
        <f>1000*J37/$C37</f>
        <v>7.554759467758444</v>
      </c>
      <c r="S37" s="177">
        <f>1000*K37/$C37</f>
        <v>-5.465711361310133</v>
      </c>
    </row>
    <row r="38" spans="1:19" ht="14.25" customHeight="1">
      <c r="A38" s="184" t="s">
        <v>285</v>
      </c>
      <c r="B38" s="185"/>
      <c r="C38" s="182">
        <v>979000</v>
      </c>
      <c r="D38" s="181">
        <v>16277</v>
      </c>
      <c r="E38" s="181">
        <v>8155</v>
      </c>
      <c r="F38" s="181">
        <v>400</v>
      </c>
      <c r="G38" s="181">
        <v>1343</v>
      </c>
      <c r="H38" s="181">
        <v>8343</v>
      </c>
      <c r="I38" s="181">
        <v>722</v>
      </c>
      <c r="J38" s="180">
        <v>8172</v>
      </c>
      <c r="K38" s="179">
        <v>-7507</v>
      </c>
      <c r="L38" s="177">
        <f t="shared" si="4"/>
        <v>16.62614913176711</v>
      </c>
      <c r="M38" s="177">
        <f t="shared" si="4"/>
        <v>8.329928498467824</v>
      </c>
      <c r="N38" s="177">
        <f>1000*F38/D38</f>
        <v>24.574553050316396</v>
      </c>
      <c r="O38" s="177">
        <v>81.2</v>
      </c>
      <c r="P38" s="177">
        <f>1000*H38/$C38</f>
        <v>8.521961184882533</v>
      </c>
      <c r="Q38" s="178">
        <v>0.7</v>
      </c>
      <c r="R38" s="177">
        <v>8.4</v>
      </c>
      <c r="S38" s="177">
        <f>1000*K38/$C38</f>
        <v>-7.66802860061287</v>
      </c>
    </row>
    <row r="39" spans="1:19" ht="14.25" customHeight="1">
      <c r="A39" s="184"/>
      <c r="B39" s="185"/>
      <c r="C39" s="182"/>
      <c r="D39" s="181"/>
      <c r="E39" s="181"/>
      <c r="F39" s="181"/>
      <c r="G39" s="181"/>
      <c r="H39" s="181"/>
      <c r="I39" s="181"/>
      <c r="J39" s="181"/>
      <c r="K39" s="179"/>
      <c r="L39" s="180"/>
      <c r="M39" s="180"/>
      <c r="N39" s="180"/>
      <c r="O39" s="180"/>
      <c r="P39" s="180"/>
      <c r="Q39" s="180"/>
      <c r="R39" s="180"/>
      <c r="S39" s="180"/>
    </row>
    <row r="40" spans="1:19" ht="14.25" customHeight="1">
      <c r="A40" s="184" t="s">
        <v>284</v>
      </c>
      <c r="B40" s="185"/>
      <c r="C40" s="182">
        <v>984000</v>
      </c>
      <c r="D40" s="181">
        <v>16953</v>
      </c>
      <c r="E40" s="181">
        <v>8365</v>
      </c>
      <c r="F40" s="181">
        <v>390</v>
      </c>
      <c r="G40" s="181">
        <v>1303</v>
      </c>
      <c r="H40" s="181">
        <v>8670</v>
      </c>
      <c r="I40" s="181">
        <v>684</v>
      </c>
      <c r="J40" s="180">
        <f>D40-E40</f>
        <v>8588</v>
      </c>
      <c r="K40" s="179">
        <v>-7326</v>
      </c>
      <c r="L40" s="177">
        <f aca="true" t="shared" si="6" ref="L40:M44">1000*D40/$C40</f>
        <v>17.228658536585368</v>
      </c>
      <c r="M40" s="177">
        <f t="shared" si="6"/>
        <v>8.501016260162602</v>
      </c>
      <c r="N40" s="177">
        <f>1000*F40/D40</f>
        <v>23.0047779154132</v>
      </c>
      <c r="O40" s="177">
        <f>1000*G40/(D40+G40)</f>
        <v>71.3737949167397</v>
      </c>
      <c r="P40" s="177">
        <f>1000*H40/$C40</f>
        <v>8.810975609756097</v>
      </c>
      <c r="Q40" s="178">
        <f>1000*I40/$C40</f>
        <v>0.6951219512195121</v>
      </c>
      <c r="R40" s="177">
        <v>8.8</v>
      </c>
      <c r="S40" s="177">
        <v>-7.5</v>
      </c>
    </row>
    <row r="41" spans="1:19" ht="14.25" customHeight="1">
      <c r="A41" s="184" t="s">
        <v>283</v>
      </c>
      <c r="B41" s="185" t="s">
        <v>252</v>
      </c>
      <c r="C41" s="182">
        <v>980499</v>
      </c>
      <c r="D41" s="181">
        <v>17433</v>
      </c>
      <c r="E41" s="181">
        <v>8604</v>
      </c>
      <c r="F41" s="181">
        <v>355</v>
      </c>
      <c r="G41" s="181">
        <v>1233</v>
      </c>
      <c r="H41" s="181">
        <v>8380</v>
      </c>
      <c r="I41" s="181">
        <v>763</v>
      </c>
      <c r="J41" s="180">
        <v>8834</v>
      </c>
      <c r="K41" s="179">
        <v>-5481</v>
      </c>
      <c r="L41" s="177">
        <f t="shared" si="6"/>
        <v>17.779722365856568</v>
      </c>
      <c r="M41" s="177">
        <f t="shared" si="6"/>
        <v>8.775123687020589</v>
      </c>
      <c r="N41" s="177">
        <f>1000*F41/D41</f>
        <v>20.363678081798888</v>
      </c>
      <c r="O41" s="177">
        <f>1000*G41/(D41+G41)</f>
        <v>66.0559305689489</v>
      </c>
      <c r="P41" s="177">
        <f>1000*H41/$C41</f>
        <v>8.54666858405771</v>
      </c>
      <c r="Q41" s="178">
        <v>0.73</v>
      </c>
      <c r="R41" s="177">
        <f aca="true" t="shared" si="7" ref="R41:S43">1000*J41/$C41</f>
        <v>9.009698123098545</v>
      </c>
      <c r="S41" s="177">
        <f t="shared" si="7"/>
        <v>-5.590010800622948</v>
      </c>
    </row>
    <row r="42" spans="1:19" ht="14.25" customHeight="1">
      <c r="A42" s="184" t="s">
        <v>282</v>
      </c>
      <c r="B42" s="185"/>
      <c r="C42" s="182">
        <v>982000</v>
      </c>
      <c r="D42" s="181">
        <v>13291</v>
      </c>
      <c r="E42" s="181">
        <v>7830</v>
      </c>
      <c r="F42" s="181">
        <v>299</v>
      </c>
      <c r="G42" s="181">
        <v>1175</v>
      </c>
      <c r="H42" s="181">
        <v>8532</v>
      </c>
      <c r="I42" s="181">
        <v>775</v>
      </c>
      <c r="J42" s="180">
        <f>D42-E42</f>
        <v>5461</v>
      </c>
      <c r="K42" s="179">
        <v>-7492</v>
      </c>
      <c r="L42" s="177">
        <f t="shared" si="6"/>
        <v>13.534623217922608</v>
      </c>
      <c r="M42" s="177">
        <f t="shared" si="6"/>
        <v>7.973523421588594</v>
      </c>
      <c r="N42" s="177">
        <f>1000*F42/D42</f>
        <v>22.496426153035888</v>
      </c>
      <c r="O42" s="177">
        <f>1000*G42/(D42+G42)</f>
        <v>81.22494124153187</v>
      </c>
      <c r="P42" s="177">
        <v>9.2</v>
      </c>
      <c r="Q42" s="178">
        <v>0.8</v>
      </c>
      <c r="R42" s="177">
        <f t="shared" si="7"/>
        <v>5.5610997963340125</v>
      </c>
      <c r="S42" s="177">
        <f t="shared" si="7"/>
        <v>-7.629327902240326</v>
      </c>
    </row>
    <row r="43" spans="1:19" ht="14.25" customHeight="1">
      <c r="A43" s="184" t="s">
        <v>281</v>
      </c>
      <c r="B43" s="185"/>
      <c r="C43" s="182">
        <v>985000</v>
      </c>
      <c r="D43" s="181">
        <v>18006</v>
      </c>
      <c r="E43" s="181">
        <v>7779</v>
      </c>
      <c r="F43" s="181">
        <v>287</v>
      </c>
      <c r="G43" s="181">
        <v>1152</v>
      </c>
      <c r="H43" s="181">
        <v>8616</v>
      </c>
      <c r="I43" s="181">
        <v>793</v>
      </c>
      <c r="J43" s="180">
        <f>D43-E43</f>
        <v>10227</v>
      </c>
      <c r="K43" s="179">
        <v>-5537</v>
      </c>
      <c r="L43" s="177">
        <f t="shared" si="6"/>
        <v>18.28020304568528</v>
      </c>
      <c r="M43" s="177">
        <f t="shared" si="6"/>
        <v>7.8974619289340104</v>
      </c>
      <c r="N43" s="177">
        <f>1000*F43/D43</f>
        <v>15.93913140064423</v>
      </c>
      <c r="O43" s="177">
        <f>1000*G43/(D43+G43)</f>
        <v>60.13153773880363</v>
      </c>
      <c r="P43" s="177">
        <f>1000*H43/$C43</f>
        <v>8.747208121827411</v>
      </c>
      <c r="Q43" s="178">
        <f>1000*I43/$C43</f>
        <v>0.8050761421319796</v>
      </c>
      <c r="R43" s="177">
        <f t="shared" si="7"/>
        <v>10.38274111675127</v>
      </c>
      <c r="S43" s="177">
        <f t="shared" si="7"/>
        <v>-5.621319796954315</v>
      </c>
    </row>
    <row r="44" spans="1:19" ht="14.25" customHeight="1">
      <c r="A44" s="184" t="s">
        <v>280</v>
      </c>
      <c r="B44" s="185"/>
      <c r="C44" s="182">
        <v>991000</v>
      </c>
      <c r="D44" s="181">
        <v>17006</v>
      </c>
      <c r="E44" s="181">
        <v>7823</v>
      </c>
      <c r="F44" s="181">
        <v>262</v>
      </c>
      <c r="G44" s="181">
        <v>1138</v>
      </c>
      <c r="H44" s="181">
        <v>8553</v>
      </c>
      <c r="I44" s="181">
        <v>852</v>
      </c>
      <c r="J44" s="180">
        <f>D44-E44</f>
        <v>9183</v>
      </c>
      <c r="K44" s="179">
        <v>-11771</v>
      </c>
      <c r="L44" s="177">
        <f t="shared" si="6"/>
        <v>17.16044399596367</v>
      </c>
      <c r="M44" s="177">
        <f t="shared" si="6"/>
        <v>7.894046417759839</v>
      </c>
      <c r="N44" s="177">
        <f>1000*F44/D44</f>
        <v>15.406327178642831</v>
      </c>
      <c r="O44" s="177">
        <f>1000*G44/(D44+G44)</f>
        <v>62.720458553791886</v>
      </c>
      <c r="P44" s="177">
        <f>1000*H44/$C44</f>
        <v>8.630676084762866</v>
      </c>
      <c r="Q44" s="178">
        <f>1000*I44/$C44</f>
        <v>0.8597376387487387</v>
      </c>
      <c r="R44" s="177">
        <f>1000*J44/$C44</f>
        <v>9.266397578203835</v>
      </c>
      <c r="S44" s="177">
        <v>-12</v>
      </c>
    </row>
    <row r="45" spans="1:19" ht="14.25" customHeight="1">
      <c r="A45" s="184"/>
      <c r="B45" s="185"/>
      <c r="C45" s="182"/>
      <c r="D45" s="181"/>
      <c r="E45" s="181"/>
      <c r="F45" s="181"/>
      <c r="G45" s="181"/>
      <c r="H45" s="181"/>
      <c r="I45" s="181"/>
      <c r="J45" s="181"/>
      <c r="K45" s="179"/>
      <c r="L45" s="180"/>
      <c r="M45" s="180"/>
      <c r="N45" s="180"/>
      <c r="O45" s="180"/>
      <c r="P45" s="180"/>
      <c r="Q45" s="180"/>
      <c r="R45" s="180"/>
      <c r="S45" s="180"/>
    </row>
    <row r="46" spans="1:19" ht="14.25" customHeight="1">
      <c r="A46" s="184" t="s">
        <v>279</v>
      </c>
      <c r="B46" s="185"/>
      <c r="C46" s="182">
        <v>998000</v>
      </c>
      <c r="D46" s="181">
        <v>17185</v>
      </c>
      <c r="E46" s="181">
        <v>7622</v>
      </c>
      <c r="F46" s="181">
        <v>279</v>
      </c>
      <c r="G46" s="181">
        <v>1106</v>
      </c>
      <c r="H46" s="181">
        <v>9229</v>
      </c>
      <c r="I46" s="181">
        <v>883</v>
      </c>
      <c r="J46" s="180">
        <f>D46-E46</f>
        <v>9563</v>
      </c>
      <c r="K46" s="179">
        <v>-2871</v>
      </c>
      <c r="L46" s="177">
        <f>1000*D46/$C46</f>
        <v>17.21943887775551</v>
      </c>
      <c r="M46" s="177">
        <f>1000*E46/$C46</f>
        <v>7.637274549098197</v>
      </c>
      <c r="N46" s="177">
        <f>1000*F46/D46</f>
        <v>16.23508874018039</v>
      </c>
      <c r="O46" s="177">
        <f>1000*G46/(D46+G46)</f>
        <v>60.46689628779181</v>
      </c>
      <c r="P46" s="177">
        <f aca="true" t="shared" si="8" ref="P46:S47">1000*H46/$C46</f>
        <v>9.24749498997996</v>
      </c>
      <c r="Q46" s="178">
        <f t="shared" si="8"/>
        <v>0.8847695390781564</v>
      </c>
      <c r="R46" s="177">
        <f t="shared" si="8"/>
        <v>9.582164328657315</v>
      </c>
      <c r="S46" s="177">
        <f t="shared" si="8"/>
        <v>-2.876753507014028</v>
      </c>
    </row>
    <row r="47" spans="1:19" ht="14.25" customHeight="1">
      <c r="A47" s="184" t="s">
        <v>278</v>
      </c>
      <c r="B47" s="185" t="s">
        <v>252</v>
      </c>
      <c r="C47" s="182">
        <v>999535</v>
      </c>
      <c r="D47" s="181">
        <v>18125</v>
      </c>
      <c r="E47" s="181">
        <v>7776</v>
      </c>
      <c r="F47" s="181">
        <v>237</v>
      </c>
      <c r="G47" s="181">
        <v>1078</v>
      </c>
      <c r="H47" s="181">
        <v>9776</v>
      </c>
      <c r="I47" s="181">
        <v>955</v>
      </c>
      <c r="J47" s="180">
        <f>D47-E47</f>
        <v>10349</v>
      </c>
      <c r="K47" s="179">
        <v>-1550</v>
      </c>
      <c r="L47" s="177">
        <f>1000*D47/$C47</f>
        <v>18.133432045901344</v>
      </c>
      <c r="M47" s="177">
        <f>1000*E47/$C47</f>
        <v>7.779617522147799</v>
      </c>
      <c r="N47" s="177">
        <f>1000*F47/D47</f>
        <v>13.075862068965517</v>
      </c>
      <c r="O47" s="177">
        <f>1000*G47/(D47+G47)</f>
        <v>56.13706191740874</v>
      </c>
      <c r="P47" s="177">
        <f t="shared" si="8"/>
        <v>9.780547954798982</v>
      </c>
      <c r="Q47" s="178">
        <f t="shared" si="8"/>
        <v>0.9554442815909397</v>
      </c>
      <c r="R47" s="177">
        <f t="shared" si="8"/>
        <v>10.353814523753545</v>
      </c>
      <c r="S47" s="177">
        <f t="shared" si="8"/>
        <v>-1.5507210853046667</v>
      </c>
    </row>
    <row r="48" spans="1:19" ht="14.25" customHeight="1">
      <c r="A48" s="184" t="s">
        <v>277</v>
      </c>
      <c r="B48" s="185"/>
      <c r="C48" s="182">
        <v>1009348</v>
      </c>
      <c r="D48" s="181">
        <v>19065</v>
      </c>
      <c r="E48" s="181">
        <v>7512</v>
      </c>
      <c r="F48" s="181">
        <v>234</v>
      </c>
      <c r="G48" s="181">
        <v>1077</v>
      </c>
      <c r="H48" s="181">
        <v>10154</v>
      </c>
      <c r="I48" s="181">
        <v>1043</v>
      </c>
      <c r="J48" s="180">
        <f>D48-E48</f>
        <v>11553</v>
      </c>
      <c r="K48" s="179">
        <v>-2115</v>
      </c>
      <c r="L48" s="177">
        <f>1000*D48/$C48</f>
        <v>18.888430947502744</v>
      </c>
      <c r="M48" s="177">
        <v>7.5</v>
      </c>
      <c r="N48" s="177">
        <f>1000*F48/D48</f>
        <v>12.273800157356412</v>
      </c>
      <c r="O48" s="177">
        <f>1000*G48/(D48+G48)</f>
        <v>53.470360440869825</v>
      </c>
      <c r="P48" s="177">
        <f>1000*H48/$C48</f>
        <v>10.059959498607022</v>
      </c>
      <c r="Q48" s="178">
        <f>1000*I48/$C48</f>
        <v>1.0333403345526022</v>
      </c>
      <c r="R48" s="177">
        <v>11.5</v>
      </c>
      <c r="S48" s="177">
        <f>1000*K48/$C48</f>
        <v>-2.0954120878032154</v>
      </c>
    </row>
    <row r="49" spans="1:19" ht="14.25" customHeight="1">
      <c r="A49" s="184" t="s">
        <v>276</v>
      </c>
      <c r="B49" s="185"/>
      <c r="C49" s="182">
        <v>1021450</v>
      </c>
      <c r="D49" s="181">
        <v>19818</v>
      </c>
      <c r="E49" s="181">
        <v>7644</v>
      </c>
      <c r="F49" s="181">
        <v>236</v>
      </c>
      <c r="G49" s="181">
        <v>1048</v>
      </c>
      <c r="H49" s="181">
        <v>10020</v>
      </c>
      <c r="I49" s="181">
        <v>1087</v>
      </c>
      <c r="J49" s="180">
        <f>D49-E49</f>
        <v>12174</v>
      </c>
      <c r="K49" s="179">
        <v>-998</v>
      </c>
      <c r="L49" s="177">
        <v>19.5</v>
      </c>
      <c r="M49" s="177">
        <f>1000*E49/$C49</f>
        <v>7.483479367565716</v>
      </c>
      <c r="N49" s="177">
        <f>1000*F49/D49</f>
        <v>11.908366131799374</v>
      </c>
      <c r="O49" s="177">
        <f>1000*G49/(D49+G49)</f>
        <v>50.22524681299722</v>
      </c>
      <c r="P49" s="177">
        <f>1000*H49/$C49</f>
        <v>9.809584414312987</v>
      </c>
      <c r="Q49" s="178">
        <v>1.07</v>
      </c>
      <c r="R49" s="177">
        <v>12.1</v>
      </c>
      <c r="S49" s="177">
        <f>1000*K49/$C49</f>
        <v>-0.9770424396690979</v>
      </c>
    </row>
    <row r="50" spans="1:19" ht="14.25" customHeight="1">
      <c r="A50" s="184" t="s">
        <v>275</v>
      </c>
      <c r="B50" s="185"/>
      <c r="C50" s="182">
        <v>1036942</v>
      </c>
      <c r="D50" s="181">
        <v>20312</v>
      </c>
      <c r="E50" s="181">
        <v>7885</v>
      </c>
      <c r="F50" s="181">
        <v>226</v>
      </c>
      <c r="G50" s="181">
        <v>981</v>
      </c>
      <c r="H50" s="181">
        <v>9743</v>
      </c>
      <c r="I50" s="181">
        <v>1030</v>
      </c>
      <c r="J50" s="180">
        <f>D50-E50</f>
        <v>12427</v>
      </c>
      <c r="K50" s="179">
        <v>1477</v>
      </c>
      <c r="L50" s="177">
        <v>19.7</v>
      </c>
      <c r="M50" s="177">
        <f>1000*E50/$C50</f>
        <v>7.604089717650553</v>
      </c>
      <c r="N50" s="177">
        <f>1000*F50/D50</f>
        <v>11.126427727451752</v>
      </c>
      <c r="O50" s="177">
        <f>1000*G50/(D50+G50)</f>
        <v>46.07147888977598</v>
      </c>
      <c r="P50" s="177">
        <f>1000*H50/$C50</f>
        <v>9.395896781112155</v>
      </c>
      <c r="Q50" s="178">
        <v>1</v>
      </c>
      <c r="R50" s="177">
        <v>12.2</v>
      </c>
      <c r="S50" s="177">
        <f>1000*K50/$C50</f>
        <v>1.424380534301822</v>
      </c>
    </row>
    <row r="51" spans="1:19" ht="14.25" customHeight="1">
      <c r="A51" s="184"/>
      <c r="B51" s="185"/>
      <c r="C51" s="182"/>
      <c r="D51" s="181"/>
      <c r="E51" s="181"/>
      <c r="F51" s="181"/>
      <c r="G51" s="181"/>
      <c r="H51" s="181"/>
      <c r="I51" s="181"/>
      <c r="J51" s="181"/>
      <c r="K51" s="179"/>
      <c r="L51" s="180"/>
      <c r="M51" s="180"/>
      <c r="N51" s="180"/>
      <c r="O51" s="180"/>
      <c r="P51" s="180"/>
      <c r="Q51" s="180"/>
      <c r="R51" s="177"/>
      <c r="S51" s="180"/>
    </row>
    <row r="52" spans="1:19" ht="14.25" customHeight="1">
      <c r="A52" s="184" t="s">
        <v>274</v>
      </c>
      <c r="B52" s="185"/>
      <c r="C52" s="182">
        <v>1052801</v>
      </c>
      <c r="D52" s="181">
        <v>19723</v>
      </c>
      <c r="E52" s="181">
        <v>7857</v>
      </c>
      <c r="F52" s="181">
        <v>228</v>
      </c>
      <c r="G52" s="181">
        <v>993</v>
      </c>
      <c r="H52" s="181">
        <v>9023</v>
      </c>
      <c r="I52" s="181">
        <v>1053</v>
      </c>
      <c r="J52" s="180">
        <f>D52-E52</f>
        <v>11866</v>
      </c>
      <c r="K52" s="179">
        <v>1956</v>
      </c>
      <c r="L52" s="177">
        <v>18.9</v>
      </c>
      <c r="M52" s="177">
        <f>1000*E52/$C52</f>
        <v>7.462948838384462</v>
      </c>
      <c r="N52" s="177">
        <f>1000*F52/D52</f>
        <v>11.560107488718755</v>
      </c>
      <c r="O52" s="177">
        <f>1000*G52/(D52+G52)</f>
        <v>47.933964085730835</v>
      </c>
      <c r="P52" s="177">
        <f>1000*H52/$C52</f>
        <v>8.570470582759706</v>
      </c>
      <c r="Q52" s="178">
        <v>1.01</v>
      </c>
      <c r="R52" s="177">
        <v>11.4</v>
      </c>
      <c r="S52" s="177">
        <f>1000*K52/$C52</f>
        <v>1.8579009708387435</v>
      </c>
    </row>
    <row r="53" spans="1:19" ht="14.25" customHeight="1">
      <c r="A53" s="184" t="s">
        <v>273</v>
      </c>
      <c r="B53" s="185" t="s">
        <v>252</v>
      </c>
      <c r="C53" s="182">
        <v>1066896</v>
      </c>
      <c r="D53" s="181">
        <v>18817</v>
      </c>
      <c r="E53" s="181">
        <v>7706</v>
      </c>
      <c r="F53" s="181">
        <v>186</v>
      </c>
      <c r="G53" s="181">
        <v>901</v>
      </c>
      <c r="H53" s="181">
        <v>8427</v>
      </c>
      <c r="I53" s="181">
        <v>1120</v>
      </c>
      <c r="J53" s="180">
        <f>D53-E53</f>
        <v>11111</v>
      </c>
      <c r="K53" s="179">
        <v>617</v>
      </c>
      <c r="L53" s="177">
        <f>1000*D53/$C53</f>
        <v>17.63714551371455</v>
      </c>
      <c r="M53" s="177">
        <f>1000*E53/$C53</f>
        <v>7.222822093249952</v>
      </c>
      <c r="N53" s="177">
        <f>1000*F53/D53</f>
        <v>9.884678747940692</v>
      </c>
      <c r="O53" s="177">
        <f>1000*G53/(D53+G53)</f>
        <v>45.694289481691854</v>
      </c>
      <c r="P53" s="177">
        <f>1000*H53/$C53</f>
        <v>7.8986142979259455</v>
      </c>
      <c r="Q53" s="178">
        <f>1000*I53/$C53</f>
        <v>1.049774298525817</v>
      </c>
      <c r="R53" s="177">
        <v>10.6</v>
      </c>
      <c r="S53" s="177">
        <f>1000*K53/$C53</f>
        <v>0.578313162670026</v>
      </c>
    </row>
    <row r="54" spans="1:19" ht="14.25" customHeight="1">
      <c r="A54" s="184" t="s">
        <v>272</v>
      </c>
      <c r="B54" s="185"/>
      <c r="C54" s="182">
        <v>1078685</v>
      </c>
      <c r="D54" s="181">
        <v>18062</v>
      </c>
      <c r="E54" s="181">
        <v>7539</v>
      </c>
      <c r="F54" s="181">
        <v>166</v>
      </c>
      <c r="G54" s="181">
        <v>842</v>
      </c>
      <c r="H54" s="181">
        <v>7784</v>
      </c>
      <c r="I54" s="181">
        <v>1167</v>
      </c>
      <c r="J54" s="180">
        <f>D54-E54</f>
        <v>10523</v>
      </c>
      <c r="K54" s="179">
        <v>1171</v>
      </c>
      <c r="L54" s="177">
        <v>16.8</v>
      </c>
      <c r="M54" s="177">
        <f>1000*E54/$C54</f>
        <v>6.989065389803326</v>
      </c>
      <c r="N54" s="177">
        <f>1000*F54/D54</f>
        <v>9.19056582881187</v>
      </c>
      <c r="O54" s="177">
        <f>1000*G54/(D54+G54)</f>
        <v>44.54083791790097</v>
      </c>
      <c r="P54" s="177">
        <f>1000*H54/$C54</f>
        <v>7.2161937915146686</v>
      </c>
      <c r="Q54" s="178">
        <f>1000*I54/$C54</f>
        <v>1.0818728359066827</v>
      </c>
      <c r="R54" s="177">
        <v>9.9</v>
      </c>
      <c r="S54" s="177">
        <f>1000*K54/$C54</f>
        <v>1.0855810547101332</v>
      </c>
    </row>
    <row r="55" spans="1:19" ht="14.25" customHeight="1">
      <c r="A55" s="184" t="s">
        <v>271</v>
      </c>
      <c r="B55" s="185"/>
      <c r="C55" s="182">
        <v>1088566</v>
      </c>
      <c r="D55" s="181">
        <v>17009</v>
      </c>
      <c r="E55" s="181">
        <v>7506</v>
      </c>
      <c r="F55" s="181">
        <v>160</v>
      </c>
      <c r="G55" s="181">
        <v>901</v>
      </c>
      <c r="H55" s="181">
        <v>7335</v>
      </c>
      <c r="I55" s="181">
        <v>1163</v>
      </c>
      <c r="J55" s="180">
        <f>D55-E55</f>
        <v>9503</v>
      </c>
      <c r="K55" s="179">
        <v>-203</v>
      </c>
      <c r="L55" s="177">
        <f>1000*D55/$C55</f>
        <v>15.625143537461211</v>
      </c>
      <c r="M55" s="177">
        <f>1000*E55/$C55</f>
        <v>6.895309976611432</v>
      </c>
      <c r="N55" s="177">
        <f>1000*F55/D55</f>
        <v>9.40678464342407</v>
      </c>
      <c r="O55" s="177">
        <f>1000*G55/(D55+G55)</f>
        <v>50.3070910106086</v>
      </c>
      <c r="P55" s="177">
        <f>1000*H55/$C55</f>
        <v>6.738222579062731</v>
      </c>
      <c r="Q55" s="178">
        <f>1000*I55/$C55</f>
        <v>1.0683780312815208</v>
      </c>
      <c r="R55" s="177">
        <v>8.8</v>
      </c>
      <c r="S55" s="177">
        <f>1000*K55/$C55</f>
        <v>-0.1864838696045991</v>
      </c>
    </row>
    <row r="56" spans="1:19" ht="14.25" customHeight="1">
      <c r="A56" s="184" t="s">
        <v>270</v>
      </c>
      <c r="B56" s="185"/>
      <c r="C56" s="182">
        <v>1097284</v>
      </c>
      <c r="D56" s="181">
        <v>16462</v>
      </c>
      <c r="E56" s="181">
        <v>7466</v>
      </c>
      <c r="F56" s="181">
        <v>123</v>
      </c>
      <c r="G56" s="181">
        <v>786</v>
      </c>
      <c r="H56" s="181">
        <v>7180</v>
      </c>
      <c r="I56" s="181">
        <v>1151</v>
      </c>
      <c r="J56" s="180">
        <f>D56-E56</f>
        <v>8996</v>
      </c>
      <c r="K56" s="179">
        <v>42</v>
      </c>
      <c r="L56" s="177">
        <f>1000*D56/$C56</f>
        <v>15.002497074595091</v>
      </c>
      <c r="M56" s="177">
        <f>1000*E56/$C56</f>
        <v>6.80407260107684</v>
      </c>
      <c r="N56" s="177">
        <f>1000*F56/D56</f>
        <v>7.47175312841696</v>
      </c>
      <c r="O56" s="177">
        <f>1000*G56/(D56+G56)</f>
        <v>45.570500927643785</v>
      </c>
      <c r="P56" s="177">
        <f>1000*H56/$C56</f>
        <v>6.5434290484505375</v>
      </c>
      <c r="Q56" s="178">
        <f>1000*I56/$C56</f>
        <v>1.0489535981569038</v>
      </c>
      <c r="R56" s="177">
        <v>8.3</v>
      </c>
      <c r="S56" s="177">
        <f>1000*K56/$C56</f>
        <v>0.03827632591015635</v>
      </c>
    </row>
    <row r="57" spans="1:19" ht="14.25" customHeight="1">
      <c r="A57" s="184"/>
      <c r="B57" s="185"/>
      <c r="C57" s="182"/>
      <c r="D57" s="181"/>
      <c r="E57" s="181"/>
      <c r="F57" s="181"/>
      <c r="G57" s="181"/>
      <c r="H57" s="181"/>
      <c r="I57" s="181"/>
      <c r="J57" s="181"/>
      <c r="K57" s="179"/>
      <c r="L57" s="180"/>
      <c r="M57" s="180"/>
      <c r="N57" s="180"/>
      <c r="O57" s="180"/>
      <c r="P57" s="180"/>
      <c r="Q57" s="180"/>
      <c r="R57" s="180"/>
      <c r="S57" s="180"/>
    </row>
    <row r="58" spans="1:19" ht="14.25" customHeight="1">
      <c r="A58" s="184" t="s">
        <v>269</v>
      </c>
      <c r="B58" s="185"/>
      <c r="C58" s="182">
        <v>1107627</v>
      </c>
      <c r="D58" s="181">
        <v>15863</v>
      </c>
      <c r="E58" s="181">
        <v>7361</v>
      </c>
      <c r="F58" s="181">
        <v>137</v>
      </c>
      <c r="G58" s="181">
        <v>737</v>
      </c>
      <c r="H58" s="181">
        <v>7046</v>
      </c>
      <c r="I58" s="181">
        <v>1275</v>
      </c>
      <c r="J58" s="180">
        <f>D58-E58</f>
        <v>8502</v>
      </c>
      <c r="K58" s="179">
        <v>503</v>
      </c>
      <c r="L58" s="177">
        <f aca="true" t="shared" si="9" ref="L58:M62">1000*D58/$C58</f>
        <v>14.321608267042967</v>
      </c>
      <c r="M58" s="177">
        <f t="shared" si="9"/>
        <v>6.64573904392002</v>
      </c>
      <c r="N58" s="177">
        <f>1000*F58/D58</f>
        <v>8.636449599697409</v>
      </c>
      <c r="O58" s="177">
        <f>1000*G58/(D58+G58)</f>
        <v>44.397590361445786</v>
      </c>
      <c r="P58" s="177">
        <f aca="true" t="shared" si="10" ref="P58:S59">1000*H58/$C58</f>
        <v>6.361347276655408</v>
      </c>
      <c r="Q58" s="178">
        <f t="shared" si="10"/>
        <v>1.1511095341662851</v>
      </c>
      <c r="R58" s="177">
        <f t="shared" si="10"/>
        <v>7.675869223122946</v>
      </c>
      <c r="S58" s="177">
        <f t="shared" si="10"/>
        <v>0.4541239966161894</v>
      </c>
    </row>
    <row r="59" spans="1:19" ht="14.25" customHeight="1">
      <c r="A59" s="184" t="s">
        <v>268</v>
      </c>
      <c r="B59" s="185" t="s">
        <v>252</v>
      </c>
      <c r="C59" s="182">
        <v>1116217</v>
      </c>
      <c r="D59" s="181">
        <v>15138</v>
      </c>
      <c r="E59" s="181">
        <v>7681</v>
      </c>
      <c r="F59" s="181">
        <v>125</v>
      </c>
      <c r="G59" s="181">
        <v>702</v>
      </c>
      <c r="H59" s="181">
        <v>6932</v>
      </c>
      <c r="I59" s="181">
        <v>1267</v>
      </c>
      <c r="J59" s="180">
        <f>D59-E59</f>
        <v>7457</v>
      </c>
      <c r="K59" s="179">
        <v>550</v>
      </c>
      <c r="L59" s="177">
        <f t="shared" si="9"/>
        <v>13.561879096985622</v>
      </c>
      <c r="M59" s="177">
        <f t="shared" si="9"/>
        <v>6.8812784610877635</v>
      </c>
      <c r="N59" s="177">
        <f>1000*F59/D59</f>
        <v>8.257365570088519</v>
      </c>
      <c r="O59" s="177">
        <f>1000*G59/(D59+G59)</f>
        <v>44.31818181818182</v>
      </c>
      <c r="P59" s="177">
        <f t="shared" si="10"/>
        <v>6.210261983109019</v>
      </c>
      <c r="Q59" s="178">
        <f t="shared" si="10"/>
        <v>1.1350839487303992</v>
      </c>
      <c r="R59" s="177">
        <f t="shared" si="10"/>
        <v>6.680600635897859</v>
      </c>
      <c r="S59" s="177">
        <f t="shared" si="10"/>
        <v>0.4927357314930699</v>
      </c>
    </row>
    <row r="60" spans="1:19" ht="14.25" customHeight="1">
      <c r="A60" s="184" t="s">
        <v>267</v>
      </c>
      <c r="B60" s="185"/>
      <c r="C60" s="182">
        <v>1122579</v>
      </c>
      <c r="D60" s="181">
        <v>14320</v>
      </c>
      <c r="E60" s="181">
        <v>7676</v>
      </c>
      <c r="F60" s="181">
        <v>103</v>
      </c>
      <c r="G60" s="181">
        <v>696</v>
      </c>
      <c r="H60" s="181">
        <v>6973</v>
      </c>
      <c r="I60" s="181">
        <v>1318</v>
      </c>
      <c r="J60" s="180">
        <f>D60-E60</f>
        <v>6644</v>
      </c>
      <c r="K60" s="179">
        <v>-269</v>
      </c>
      <c r="L60" s="177">
        <f t="shared" si="9"/>
        <v>12.756340533717449</v>
      </c>
      <c r="M60" s="177">
        <f t="shared" si="9"/>
        <v>6.837826112906085</v>
      </c>
      <c r="N60" s="177">
        <f>1000*F60/D60</f>
        <v>7.192737430167598</v>
      </c>
      <c r="O60" s="177">
        <f>1000*G60/(D60+G60)</f>
        <v>46.350559403303144</v>
      </c>
      <c r="P60" s="177">
        <f aca="true" t="shared" si="11" ref="P60:Q62">1000*H60/$C60</f>
        <v>6.2115895629617155</v>
      </c>
      <c r="Q60" s="178">
        <f t="shared" si="11"/>
        <v>1.1740821804077932</v>
      </c>
      <c r="R60" s="177">
        <v>6</v>
      </c>
      <c r="S60" s="177">
        <f>1000*K60/$C60</f>
        <v>-0.23962678795879844</v>
      </c>
    </row>
    <row r="61" spans="1:19" ht="14.25" customHeight="1">
      <c r="A61" s="184" t="s">
        <v>266</v>
      </c>
      <c r="B61" s="185"/>
      <c r="C61" s="182">
        <v>1129065</v>
      </c>
      <c r="D61" s="181">
        <v>14418</v>
      </c>
      <c r="E61" s="181">
        <v>7224</v>
      </c>
      <c r="F61" s="181">
        <v>86</v>
      </c>
      <c r="G61" s="181">
        <v>685</v>
      </c>
      <c r="H61" s="181">
        <v>7149</v>
      </c>
      <c r="I61" s="181">
        <v>1358</v>
      </c>
      <c r="J61" s="180">
        <f>D61-E61</f>
        <v>7194</v>
      </c>
      <c r="K61" s="179">
        <v>144</v>
      </c>
      <c r="L61" s="177">
        <f t="shared" si="9"/>
        <v>12.769858245539451</v>
      </c>
      <c r="M61" s="177">
        <f t="shared" si="9"/>
        <v>6.398214451780898</v>
      </c>
      <c r="N61" s="177">
        <f>1000*F61/D61</f>
        <v>5.9647662643917325</v>
      </c>
      <c r="O61" s="177">
        <f>1000*G61/(D61+G61)</f>
        <v>45.3552274382573</v>
      </c>
      <c r="P61" s="177">
        <f t="shared" si="11"/>
        <v>6.331787806725034</v>
      </c>
      <c r="Q61" s="178">
        <f t="shared" si="11"/>
        <v>1.2027651198115255</v>
      </c>
      <c r="R61" s="177">
        <f>1000*J61/$C61</f>
        <v>6.371643793758553</v>
      </c>
      <c r="S61" s="177">
        <f>1000*K61/$C61</f>
        <v>0.12753915850726044</v>
      </c>
    </row>
    <row r="62" spans="1:19" ht="14.25" customHeight="1">
      <c r="A62" s="184" t="s">
        <v>265</v>
      </c>
      <c r="B62" s="185"/>
      <c r="C62" s="182">
        <v>1134996</v>
      </c>
      <c r="D62" s="181">
        <v>14212</v>
      </c>
      <c r="E62" s="181">
        <v>7538</v>
      </c>
      <c r="F62" s="181">
        <v>82</v>
      </c>
      <c r="G62" s="181">
        <v>624</v>
      </c>
      <c r="H62" s="181">
        <v>6678</v>
      </c>
      <c r="I62" s="181">
        <v>1392</v>
      </c>
      <c r="J62" s="180">
        <f>D62-E62</f>
        <v>6674</v>
      </c>
      <c r="K62" s="179">
        <v>-1008</v>
      </c>
      <c r="L62" s="177">
        <f t="shared" si="9"/>
        <v>12.521630032176326</v>
      </c>
      <c r="M62" s="177">
        <f t="shared" si="9"/>
        <v>6.641433097561578</v>
      </c>
      <c r="N62" s="177">
        <f>1000*F62/D62</f>
        <v>5.769772023641993</v>
      </c>
      <c r="O62" s="177">
        <f>1000*G62/(D62+G62)</f>
        <v>42.05985440819628</v>
      </c>
      <c r="P62" s="177">
        <f t="shared" si="11"/>
        <v>5.883721176109872</v>
      </c>
      <c r="Q62" s="178">
        <f t="shared" si="11"/>
        <v>1.2264360403032257</v>
      </c>
      <c r="R62" s="177">
        <f>1000*J62/$C62</f>
        <v>5.880196934614747</v>
      </c>
      <c r="S62" s="177">
        <f>1000*K62/$C62</f>
        <v>-0.8881088567713014</v>
      </c>
    </row>
    <row r="63" spans="1:19" ht="14.25" customHeight="1">
      <c r="A63" s="184"/>
      <c r="B63" s="185"/>
      <c r="C63" s="182"/>
      <c r="D63" s="181"/>
      <c r="E63" s="181"/>
      <c r="F63" s="181"/>
      <c r="G63" s="181"/>
      <c r="H63" s="181"/>
      <c r="I63" s="181"/>
      <c r="J63" s="181"/>
      <c r="K63" s="179"/>
      <c r="L63" s="180"/>
      <c r="M63" s="180"/>
      <c r="N63" s="180"/>
      <c r="O63" s="180"/>
      <c r="P63" s="180"/>
      <c r="Q63" s="180"/>
      <c r="R63" s="180"/>
      <c r="S63" s="180"/>
    </row>
    <row r="64" spans="1:19" ht="14.25" customHeight="1">
      <c r="A64" s="184" t="s">
        <v>264</v>
      </c>
      <c r="B64" s="185"/>
      <c r="C64" s="182">
        <v>1139583</v>
      </c>
      <c r="D64" s="181">
        <v>13965</v>
      </c>
      <c r="E64" s="181">
        <v>7597</v>
      </c>
      <c r="F64" s="181">
        <v>94</v>
      </c>
      <c r="G64" s="181">
        <v>659</v>
      </c>
      <c r="H64" s="181">
        <v>6571</v>
      </c>
      <c r="I64" s="181">
        <v>1371</v>
      </c>
      <c r="J64" s="180">
        <f>D64-E64</f>
        <v>6368</v>
      </c>
      <c r="K64" s="179">
        <v>-1673</v>
      </c>
      <c r="L64" s="177">
        <f aca="true" t="shared" si="12" ref="L64:M68">1000*D64/$C64</f>
        <v>12.25448256072616</v>
      </c>
      <c r="M64" s="177">
        <f t="shared" si="12"/>
        <v>6.666473613593745</v>
      </c>
      <c r="N64" s="177">
        <f>1000*F64/D64</f>
        <v>6.731113498030791</v>
      </c>
      <c r="O64" s="177">
        <f>1000*G64/(D64+G64)</f>
        <v>45.0629102844639</v>
      </c>
      <c r="P64" s="177">
        <f aca="true" t="shared" si="13" ref="P64:S68">1000*H64/$C64</f>
        <v>5.766144282601618</v>
      </c>
      <c r="Q64" s="178">
        <f t="shared" si="13"/>
        <v>1.2030716498929872</v>
      </c>
      <c r="R64" s="177">
        <f t="shared" si="13"/>
        <v>5.588008947132416</v>
      </c>
      <c r="S64" s="177">
        <f t="shared" si="13"/>
        <v>-1.4680808681772193</v>
      </c>
    </row>
    <row r="65" spans="1:19" ht="14.25" customHeight="1">
      <c r="A65" s="184" t="s">
        <v>263</v>
      </c>
      <c r="B65" s="185" t="s">
        <v>252</v>
      </c>
      <c r="C65" s="182">
        <v>1149057</v>
      </c>
      <c r="D65" s="181">
        <v>13256</v>
      </c>
      <c r="E65" s="181">
        <v>7657</v>
      </c>
      <c r="F65" s="181">
        <v>66</v>
      </c>
      <c r="G65" s="181">
        <v>557</v>
      </c>
      <c r="H65" s="181">
        <v>6552</v>
      </c>
      <c r="I65" s="181">
        <v>1374</v>
      </c>
      <c r="J65" s="180">
        <f>D65-E65</f>
        <v>5599</v>
      </c>
      <c r="K65" s="179">
        <v>-1416</v>
      </c>
      <c r="L65" s="177">
        <f t="shared" si="12"/>
        <v>11.536416383173332</v>
      </c>
      <c r="M65" s="177">
        <f t="shared" si="12"/>
        <v>6.663725124167034</v>
      </c>
      <c r="N65" s="177">
        <f>1000*F65/D65</f>
        <v>4.978877489438744</v>
      </c>
      <c r="O65" s="177">
        <f>1000*G65/(D65+G65)</f>
        <v>40.324332150872365</v>
      </c>
      <c r="P65" s="177">
        <f t="shared" si="13"/>
        <v>5.702066999287242</v>
      </c>
      <c r="Q65" s="178">
        <f t="shared" si="13"/>
        <v>1.1957631344659143</v>
      </c>
      <c r="R65" s="177">
        <f t="shared" si="13"/>
        <v>4.872691259006298</v>
      </c>
      <c r="S65" s="177">
        <f t="shared" si="13"/>
        <v>-1.2323148459998068</v>
      </c>
    </row>
    <row r="66" spans="1:19" ht="14.25" customHeight="1">
      <c r="A66" s="184" t="s">
        <v>262</v>
      </c>
      <c r="B66" s="185"/>
      <c r="C66" s="182">
        <v>1151593</v>
      </c>
      <c r="D66" s="181">
        <v>13031</v>
      </c>
      <c r="E66" s="181">
        <v>7712</v>
      </c>
      <c r="F66" s="181">
        <v>61</v>
      </c>
      <c r="G66" s="181">
        <v>541</v>
      </c>
      <c r="H66" s="181">
        <v>6441</v>
      </c>
      <c r="I66" s="181">
        <v>1358</v>
      </c>
      <c r="J66" s="180">
        <f>D66-E66</f>
        <v>5319</v>
      </c>
      <c r="K66" s="179">
        <v>-2320</v>
      </c>
      <c r="L66" s="177">
        <f t="shared" si="12"/>
        <v>11.315629740715687</v>
      </c>
      <c r="M66" s="177">
        <f t="shared" si="12"/>
        <v>6.696810418264092</v>
      </c>
      <c r="N66" s="177">
        <f>1000*F66/D66</f>
        <v>4.68114496201366</v>
      </c>
      <c r="O66" s="177">
        <f>1000*G66/(D66+G66)</f>
        <v>39.86147951665193</v>
      </c>
      <c r="P66" s="177">
        <f t="shared" si="13"/>
        <v>5.593121875523731</v>
      </c>
      <c r="Q66" s="178">
        <f t="shared" si="13"/>
        <v>1.1792360669090556</v>
      </c>
      <c r="R66" s="177">
        <f t="shared" si="13"/>
        <v>4.618819322451595</v>
      </c>
      <c r="S66" s="177">
        <f t="shared" si="13"/>
        <v>-2.014600644498534</v>
      </c>
    </row>
    <row r="67" spans="1:19" ht="14.25" customHeight="1">
      <c r="A67" s="184" t="s">
        <v>261</v>
      </c>
      <c r="B67" s="185"/>
      <c r="C67" s="182">
        <v>1153553</v>
      </c>
      <c r="D67" s="181">
        <v>12318</v>
      </c>
      <c r="E67" s="181">
        <v>7652</v>
      </c>
      <c r="F67" s="181">
        <v>45</v>
      </c>
      <c r="G67" s="181">
        <v>604</v>
      </c>
      <c r="H67" s="181">
        <v>6117</v>
      </c>
      <c r="I67" s="181">
        <v>1361</v>
      </c>
      <c r="J67" s="180">
        <f>D67-E67</f>
        <v>4666</v>
      </c>
      <c r="K67" s="179">
        <v>-2617</v>
      </c>
      <c r="L67" s="177">
        <f t="shared" si="12"/>
        <v>10.678313003390395</v>
      </c>
      <c r="M67" s="177">
        <f t="shared" si="12"/>
        <v>6.6334186639018755</v>
      </c>
      <c r="N67" s="177">
        <f>1000*F67/D67</f>
        <v>3.653190452995616</v>
      </c>
      <c r="O67" s="177">
        <f>1000*G67/(D67+G67)</f>
        <v>46.741990403962234</v>
      </c>
      <c r="P67" s="177">
        <f t="shared" si="13"/>
        <v>5.302747251318318</v>
      </c>
      <c r="Q67" s="178">
        <f t="shared" si="13"/>
        <v>1.1798330895936293</v>
      </c>
      <c r="R67" s="177">
        <f t="shared" si="13"/>
        <v>4.044894339488519</v>
      </c>
      <c r="S67" s="177">
        <f t="shared" si="13"/>
        <v>-2.268643053245061</v>
      </c>
    </row>
    <row r="68" spans="1:19" ht="14.25" customHeight="1">
      <c r="A68" s="184" t="s">
        <v>260</v>
      </c>
      <c r="B68" s="185"/>
      <c r="C68" s="182">
        <v>1156012</v>
      </c>
      <c r="D68" s="181">
        <v>12317</v>
      </c>
      <c r="E68" s="181">
        <v>8261</v>
      </c>
      <c r="F68" s="181">
        <v>62</v>
      </c>
      <c r="G68" s="181">
        <v>461</v>
      </c>
      <c r="H68" s="181">
        <v>6092</v>
      </c>
      <c r="I68" s="181">
        <v>1285</v>
      </c>
      <c r="J68" s="180">
        <f>D68-E68</f>
        <v>4056</v>
      </c>
      <c r="K68" s="179">
        <v>-1427</v>
      </c>
      <c r="L68" s="177">
        <f t="shared" si="12"/>
        <v>10.654733687885592</v>
      </c>
      <c r="M68" s="177">
        <f t="shared" si="12"/>
        <v>7.146119590454078</v>
      </c>
      <c r="N68" s="177">
        <f>1000*F68/D68</f>
        <v>5.033693269464967</v>
      </c>
      <c r="O68" s="177">
        <f>1000*G68/(D68+G68)</f>
        <v>36.077633432462044</v>
      </c>
      <c r="P68" s="177">
        <f t="shared" si="13"/>
        <v>5.269841489534711</v>
      </c>
      <c r="Q68" s="178">
        <f t="shared" si="13"/>
        <v>1.1115801566073709</v>
      </c>
      <c r="R68" s="177">
        <f t="shared" si="13"/>
        <v>3.5086140974315145</v>
      </c>
      <c r="S68" s="177">
        <f t="shared" si="13"/>
        <v>-1.234416251734411</v>
      </c>
    </row>
    <row r="69" spans="1:19" ht="14.25" customHeight="1">
      <c r="A69" s="184"/>
      <c r="B69" s="185"/>
      <c r="C69" s="182"/>
      <c r="D69" s="181"/>
      <c r="E69" s="181"/>
      <c r="F69" s="181"/>
      <c r="G69" s="181"/>
      <c r="H69" s="181"/>
      <c r="I69" s="181"/>
      <c r="J69" s="181"/>
      <c r="K69" s="179"/>
      <c r="L69" s="180"/>
      <c r="M69" s="180"/>
      <c r="N69" s="180"/>
      <c r="O69" s="180"/>
      <c r="P69" s="180"/>
      <c r="Q69" s="180"/>
      <c r="R69" s="180"/>
      <c r="S69" s="180"/>
    </row>
    <row r="70" spans="1:19" ht="14.25" customHeight="1">
      <c r="A70" s="186" t="s">
        <v>259</v>
      </c>
      <c r="B70" s="185"/>
      <c r="C70" s="182">
        <v>1156669</v>
      </c>
      <c r="D70" s="181">
        <v>11684</v>
      </c>
      <c r="E70" s="181">
        <v>8091</v>
      </c>
      <c r="F70" s="181">
        <v>34</v>
      </c>
      <c r="G70" s="181">
        <v>456</v>
      </c>
      <c r="H70" s="181">
        <v>6035</v>
      </c>
      <c r="I70" s="181">
        <v>1275</v>
      </c>
      <c r="J70" s="180">
        <f>D70-E70</f>
        <v>3593</v>
      </c>
      <c r="K70" s="179">
        <v>-2731</v>
      </c>
      <c r="L70" s="177">
        <f aca="true" t="shared" si="14" ref="L70:M74">1000*D70/$C70</f>
        <v>10.10142054468478</v>
      </c>
      <c r="M70" s="177">
        <f t="shared" si="14"/>
        <v>6.995086753427299</v>
      </c>
      <c r="N70" s="177">
        <f>1000*F70/D70</f>
        <v>2.909962341663814</v>
      </c>
      <c r="O70" s="177">
        <f>1000*G70/(D70+G70)</f>
        <v>37.56177924217463</v>
      </c>
      <c r="P70" s="177">
        <f aca="true" t="shared" si="15" ref="P70:S71">1000*H70/$C70</f>
        <v>5.217568725365684</v>
      </c>
      <c r="Q70" s="178">
        <f t="shared" si="15"/>
        <v>1.1023032518378204</v>
      </c>
      <c r="R70" s="177">
        <f t="shared" si="15"/>
        <v>3.1063337912574815</v>
      </c>
      <c r="S70" s="177">
        <f t="shared" si="15"/>
        <v>-2.361090337858108</v>
      </c>
    </row>
    <row r="71" spans="1:19" ht="14.25" customHeight="1">
      <c r="A71" s="184" t="s">
        <v>258</v>
      </c>
      <c r="B71" s="185" t="s">
        <v>252</v>
      </c>
      <c r="C71" s="182">
        <v>1160066</v>
      </c>
      <c r="D71" s="181">
        <v>11535</v>
      </c>
      <c r="E71" s="181">
        <v>8231</v>
      </c>
      <c r="F71" s="181">
        <v>52</v>
      </c>
      <c r="G71" s="181">
        <v>507</v>
      </c>
      <c r="H71" s="181">
        <v>6052</v>
      </c>
      <c r="I71" s="181">
        <v>1208</v>
      </c>
      <c r="J71" s="180">
        <f>D71-E71</f>
        <v>3304</v>
      </c>
      <c r="K71" s="179">
        <v>-1340</v>
      </c>
      <c r="L71" s="177">
        <f t="shared" si="14"/>
        <v>9.943399772081934</v>
      </c>
      <c r="M71" s="177">
        <f t="shared" si="14"/>
        <v>7.095285957867914</v>
      </c>
      <c r="N71" s="177">
        <f>1000*F71/D71</f>
        <v>4.508019072388383</v>
      </c>
      <c r="O71" s="177">
        <f>1000*G71/(D71+G71)</f>
        <v>42.10264075734928</v>
      </c>
      <c r="P71" s="177">
        <f t="shared" si="15"/>
        <v>5.216944553154734</v>
      </c>
      <c r="Q71" s="178">
        <f t="shared" si="15"/>
        <v>1.0413200628240118</v>
      </c>
      <c r="R71" s="177">
        <f t="shared" si="15"/>
        <v>2.848113814214019</v>
      </c>
      <c r="S71" s="177">
        <f t="shared" si="15"/>
        <v>-1.1551066922054434</v>
      </c>
    </row>
    <row r="72" spans="1:19" ht="14.25" customHeight="1">
      <c r="A72" s="184" t="s">
        <v>257</v>
      </c>
      <c r="B72" s="185"/>
      <c r="C72" s="182">
        <v>1161509</v>
      </c>
      <c r="D72" s="181">
        <v>11284</v>
      </c>
      <c r="E72" s="181">
        <v>8516</v>
      </c>
      <c r="F72" s="181">
        <v>58</v>
      </c>
      <c r="G72" s="181">
        <v>445</v>
      </c>
      <c r="H72" s="181">
        <v>6285</v>
      </c>
      <c r="I72" s="181">
        <v>1296</v>
      </c>
      <c r="J72" s="180">
        <f>D72-E72</f>
        <v>2768</v>
      </c>
      <c r="K72" s="179">
        <v>-1265</v>
      </c>
      <c r="L72" s="177">
        <f t="shared" si="14"/>
        <v>9.714948399022306</v>
      </c>
      <c r="M72" s="177">
        <f t="shared" si="14"/>
        <v>7.331841595717296</v>
      </c>
      <c r="N72" s="177">
        <f>1000*F72/D72</f>
        <v>5.140021269053527</v>
      </c>
      <c r="O72" s="177">
        <f>1000*G72/(D72+G72)</f>
        <v>37.940148350242985</v>
      </c>
      <c r="P72" s="177">
        <f>1000*H72/$C72</f>
        <v>5.411064399845373</v>
      </c>
      <c r="Q72" s="178">
        <v>1.11</v>
      </c>
      <c r="R72" s="177">
        <f aca="true" t="shared" si="16" ref="R72:S74">1000*J72/$C72</f>
        <v>2.383106803305011</v>
      </c>
      <c r="S72" s="177">
        <f t="shared" si="16"/>
        <v>-1.0891004718861412</v>
      </c>
    </row>
    <row r="73" spans="1:19" ht="14.25" customHeight="1">
      <c r="A73" s="184" t="s">
        <v>256</v>
      </c>
      <c r="B73" s="185"/>
      <c r="C73" s="182">
        <v>1163645</v>
      </c>
      <c r="D73" s="181">
        <v>11401</v>
      </c>
      <c r="E73" s="181">
        <v>8641</v>
      </c>
      <c r="F73" s="181">
        <v>52</v>
      </c>
      <c r="G73" s="181">
        <v>408</v>
      </c>
      <c r="H73" s="181">
        <v>6230</v>
      </c>
      <c r="I73" s="181">
        <v>1352</v>
      </c>
      <c r="J73" s="180">
        <f>D73-E73</f>
        <v>2760</v>
      </c>
      <c r="K73" s="179">
        <v>-166</v>
      </c>
      <c r="L73" s="177">
        <f t="shared" si="14"/>
        <v>9.797661657979882</v>
      </c>
      <c r="M73" s="177">
        <f t="shared" si="14"/>
        <v>7.425804261608996</v>
      </c>
      <c r="N73" s="177">
        <f>1000*F73/D73</f>
        <v>4.561003420752566</v>
      </c>
      <c r="O73" s="177">
        <f>1000*G73/(D73+G73)</f>
        <v>34.549919552883395</v>
      </c>
      <c r="P73" s="177">
        <f>1000*H73/$C73</f>
        <v>5.353866514271965</v>
      </c>
      <c r="Q73" s="178">
        <f>1000*I73/$C73</f>
        <v>1.1618663767729849</v>
      </c>
      <c r="R73" s="177">
        <f t="shared" si="16"/>
        <v>2.371857396370886</v>
      </c>
      <c r="S73" s="177">
        <f t="shared" si="16"/>
        <v>-0.1426551912310026</v>
      </c>
    </row>
    <row r="74" spans="1:19" ht="14.25" customHeight="1">
      <c r="A74" s="184" t="s">
        <v>255</v>
      </c>
      <c r="B74" s="185"/>
      <c r="C74" s="182">
        <v>1165426</v>
      </c>
      <c r="D74" s="181">
        <v>11002</v>
      </c>
      <c r="E74" s="181">
        <v>8911</v>
      </c>
      <c r="F74" s="181">
        <v>55</v>
      </c>
      <c r="G74" s="181">
        <v>347</v>
      </c>
      <c r="H74" s="181">
        <v>6718</v>
      </c>
      <c r="I74" s="181">
        <v>1403</v>
      </c>
      <c r="J74" s="180">
        <f>D74-E74</f>
        <v>2091</v>
      </c>
      <c r="K74" s="179">
        <v>-199</v>
      </c>
      <c r="L74" s="177">
        <f t="shared" si="14"/>
        <v>9.440324825428641</v>
      </c>
      <c r="M74" s="177">
        <f t="shared" si="14"/>
        <v>7.646131114287822</v>
      </c>
      <c r="N74" s="177">
        <f>1000*F74/D74</f>
        <v>4.999091074350118</v>
      </c>
      <c r="O74" s="177">
        <f>1000*G74/(D74+G74)</f>
        <v>30.57538109084501</v>
      </c>
      <c r="P74" s="177">
        <f>1000*H74/$C74</f>
        <v>5.7644157587011104</v>
      </c>
      <c r="Q74" s="178">
        <f>1000*I74/$C74</f>
        <v>1.2038516387998894</v>
      </c>
      <c r="R74" s="177">
        <f t="shared" si="16"/>
        <v>1.7941937111408188</v>
      </c>
      <c r="S74" s="177">
        <f t="shared" si="16"/>
        <v>-0.170753012203263</v>
      </c>
    </row>
    <row r="75" spans="1:19" ht="14.25" customHeight="1">
      <c r="A75" s="184"/>
      <c r="B75" s="185"/>
      <c r="C75" s="182"/>
      <c r="D75" s="181"/>
      <c r="E75" s="181"/>
      <c r="F75" s="181"/>
      <c r="G75" s="181"/>
      <c r="H75" s="181"/>
      <c r="I75" s="181"/>
      <c r="J75" s="181"/>
      <c r="K75" s="179"/>
      <c r="L75" s="180"/>
      <c r="M75" s="180"/>
      <c r="N75" s="180"/>
      <c r="O75" s="180"/>
      <c r="P75" s="180"/>
      <c r="Q75" s="180"/>
      <c r="R75" s="180"/>
      <c r="S75" s="180"/>
    </row>
    <row r="76" spans="1:19" ht="14.25" customHeight="1">
      <c r="A76" s="184" t="s">
        <v>254</v>
      </c>
      <c r="B76" s="185"/>
      <c r="C76" s="182">
        <v>1167434</v>
      </c>
      <c r="D76" s="181">
        <v>11935</v>
      </c>
      <c r="E76" s="181">
        <v>8822</v>
      </c>
      <c r="F76" s="181">
        <v>64</v>
      </c>
      <c r="G76" s="181">
        <v>345</v>
      </c>
      <c r="H76" s="181">
        <v>6691</v>
      </c>
      <c r="I76" s="181">
        <v>1373</v>
      </c>
      <c r="J76" s="180">
        <f>D76-E76</f>
        <v>3113</v>
      </c>
      <c r="K76" s="179">
        <v>-493</v>
      </c>
      <c r="L76" s="177">
        <f aca="true" t="shared" si="17" ref="L76:M80">1000*D76/$C76</f>
        <v>10.223276005324498</v>
      </c>
      <c r="M76" s="177">
        <f t="shared" si="17"/>
        <v>7.556744107161518</v>
      </c>
      <c r="N76" s="177">
        <f>1000*F76/D76</f>
        <v>5.3623795559279435</v>
      </c>
      <c r="O76" s="177">
        <f>1000*G76/(D76+G76)</f>
        <v>28.094462540716613</v>
      </c>
      <c r="P76" s="177">
        <f aca="true" t="shared" si="18" ref="P76:S80">1000*H76/$C76</f>
        <v>5.731373251078862</v>
      </c>
      <c r="Q76" s="178">
        <f t="shared" si="18"/>
        <v>1.176083615861796</v>
      </c>
      <c r="R76" s="177">
        <f t="shared" si="18"/>
        <v>2.6665318981629795</v>
      </c>
      <c r="S76" s="177">
        <f t="shared" si="18"/>
        <v>-0.42229367998533535</v>
      </c>
    </row>
    <row r="77" spans="1:19" ht="14.25" customHeight="1">
      <c r="A77" s="184" t="s">
        <v>253</v>
      </c>
      <c r="B77" s="185" t="s">
        <v>252</v>
      </c>
      <c r="C77" s="182">
        <v>1175042</v>
      </c>
      <c r="D77" s="181">
        <v>11093</v>
      </c>
      <c r="E77" s="181">
        <v>9174</v>
      </c>
      <c r="F77" s="181">
        <v>56</v>
      </c>
      <c r="G77" s="181">
        <v>311</v>
      </c>
      <c r="H77" s="181">
        <v>6852</v>
      </c>
      <c r="I77" s="181">
        <v>1437</v>
      </c>
      <c r="J77" s="180">
        <f>D77-E77</f>
        <v>1919</v>
      </c>
      <c r="K77" s="179">
        <v>848</v>
      </c>
      <c r="L77" s="177">
        <f t="shared" si="17"/>
        <v>9.440513615683525</v>
      </c>
      <c r="M77" s="177">
        <f t="shared" si="17"/>
        <v>7.8073805021437535</v>
      </c>
      <c r="N77" s="177">
        <f>1000*F77/D77</f>
        <v>5.048228612638601</v>
      </c>
      <c r="O77" s="177">
        <f>1000*G77/(D77+G77)</f>
        <v>27.271132935811995</v>
      </c>
      <c r="P77" s="177">
        <f t="shared" si="18"/>
        <v>5.831280924426531</v>
      </c>
      <c r="Q77" s="178">
        <f t="shared" si="18"/>
        <v>1.222935009982622</v>
      </c>
      <c r="R77" s="177">
        <f t="shared" si="18"/>
        <v>1.6331331135397713</v>
      </c>
      <c r="S77" s="177">
        <f t="shared" si="18"/>
        <v>0.7216763315694248</v>
      </c>
    </row>
    <row r="78" spans="1:19" ht="14.25" customHeight="1">
      <c r="A78" s="184" t="s">
        <v>251</v>
      </c>
      <c r="B78" s="185"/>
      <c r="C78" s="182">
        <v>1175971</v>
      </c>
      <c r="D78" s="181">
        <v>11484</v>
      </c>
      <c r="E78" s="181">
        <v>8967</v>
      </c>
      <c r="F78" s="181">
        <v>43</v>
      </c>
      <c r="G78" s="181">
        <v>353</v>
      </c>
      <c r="H78" s="181">
        <v>6950</v>
      </c>
      <c r="I78" s="181">
        <v>1468</v>
      </c>
      <c r="J78" s="180">
        <f>D78-E78</f>
        <v>2517</v>
      </c>
      <c r="K78" s="179">
        <v>-485</v>
      </c>
      <c r="L78" s="177">
        <f t="shared" si="17"/>
        <v>9.765546939507862</v>
      </c>
      <c r="M78" s="177">
        <f t="shared" si="17"/>
        <v>7.62518803609953</v>
      </c>
      <c r="N78" s="177">
        <f>1000*F78/D78</f>
        <v>3.744339951236503</v>
      </c>
      <c r="O78" s="177">
        <f>1000*G78/(D78+G78)</f>
        <v>29.821745374672638</v>
      </c>
      <c r="P78" s="177">
        <f t="shared" si="18"/>
        <v>5.910009685612995</v>
      </c>
      <c r="Q78" s="178">
        <f t="shared" si="18"/>
        <v>1.2483301033783996</v>
      </c>
      <c r="R78" s="177">
        <f t="shared" si="18"/>
        <v>2.1403589034083326</v>
      </c>
      <c r="S78" s="177">
        <f t="shared" si="18"/>
        <v>-0.4124251363341443</v>
      </c>
    </row>
    <row r="79" spans="1:19" ht="14.25" customHeight="1">
      <c r="A79" s="184" t="s">
        <v>250</v>
      </c>
      <c r="B79" s="183"/>
      <c r="C79" s="182">
        <v>1175910</v>
      </c>
      <c r="D79" s="181">
        <v>11318</v>
      </c>
      <c r="E79" s="181">
        <v>9061</v>
      </c>
      <c r="F79" s="181">
        <v>39</v>
      </c>
      <c r="G79" s="181">
        <v>313</v>
      </c>
      <c r="H79" s="181">
        <v>6886</v>
      </c>
      <c r="I79" s="181">
        <v>1608</v>
      </c>
      <c r="J79" s="180">
        <f>D79-E79</f>
        <v>2257</v>
      </c>
      <c r="K79" s="179">
        <v>-1760</v>
      </c>
      <c r="L79" s="177">
        <f t="shared" si="17"/>
        <v>9.62488625830208</v>
      </c>
      <c r="M79" s="177">
        <f t="shared" si="17"/>
        <v>7.705521681081035</v>
      </c>
      <c r="N79" s="177">
        <f>1000*F79/D79</f>
        <v>3.445838487365259</v>
      </c>
      <c r="O79" s="177">
        <f>1000*G79/(D79+G79)</f>
        <v>26.910841716103516</v>
      </c>
      <c r="P79" s="177">
        <f t="shared" si="18"/>
        <v>5.855890331743075</v>
      </c>
      <c r="Q79" s="178">
        <f t="shared" si="18"/>
        <v>1.3674515906829605</v>
      </c>
      <c r="R79" s="177">
        <f t="shared" si="18"/>
        <v>1.919364577221046</v>
      </c>
      <c r="S79" s="177">
        <f t="shared" si="18"/>
        <v>-1.496713183832096</v>
      </c>
    </row>
    <row r="80" spans="1:19" ht="14.25" customHeight="1">
      <c r="A80" s="176" t="s">
        <v>249</v>
      </c>
      <c r="B80" s="175"/>
      <c r="C80" s="174">
        <v>1176758</v>
      </c>
      <c r="D80" s="173">
        <v>11642</v>
      </c>
      <c r="E80" s="173">
        <v>9418</v>
      </c>
      <c r="F80" s="173">
        <v>59</v>
      </c>
      <c r="G80" s="173">
        <v>280</v>
      </c>
      <c r="H80" s="173">
        <v>7094</v>
      </c>
      <c r="I80" s="173">
        <v>1852</v>
      </c>
      <c r="J80" s="172">
        <f>D80-E80</f>
        <v>2224</v>
      </c>
      <c r="K80" s="171">
        <v>-1400</v>
      </c>
      <c r="L80" s="169">
        <f t="shared" si="17"/>
        <v>9.893283070945769</v>
      </c>
      <c r="M80" s="169">
        <f t="shared" si="17"/>
        <v>8.003344782869545</v>
      </c>
      <c r="N80" s="169">
        <f>1000*F80/D80</f>
        <v>5.067857756399244</v>
      </c>
      <c r="O80" s="169">
        <f>1000*G80/(D80+G80)</f>
        <v>23.485992283173964</v>
      </c>
      <c r="P80" s="169">
        <f t="shared" si="18"/>
        <v>6.028427255221549</v>
      </c>
      <c r="Q80" s="170">
        <f t="shared" si="18"/>
        <v>1.573815516869229</v>
      </c>
      <c r="R80" s="169">
        <f t="shared" si="18"/>
        <v>1.889938288076223</v>
      </c>
      <c r="S80" s="169">
        <f t="shared" si="18"/>
        <v>-1.1897093540048167</v>
      </c>
    </row>
    <row r="81" spans="1:19" ht="14.25" customHeight="1">
      <c r="A81" s="168" t="s">
        <v>248</v>
      </c>
      <c r="B81" s="168"/>
      <c r="C81" s="168"/>
      <c r="D81" s="168"/>
      <c r="E81" s="168"/>
      <c r="F81" s="168"/>
      <c r="G81" s="168"/>
      <c r="H81" s="168"/>
      <c r="I81" s="168"/>
      <c r="J81" s="51"/>
      <c r="K81" s="168"/>
      <c r="L81" s="51"/>
      <c r="M81" s="51"/>
      <c r="N81" s="51"/>
      <c r="O81" s="27"/>
      <c r="P81" s="27"/>
      <c r="Q81" s="27"/>
      <c r="R81" s="27"/>
      <c r="S81" s="166"/>
    </row>
    <row r="82" spans="1:19" ht="14.25" customHeight="1">
      <c r="A82" s="27" t="s">
        <v>247</v>
      </c>
      <c r="B82" s="27"/>
      <c r="C82" s="27"/>
      <c r="D82" s="27"/>
      <c r="E82" s="27"/>
      <c r="F82" s="27"/>
      <c r="G82" s="27"/>
      <c r="H82" s="27"/>
      <c r="I82" s="27"/>
      <c r="J82" s="27"/>
      <c r="K82" s="27"/>
      <c r="L82" s="27"/>
      <c r="M82" s="27"/>
      <c r="N82" s="27"/>
      <c r="O82" s="27"/>
      <c r="P82" s="27"/>
      <c r="Q82" s="27"/>
      <c r="R82" s="27"/>
      <c r="S82" s="166"/>
    </row>
    <row r="83" spans="1:19" ht="14.25" customHeight="1">
      <c r="A83" s="167" t="s">
        <v>246</v>
      </c>
      <c r="B83" s="27"/>
      <c r="C83" s="27"/>
      <c r="D83" s="27"/>
      <c r="E83" s="27"/>
      <c r="F83" s="27"/>
      <c r="G83" s="27"/>
      <c r="H83" s="27"/>
      <c r="I83" s="27"/>
      <c r="J83" s="27"/>
      <c r="K83" s="27"/>
      <c r="L83" s="27"/>
      <c r="M83" s="27"/>
      <c r="N83" s="27"/>
      <c r="O83" s="27"/>
      <c r="P83" s="27"/>
      <c r="Q83" s="27"/>
      <c r="R83" s="27"/>
      <c r="S83" s="166"/>
    </row>
    <row r="84" ht="14.25" customHeight="1">
      <c r="A84" s="27" t="s">
        <v>334</v>
      </c>
    </row>
  </sheetData>
  <sheetProtection/>
  <mergeCells count="19">
    <mergeCell ref="A6:B8"/>
    <mergeCell ref="A3:S3"/>
    <mergeCell ref="A4:S4"/>
    <mergeCell ref="D6:D8"/>
    <mergeCell ref="E6:E8"/>
    <mergeCell ref="G6:G8"/>
    <mergeCell ref="H6:H8"/>
    <mergeCell ref="I6:I8"/>
    <mergeCell ref="J6:J8"/>
    <mergeCell ref="C6:C8"/>
    <mergeCell ref="S6:S8"/>
    <mergeCell ref="N6:N8"/>
    <mergeCell ref="O6:O8"/>
    <mergeCell ref="P6:P8"/>
    <mergeCell ref="Q6:Q8"/>
    <mergeCell ref="K6:K8"/>
    <mergeCell ref="L6:L8"/>
    <mergeCell ref="M6:M8"/>
    <mergeCell ref="R6:R8"/>
  </mergeCells>
  <printOptions horizontalCentered="1" verticalCentered="1"/>
  <pageMargins left="0.5118110236220472" right="0.31496062992125984" top="0.35433070866141736" bottom="0.15748031496062992" header="0" footer="0"/>
  <pageSetup horizontalDpi="600" verticalDpi="600" orientation="landscape" paperSize="8" scale="70" r:id="rId2"/>
  <drawing r:id="rId1"/>
</worksheet>
</file>

<file path=xl/worksheets/sheet6.xml><?xml version="1.0" encoding="utf-8"?>
<worksheet xmlns="http://schemas.openxmlformats.org/spreadsheetml/2006/main" xmlns:r="http://schemas.openxmlformats.org/officeDocument/2006/relationships">
  <dimension ref="A1:S69"/>
  <sheetViews>
    <sheetView zoomScalePageLayoutView="0" workbookViewId="0" topLeftCell="A1">
      <selection activeCell="B6" sqref="B6:G6"/>
    </sheetView>
  </sheetViews>
  <sheetFormatPr defaultColWidth="11.8984375" defaultRowHeight="16.5" customHeight="1"/>
  <cols>
    <col min="1" max="1" width="3.09765625" style="0" customWidth="1"/>
    <col min="2" max="11" width="11.8984375" style="0" customWidth="1"/>
    <col min="12" max="19" width="13.09765625" style="0" customWidth="1"/>
  </cols>
  <sheetData>
    <row r="1" spans="1:19" ht="16.5" customHeight="1">
      <c r="A1" s="80" t="s">
        <v>336</v>
      </c>
      <c r="S1" s="131" t="s">
        <v>361</v>
      </c>
    </row>
    <row r="3" spans="1:19" ht="16.5" customHeight="1">
      <c r="A3" s="364" t="s">
        <v>360</v>
      </c>
      <c r="B3" s="364"/>
      <c r="C3" s="364"/>
      <c r="D3" s="364"/>
      <c r="E3" s="364"/>
      <c r="F3" s="364"/>
      <c r="G3" s="364"/>
      <c r="H3" s="364"/>
      <c r="I3" s="364"/>
      <c r="J3" s="364"/>
      <c r="K3" s="364"/>
      <c r="L3" s="364"/>
      <c r="M3" s="364"/>
      <c r="N3" s="364"/>
      <c r="O3" s="364"/>
      <c r="P3" s="364"/>
      <c r="Q3" s="364"/>
      <c r="R3" s="364"/>
      <c r="S3" s="364"/>
    </row>
    <row r="4" spans="1:19" ht="16.5" customHeight="1">
      <c r="A4" s="371" t="s">
        <v>359</v>
      </c>
      <c r="B4" s="371"/>
      <c r="C4" s="371"/>
      <c r="D4" s="371"/>
      <c r="E4" s="371"/>
      <c r="F4" s="371"/>
      <c r="G4" s="371"/>
      <c r="H4" s="371"/>
      <c r="I4" s="371"/>
      <c r="J4" s="371"/>
      <c r="K4" s="371"/>
      <c r="L4" s="371"/>
      <c r="M4" s="371"/>
      <c r="N4" s="371"/>
      <c r="O4" s="371"/>
      <c r="P4" s="371"/>
      <c r="Q4" s="371"/>
      <c r="R4" s="371"/>
      <c r="S4" s="371"/>
    </row>
    <row r="5" spans="1:19" ht="16.5" customHeight="1" thickBot="1">
      <c r="A5" s="132"/>
      <c r="B5" s="28"/>
      <c r="C5" s="129"/>
      <c r="D5" s="129"/>
      <c r="E5" s="129"/>
      <c r="F5" s="129"/>
      <c r="G5" s="129"/>
      <c r="H5" s="129"/>
      <c r="I5" s="129"/>
      <c r="J5" s="129"/>
      <c r="K5" s="129"/>
      <c r="L5" s="129"/>
      <c r="M5" s="129"/>
      <c r="N5" s="129"/>
      <c r="O5" s="129"/>
      <c r="P5" s="129"/>
      <c r="Q5" s="129"/>
      <c r="R5" s="129"/>
      <c r="S5" s="116" t="s">
        <v>331</v>
      </c>
    </row>
    <row r="6" spans="1:19" ht="16.5" customHeight="1">
      <c r="A6" s="337" t="s">
        <v>358</v>
      </c>
      <c r="B6" s="339"/>
      <c r="C6" s="335" t="s">
        <v>357</v>
      </c>
      <c r="D6" s="335" t="s">
        <v>356</v>
      </c>
      <c r="E6" s="372" t="s">
        <v>355</v>
      </c>
      <c r="F6" s="242"/>
      <c r="G6" s="335" t="s">
        <v>354</v>
      </c>
      <c r="H6" s="335" t="s">
        <v>353</v>
      </c>
      <c r="I6" s="335" t="s">
        <v>352</v>
      </c>
      <c r="J6" s="335" t="s">
        <v>351</v>
      </c>
      <c r="K6" s="335" t="s">
        <v>350</v>
      </c>
      <c r="L6" s="345" t="s">
        <v>349</v>
      </c>
      <c r="M6" s="345" t="s">
        <v>348</v>
      </c>
      <c r="N6" s="345" t="s">
        <v>347</v>
      </c>
      <c r="O6" s="345" t="s">
        <v>346</v>
      </c>
      <c r="P6" s="345" t="s">
        <v>345</v>
      </c>
      <c r="Q6" s="345" t="s">
        <v>344</v>
      </c>
      <c r="R6" s="345" t="s">
        <v>343</v>
      </c>
      <c r="S6" s="348" t="s">
        <v>342</v>
      </c>
    </row>
    <row r="7" spans="1:19" ht="16.5" customHeight="1">
      <c r="A7" s="373"/>
      <c r="B7" s="374"/>
      <c r="C7" s="357"/>
      <c r="D7" s="357"/>
      <c r="E7" s="366"/>
      <c r="F7" s="240" t="s">
        <v>341</v>
      </c>
      <c r="G7" s="357"/>
      <c r="H7" s="357"/>
      <c r="I7" s="357"/>
      <c r="J7" s="357"/>
      <c r="K7" s="357"/>
      <c r="L7" s="355"/>
      <c r="M7" s="355"/>
      <c r="N7" s="355"/>
      <c r="O7" s="355"/>
      <c r="P7" s="355"/>
      <c r="Q7" s="355"/>
      <c r="R7" s="355"/>
      <c r="S7" s="353"/>
    </row>
    <row r="8" spans="1:19" ht="16.5" customHeight="1">
      <c r="A8" s="340"/>
      <c r="B8" s="341"/>
      <c r="C8" s="336"/>
      <c r="D8" s="336"/>
      <c r="E8" s="367"/>
      <c r="F8" s="239" t="s">
        <v>340</v>
      </c>
      <c r="G8" s="336"/>
      <c r="H8" s="336"/>
      <c r="I8" s="336"/>
      <c r="J8" s="336"/>
      <c r="K8" s="336"/>
      <c r="L8" s="346"/>
      <c r="M8" s="346"/>
      <c r="N8" s="346"/>
      <c r="O8" s="346"/>
      <c r="P8" s="346"/>
      <c r="Q8" s="346"/>
      <c r="R8" s="346"/>
      <c r="S8" s="349"/>
    </row>
    <row r="9" spans="1:19" ht="16.5" customHeight="1">
      <c r="A9" s="235"/>
      <c r="B9" s="238"/>
      <c r="C9" s="237"/>
      <c r="D9" s="235"/>
      <c r="E9" s="235"/>
      <c r="F9" s="236"/>
      <c r="G9" s="235"/>
      <c r="H9" s="230" t="s">
        <v>311</v>
      </c>
      <c r="I9" s="230" t="s">
        <v>311</v>
      </c>
      <c r="J9" s="234"/>
      <c r="K9" s="233"/>
      <c r="L9" s="232"/>
      <c r="M9" s="231"/>
      <c r="N9" s="231"/>
      <c r="O9" s="231"/>
      <c r="P9" s="230"/>
      <c r="Q9" s="230"/>
      <c r="R9" s="229"/>
      <c r="S9" s="229"/>
    </row>
    <row r="10" spans="1:19" ht="16.5" customHeight="1">
      <c r="A10" s="332" t="s">
        <v>339</v>
      </c>
      <c r="B10" s="333"/>
      <c r="C10" s="161">
        <f aca="true" t="shared" si="0" ref="C10:K10">SUM(C12:C21,C24,C30,C40,C47,C53,C61,C67)</f>
        <v>1176758</v>
      </c>
      <c r="D10" s="158">
        <f t="shared" si="0"/>
        <v>11642</v>
      </c>
      <c r="E10" s="158">
        <f t="shared" si="0"/>
        <v>9418</v>
      </c>
      <c r="F10" s="158">
        <f t="shared" si="0"/>
        <v>59</v>
      </c>
      <c r="G10" s="158">
        <f t="shared" si="0"/>
        <v>280</v>
      </c>
      <c r="H10" s="158">
        <f t="shared" si="0"/>
        <v>7094</v>
      </c>
      <c r="I10" s="158">
        <f t="shared" si="0"/>
        <v>1852</v>
      </c>
      <c r="J10" s="228">
        <f t="shared" si="0"/>
        <v>2224</v>
      </c>
      <c r="K10" s="228">
        <f t="shared" si="0"/>
        <v>-1400</v>
      </c>
      <c r="L10" s="212">
        <f>1000*D10/$C10</f>
        <v>9.893283070945769</v>
      </c>
      <c r="M10" s="212">
        <f>1000*E10/$C10</f>
        <v>8.003344782869545</v>
      </c>
      <c r="N10" s="212">
        <f>1000*F10/D10</f>
        <v>5.067857756399244</v>
      </c>
      <c r="O10" s="212">
        <f>1000*G10/(D10+G10)</f>
        <v>23.485992283173964</v>
      </c>
      <c r="P10" s="212">
        <f>1000*H10/$C10</f>
        <v>6.028427255221549</v>
      </c>
      <c r="Q10" s="97">
        <f>1000*I10/$C10</f>
        <v>1.573815516869229</v>
      </c>
      <c r="R10" s="212">
        <f>1000*J10/$C10</f>
        <v>1.889938288076223</v>
      </c>
      <c r="S10" s="212">
        <f>1000*K10/$C10</f>
        <v>-1.1897093540048167</v>
      </c>
    </row>
    <row r="11" spans="1:19" ht="16.5" customHeight="1">
      <c r="A11" s="227"/>
      <c r="B11" s="113"/>
      <c r="C11" s="226"/>
      <c r="D11" s="225"/>
      <c r="E11" s="225"/>
      <c r="F11" s="225"/>
      <c r="G11" s="225"/>
      <c r="H11" s="225"/>
      <c r="I11" s="225"/>
      <c r="J11" s="224"/>
      <c r="K11" s="223"/>
      <c r="L11" s="222"/>
      <c r="M11" s="222"/>
      <c r="N11" s="222"/>
      <c r="O11" s="222"/>
      <c r="P11" s="222"/>
      <c r="Q11" s="222"/>
      <c r="R11" s="222"/>
      <c r="S11" s="222"/>
    </row>
    <row r="12" spans="1:19" ht="16.5" customHeight="1">
      <c r="A12" s="332" t="s">
        <v>170</v>
      </c>
      <c r="B12" s="333"/>
      <c r="C12" s="161">
        <v>453157</v>
      </c>
      <c r="D12" s="158">
        <v>4818</v>
      </c>
      <c r="E12" s="158">
        <v>3149</v>
      </c>
      <c r="F12" s="158">
        <v>22</v>
      </c>
      <c r="G12" s="158">
        <v>112</v>
      </c>
      <c r="H12" s="158">
        <v>3001</v>
      </c>
      <c r="I12" s="158">
        <v>742</v>
      </c>
      <c r="J12" s="223">
        <f aca="true" t="shared" si="1" ref="J12:J19">D12-E12</f>
        <v>1669</v>
      </c>
      <c r="K12" s="223">
        <v>-607</v>
      </c>
      <c r="L12" s="212">
        <f aca="true" t="shared" si="2" ref="L12:M19">1000*D12/$C12</f>
        <v>10.632076741614936</v>
      </c>
      <c r="M12" s="212">
        <f t="shared" si="2"/>
        <v>6.949026496335707</v>
      </c>
      <c r="N12" s="212">
        <f>1000*F12/D12</f>
        <v>4.566210045662101</v>
      </c>
      <c r="O12" s="212">
        <f aca="true" t="shared" si="3" ref="O12:O19">1000*G12/(D12+G12)</f>
        <v>22.718052738336713</v>
      </c>
      <c r="P12" s="212">
        <f aca="true" t="shared" si="4" ref="P12:S19">1000*H12/$C12</f>
        <v>6.622428871230059</v>
      </c>
      <c r="Q12" s="97">
        <f t="shared" si="4"/>
        <v>1.637401606948585</v>
      </c>
      <c r="R12" s="212">
        <f t="shared" si="4"/>
        <v>3.68305024527923</v>
      </c>
      <c r="S12" s="212">
        <f t="shared" si="4"/>
        <v>-1.3394916110751902</v>
      </c>
    </row>
    <row r="13" spans="1:19" ht="16.5" customHeight="1">
      <c r="A13" s="332" t="s">
        <v>169</v>
      </c>
      <c r="B13" s="333"/>
      <c r="C13" s="161">
        <v>48547</v>
      </c>
      <c r="D13" s="158">
        <v>427</v>
      </c>
      <c r="E13" s="158">
        <v>453</v>
      </c>
      <c r="F13" s="158">
        <v>2</v>
      </c>
      <c r="G13" s="158">
        <v>7</v>
      </c>
      <c r="H13" s="158">
        <v>238</v>
      </c>
      <c r="I13" s="158">
        <v>95</v>
      </c>
      <c r="J13" s="223">
        <f t="shared" si="1"/>
        <v>-26</v>
      </c>
      <c r="K13" s="223">
        <v>-458</v>
      </c>
      <c r="L13" s="212">
        <f t="shared" si="2"/>
        <v>8.795600140070448</v>
      </c>
      <c r="M13" s="212">
        <f t="shared" si="2"/>
        <v>9.331163614641481</v>
      </c>
      <c r="N13" s="212">
        <f>1000*F13/D13</f>
        <v>4.68384074941452</v>
      </c>
      <c r="O13" s="212">
        <f t="shared" si="3"/>
        <v>16.129032258064516</v>
      </c>
      <c r="P13" s="212">
        <f t="shared" si="4"/>
        <v>4.902465651842545</v>
      </c>
      <c r="Q13" s="97">
        <f t="shared" si="4"/>
        <v>1.956866541701856</v>
      </c>
      <c r="R13" s="212">
        <f t="shared" si="4"/>
        <v>-0.5355634745710343</v>
      </c>
      <c r="S13" s="212">
        <f t="shared" si="4"/>
        <v>-9.434156590520526</v>
      </c>
    </row>
    <row r="14" spans="1:19" ht="16.5" customHeight="1">
      <c r="A14" s="332" t="s">
        <v>168</v>
      </c>
      <c r="B14" s="333"/>
      <c r="C14" s="161">
        <v>106889</v>
      </c>
      <c r="D14" s="158">
        <v>1182</v>
      </c>
      <c r="E14" s="158">
        <v>902</v>
      </c>
      <c r="F14" s="158">
        <v>4</v>
      </c>
      <c r="G14" s="158">
        <v>28</v>
      </c>
      <c r="H14" s="158">
        <v>741</v>
      </c>
      <c r="I14" s="158">
        <v>166</v>
      </c>
      <c r="J14" s="223">
        <f t="shared" si="1"/>
        <v>280</v>
      </c>
      <c r="K14" s="223">
        <v>-96</v>
      </c>
      <c r="L14" s="212">
        <f t="shared" si="2"/>
        <v>11.058200563201078</v>
      </c>
      <c r="M14" s="212">
        <f t="shared" si="2"/>
        <v>8.438660666672904</v>
      </c>
      <c r="N14" s="212">
        <f>1000*F14/D14</f>
        <v>3.3840947546531304</v>
      </c>
      <c r="O14" s="212">
        <f t="shared" si="3"/>
        <v>23.140495867768596</v>
      </c>
      <c r="P14" s="212">
        <f t="shared" si="4"/>
        <v>6.932425226169204</v>
      </c>
      <c r="Q14" s="97">
        <f t="shared" si="4"/>
        <v>1.553012938655989</v>
      </c>
      <c r="R14" s="212">
        <f t="shared" si="4"/>
        <v>2.619539896528174</v>
      </c>
      <c r="S14" s="212">
        <f t="shared" si="4"/>
        <v>-0.8981279645239454</v>
      </c>
    </row>
    <row r="15" spans="1:19" ht="16.5" customHeight="1">
      <c r="A15" s="332" t="s">
        <v>167</v>
      </c>
      <c r="B15" s="333"/>
      <c r="C15" s="161">
        <v>27031</v>
      </c>
      <c r="D15" s="158">
        <v>181</v>
      </c>
      <c r="E15" s="158">
        <v>356</v>
      </c>
      <c r="F15" s="158">
        <v>2</v>
      </c>
      <c r="G15" s="158">
        <v>8</v>
      </c>
      <c r="H15" s="158">
        <v>114</v>
      </c>
      <c r="I15" s="158">
        <v>23</v>
      </c>
      <c r="J15" s="223">
        <f t="shared" si="1"/>
        <v>-175</v>
      </c>
      <c r="K15" s="223">
        <v>-220</v>
      </c>
      <c r="L15" s="212">
        <f t="shared" si="2"/>
        <v>6.696015685694203</v>
      </c>
      <c r="M15" s="212">
        <f t="shared" si="2"/>
        <v>13.170064000591912</v>
      </c>
      <c r="N15" s="212">
        <f>1000*F15/D15</f>
        <v>11.049723756906078</v>
      </c>
      <c r="O15" s="212">
        <f t="shared" si="3"/>
        <v>42.32804232804233</v>
      </c>
      <c r="P15" s="212">
        <f t="shared" si="4"/>
        <v>4.217380045133365</v>
      </c>
      <c r="Q15" s="97">
        <f t="shared" si="4"/>
        <v>0.8508749213865562</v>
      </c>
      <c r="R15" s="212">
        <f t="shared" si="4"/>
        <v>-6.47404831489771</v>
      </c>
      <c r="S15" s="212">
        <f t="shared" si="4"/>
        <v>-8.138803595871407</v>
      </c>
    </row>
    <row r="16" spans="1:19" ht="16.5" customHeight="1">
      <c r="A16" s="332" t="s">
        <v>166</v>
      </c>
      <c r="B16" s="333"/>
      <c r="C16" s="161">
        <v>20316</v>
      </c>
      <c r="D16" s="158">
        <v>130</v>
      </c>
      <c r="E16" s="158">
        <v>282</v>
      </c>
      <c r="F16" s="96" t="s">
        <v>218</v>
      </c>
      <c r="G16" s="158">
        <v>7</v>
      </c>
      <c r="H16" s="158">
        <v>79</v>
      </c>
      <c r="I16" s="158">
        <v>16</v>
      </c>
      <c r="J16" s="223">
        <f t="shared" si="1"/>
        <v>-152</v>
      </c>
      <c r="K16" s="223">
        <v>-278</v>
      </c>
      <c r="L16" s="212">
        <f t="shared" si="2"/>
        <v>6.3988974207521165</v>
      </c>
      <c r="M16" s="212">
        <f t="shared" si="2"/>
        <v>13.8806851742469</v>
      </c>
      <c r="N16" s="96" t="s">
        <v>218</v>
      </c>
      <c r="O16" s="212">
        <f t="shared" si="3"/>
        <v>51.09489051094891</v>
      </c>
      <c r="P16" s="212">
        <f t="shared" si="4"/>
        <v>3.8885607403032094</v>
      </c>
      <c r="Q16" s="97">
        <f t="shared" si="4"/>
        <v>0.7875566056310297</v>
      </c>
      <c r="R16" s="212">
        <f t="shared" si="4"/>
        <v>-7.481787753494783</v>
      </c>
      <c r="S16" s="212">
        <f t="shared" si="4"/>
        <v>-13.683796022839141</v>
      </c>
    </row>
    <row r="17" spans="1:19" ht="16.5" customHeight="1">
      <c r="A17" s="332" t="s">
        <v>165</v>
      </c>
      <c r="B17" s="333"/>
      <c r="C17" s="161">
        <v>68939</v>
      </c>
      <c r="D17" s="158">
        <v>621</v>
      </c>
      <c r="E17" s="158">
        <v>584</v>
      </c>
      <c r="F17" s="96">
        <v>2</v>
      </c>
      <c r="G17" s="158">
        <v>15</v>
      </c>
      <c r="H17" s="158">
        <v>414</v>
      </c>
      <c r="I17" s="158">
        <v>161</v>
      </c>
      <c r="J17" s="223">
        <f t="shared" si="1"/>
        <v>37</v>
      </c>
      <c r="K17" s="223">
        <v>-204</v>
      </c>
      <c r="L17" s="212">
        <f t="shared" si="2"/>
        <v>9.007963561989586</v>
      </c>
      <c r="M17" s="212">
        <f t="shared" si="2"/>
        <v>8.471257198392783</v>
      </c>
      <c r="N17" s="212">
        <f>1000*F17/D17</f>
        <v>3.2206119162640903</v>
      </c>
      <c r="O17" s="212">
        <f t="shared" si="3"/>
        <v>23.58490566037736</v>
      </c>
      <c r="P17" s="212">
        <f t="shared" si="4"/>
        <v>6.00530904132639</v>
      </c>
      <c r="Q17" s="97">
        <f t="shared" si="4"/>
        <v>2.3353979605158184</v>
      </c>
      <c r="R17" s="212">
        <f t="shared" si="4"/>
        <v>0.536706363596803</v>
      </c>
      <c r="S17" s="212">
        <f t="shared" si="4"/>
        <v>-2.9591377884796706</v>
      </c>
    </row>
    <row r="18" spans="1:19" ht="16.5" customHeight="1">
      <c r="A18" s="332" t="s">
        <v>164</v>
      </c>
      <c r="B18" s="333"/>
      <c r="C18" s="161">
        <v>25946</v>
      </c>
      <c r="D18" s="158">
        <v>217</v>
      </c>
      <c r="E18" s="158">
        <v>234</v>
      </c>
      <c r="F18" s="158">
        <v>2</v>
      </c>
      <c r="G18" s="158">
        <v>2</v>
      </c>
      <c r="H18" s="158">
        <v>141</v>
      </c>
      <c r="I18" s="158">
        <v>30</v>
      </c>
      <c r="J18" s="223">
        <f t="shared" si="1"/>
        <v>-17</v>
      </c>
      <c r="K18" s="223">
        <v>-187</v>
      </c>
      <c r="L18" s="212">
        <f t="shared" si="2"/>
        <v>8.363524242657828</v>
      </c>
      <c r="M18" s="212">
        <f t="shared" si="2"/>
        <v>9.018731210976643</v>
      </c>
      <c r="N18" s="212">
        <f>1000*F18/D18</f>
        <v>9.216589861751151</v>
      </c>
      <c r="O18" s="212">
        <f t="shared" si="3"/>
        <v>9.132420091324201</v>
      </c>
      <c r="P18" s="212">
        <f t="shared" si="4"/>
        <v>5.434363678409003</v>
      </c>
      <c r="Q18" s="97">
        <f t="shared" si="4"/>
        <v>1.1562475911508519</v>
      </c>
      <c r="R18" s="212">
        <f t="shared" si="4"/>
        <v>-0.655206968318816</v>
      </c>
      <c r="S18" s="212">
        <f t="shared" si="4"/>
        <v>-7.207276651506976</v>
      </c>
    </row>
    <row r="19" spans="1:19" ht="16.5" customHeight="1">
      <c r="A19" s="332" t="s">
        <v>163</v>
      </c>
      <c r="B19" s="333"/>
      <c r="C19" s="161">
        <v>64707</v>
      </c>
      <c r="D19" s="158">
        <v>621</v>
      </c>
      <c r="E19" s="158">
        <v>412</v>
      </c>
      <c r="F19" s="158">
        <v>2</v>
      </c>
      <c r="G19" s="158">
        <v>16</v>
      </c>
      <c r="H19" s="158">
        <v>363</v>
      </c>
      <c r="I19" s="158">
        <v>95</v>
      </c>
      <c r="J19" s="223">
        <f t="shared" si="1"/>
        <v>209</v>
      </c>
      <c r="K19" s="223">
        <v>-5</v>
      </c>
      <c r="L19" s="212">
        <f t="shared" si="2"/>
        <v>9.597106959061616</v>
      </c>
      <c r="M19" s="212">
        <f t="shared" si="2"/>
        <v>6.367162749007063</v>
      </c>
      <c r="N19" s="212">
        <f>1000*F19/D19</f>
        <v>3.2206119162640903</v>
      </c>
      <c r="O19" s="212">
        <f t="shared" si="3"/>
        <v>25.11773940345369</v>
      </c>
      <c r="P19" s="212">
        <f t="shared" si="4"/>
        <v>5.609903101673698</v>
      </c>
      <c r="Q19" s="97">
        <f t="shared" si="4"/>
        <v>1.4681564591157061</v>
      </c>
      <c r="R19" s="212">
        <f t="shared" si="4"/>
        <v>3.2299442100545535</v>
      </c>
      <c r="S19" s="212">
        <f t="shared" si="4"/>
        <v>-0.07727139258503717</v>
      </c>
    </row>
    <row r="20" spans="1:19" ht="16.5" customHeight="1">
      <c r="A20" s="227"/>
      <c r="B20" s="113"/>
      <c r="C20" s="226"/>
      <c r="D20" s="225"/>
      <c r="E20" s="225"/>
      <c r="F20" s="225"/>
      <c r="G20" s="225"/>
      <c r="H20" s="225"/>
      <c r="I20" s="225"/>
      <c r="J20" s="224"/>
      <c r="K20" s="223"/>
      <c r="L20" s="222"/>
      <c r="M20" s="222"/>
      <c r="N20" s="222"/>
      <c r="O20" s="222"/>
      <c r="P20" s="222"/>
      <c r="Q20" s="222"/>
      <c r="R20" s="222"/>
      <c r="S20" s="222"/>
    </row>
    <row r="21" spans="1:19" ht="16.5" customHeight="1">
      <c r="A21" s="332" t="s">
        <v>162</v>
      </c>
      <c r="B21" s="333"/>
      <c r="C21" s="96">
        <f aca="true" t="shared" si="5" ref="C21:K21">SUM(C22)</f>
        <v>10521</v>
      </c>
      <c r="D21" s="96">
        <f t="shared" si="5"/>
        <v>85</v>
      </c>
      <c r="E21" s="96">
        <f t="shared" si="5"/>
        <v>111</v>
      </c>
      <c r="F21" s="96">
        <f t="shared" si="5"/>
        <v>1</v>
      </c>
      <c r="G21" s="96">
        <f t="shared" si="5"/>
        <v>2</v>
      </c>
      <c r="H21" s="96">
        <f t="shared" si="5"/>
        <v>65</v>
      </c>
      <c r="I21" s="96">
        <f t="shared" si="5"/>
        <v>26</v>
      </c>
      <c r="J21" s="213">
        <f t="shared" si="5"/>
        <v>-26</v>
      </c>
      <c r="K21" s="213">
        <f t="shared" si="5"/>
        <v>-84</v>
      </c>
      <c r="L21" s="212">
        <f>1000*D21/$C21</f>
        <v>8.07907993536736</v>
      </c>
      <c r="M21" s="212">
        <f>1000*E21/$C21</f>
        <v>10.550327915597377</v>
      </c>
      <c r="N21" s="212">
        <f>1000*F21/D21</f>
        <v>11.764705882352942</v>
      </c>
      <c r="O21" s="212">
        <f>1000*G21/(D21+G21)</f>
        <v>22.988505747126435</v>
      </c>
      <c r="P21" s="212">
        <f aca="true" t="shared" si="6" ref="P21:S22">1000*H21/$C21</f>
        <v>6.178119950575041</v>
      </c>
      <c r="Q21" s="97">
        <f t="shared" si="6"/>
        <v>2.4712479802300162</v>
      </c>
      <c r="R21" s="212">
        <f t="shared" si="6"/>
        <v>-2.4712479802300162</v>
      </c>
      <c r="S21" s="212">
        <f t="shared" si="6"/>
        <v>-7.984031936127744</v>
      </c>
    </row>
    <row r="22" spans="1:19" ht="16.5" customHeight="1">
      <c r="A22" s="27"/>
      <c r="B22" s="221" t="s">
        <v>161</v>
      </c>
      <c r="C22" s="157">
        <v>10521</v>
      </c>
      <c r="D22" s="154">
        <v>85</v>
      </c>
      <c r="E22" s="154">
        <v>111</v>
      </c>
      <c r="F22" s="109">
        <v>1</v>
      </c>
      <c r="G22" s="154">
        <v>2</v>
      </c>
      <c r="H22" s="154">
        <v>65</v>
      </c>
      <c r="I22" s="154">
        <v>26</v>
      </c>
      <c r="J22" s="215">
        <f>D22-E22</f>
        <v>-26</v>
      </c>
      <c r="K22" s="215">
        <v>-84</v>
      </c>
      <c r="L22" s="220">
        <f>1000*D22/$C22</f>
        <v>8.07907993536736</v>
      </c>
      <c r="M22" s="220">
        <f>1000*E22/$C22</f>
        <v>10.550327915597377</v>
      </c>
      <c r="N22" s="220">
        <f>1000*F22/D22</f>
        <v>11.764705882352942</v>
      </c>
      <c r="O22" s="220">
        <f>1000*G22/(D22+G22)</f>
        <v>22.988505747126435</v>
      </c>
      <c r="P22" s="220">
        <f t="shared" si="6"/>
        <v>6.178119950575041</v>
      </c>
      <c r="Q22" s="108">
        <f t="shared" si="6"/>
        <v>2.4712479802300162</v>
      </c>
      <c r="R22" s="220">
        <f t="shared" si="6"/>
        <v>-2.4712479802300162</v>
      </c>
      <c r="S22" s="220">
        <f t="shared" si="6"/>
        <v>-7.984031936127744</v>
      </c>
    </row>
    <row r="23" spans="1:19" ht="16.5" customHeight="1">
      <c r="A23" s="219"/>
      <c r="B23" s="101"/>
      <c r="C23" s="218"/>
      <c r="D23" s="217"/>
      <c r="E23" s="217"/>
      <c r="F23" s="217"/>
      <c r="G23" s="217"/>
      <c r="H23" s="217"/>
      <c r="I23" s="217"/>
      <c r="J23" s="216"/>
      <c r="K23" s="215"/>
      <c r="L23" s="214"/>
      <c r="M23" s="214"/>
      <c r="N23" s="214"/>
      <c r="O23" s="214"/>
      <c r="P23" s="214"/>
      <c r="Q23" s="214"/>
      <c r="R23" s="214"/>
      <c r="S23" s="214"/>
    </row>
    <row r="24" spans="1:19" ht="16.5" customHeight="1">
      <c r="A24" s="332" t="s">
        <v>160</v>
      </c>
      <c r="B24" s="333"/>
      <c r="C24" s="96">
        <f aca="true" t="shared" si="7" ref="C24:K24">SUM(C25:C28)</f>
        <v>48288</v>
      </c>
      <c r="D24" s="96">
        <f t="shared" si="7"/>
        <v>480</v>
      </c>
      <c r="E24" s="96">
        <f t="shared" si="7"/>
        <v>356</v>
      </c>
      <c r="F24" s="96">
        <f t="shared" si="7"/>
        <v>4</v>
      </c>
      <c r="G24" s="96">
        <f t="shared" si="7"/>
        <v>10</v>
      </c>
      <c r="H24" s="96">
        <f t="shared" si="7"/>
        <v>289</v>
      </c>
      <c r="I24" s="96">
        <f t="shared" si="7"/>
        <v>56</v>
      </c>
      <c r="J24" s="213">
        <f t="shared" si="7"/>
        <v>124</v>
      </c>
      <c r="K24" s="213">
        <f t="shared" si="7"/>
        <v>685</v>
      </c>
      <c r="L24" s="212">
        <f aca="true" t="shared" si="8" ref="L24:M28">1000*D24/$C24</f>
        <v>9.940357852882704</v>
      </c>
      <c r="M24" s="212">
        <f t="shared" si="8"/>
        <v>7.372432074221338</v>
      </c>
      <c r="N24" s="212">
        <f>1000*F24/D24</f>
        <v>8.333333333333334</v>
      </c>
      <c r="O24" s="212">
        <f>1000*G24/(D24+G24)</f>
        <v>20.408163265306122</v>
      </c>
      <c r="P24" s="212">
        <f aca="true" t="shared" si="9" ref="P24:S28">1000*H24/$C24</f>
        <v>5.984923790589795</v>
      </c>
      <c r="Q24" s="97">
        <f t="shared" si="9"/>
        <v>1.1597084161696487</v>
      </c>
      <c r="R24" s="212">
        <f t="shared" si="9"/>
        <v>2.567925778661365</v>
      </c>
      <c r="S24" s="212">
        <f t="shared" si="9"/>
        <v>14.185719019218025</v>
      </c>
    </row>
    <row r="25" spans="1:19" ht="16.5" customHeight="1">
      <c r="A25" s="219"/>
      <c r="B25" s="101" t="s">
        <v>159</v>
      </c>
      <c r="C25" s="157">
        <v>15005</v>
      </c>
      <c r="D25" s="154">
        <v>142</v>
      </c>
      <c r="E25" s="154">
        <v>110</v>
      </c>
      <c r="F25" s="109">
        <v>2</v>
      </c>
      <c r="G25" s="154">
        <v>5</v>
      </c>
      <c r="H25" s="154">
        <v>82</v>
      </c>
      <c r="I25" s="154">
        <v>19</v>
      </c>
      <c r="J25" s="215">
        <f>D25-E25</f>
        <v>32</v>
      </c>
      <c r="K25" s="215">
        <v>144</v>
      </c>
      <c r="L25" s="220">
        <f t="shared" si="8"/>
        <v>9.463512162612462</v>
      </c>
      <c r="M25" s="220">
        <f t="shared" si="8"/>
        <v>7.330889703432189</v>
      </c>
      <c r="N25" s="220">
        <f>1000*F25/D25</f>
        <v>14.084507042253522</v>
      </c>
      <c r="O25" s="220">
        <f>1000*G25/(D25+G25)</f>
        <v>34.01360544217687</v>
      </c>
      <c r="P25" s="220">
        <f t="shared" si="9"/>
        <v>5.4648450516494504</v>
      </c>
      <c r="Q25" s="108">
        <f t="shared" si="9"/>
        <v>1.2662445851382873</v>
      </c>
      <c r="R25" s="220">
        <f t="shared" si="9"/>
        <v>2.1326224591802734</v>
      </c>
      <c r="S25" s="220">
        <f t="shared" si="9"/>
        <v>9.59680106631123</v>
      </c>
    </row>
    <row r="26" spans="1:19" ht="16.5" customHeight="1">
      <c r="A26" s="219"/>
      <c r="B26" s="101" t="s">
        <v>158</v>
      </c>
      <c r="C26" s="157">
        <v>14893</v>
      </c>
      <c r="D26" s="154">
        <v>155</v>
      </c>
      <c r="E26" s="154">
        <v>125</v>
      </c>
      <c r="F26" s="109">
        <v>2</v>
      </c>
      <c r="G26" s="154">
        <v>4</v>
      </c>
      <c r="H26" s="154">
        <v>91</v>
      </c>
      <c r="I26" s="154">
        <v>22</v>
      </c>
      <c r="J26" s="215">
        <f>D26-E26</f>
        <v>30</v>
      </c>
      <c r="K26" s="215">
        <v>100</v>
      </c>
      <c r="L26" s="220">
        <f t="shared" si="8"/>
        <v>10.407574028066877</v>
      </c>
      <c r="M26" s="220">
        <f t="shared" si="8"/>
        <v>8.393204861344255</v>
      </c>
      <c r="N26" s="220">
        <f>1000*F26/D26</f>
        <v>12.903225806451612</v>
      </c>
      <c r="O26" s="220">
        <f>1000*G26/(D26+G26)</f>
        <v>25.157232704402517</v>
      </c>
      <c r="P26" s="220">
        <f t="shared" si="9"/>
        <v>6.110253139058618</v>
      </c>
      <c r="Q26" s="108">
        <f t="shared" si="9"/>
        <v>1.477204055596589</v>
      </c>
      <c r="R26" s="220">
        <f t="shared" si="9"/>
        <v>2.0143691667226213</v>
      </c>
      <c r="S26" s="220">
        <f t="shared" si="9"/>
        <v>6.7145638890754045</v>
      </c>
    </row>
    <row r="27" spans="1:19" ht="16.5" customHeight="1">
      <c r="A27" s="219"/>
      <c r="B27" s="101" t="s">
        <v>157</v>
      </c>
      <c r="C27" s="157">
        <v>13559</v>
      </c>
      <c r="D27" s="154">
        <v>124</v>
      </c>
      <c r="E27" s="154">
        <v>97</v>
      </c>
      <c r="F27" s="109" t="s">
        <v>218</v>
      </c>
      <c r="G27" s="154">
        <v>1</v>
      </c>
      <c r="H27" s="154">
        <v>76</v>
      </c>
      <c r="I27" s="154">
        <v>9</v>
      </c>
      <c r="J27" s="215">
        <f>D27-E27</f>
        <v>27</v>
      </c>
      <c r="K27" s="215">
        <v>138</v>
      </c>
      <c r="L27" s="220">
        <f t="shared" si="8"/>
        <v>9.145217198908474</v>
      </c>
      <c r="M27" s="220">
        <f t="shared" si="8"/>
        <v>7.153919905597758</v>
      </c>
      <c r="N27" s="109" t="s">
        <v>218</v>
      </c>
      <c r="O27" s="220">
        <f>1000*G27/(D27+G27)</f>
        <v>8</v>
      </c>
      <c r="P27" s="220">
        <f t="shared" si="9"/>
        <v>5.605133121911646</v>
      </c>
      <c r="Q27" s="108">
        <f t="shared" si="9"/>
        <v>0.6637657644369054</v>
      </c>
      <c r="R27" s="220">
        <f t="shared" si="9"/>
        <v>1.991297293310716</v>
      </c>
      <c r="S27" s="220">
        <f t="shared" si="9"/>
        <v>10.177741721365882</v>
      </c>
    </row>
    <row r="28" spans="1:19" ht="16.5" customHeight="1">
      <c r="A28" s="219"/>
      <c r="B28" s="101" t="s">
        <v>156</v>
      </c>
      <c r="C28" s="157">
        <v>4831</v>
      </c>
      <c r="D28" s="154">
        <v>59</v>
      </c>
      <c r="E28" s="154">
        <v>24</v>
      </c>
      <c r="F28" s="109" t="s">
        <v>218</v>
      </c>
      <c r="G28" s="109" t="s">
        <v>218</v>
      </c>
      <c r="H28" s="154">
        <v>40</v>
      </c>
      <c r="I28" s="154">
        <v>6</v>
      </c>
      <c r="J28" s="215">
        <f>D28-E28</f>
        <v>35</v>
      </c>
      <c r="K28" s="215">
        <v>303</v>
      </c>
      <c r="L28" s="220">
        <f t="shared" si="8"/>
        <v>12.212792382529496</v>
      </c>
      <c r="M28" s="220">
        <f t="shared" si="8"/>
        <v>4.967915545435727</v>
      </c>
      <c r="N28" s="109" t="s">
        <v>218</v>
      </c>
      <c r="O28" s="109" t="s">
        <v>218</v>
      </c>
      <c r="P28" s="220">
        <f t="shared" si="9"/>
        <v>8.27985924239288</v>
      </c>
      <c r="Q28" s="108">
        <f t="shared" si="9"/>
        <v>1.2419788863589318</v>
      </c>
      <c r="R28" s="220">
        <f t="shared" si="9"/>
        <v>7.244876837093769</v>
      </c>
      <c r="S28" s="220">
        <f t="shared" si="9"/>
        <v>62.71993376112606</v>
      </c>
    </row>
    <row r="29" spans="1:19" ht="16.5" customHeight="1">
      <c r="A29" s="219"/>
      <c r="B29" s="101"/>
      <c r="C29" s="218"/>
      <c r="D29" s="217"/>
      <c r="E29" s="217"/>
      <c r="F29" s="217"/>
      <c r="G29" s="217"/>
      <c r="H29" s="217"/>
      <c r="I29" s="217"/>
      <c r="J29" s="216"/>
      <c r="K29" s="215"/>
      <c r="L29" s="214"/>
      <c r="M29" s="214"/>
      <c r="N29" s="214"/>
      <c r="O29" s="214"/>
      <c r="P29" s="214"/>
      <c r="Q29" s="214"/>
      <c r="R29" s="214"/>
      <c r="S29" s="214"/>
    </row>
    <row r="30" spans="1:19" ht="16.5" customHeight="1">
      <c r="A30" s="332" t="s">
        <v>155</v>
      </c>
      <c r="B30" s="333"/>
      <c r="C30" s="96">
        <f aca="true" t="shared" si="10" ref="C30:K30">SUM(C31:C38)</f>
        <v>85730</v>
      </c>
      <c r="D30" s="96">
        <f t="shared" si="10"/>
        <v>1011</v>
      </c>
      <c r="E30" s="96">
        <f t="shared" si="10"/>
        <v>485</v>
      </c>
      <c r="F30" s="96">
        <f t="shared" si="10"/>
        <v>4</v>
      </c>
      <c r="G30" s="96">
        <f t="shared" si="10"/>
        <v>15</v>
      </c>
      <c r="H30" s="96">
        <f t="shared" si="10"/>
        <v>608</v>
      </c>
      <c r="I30" s="96">
        <f t="shared" si="10"/>
        <v>180</v>
      </c>
      <c r="J30" s="213">
        <f t="shared" si="10"/>
        <v>526</v>
      </c>
      <c r="K30" s="213">
        <f t="shared" si="10"/>
        <v>523</v>
      </c>
      <c r="L30" s="212">
        <f aca="true" t="shared" si="11" ref="L30:L38">1000*D30/$C30</f>
        <v>11.792837979703721</v>
      </c>
      <c r="M30" s="212">
        <f aca="true" t="shared" si="12" ref="M30:M38">1000*E30/$C30</f>
        <v>5.6572961623702325</v>
      </c>
      <c r="N30" s="212">
        <f>1000*F30/D30</f>
        <v>3.9564787339268053</v>
      </c>
      <c r="O30" s="212">
        <f>1000*G30/(D30+G30)</f>
        <v>14.619883040935672</v>
      </c>
      <c r="P30" s="212">
        <f aca="true" t="shared" si="13" ref="P30:S37">1000*H30/$C30</f>
        <v>7.092033127260002</v>
      </c>
      <c r="Q30" s="97">
        <f t="shared" si="13"/>
        <v>2.0996150705703953</v>
      </c>
      <c r="R30" s="212">
        <f t="shared" si="13"/>
        <v>6.135541817333489</v>
      </c>
      <c r="S30" s="212">
        <f t="shared" si="13"/>
        <v>6.100548232823982</v>
      </c>
    </row>
    <row r="31" spans="1:19" ht="16.5" customHeight="1">
      <c r="A31" s="219"/>
      <c r="B31" s="101" t="s">
        <v>154</v>
      </c>
      <c r="C31" s="157">
        <v>11895</v>
      </c>
      <c r="D31" s="154">
        <v>105</v>
      </c>
      <c r="E31" s="154">
        <v>85</v>
      </c>
      <c r="F31" s="109">
        <v>1</v>
      </c>
      <c r="G31" s="154">
        <v>3</v>
      </c>
      <c r="H31" s="154">
        <v>54</v>
      </c>
      <c r="I31" s="154">
        <v>10</v>
      </c>
      <c r="J31" s="215">
        <f aca="true" t="shared" si="14" ref="J31:J38">D31-E31</f>
        <v>20</v>
      </c>
      <c r="K31" s="215">
        <v>15</v>
      </c>
      <c r="L31" s="220">
        <f t="shared" si="11"/>
        <v>8.827238335435057</v>
      </c>
      <c r="M31" s="220">
        <f t="shared" si="12"/>
        <v>7.145859604875998</v>
      </c>
      <c r="N31" s="220">
        <f>1000*F31/D31</f>
        <v>9.523809523809524</v>
      </c>
      <c r="O31" s="220">
        <f>1000*G31/(D31+G31)</f>
        <v>27.77777777777778</v>
      </c>
      <c r="P31" s="220">
        <f t="shared" si="13"/>
        <v>4.539722572509458</v>
      </c>
      <c r="Q31" s="108">
        <f t="shared" si="13"/>
        <v>0.8406893652795292</v>
      </c>
      <c r="R31" s="220">
        <f t="shared" si="13"/>
        <v>1.6813787305590584</v>
      </c>
      <c r="S31" s="220">
        <f t="shared" si="13"/>
        <v>1.2610340479192939</v>
      </c>
    </row>
    <row r="32" spans="1:19" ht="16.5" customHeight="1">
      <c r="A32" s="219"/>
      <c r="B32" s="101" t="s">
        <v>153</v>
      </c>
      <c r="C32" s="157">
        <v>21391</v>
      </c>
      <c r="D32" s="154">
        <v>202</v>
      </c>
      <c r="E32" s="154">
        <v>116</v>
      </c>
      <c r="F32" s="109">
        <v>1</v>
      </c>
      <c r="G32" s="154">
        <v>3</v>
      </c>
      <c r="H32" s="154">
        <v>101</v>
      </c>
      <c r="I32" s="154">
        <v>40</v>
      </c>
      <c r="J32" s="215">
        <f t="shared" si="14"/>
        <v>86</v>
      </c>
      <c r="K32" s="215">
        <v>19</v>
      </c>
      <c r="L32" s="220">
        <f t="shared" si="11"/>
        <v>9.443223785704268</v>
      </c>
      <c r="M32" s="220">
        <f t="shared" si="12"/>
        <v>5.4228413818895795</v>
      </c>
      <c r="N32" s="220">
        <f>1000*F32/D32</f>
        <v>4.9504950495049505</v>
      </c>
      <c r="O32" s="220">
        <f>1000*G32/(D32+G32)</f>
        <v>14.634146341463415</v>
      </c>
      <c r="P32" s="220">
        <f t="shared" si="13"/>
        <v>4.721611892852134</v>
      </c>
      <c r="Q32" s="108">
        <f t="shared" si="13"/>
        <v>1.869945304099855</v>
      </c>
      <c r="R32" s="220">
        <f t="shared" si="13"/>
        <v>4.020382403814688</v>
      </c>
      <c r="S32" s="220">
        <f t="shared" si="13"/>
        <v>0.8882240194474311</v>
      </c>
    </row>
    <row r="33" spans="1:19" ht="16.5" customHeight="1">
      <c r="A33" s="219"/>
      <c r="B33" s="101" t="s">
        <v>152</v>
      </c>
      <c r="C33" s="157">
        <v>44656</v>
      </c>
      <c r="D33" s="154">
        <v>643</v>
      </c>
      <c r="E33" s="154">
        <v>196</v>
      </c>
      <c r="F33" s="109">
        <v>2</v>
      </c>
      <c r="G33" s="154">
        <v>9</v>
      </c>
      <c r="H33" s="154">
        <v>425</v>
      </c>
      <c r="I33" s="154">
        <v>119</v>
      </c>
      <c r="J33" s="215">
        <f t="shared" si="14"/>
        <v>447</v>
      </c>
      <c r="K33" s="215">
        <v>483</v>
      </c>
      <c r="L33" s="220">
        <f t="shared" si="11"/>
        <v>14.398960945897528</v>
      </c>
      <c r="M33" s="220">
        <f t="shared" si="12"/>
        <v>4.389107846649947</v>
      </c>
      <c r="N33" s="220">
        <f>1000*F33/D33</f>
        <v>3.1104199066874028</v>
      </c>
      <c r="O33" s="220">
        <f>1000*G33/(D33+G33)</f>
        <v>13.803680981595091</v>
      </c>
      <c r="P33" s="220">
        <f t="shared" si="13"/>
        <v>9.517198136868506</v>
      </c>
      <c r="Q33" s="108">
        <f t="shared" si="13"/>
        <v>2.6648154783231814</v>
      </c>
      <c r="R33" s="220">
        <f t="shared" si="13"/>
        <v>10.009853099247582</v>
      </c>
      <c r="S33" s="220">
        <f t="shared" si="13"/>
        <v>10.816015764958797</v>
      </c>
    </row>
    <row r="34" spans="1:19" ht="16.5" customHeight="1">
      <c r="A34" s="219"/>
      <c r="B34" s="101" t="s">
        <v>151</v>
      </c>
      <c r="C34" s="157">
        <v>1219</v>
      </c>
      <c r="D34" s="154">
        <v>10</v>
      </c>
      <c r="E34" s="154">
        <v>7</v>
      </c>
      <c r="F34" s="109" t="s">
        <v>218</v>
      </c>
      <c r="G34" s="109" t="s">
        <v>218</v>
      </c>
      <c r="H34" s="154">
        <v>4</v>
      </c>
      <c r="I34" s="109">
        <v>3</v>
      </c>
      <c r="J34" s="215">
        <f t="shared" si="14"/>
        <v>3</v>
      </c>
      <c r="K34" s="215">
        <v>31</v>
      </c>
      <c r="L34" s="220">
        <f t="shared" si="11"/>
        <v>8.203445447087777</v>
      </c>
      <c r="M34" s="220">
        <f t="shared" si="12"/>
        <v>5.742411812961444</v>
      </c>
      <c r="N34" s="109" t="s">
        <v>218</v>
      </c>
      <c r="O34" s="109" t="s">
        <v>218</v>
      </c>
      <c r="P34" s="220">
        <f t="shared" si="13"/>
        <v>3.281378178835111</v>
      </c>
      <c r="Q34" s="108">
        <f t="shared" si="13"/>
        <v>2.4610336341263332</v>
      </c>
      <c r="R34" s="220">
        <f t="shared" si="13"/>
        <v>2.4610336341263332</v>
      </c>
      <c r="S34" s="220">
        <f t="shared" si="13"/>
        <v>25.43068088597211</v>
      </c>
    </row>
    <row r="35" spans="1:19" ht="16.5" customHeight="1">
      <c r="A35" s="219"/>
      <c r="B35" s="101" t="s">
        <v>150</v>
      </c>
      <c r="C35" s="157">
        <v>1510</v>
      </c>
      <c r="D35" s="154">
        <v>14</v>
      </c>
      <c r="E35" s="154">
        <v>27</v>
      </c>
      <c r="F35" s="109" t="s">
        <v>218</v>
      </c>
      <c r="G35" s="109" t="s">
        <v>218</v>
      </c>
      <c r="H35" s="154">
        <v>8</v>
      </c>
      <c r="I35" s="154">
        <v>5</v>
      </c>
      <c r="J35" s="215">
        <f t="shared" si="14"/>
        <v>-13</v>
      </c>
      <c r="K35" s="215">
        <v>-10</v>
      </c>
      <c r="L35" s="220">
        <f t="shared" si="11"/>
        <v>9.271523178807946</v>
      </c>
      <c r="M35" s="220">
        <f t="shared" si="12"/>
        <v>17.880794701986755</v>
      </c>
      <c r="N35" s="109" t="s">
        <v>218</v>
      </c>
      <c r="O35" s="109" t="s">
        <v>218</v>
      </c>
      <c r="P35" s="220">
        <f t="shared" si="13"/>
        <v>5.298013245033113</v>
      </c>
      <c r="Q35" s="108">
        <f t="shared" si="13"/>
        <v>3.3112582781456954</v>
      </c>
      <c r="R35" s="220">
        <f t="shared" si="13"/>
        <v>-8.609271523178808</v>
      </c>
      <c r="S35" s="220">
        <f t="shared" si="13"/>
        <v>-6.622516556291391</v>
      </c>
    </row>
    <row r="36" spans="1:19" ht="16.5" customHeight="1">
      <c r="A36" s="219"/>
      <c r="B36" s="101" t="s">
        <v>149</v>
      </c>
      <c r="C36" s="157">
        <v>3172</v>
      </c>
      <c r="D36" s="154">
        <v>24</v>
      </c>
      <c r="E36" s="154">
        <v>35</v>
      </c>
      <c r="F36" s="109" t="s">
        <v>218</v>
      </c>
      <c r="G36" s="109" t="s">
        <v>218</v>
      </c>
      <c r="H36" s="154">
        <v>13</v>
      </c>
      <c r="I36" s="154">
        <v>1</v>
      </c>
      <c r="J36" s="215">
        <f t="shared" si="14"/>
        <v>-11</v>
      </c>
      <c r="K36" s="215">
        <v>13</v>
      </c>
      <c r="L36" s="220">
        <f t="shared" si="11"/>
        <v>7.566204287515763</v>
      </c>
      <c r="M36" s="220">
        <f t="shared" si="12"/>
        <v>11.03404791929382</v>
      </c>
      <c r="N36" s="109" t="s">
        <v>218</v>
      </c>
      <c r="O36" s="109" t="s">
        <v>218</v>
      </c>
      <c r="P36" s="220">
        <f t="shared" si="13"/>
        <v>4.098360655737705</v>
      </c>
      <c r="Q36" s="108">
        <f t="shared" si="13"/>
        <v>0.31525851197982346</v>
      </c>
      <c r="R36" s="220">
        <f t="shared" si="13"/>
        <v>-3.467843631778058</v>
      </c>
      <c r="S36" s="220">
        <f t="shared" si="13"/>
        <v>4.098360655737705</v>
      </c>
    </row>
    <row r="37" spans="1:19" ht="16.5" customHeight="1">
      <c r="A37" s="219"/>
      <c r="B37" s="101" t="s">
        <v>148</v>
      </c>
      <c r="C37" s="157">
        <v>680</v>
      </c>
      <c r="D37" s="154">
        <v>4</v>
      </c>
      <c r="E37" s="154">
        <v>7</v>
      </c>
      <c r="F37" s="109" t="s">
        <v>218</v>
      </c>
      <c r="G37" s="109" t="s">
        <v>218</v>
      </c>
      <c r="H37" s="109">
        <v>1</v>
      </c>
      <c r="I37" s="109">
        <v>2</v>
      </c>
      <c r="J37" s="215">
        <f t="shared" si="14"/>
        <v>-3</v>
      </c>
      <c r="K37" s="215">
        <v>-22</v>
      </c>
      <c r="L37" s="220">
        <f t="shared" si="11"/>
        <v>5.882352941176471</v>
      </c>
      <c r="M37" s="220">
        <f t="shared" si="12"/>
        <v>10.294117647058824</v>
      </c>
      <c r="N37" s="109" t="s">
        <v>218</v>
      </c>
      <c r="O37" s="109" t="s">
        <v>218</v>
      </c>
      <c r="P37" s="220">
        <f t="shared" si="13"/>
        <v>1.4705882352941178</v>
      </c>
      <c r="Q37" s="108">
        <f t="shared" si="13"/>
        <v>2.9411764705882355</v>
      </c>
      <c r="R37" s="220">
        <f t="shared" si="13"/>
        <v>-4.411764705882353</v>
      </c>
      <c r="S37" s="220">
        <f t="shared" si="13"/>
        <v>-32.35294117647059</v>
      </c>
    </row>
    <row r="38" spans="1:19" ht="16.5" customHeight="1">
      <c r="A38" s="219"/>
      <c r="B38" s="101" t="s">
        <v>147</v>
      </c>
      <c r="C38" s="157">
        <v>1207</v>
      </c>
      <c r="D38" s="154">
        <v>9</v>
      </c>
      <c r="E38" s="154">
        <v>12</v>
      </c>
      <c r="F38" s="109" t="s">
        <v>218</v>
      </c>
      <c r="G38" s="109" t="s">
        <v>218</v>
      </c>
      <c r="H38" s="154">
        <v>2</v>
      </c>
      <c r="I38" s="109" t="s">
        <v>218</v>
      </c>
      <c r="J38" s="215">
        <f t="shared" si="14"/>
        <v>-3</v>
      </c>
      <c r="K38" s="215">
        <v>-6</v>
      </c>
      <c r="L38" s="220">
        <f t="shared" si="11"/>
        <v>7.456503728251864</v>
      </c>
      <c r="M38" s="220">
        <f t="shared" si="12"/>
        <v>9.942004971002486</v>
      </c>
      <c r="N38" s="109" t="s">
        <v>218</v>
      </c>
      <c r="O38" s="109" t="s">
        <v>218</v>
      </c>
      <c r="P38" s="220">
        <f>1000*H38/$C38</f>
        <v>1.6570008285004143</v>
      </c>
      <c r="Q38" s="109" t="s">
        <v>218</v>
      </c>
      <c r="R38" s="220">
        <f>1000*J38/$C38</f>
        <v>-2.4855012427506216</v>
      </c>
      <c r="S38" s="220">
        <f>1000*K38/$C38</f>
        <v>-4.971002485501243</v>
      </c>
    </row>
    <row r="39" spans="1:19" ht="16.5" customHeight="1">
      <c r="A39" s="219"/>
      <c r="B39" s="101"/>
      <c r="C39" s="218"/>
      <c r="D39" s="217"/>
      <c r="E39" s="217"/>
      <c r="F39" s="217"/>
      <c r="G39" s="217"/>
      <c r="H39" s="217"/>
      <c r="I39" s="217"/>
      <c r="J39" s="216"/>
      <c r="K39" s="215"/>
      <c r="L39" s="214"/>
      <c r="M39" s="214"/>
      <c r="N39" s="214"/>
      <c r="O39" s="214"/>
      <c r="P39" s="214"/>
      <c r="Q39" s="214"/>
      <c r="R39" s="214"/>
      <c r="S39" s="214"/>
    </row>
    <row r="40" spans="1:19" ht="16.5" customHeight="1">
      <c r="A40" s="332" t="s">
        <v>146</v>
      </c>
      <c r="B40" s="333"/>
      <c r="C40" s="96">
        <f aca="true" t="shared" si="15" ref="C40:K40">SUM(C41:C45)</f>
        <v>94449</v>
      </c>
      <c r="D40" s="96">
        <f t="shared" si="15"/>
        <v>1059</v>
      </c>
      <c r="E40" s="96">
        <f t="shared" si="15"/>
        <v>638</v>
      </c>
      <c r="F40" s="96">
        <f t="shared" si="15"/>
        <v>8</v>
      </c>
      <c r="G40" s="96">
        <f t="shared" si="15"/>
        <v>29</v>
      </c>
      <c r="H40" s="96">
        <f t="shared" si="15"/>
        <v>516</v>
      </c>
      <c r="I40" s="96">
        <f t="shared" si="15"/>
        <v>135</v>
      </c>
      <c r="J40" s="213">
        <f t="shared" si="15"/>
        <v>421</v>
      </c>
      <c r="K40" s="213">
        <f t="shared" si="15"/>
        <v>435</v>
      </c>
      <c r="L40" s="212">
        <f aca="true" t="shared" si="16" ref="L40:M45">1000*D40/$C40</f>
        <v>11.212400343042276</v>
      </c>
      <c r="M40" s="212">
        <f t="shared" si="16"/>
        <v>6.754968289764847</v>
      </c>
      <c r="N40" s="212">
        <f>1000*F40/D40</f>
        <v>7.554296506137866</v>
      </c>
      <c r="O40" s="212">
        <f aca="true" t="shared" si="17" ref="O40:O45">1000*G40/(D40+G40)</f>
        <v>26.654411764705884</v>
      </c>
      <c r="P40" s="212">
        <f aca="true" t="shared" si="18" ref="P40:S45">1000*H40/$C40</f>
        <v>5.4632658895276816</v>
      </c>
      <c r="Q40" s="97">
        <f t="shared" si="18"/>
        <v>1.429342819934568</v>
      </c>
      <c r="R40" s="212">
        <f t="shared" si="18"/>
        <v>4.45743205327743</v>
      </c>
      <c r="S40" s="212">
        <f t="shared" si="18"/>
        <v>4.605660197566941</v>
      </c>
    </row>
    <row r="41" spans="1:19" ht="16.5" customHeight="1">
      <c r="A41" s="219"/>
      <c r="B41" s="101" t="s">
        <v>145</v>
      </c>
      <c r="C41" s="157">
        <v>33074</v>
      </c>
      <c r="D41" s="154">
        <v>400</v>
      </c>
      <c r="E41" s="154">
        <v>215</v>
      </c>
      <c r="F41" s="109">
        <v>4</v>
      </c>
      <c r="G41" s="154">
        <v>7</v>
      </c>
      <c r="H41" s="154">
        <v>179</v>
      </c>
      <c r="I41" s="154">
        <v>55</v>
      </c>
      <c r="J41" s="215">
        <f>D41-E41</f>
        <v>185</v>
      </c>
      <c r="K41" s="215">
        <v>510</v>
      </c>
      <c r="L41" s="220">
        <f t="shared" si="16"/>
        <v>12.094092036040394</v>
      </c>
      <c r="M41" s="220">
        <f t="shared" si="16"/>
        <v>6.500574469371712</v>
      </c>
      <c r="N41" s="220">
        <f>1000*F41/D41</f>
        <v>10</v>
      </c>
      <c r="O41" s="220">
        <f t="shared" si="17"/>
        <v>17.1990171990172</v>
      </c>
      <c r="P41" s="220">
        <f t="shared" si="18"/>
        <v>5.412106186128076</v>
      </c>
      <c r="Q41" s="108">
        <f t="shared" si="18"/>
        <v>1.6629376549555541</v>
      </c>
      <c r="R41" s="220">
        <f t="shared" si="18"/>
        <v>5.593517566668682</v>
      </c>
      <c r="S41" s="220">
        <f t="shared" si="18"/>
        <v>15.419967345951502</v>
      </c>
    </row>
    <row r="42" spans="1:19" ht="16.5" customHeight="1">
      <c r="A42" s="219"/>
      <c r="B42" s="101" t="s">
        <v>144</v>
      </c>
      <c r="C42" s="157">
        <v>11157</v>
      </c>
      <c r="D42" s="154">
        <v>90</v>
      </c>
      <c r="E42" s="154">
        <v>108</v>
      </c>
      <c r="F42" s="109">
        <v>1</v>
      </c>
      <c r="G42" s="109">
        <v>2</v>
      </c>
      <c r="H42" s="154">
        <v>52</v>
      </c>
      <c r="I42" s="154">
        <v>11</v>
      </c>
      <c r="J42" s="215">
        <f>D42-E42</f>
        <v>-18</v>
      </c>
      <c r="K42" s="215">
        <v>-52</v>
      </c>
      <c r="L42" s="220">
        <f t="shared" si="16"/>
        <v>8.066684592632429</v>
      </c>
      <c r="M42" s="220">
        <f t="shared" si="16"/>
        <v>9.680021511158914</v>
      </c>
      <c r="N42" s="220">
        <f>1000*F42/D42</f>
        <v>11.11111111111111</v>
      </c>
      <c r="O42" s="220">
        <f t="shared" si="17"/>
        <v>21.73913043478261</v>
      </c>
      <c r="P42" s="220">
        <f t="shared" si="18"/>
        <v>4.660751097965403</v>
      </c>
      <c r="Q42" s="108">
        <f t="shared" si="18"/>
        <v>0.9859281168772968</v>
      </c>
      <c r="R42" s="220">
        <f t="shared" si="18"/>
        <v>-1.6133369185264856</v>
      </c>
      <c r="S42" s="220">
        <f t="shared" si="18"/>
        <v>-4.660751097965403</v>
      </c>
    </row>
    <row r="43" spans="1:19" ht="16.5" customHeight="1">
      <c r="A43" s="219"/>
      <c r="B43" s="101" t="s">
        <v>143</v>
      </c>
      <c r="C43" s="157">
        <v>11391</v>
      </c>
      <c r="D43" s="154">
        <v>133</v>
      </c>
      <c r="E43" s="154">
        <v>106</v>
      </c>
      <c r="F43" s="109">
        <v>1</v>
      </c>
      <c r="G43" s="154">
        <v>1</v>
      </c>
      <c r="H43" s="154">
        <v>55</v>
      </c>
      <c r="I43" s="154">
        <v>19</v>
      </c>
      <c r="J43" s="215">
        <f>D43-E43</f>
        <v>27</v>
      </c>
      <c r="K43" s="215">
        <v>-33</v>
      </c>
      <c r="L43" s="220">
        <f t="shared" si="16"/>
        <v>11.675884470195768</v>
      </c>
      <c r="M43" s="220">
        <f t="shared" si="16"/>
        <v>9.305592134140989</v>
      </c>
      <c r="N43" s="220">
        <f>1000*F43/D43</f>
        <v>7.518796992481203</v>
      </c>
      <c r="O43" s="220">
        <f t="shared" si="17"/>
        <v>7.462686567164179</v>
      </c>
      <c r="P43" s="220">
        <f t="shared" si="18"/>
        <v>4.828373277148626</v>
      </c>
      <c r="Q43" s="108">
        <f t="shared" si="18"/>
        <v>1.6679834957422526</v>
      </c>
      <c r="R43" s="220">
        <f t="shared" si="18"/>
        <v>2.37029233605478</v>
      </c>
      <c r="S43" s="220">
        <f t="shared" si="18"/>
        <v>-2.8970239662891757</v>
      </c>
    </row>
    <row r="44" spans="1:19" ht="16.5" customHeight="1">
      <c r="A44" s="219"/>
      <c r="B44" s="101" t="s">
        <v>142</v>
      </c>
      <c r="C44" s="157">
        <v>12328</v>
      </c>
      <c r="D44" s="154">
        <v>156</v>
      </c>
      <c r="E44" s="154">
        <v>73</v>
      </c>
      <c r="F44" s="109" t="s">
        <v>218</v>
      </c>
      <c r="G44" s="154">
        <v>5</v>
      </c>
      <c r="H44" s="154">
        <v>71</v>
      </c>
      <c r="I44" s="154">
        <v>10</v>
      </c>
      <c r="J44" s="215">
        <f>D44-E44</f>
        <v>83</v>
      </c>
      <c r="K44" s="215">
        <v>54</v>
      </c>
      <c r="L44" s="220">
        <f t="shared" si="16"/>
        <v>12.654120700843608</v>
      </c>
      <c r="M44" s="220">
        <f t="shared" si="16"/>
        <v>5.921479558728099</v>
      </c>
      <c r="N44" s="109" t="s">
        <v>218</v>
      </c>
      <c r="O44" s="220">
        <f t="shared" si="17"/>
        <v>31.055900621118013</v>
      </c>
      <c r="P44" s="220">
        <f t="shared" si="18"/>
        <v>5.759247242050616</v>
      </c>
      <c r="Q44" s="108">
        <f t="shared" si="18"/>
        <v>0.8111615833874107</v>
      </c>
      <c r="R44" s="220">
        <f t="shared" si="18"/>
        <v>6.73264114211551</v>
      </c>
      <c r="S44" s="220">
        <f t="shared" si="18"/>
        <v>4.380272550292018</v>
      </c>
    </row>
    <row r="45" spans="1:19" ht="16.5" customHeight="1">
      <c r="A45" s="219"/>
      <c r="B45" s="101" t="s">
        <v>141</v>
      </c>
      <c r="C45" s="157">
        <v>26499</v>
      </c>
      <c r="D45" s="154">
        <v>280</v>
      </c>
      <c r="E45" s="154">
        <v>136</v>
      </c>
      <c r="F45" s="109">
        <v>2</v>
      </c>
      <c r="G45" s="154">
        <v>14</v>
      </c>
      <c r="H45" s="154">
        <v>159</v>
      </c>
      <c r="I45" s="154">
        <v>40</v>
      </c>
      <c r="J45" s="215">
        <f>D45-E45</f>
        <v>144</v>
      </c>
      <c r="K45" s="215">
        <v>-44</v>
      </c>
      <c r="L45" s="220">
        <f t="shared" si="16"/>
        <v>10.566436469300728</v>
      </c>
      <c r="M45" s="220">
        <f t="shared" si="16"/>
        <v>5.132269142231783</v>
      </c>
      <c r="N45" s="220">
        <f>1000*F45/D45</f>
        <v>7.142857142857143</v>
      </c>
      <c r="O45" s="220">
        <f t="shared" si="17"/>
        <v>47.61904761904762</v>
      </c>
      <c r="P45" s="220">
        <f t="shared" si="18"/>
        <v>6.000226423638628</v>
      </c>
      <c r="Q45" s="108">
        <f t="shared" si="18"/>
        <v>1.5094909241858183</v>
      </c>
      <c r="R45" s="220">
        <f t="shared" si="18"/>
        <v>5.434167327068946</v>
      </c>
      <c r="S45" s="220">
        <f t="shared" si="18"/>
        <v>-1.6604400166044002</v>
      </c>
    </row>
    <row r="46" spans="1:19" ht="16.5" customHeight="1">
      <c r="A46" s="219"/>
      <c r="B46" s="101"/>
      <c r="C46" s="218"/>
      <c r="D46" s="217"/>
      <c r="E46" s="217"/>
      <c r="F46" s="217"/>
      <c r="G46" s="217"/>
      <c r="H46" s="217"/>
      <c r="I46" s="217"/>
      <c r="J46" s="216"/>
      <c r="K46" s="215"/>
      <c r="L46" s="214"/>
      <c r="M46" s="214"/>
      <c r="N46" s="214"/>
      <c r="O46" s="214"/>
      <c r="P46" s="214"/>
      <c r="Q46" s="214"/>
      <c r="R46" s="214"/>
      <c r="S46" s="214"/>
    </row>
    <row r="47" spans="1:19" ht="16.5" customHeight="1">
      <c r="A47" s="332" t="s">
        <v>140</v>
      </c>
      <c r="B47" s="333"/>
      <c r="C47" s="96">
        <f aca="true" t="shared" si="19" ref="C47:K47">SUM(C48:C51)</f>
        <v>41923</v>
      </c>
      <c r="D47" s="96">
        <f t="shared" si="19"/>
        <v>308</v>
      </c>
      <c r="E47" s="96">
        <f t="shared" si="19"/>
        <v>429</v>
      </c>
      <c r="F47" s="96">
        <f t="shared" si="19"/>
        <v>2</v>
      </c>
      <c r="G47" s="96">
        <f t="shared" si="19"/>
        <v>12</v>
      </c>
      <c r="H47" s="96">
        <f t="shared" si="19"/>
        <v>206</v>
      </c>
      <c r="I47" s="96">
        <f t="shared" si="19"/>
        <v>44</v>
      </c>
      <c r="J47" s="213">
        <f t="shared" si="19"/>
        <v>-121</v>
      </c>
      <c r="K47" s="213">
        <f t="shared" si="19"/>
        <v>-219</v>
      </c>
      <c r="L47" s="212">
        <f aca="true" t="shared" si="20" ref="L47:M51">1000*D47/$C47</f>
        <v>7.346802471197194</v>
      </c>
      <c r="M47" s="212">
        <f t="shared" si="20"/>
        <v>10.23304629916752</v>
      </c>
      <c r="N47" s="212">
        <f>1000*F47/D47</f>
        <v>6.4935064935064934</v>
      </c>
      <c r="O47" s="212">
        <f>1000*G47/(D47+G47)</f>
        <v>37.5</v>
      </c>
      <c r="P47" s="212">
        <f aca="true" t="shared" si="21" ref="P47:S51">1000*H47/$C47</f>
        <v>4.91377048398254</v>
      </c>
      <c r="Q47" s="97">
        <f t="shared" si="21"/>
        <v>1.0495432101710278</v>
      </c>
      <c r="R47" s="212">
        <f t="shared" si="21"/>
        <v>-2.8862438279703264</v>
      </c>
      <c r="S47" s="212">
        <f t="shared" si="21"/>
        <v>-5.223862796078525</v>
      </c>
    </row>
    <row r="48" spans="1:19" ht="16.5" customHeight="1">
      <c r="A48" s="219"/>
      <c r="B48" s="101" t="s">
        <v>139</v>
      </c>
      <c r="C48" s="157">
        <v>9965</v>
      </c>
      <c r="D48" s="154">
        <v>56</v>
      </c>
      <c r="E48" s="154">
        <v>111</v>
      </c>
      <c r="F48" s="109" t="s">
        <v>218</v>
      </c>
      <c r="G48" s="109">
        <v>4</v>
      </c>
      <c r="H48" s="154">
        <v>40</v>
      </c>
      <c r="I48" s="154">
        <v>9</v>
      </c>
      <c r="J48" s="215">
        <f>D48-E48</f>
        <v>-55</v>
      </c>
      <c r="K48" s="215">
        <v>-103</v>
      </c>
      <c r="L48" s="220">
        <f t="shared" si="20"/>
        <v>5.6196688409433015</v>
      </c>
      <c r="M48" s="220">
        <f t="shared" si="20"/>
        <v>11.138986452584044</v>
      </c>
      <c r="N48" s="109" t="s">
        <v>218</v>
      </c>
      <c r="O48" s="220">
        <f>1000*G48/(D48+G48)</f>
        <v>66.66666666666667</v>
      </c>
      <c r="P48" s="220">
        <f t="shared" si="21"/>
        <v>4.014049172102358</v>
      </c>
      <c r="Q48" s="108">
        <f t="shared" si="21"/>
        <v>0.9031610637230306</v>
      </c>
      <c r="R48" s="220">
        <f t="shared" si="21"/>
        <v>-5.5193176116407425</v>
      </c>
      <c r="S48" s="220">
        <f t="shared" si="21"/>
        <v>-10.336176618163572</v>
      </c>
    </row>
    <row r="49" spans="1:19" ht="16.5" customHeight="1">
      <c r="A49" s="219"/>
      <c r="B49" s="101" t="s">
        <v>138</v>
      </c>
      <c r="C49" s="157">
        <v>7454</v>
      </c>
      <c r="D49" s="154">
        <v>48</v>
      </c>
      <c r="E49" s="154">
        <v>72</v>
      </c>
      <c r="F49" s="109">
        <v>1</v>
      </c>
      <c r="G49" s="109">
        <v>1</v>
      </c>
      <c r="H49" s="154">
        <v>36</v>
      </c>
      <c r="I49" s="154">
        <v>15</v>
      </c>
      <c r="J49" s="215">
        <f>D49-E49</f>
        <v>-24</v>
      </c>
      <c r="K49" s="215">
        <v>-76</v>
      </c>
      <c r="L49" s="220">
        <f t="shared" si="20"/>
        <v>6.439495572846794</v>
      </c>
      <c r="M49" s="220">
        <f t="shared" si="20"/>
        <v>9.65924335927019</v>
      </c>
      <c r="N49" s="220">
        <f>1000*F49/D49</f>
        <v>20.833333333333332</v>
      </c>
      <c r="O49" s="220">
        <f>1000*G49/(D49+G49)</f>
        <v>20.408163265306122</v>
      </c>
      <c r="P49" s="220">
        <f t="shared" si="21"/>
        <v>4.829621679635095</v>
      </c>
      <c r="Q49" s="108">
        <f t="shared" si="21"/>
        <v>2.012342366514623</v>
      </c>
      <c r="R49" s="220">
        <f t="shared" si="21"/>
        <v>-3.219747786423397</v>
      </c>
      <c r="S49" s="220">
        <f t="shared" si="21"/>
        <v>-10.195867990340757</v>
      </c>
    </row>
    <row r="50" spans="1:19" ht="16.5" customHeight="1">
      <c r="A50" s="219"/>
      <c r="B50" s="101" t="s">
        <v>137</v>
      </c>
      <c r="C50" s="157">
        <v>15825</v>
      </c>
      <c r="D50" s="154">
        <v>115</v>
      </c>
      <c r="E50" s="154">
        <v>164</v>
      </c>
      <c r="F50" s="109">
        <v>1</v>
      </c>
      <c r="G50" s="154">
        <v>4</v>
      </c>
      <c r="H50" s="154">
        <v>83</v>
      </c>
      <c r="I50" s="154">
        <v>14</v>
      </c>
      <c r="J50" s="215">
        <f>D50-E50</f>
        <v>-49</v>
      </c>
      <c r="K50" s="215">
        <v>-54</v>
      </c>
      <c r="L50" s="220">
        <f t="shared" si="20"/>
        <v>7.2669826224328595</v>
      </c>
      <c r="M50" s="220">
        <f t="shared" si="20"/>
        <v>10.363349131121643</v>
      </c>
      <c r="N50" s="220">
        <f>1000*F50/D50</f>
        <v>8.695652173913043</v>
      </c>
      <c r="O50" s="220">
        <f>1000*G50/(D50+G50)</f>
        <v>33.61344537815126</v>
      </c>
      <c r="P50" s="220">
        <f t="shared" si="21"/>
        <v>5.244865718799368</v>
      </c>
      <c r="Q50" s="108">
        <f t="shared" si="21"/>
        <v>0.8846761453396524</v>
      </c>
      <c r="R50" s="220">
        <f t="shared" si="21"/>
        <v>-3.0963665086887837</v>
      </c>
      <c r="S50" s="220">
        <f t="shared" si="21"/>
        <v>-3.4123222748815167</v>
      </c>
    </row>
    <row r="51" spans="1:19" ht="16.5" customHeight="1">
      <c r="A51" s="219"/>
      <c r="B51" s="101" t="s">
        <v>136</v>
      </c>
      <c r="C51" s="157">
        <v>8679</v>
      </c>
      <c r="D51" s="154">
        <v>89</v>
      </c>
      <c r="E51" s="154">
        <v>82</v>
      </c>
      <c r="F51" s="109" t="s">
        <v>218</v>
      </c>
      <c r="G51" s="109">
        <v>3</v>
      </c>
      <c r="H51" s="154">
        <v>47</v>
      </c>
      <c r="I51" s="154">
        <v>6</v>
      </c>
      <c r="J51" s="215">
        <f>D51-E51</f>
        <v>7</v>
      </c>
      <c r="K51" s="215">
        <v>14</v>
      </c>
      <c r="L51" s="220">
        <f t="shared" si="20"/>
        <v>10.254637631063487</v>
      </c>
      <c r="M51" s="220">
        <f t="shared" si="20"/>
        <v>9.448093098283213</v>
      </c>
      <c r="N51" s="109" t="s">
        <v>218</v>
      </c>
      <c r="O51" s="220">
        <f>1000*G51/(D51+G51)</f>
        <v>32.608695652173914</v>
      </c>
      <c r="P51" s="220">
        <f t="shared" si="21"/>
        <v>5.415370434381841</v>
      </c>
      <c r="Q51" s="108">
        <f t="shared" si="21"/>
        <v>0.691323885240235</v>
      </c>
      <c r="R51" s="220">
        <f t="shared" si="21"/>
        <v>0.8065445327802743</v>
      </c>
      <c r="S51" s="220">
        <f t="shared" si="21"/>
        <v>1.6130890655605485</v>
      </c>
    </row>
    <row r="52" spans="1:19" ht="16.5" customHeight="1">
      <c r="A52" s="219"/>
      <c r="B52" s="101"/>
      <c r="C52" s="218"/>
      <c r="D52" s="217"/>
      <c r="E52" s="217"/>
      <c r="F52" s="217"/>
      <c r="G52" s="217"/>
      <c r="H52" s="217"/>
      <c r="I52" s="217"/>
      <c r="J52" s="216"/>
      <c r="K52" s="215"/>
      <c r="L52" s="214"/>
      <c r="M52" s="214"/>
      <c r="N52" s="214"/>
      <c r="O52" s="214"/>
      <c r="P52" s="214"/>
      <c r="Q52" s="214"/>
      <c r="R52" s="214"/>
      <c r="S52" s="214"/>
    </row>
    <row r="53" spans="1:19" ht="16.5" customHeight="1">
      <c r="A53" s="332" t="s">
        <v>135</v>
      </c>
      <c r="B53" s="333"/>
      <c r="C53" s="96">
        <f aca="true" t="shared" si="22" ref="C53:K53">SUM(C54:C59)</f>
        <v>36304</v>
      </c>
      <c r="D53" s="96">
        <f t="shared" si="22"/>
        <v>287</v>
      </c>
      <c r="E53" s="96">
        <f t="shared" si="22"/>
        <v>403</v>
      </c>
      <c r="F53" s="96">
        <f t="shared" si="22"/>
        <v>2</v>
      </c>
      <c r="G53" s="96">
        <f t="shared" si="22"/>
        <v>6</v>
      </c>
      <c r="H53" s="96">
        <f t="shared" si="22"/>
        <v>179</v>
      </c>
      <c r="I53" s="96">
        <f t="shared" si="22"/>
        <v>41</v>
      </c>
      <c r="J53" s="213">
        <f t="shared" si="22"/>
        <v>-116</v>
      </c>
      <c r="K53" s="213">
        <f t="shared" si="22"/>
        <v>-214</v>
      </c>
      <c r="L53" s="212">
        <f aca="true" t="shared" si="23" ref="L53:M59">1000*D53/$C53</f>
        <v>7.905464962538563</v>
      </c>
      <c r="M53" s="212">
        <f t="shared" si="23"/>
        <v>11.10070515645659</v>
      </c>
      <c r="N53" s="212">
        <f>1000*F53/D53</f>
        <v>6.968641114982578</v>
      </c>
      <c r="O53" s="212">
        <f>1000*G53/(D53+G53)</f>
        <v>20.477815699658702</v>
      </c>
      <c r="P53" s="212">
        <f aca="true" t="shared" si="24" ref="P53:S59">1000*H53/$C53</f>
        <v>4.930586161304539</v>
      </c>
      <c r="Q53" s="97">
        <f t="shared" si="24"/>
        <v>1.1293521375055091</v>
      </c>
      <c r="R53" s="212">
        <f t="shared" si="24"/>
        <v>-3.1952401939180257</v>
      </c>
      <c r="S53" s="212">
        <f t="shared" si="24"/>
        <v>-5.8946672542970475</v>
      </c>
    </row>
    <row r="54" spans="1:19" ht="16.5" customHeight="1">
      <c r="A54" s="219"/>
      <c r="B54" s="101" t="s">
        <v>134</v>
      </c>
      <c r="C54" s="157">
        <v>5953</v>
      </c>
      <c r="D54" s="154">
        <v>38</v>
      </c>
      <c r="E54" s="154">
        <v>49</v>
      </c>
      <c r="F54" s="109" t="s">
        <v>218</v>
      </c>
      <c r="G54" s="109" t="s">
        <v>218</v>
      </c>
      <c r="H54" s="154">
        <v>28</v>
      </c>
      <c r="I54" s="154">
        <v>5</v>
      </c>
      <c r="J54" s="215">
        <f aca="true" t="shared" si="25" ref="J54:J59">D54-E54</f>
        <v>-11</v>
      </c>
      <c r="K54" s="215">
        <v>-41</v>
      </c>
      <c r="L54" s="220">
        <f t="shared" si="23"/>
        <v>6.383336133042164</v>
      </c>
      <c r="M54" s="220">
        <f t="shared" si="23"/>
        <v>8.231143961028053</v>
      </c>
      <c r="N54" s="109" t="s">
        <v>218</v>
      </c>
      <c r="O54" s="109" t="s">
        <v>218</v>
      </c>
      <c r="P54" s="220">
        <f t="shared" si="24"/>
        <v>4.703510834873173</v>
      </c>
      <c r="Q54" s="108">
        <f t="shared" si="24"/>
        <v>0.8399126490844953</v>
      </c>
      <c r="R54" s="220">
        <f t="shared" si="24"/>
        <v>-1.8478078279858894</v>
      </c>
      <c r="S54" s="220">
        <f t="shared" si="24"/>
        <v>-6.887283722492861</v>
      </c>
    </row>
    <row r="55" spans="1:19" ht="16.5" customHeight="1">
      <c r="A55" s="219"/>
      <c r="B55" s="101" t="s">
        <v>133</v>
      </c>
      <c r="C55" s="157">
        <v>5576</v>
      </c>
      <c r="D55" s="154">
        <v>57</v>
      </c>
      <c r="E55" s="154">
        <v>55</v>
      </c>
      <c r="F55" s="109">
        <v>1</v>
      </c>
      <c r="G55" s="109">
        <v>2</v>
      </c>
      <c r="H55" s="154">
        <v>28</v>
      </c>
      <c r="I55" s="109">
        <v>9</v>
      </c>
      <c r="J55" s="215">
        <f t="shared" si="25"/>
        <v>2</v>
      </c>
      <c r="K55" s="215">
        <v>-37</v>
      </c>
      <c r="L55" s="220">
        <f t="shared" si="23"/>
        <v>10.222381635581062</v>
      </c>
      <c r="M55" s="220">
        <f t="shared" si="23"/>
        <v>9.863701578192252</v>
      </c>
      <c r="N55" s="220">
        <f>1000*F55/D55</f>
        <v>17.54385964912281</v>
      </c>
      <c r="O55" s="220">
        <f>1000*G55/(D55+G55)</f>
        <v>33.898305084745765</v>
      </c>
      <c r="P55" s="220">
        <f t="shared" si="24"/>
        <v>5.0215208034433285</v>
      </c>
      <c r="Q55" s="108">
        <f t="shared" si="24"/>
        <v>1.6140602582496413</v>
      </c>
      <c r="R55" s="220">
        <f t="shared" si="24"/>
        <v>0.3586800573888092</v>
      </c>
      <c r="S55" s="220">
        <f t="shared" si="24"/>
        <v>-6.63558106169297</v>
      </c>
    </row>
    <row r="56" spans="1:19" ht="16.5" customHeight="1">
      <c r="A56" s="219"/>
      <c r="B56" s="101" t="s">
        <v>132</v>
      </c>
      <c r="C56" s="157">
        <v>7622</v>
      </c>
      <c r="D56" s="154">
        <v>67</v>
      </c>
      <c r="E56" s="154">
        <v>119</v>
      </c>
      <c r="F56" s="109">
        <v>1</v>
      </c>
      <c r="G56" s="109" t="s">
        <v>218</v>
      </c>
      <c r="H56" s="154">
        <v>35</v>
      </c>
      <c r="I56" s="154">
        <v>8</v>
      </c>
      <c r="J56" s="215">
        <f t="shared" si="25"/>
        <v>-52</v>
      </c>
      <c r="K56" s="215">
        <v>-16</v>
      </c>
      <c r="L56" s="220">
        <f t="shared" si="23"/>
        <v>8.790343741800053</v>
      </c>
      <c r="M56" s="220">
        <f t="shared" si="23"/>
        <v>15.612700078719497</v>
      </c>
      <c r="N56" s="220">
        <f>1000*F56/D56</f>
        <v>14.925373134328359</v>
      </c>
      <c r="O56" s="109" t="s">
        <v>218</v>
      </c>
      <c r="P56" s="220">
        <f t="shared" si="24"/>
        <v>4.591970611388087</v>
      </c>
      <c r="Q56" s="108">
        <f t="shared" si="24"/>
        <v>1.0495932826029915</v>
      </c>
      <c r="R56" s="220">
        <f t="shared" si="24"/>
        <v>-6.8223563369194435</v>
      </c>
      <c r="S56" s="220">
        <f t="shared" si="24"/>
        <v>-2.099186565205983</v>
      </c>
    </row>
    <row r="57" spans="1:19" ht="16.5" customHeight="1">
      <c r="A57" s="219"/>
      <c r="B57" s="101" t="s">
        <v>131</v>
      </c>
      <c r="C57" s="157">
        <v>8609</v>
      </c>
      <c r="D57" s="154">
        <v>52</v>
      </c>
      <c r="E57" s="154">
        <v>85</v>
      </c>
      <c r="F57" s="109" t="s">
        <v>218</v>
      </c>
      <c r="G57" s="154">
        <v>1</v>
      </c>
      <c r="H57" s="154">
        <v>44</v>
      </c>
      <c r="I57" s="154">
        <v>9</v>
      </c>
      <c r="J57" s="215">
        <f t="shared" si="25"/>
        <v>-33</v>
      </c>
      <c r="K57" s="215">
        <v>-69</v>
      </c>
      <c r="L57" s="220">
        <f t="shared" si="23"/>
        <v>6.040190498315716</v>
      </c>
      <c r="M57" s="220">
        <f t="shared" si="23"/>
        <v>9.873388314554536</v>
      </c>
      <c r="N57" s="109" t="s">
        <v>218</v>
      </c>
      <c r="O57" s="220">
        <f>1000*G57/(D57+G57)</f>
        <v>18.867924528301888</v>
      </c>
      <c r="P57" s="220">
        <f t="shared" si="24"/>
        <v>5.1109304216517595</v>
      </c>
      <c r="Q57" s="108">
        <f t="shared" si="24"/>
        <v>1.0454175862469508</v>
      </c>
      <c r="R57" s="220">
        <f t="shared" si="24"/>
        <v>-3.83319781623882</v>
      </c>
      <c r="S57" s="220">
        <f t="shared" si="24"/>
        <v>-8.014868161226623</v>
      </c>
    </row>
    <row r="58" spans="1:19" ht="16.5" customHeight="1">
      <c r="A58" s="219"/>
      <c r="B58" s="101" t="s">
        <v>130</v>
      </c>
      <c r="C58" s="157">
        <v>3404</v>
      </c>
      <c r="D58" s="154">
        <v>31</v>
      </c>
      <c r="E58" s="154">
        <v>34</v>
      </c>
      <c r="F58" s="109" t="s">
        <v>218</v>
      </c>
      <c r="G58" s="109">
        <v>1</v>
      </c>
      <c r="H58" s="154">
        <v>20</v>
      </c>
      <c r="I58" s="154">
        <v>6</v>
      </c>
      <c r="J58" s="215">
        <f t="shared" si="25"/>
        <v>-3</v>
      </c>
      <c r="K58" s="215">
        <v>-32</v>
      </c>
      <c r="L58" s="220">
        <f t="shared" si="23"/>
        <v>9.106933019976498</v>
      </c>
      <c r="M58" s="220">
        <f t="shared" si="23"/>
        <v>9.988249118683902</v>
      </c>
      <c r="N58" s="109" t="s">
        <v>218</v>
      </c>
      <c r="O58" s="220">
        <f>1000*G58/(D58+G58)</f>
        <v>31.25</v>
      </c>
      <c r="P58" s="220">
        <f t="shared" si="24"/>
        <v>5.875440658049354</v>
      </c>
      <c r="Q58" s="108">
        <f t="shared" si="24"/>
        <v>1.762632197414806</v>
      </c>
      <c r="R58" s="220">
        <f t="shared" si="24"/>
        <v>-0.881316098707403</v>
      </c>
      <c r="S58" s="220">
        <f t="shared" si="24"/>
        <v>-9.400705052878966</v>
      </c>
    </row>
    <row r="59" spans="1:19" ht="16.5" customHeight="1">
      <c r="A59" s="219"/>
      <c r="B59" s="101" t="s">
        <v>129</v>
      </c>
      <c r="C59" s="157">
        <v>5140</v>
      </c>
      <c r="D59" s="154">
        <v>42</v>
      </c>
      <c r="E59" s="154">
        <v>61</v>
      </c>
      <c r="F59" s="109" t="s">
        <v>218</v>
      </c>
      <c r="G59" s="109">
        <v>2</v>
      </c>
      <c r="H59" s="154">
        <v>24</v>
      </c>
      <c r="I59" s="109">
        <v>4</v>
      </c>
      <c r="J59" s="215">
        <f t="shared" si="25"/>
        <v>-19</v>
      </c>
      <c r="K59" s="215">
        <v>-19</v>
      </c>
      <c r="L59" s="220">
        <f t="shared" si="23"/>
        <v>8.171206225680933</v>
      </c>
      <c r="M59" s="220">
        <f t="shared" si="23"/>
        <v>11.867704280155642</v>
      </c>
      <c r="N59" s="109" t="s">
        <v>218</v>
      </c>
      <c r="O59" s="220">
        <f>1000*G59/(D59+G59)</f>
        <v>45.45454545454545</v>
      </c>
      <c r="P59" s="220">
        <f t="shared" si="24"/>
        <v>4.669260700389105</v>
      </c>
      <c r="Q59" s="108">
        <f t="shared" si="24"/>
        <v>0.7782101167315175</v>
      </c>
      <c r="R59" s="220">
        <f t="shared" si="24"/>
        <v>-3.6964980544747084</v>
      </c>
      <c r="S59" s="220">
        <f t="shared" si="24"/>
        <v>-3.6964980544747084</v>
      </c>
    </row>
    <row r="60" spans="1:19" ht="16.5" customHeight="1">
      <c r="A60" s="219"/>
      <c r="B60" s="101"/>
      <c r="C60" s="218"/>
      <c r="D60" s="217"/>
      <c r="E60" s="217"/>
      <c r="F60" s="217"/>
      <c r="G60" s="217"/>
      <c r="H60" s="217"/>
      <c r="I60" s="217"/>
      <c r="J60" s="216"/>
      <c r="K60" s="215"/>
      <c r="L60" s="214"/>
      <c r="M60" s="214"/>
      <c r="N60" s="214"/>
      <c r="O60" s="214"/>
      <c r="P60" s="214"/>
      <c r="Q60" s="214"/>
      <c r="R60" s="214"/>
      <c r="S60" s="214"/>
    </row>
    <row r="61" spans="1:19" ht="16.5" customHeight="1">
      <c r="A61" s="332" t="s">
        <v>128</v>
      </c>
      <c r="B61" s="333"/>
      <c r="C61" s="96">
        <f aca="true" t="shared" si="26" ref="C61:K61">SUM(C62:C65)</f>
        <v>36153</v>
      </c>
      <c r="D61" s="96">
        <f t="shared" si="26"/>
        <v>164</v>
      </c>
      <c r="E61" s="96">
        <f t="shared" si="26"/>
        <v>532</v>
      </c>
      <c r="F61" s="96">
        <f t="shared" si="26"/>
        <v>2</v>
      </c>
      <c r="G61" s="96">
        <f t="shared" si="26"/>
        <v>9</v>
      </c>
      <c r="H61" s="96">
        <f t="shared" si="26"/>
        <v>118</v>
      </c>
      <c r="I61" s="96">
        <f t="shared" si="26"/>
        <v>30</v>
      </c>
      <c r="J61" s="213">
        <f t="shared" si="26"/>
        <v>-368</v>
      </c>
      <c r="K61" s="213">
        <f t="shared" si="26"/>
        <v>-354</v>
      </c>
      <c r="L61" s="212">
        <f aca="true" t="shared" si="27" ref="L61:M65">1000*D61/$C61</f>
        <v>4.536276380936575</v>
      </c>
      <c r="M61" s="212">
        <f t="shared" si="27"/>
        <v>14.71523801620889</v>
      </c>
      <c r="N61" s="212">
        <f>1000*F61/D61</f>
        <v>12.195121951219512</v>
      </c>
      <c r="O61" s="212">
        <f>1000*G61/(D61+G61)</f>
        <v>52.02312138728324</v>
      </c>
      <c r="P61" s="212">
        <f aca="true" t="shared" si="28" ref="P61:S65">1000*H61/$C61</f>
        <v>3.2639061765275357</v>
      </c>
      <c r="Q61" s="97">
        <f t="shared" si="28"/>
        <v>0.8298066550493735</v>
      </c>
      <c r="R61" s="212">
        <f t="shared" si="28"/>
        <v>-10.178961635272314</v>
      </c>
      <c r="S61" s="212">
        <f t="shared" si="28"/>
        <v>-9.791718529582607</v>
      </c>
    </row>
    <row r="62" spans="1:19" ht="16.5" customHeight="1">
      <c r="A62" s="219"/>
      <c r="B62" s="101" t="s">
        <v>127</v>
      </c>
      <c r="C62" s="157">
        <v>11365</v>
      </c>
      <c r="D62" s="154">
        <v>52</v>
      </c>
      <c r="E62" s="154">
        <v>150</v>
      </c>
      <c r="F62" s="109">
        <v>1</v>
      </c>
      <c r="G62" s="154">
        <v>2</v>
      </c>
      <c r="H62" s="154">
        <v>42</v>
      </c>
      <c r="I62" s="154">
        <v>7</v>
      </c>
      <c r="J62" s="215">
        <f>D62-E62</f>
        <v>-98</v>
      </c>
      <c r="K62" s="215">
        <v>-150</v>
      </c>
      <c r="L62" s="220">
        <f t="shared" si="27"/>
        <v>4.575450945886494</v>
      </c>
      <c r="M62" s="220">
        <f t="shared" si="27"/>
        <v>13.198416190057193</v>
      </c>
      <c r="N62" s="220">
        <f>1000*F62/D62</f>
        <v>19.23076923076923</v>
      </c>
      <c r="O62" s="220">
        <f>1000*G62/(D62+G62)</f>
        <v>37.03703703703704</v>
      </c>
      <c r="P62" s="220">
        <f t="shared" si="28"/>
        <v>3.6955565332160143</v>
      </c>
      <c r="Q62" s="108">
        <f t="shared" si="28"/>
        <v>0.6159260888693356</v>
      </c>
      <c r="R62" s="220">
        <f t="shared" si="28"/>
        <v>-8.6229652441707</v>
      </c>
      <c r="S62" s="220">
        <f t="shared" si="28"/>
        <v>-13.198416190057193</v>
      </c>
    </row>
    <row r="63" spans="1:19" ht="16.5" customHeight="1">
      <c r="A63" s="219"/>
      <c r="B63" s="101" t="s">
        <v>126</v>
      </c>
      <c r="C63" s="157">
        <v>8407</v>
      </c>
      <c r="D63" s="154">
        <v>31</v>
      </c>
      <c r="E63" s="154">
        <v>160</v>
      </c>
      <c r="F63" s="109" t="s">
        <v>218</v>
      </c>
      <c r="G63" s="154">
        <v>2</v>
      </c>
      <c r="H63" s="154">
        <v>24</v>
      </c>
      <c r="I63" s="154">
        <v>7</v>
      </c>
      <c r="J63" s="215">
        <f>D63-E63</f>
        <v>-129</v>
      </c>
      <c r="K63" s="215">
        <v>-50</v>
      </c>
      <c r="L63" s="220">
        <f t="shared" si="27"/>
        <v>3.6874033543475675</v>
      </c>
      <c r="M63" s="220">
        <f t="shared" si="27"/>
        <v>19.03175924824551</v>
      </c>
      <c r="N63" s="109" t="s">
        <v>218</v>
      </c>
      <c r="O63" s="220">
        <f>1000*G63/(D63+G63)</f>
        <v>60.60606060606061</v>
      </c>
      <c r="P63" s="220">
        <f t="shared" si="28"/>
        <v>2.8547638872368264</v>
      </c>
      <c r="Q63" s="108">
        <f t="shared" si="28"/>
        <v>0.832639467110741</v>
      </c>
      <c r="R63" s="220">
        <f t="shared" si="28"/>
        <v>-15.344355893897943</v>
      </c>
      <c r="S63" s="220">
        <f t="shared" si="28"/>
        <v>-5.947424765076722</v>
      </c>
    </row>
    <row r="64" spans="1:19" ht="16.5" customHeight="1">
      <c r="A64" s="219"/>
      <c r="B64" s="101" t="s">
        <v>125</v>
      </c>
      <c r="C64" s="157">
        <v>11859</v>
      </c>
      <c r="D64" s="154">
        <v>54</v>
      </c>
      <c r="E64" s="154">
        <v>160</v>
      </c>
      <c r="F64" s="109">
        <v>1</v>
      </c>
      <c r="G64" s="154">
        <v>4</v>
      </c>
      <c r="H64" s="154">
        <v>36</v>
      </c>
      <c r="I64" s="154">
        <v>8</v>
      </c>
      <c r="J64" s="215">
        <f>D64-E64</f>
        <v>-106</v>
      </c>
      <c r="K64" s="215">
        <v>-103</v>
      </c>
      <c r="L64" s="220">
        <f t="shared" si="27"/>
        <v>4.553503668100177</v>
      </c>
      <c r="M64" s="220">
        <f t="shared" si="27"/>
        <v>13.49186272029682</v>
      </c>
      <c r="N64" s="220">
        <f>1000*F64/D64</f>
        <v>18.51851851851852</v>
      </c>
      <c r="O64" s="220">
        <f>1000*G64/(D64+G64)</f>
        <v>68.96551724137932</v>
      </c>
      <c r="P64" s="220">
        <f t="shared" si="28"/>
        <v>3.0356691120667847</v>
      </c>
      <c r="Q64" s="108">
        <f t="shared" si="28"/>
        <v>0.674593136014841</v>
      </c>
      <c r="R64" s="220">
        <f t="shared" si="28"/>
        <v>-8.938359052196644</v>
      </c>
      <c r="S64" s="220">
        <f t="shared" si="28"/>
        <v>-8.685386626191079</v>
      </c>
    </row>
    <row r="65" spans="1:19" ht="16.5" customHeight="1">
      <c r="A65" s="219"/>
      <c r="B65" s="101" t="s">
        <v>124</v>
      </c>
      <c r="C65" s="157">
        <v>4522</v>
      </c>
      <c r="D65" s="154">
        <v>27</v>
      </c>
      <c r="E65" s="154">
        <v>62</v>
      </c>
      <c r="F65" s="109" t="s">
        <v>218</v>
      </c>
      <c r="G65" s="109">
        <v>1</v>
      </c>
      <c r="H65" s="154">
        <v>16</v>
      </c>
      <c r="I65" s="154">
        <v>8</v>
      </c>
      <c r="J65" s="215">
        <f>D65-E65</f>
        <v>-35</v>
      </c>
      <c r="K65" s="215">
        <v>-51</v>
      </c>
      <c r="L65" s="220">
        <f t="shared" si="27"/>
        <v>5.970809376382132</v>
      </c>
      <c r="M65" s="220">
        <f t="shared" si="27"/>
        <v>13.710747456877488</v>
      </c>
      <c r="N65" s="109" t="s">
        <v>218</v>
      </c>
      <c r="O65" s="220">
        <f>1000*G65/(D65+G65)</f>
        <v>35.714285714285715</v>
      </c>
      <c r="P65" s="220">
        <f t="shared" si="28"/>
        <v>3.5382574082264484</v>
      </c>
      <c r="Q65" s="108">
        <f t="shared" si="28"/>
        <v>1.7691287041132242</v>
      </c>
      <c r="R65" s="220">
        <f t="shared" si="28"/>
        <v>-7.739938080495356</v>
      </c>
      <c r="S65" s="220">
        <f t="shared" si="28"/>
        <v>-11.278195488721805</v>
      </c>
    </row>
    <row r="66" spans="1:19" ht="16.5" customHeight="1">
      <c r="A66" s="219"/>
      <c r="B66" s="101"/>
      <c r="C66" s="218"/>
      <c r="D66" s="217"/>
      <c r="E66" s="217"/>
      <c r="F66" s="217"/>
      <c r="G66" s="217"/>
      <c r="H66" s="217"/>
      <c r="I66" s="217"/>
      <c r="J66" s="216"/>
      <c r="K66" s="215"/>
      <c r="L66" s="214"/>
      <c r="M66" s="214"/>
      <c r="N66" s="214"/>
      <c r="O66" s="214"/>
      <c r="P66" s="214"/>
      <c r="Q66" s="214"/>
      <c r="R66" s="214"/>
      <c r="S66" s="214"/>
    </row>
    <row r="67" spans="1:19" ht="16.5" customHeight="1">
      <c r="A67" s="332" t="s">
        <v>123</v>
      </c>
      <c r="B67" s="333"/>
      <c r="C67" s="96">
        <f>SUM(C68)</f>
        <v>7858</v>
      </c>
      <c r="D67" s="96">
        <f>SUM(D68)</f>
        <v>51</v>
      </c>
      <c r="E67" s="96">
        <f>SUM(E68)</f>
        <v>92</v>
      </c>
      <c r="F67" s="96" t="s">
        <v>218</v>
      </c>
      <c r="G67" s="96">
        <f>SUM(G68)</f>
        <v>2</v>
      </c>
      <c r="H67" s="96">
        <f>SUM(H68)</f>
        <v>22</v>
      </c>
      <c r="I67" s="96">
        <f>SUM(I68)</f>
        <v>12</v>
      </c>
      <c r="J67" s="213">
        <f>SUM(J68)</f>
        <v>-41</v>
      </c>
      <c r="K67" s="213">
        <f>SUM(K68)</f>
        <v>-117</v>
      </c>
      <c r="L67" s="212">
        <f>1000*D67/$C67</f>
        <v>6.490201068974294</v>
      </c>
      <c r="M67" s="212">
        <f>1000*E67/$C67</f>
        <v>11.707813693051667</v>
      </c>
      <c r="N67" s="96" t="s">
        <v>218</v>
      </c>
      <c r="O67" s="212">
        <f>1000*G67/(D67+G67)</f>
        <v>37.735849056603776</v>
      </c>
      <c r="P67" s="212">
        <f aca="true" t="shared" si="29" ref="P67:S68">1000*H67/$C67</f>
        <v>2.7996945787732246</v>
      </c>
      <c r="Q67" s="97">
        <f t="shared" si="29"/>
        <v>1.5271061338763043</v>
      </c>
      <c r="R67" s="212">
        <f t="shared" si="29"/>
        <v>-5.217612624077374</v>
      </c>
      <c r="S67" s="212">
        <f t="shared" si="29"/>
        <v>-14.889284805293968</v>
      </c>
    </row>
    <row r="68" spans="1:19" ht="16.5" customHeight="1">
      <c r="A68" s="202"/>
      <c r="B68" s="211" t="s">
        <v>122</v>
      </c>
      <c r="C68" s="210">
        <v>7858</v>
      </c>
      <c r="D68" s="209">
        <v>51</v>
      </c>
      <c r="E68" s="209">
        <v>92</v>
      </c>
      <c r="F68" s="88" t="s">
        <v>338</v>
      </c>
      <c r="G68" s="88">
        <v>2</v>
      </c>
      <c r="H68" s="209">
        <v>22</v>
      </c>
      <c r="I68" s="209">
        <v>12</v>
      </c>
      <c r="J68" s="208">
        <f>D68-E68</f>
        <v>-41</v>
      </c>
      <c r="K68" s="207">
        <v>-117</v>
      </c>
      <c r="L68" s="206">
        <f>1000*D68/$C68</f>
        <v>6.490201068974294</v>
      </c>
      <c r="M68" s="206">
        <f>1000*E68/$C68</f>
        <v>11.707813693051667</v>
      </c>
      <c r="N68" s="88" t="s">
        <v>338</v>
      </c>
      <c r="O68" s="206">
        <f>1000*G68/(D68+G68)</f>
        <v>37.735849056603776</v>
      </c>
      <c r="P68" s="206">
        <f t="shared" si="29"/>
        <v>2.7996945787732246</v>
      </c>
      <c r="Q68" s="89">
        <f t="shared" si="29"/>
        <v>1.5271061338763043</v>
      </c>
      <c r="R68" s="206">
        <f t="shared" si="29"/>
        <v>-5.217612624077374</v>
      </c>
      <c r="S68" s="206">
        <f t="shared" si="29"/>
        <v>-14.889284805293968</v>
      </c>
    </row>
    <row r="69" spans="1:19" ht="16.5" customHeight="1">
      <c r="A69" s="205" t="s">
        <v>337</v>
      </c>
      <c r="B69" s="132"/>
      <c r="C69" s="132"/>
      <c r="D69" s="132"/>
      <c r="E69" s="132"/>
      <c r="F69" s="132"/>
      <c r="G69" s="132"/>
      <c r="H69" s="132"/>
      <c r="I69" s="132"/>
      <c r="J69" s="132"/>
      <c r="K69" s="132"/>
      <c r="L69" s="204"/>
      <c r="M69" s="204"/>
      <c r="N69" s="204"/>
      <c r="O69" s="204"/>
      <c r="P69" s="204"/>
      <c r="Q69" s="204"/>
      <c r="R69" s="203"/>
      <c r="S69" s="203"/>
    </row>
  </sheetData>
  <sheetProtection/>
  <mergeCells count="36">
    <mergeCell ref="N6:N8"/>
    <mergeCell ref="A53:B53"/>
    <mergeCell ref="A61:B61"/>
    <mergeCell ref="A67:B67"/>
    <mergeCell ref="A24:B24"/>
    <mergeCell ref="A30:B30"/>
    <mergeCell ref="A40:B40"/>
    <mergeCell ref="A47:B47"/>
    <mergeCell ref="A17:B17"/>
    <mergeCell ref="A18:B18"/>
    <mergeCell ref="A19:B19"/>
    <mergeCell ref="A21:B21"/>
    <mergeCell ref="A13:B13"/>
    <mergeCell ref="A14:B14"/>
    <mergeCell ref="A15:B15"/>
    <mergeCell ref="A16:B16"/>
    <mergeCell ref="A10:B10"/>
    <mergeCell ref="A12:B12"/>
    <mergeCell ref="M6:M8"/>
    <mergeCell ref="R6:R8"/>
    <mergeCell ref="H6:H8"/>
    <mergeCell ref="I6:I8"/>
    <mergeCell ref="J6:J8"/>
    <mergeCell ref="K6:K8"/>
    <mergeCell ref="O6:O8"/>
    <mergeCell ref="Q6:Q8"/>
    <mergeCell ref="A3:S3"/>
    <mergeCell ref="A4:S4"/>
    <mergeCell ref="D6:D8"/>
    <mergeCell ref="E6:E8"/>
    <mergeCell ref="G6:G8"/>
    <mergeCell ref="A6:B8"/>
    <mergeCell ref="C6:C8"/>
    <mergeCell ref="L6:L8"/>
    <mergeCell ref="S6:S8"/>
    <mergeCell ref="P6:P8"/>
  </mergeCells>
  <printOptions horizontalCentered="1" verticalCentered="1"/>
  <pageMargins left="0.5118110236220472" right="0.31496062992125984" top="0.35433070866141736" bottom="0.15748031496062992" header="0" footer="0"/>
  <pageSetup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AF63"/>
  <sheetViews>
    <sheetView zoomScalePageLayoutView="0" workbookViewId="0" topLeftCell="A1">
      <selection activeCell="B6" sqref="B6:G6"/>
    </sheetView>
  </sheetViews>
  <sheetFormatPr defaultColWidth="9.3984375" defaultRowHeight="18.75" customHeight="1"/>
  <cols>
    <col min="1" max="1" width="13.09765625" style="0" customWidth="1"/>
    <col min="2" max="16" width="8.09765625" style="0" customWidth="1"/>
    <col min="17" max="17" width="9.3984375" style="0" customWidth="1"/>
    <col min="18" max="18" width="3.09765625" style="0" customWidth="1"/>
    <col min="19" max="20" width="9.3984375" style="0" customWidth="1"/>
    <col min="21" max="21" width="11.3984375" style="0" customWidth="1"/>
    <col min="22" max="22" width="14.3984375" style="0" customWidth="1"/>
    <col min="23" max="23" width="9.3984375" style="0" customWidth="1"/>
    <col min="24" max="24" width="10.59765625" style="0" customWidth="1"/>
    <col min="25" max="25" width="14.3984375" style="0" customWidth="1"/>
    <col min="26" max="27" width="10.59765625" style="0" customWidth="1"/>
  </cols>
  <sheetData>
    <row r="1" spans="1:32" ht="18.75" customHeight="1">
      <c r="A1" s="80" t="s">
        <v>362</v>
      </c>
      <c r="AF1" s="131" t="s">
        <v>456</v>
      </c>
    </row>
    <row r="3" spans="1:27" ht="18.75" customHeight="1">
      <c r="A3" s="364" t="s">
        <v>385</v>
      </c>
      <c r="B3" s="364"/>
      <c r="C3" s="364"/>
      <c r="D3" s="364"/>
      <c r="E3" s="364"/>
      <c r="F3" s="364"/>
      <c r="G3" s="364"/>
      <c r="H3" s="364"/>
      <c r="I3" s="364"/>
      <c r="J3" s="364"/>
      <c r="K3" s="364"/>
      <c r="L3" s="364"/>
      <c r="M3" s="364"/>
      <c r="R3" s="396" t="s">
        <v>436</v>
      </c>
      <c r="S3" s="396"/>
      <c r="T3" s="396"/>
      <c r="U3" s="396"/>
      <c r="V3" s="396"/>
      <c r="W3" s="396"/>
      <c r="X3" s="396"/>
      <c r="Y3" s="396"/>
      <c r="Z3" s="396"/>
      <c r="AA3" s="396"/>
    </row>
    <row r="4" spans="1:27" ht="18.75" customHeight="1" thickBot="1">
      <c r="A4" s="375" t="s">
        <v>384</v>
      </c>
      <c r="B4" s="375"/>
      <c r="C4" s="375"/>
      <c r="D4" s="375"/>
      <c r="E4" s="375"/>
      <c r="F4" s="375"/>
      <c r="G4" s="375"/>
      <c r="H4" s="375"/>
      <c r="I4" s="375"/>
      <c r="J4" s="375"/>
      <c r="K4" s="375"/>
      <c r="L4" s="375"/>
      <c r="M4" s="375"/>
      <c r="R4" s="28"/>
      <c r="S4" s="251"/>
      <c r="T4" s="251"/>
      <c r="U4" s="251"/>
      <c r="V4" s="251"/>
      <c r="W4" s="251"/>
      <c r="X4" s="251"/>
      <c r="Y4" s="299"/>
      <c r="Z4" s="251"/>
      <c r="AA4" s="28"/>
    </row>
    <row r="5" spans="1:27" ht="18.75" customHeight="1" thickBot="1">
      <c r="A5" s="28"/>
      <c r="B5" s="251"/>
      <c r="D5" s="251"/>
      <c r="F5" s="251"/>
      <c r="H5" s="251"/>
      <c r="J5" s="28"/>
      <c r="M5" s="250" t="s">
        <v>383</v>
      </c>
      <c r="R5" s="338" t="s">
        <v>435</v>
      </c>
      <c r="S5" s="339"/>
      <c r="T5" s="383" t="s">
        <v>434</v>
      </c>
      <c r="U5" s="350"/>
      <c r="V5" s="350"/>
      <c r="W5" s="383" t="s">
        <v>433</v>
      </c>
      <c r="X5" s="350"/>
      <c r="Y5" s="351"/>
      <c r="Z5" s="397" t="s">
        <v>432</v>
      </c>
      <c r="AA5" s="398"/>
    </row>
    <row r="6" spans="1:27" ht="18.75" customHeight="1">
      <c r="A6" s="338" t="s">
        <v>380</v>
      </c>
      <c r="B6" s="380" t="s">
        <v>414</v>
      </c>
      <c r="C6" s="350"/>
      <c r="D6" s="350"/>
      <c r="E6" s="350"/>
      <c r="F6" s="350"/>
      <c r="G6" s="351"/>
      <c r="H6" s="380" t="s">
        <v>415</v>
      </c>
      <c r="I6" s="350"/>
      <c r="J6" s="350"/>
      <c r="K6" s="350"/>
      <c r="L6" s="350"/>
      <c r="M6" s="350"/>
      <c r="R6" s="373"/>
      <c r="S6" s="374"/>
      <c r="T6" s="266" t="s">
        <v>429</v>
      </c>
      <c r="U6" s="297" t="s">
        <v>428</v>
      </c>
      <c r="V6" s="394" t="s">
        <v>430</v>
      </c>
      <c r="W6" s="266" t="s">
        <v>429</v>
      </c>
      <c r="X6" s="298" t="s">
        <v>431</v>
      </c>
      <c r="Y6" s="394" t="s">
        <v>430</v>
      </c>
      <c r="Z6" s="266" t="s">
        <v>429</v>
      </c>
      <c r="AA6" s="297" t="s">
        <v>428</v>
      </c>
    </row>
    <row r="7" spans="1:27" ht="18.75" customHeight="1">
      <c r="A7" s="373"/>
      <c r="B7" s="366" t="s">
        <v>382</v>
      </c>
      <c r="C7" s="374"/>
      <c r="D7" s="366" t="s">
        <v>0</v>
      </c>
      <c r="E7" s="374"/>
      <c r="F7" s="366" t="s">
        <v>1</v>
      </c>
      <c r="G7" s="374"/>
      <c r="H7" s="366" t="s">
        <v>382</v>
      </c>
      <c r="I7" s="374"/>
      <c r="J7" s="366" t="s">
        <v>0</v>
      </c>
      <c r="K7" s="374"/>
      <c r="L7" s="366" t="s">
        <v>1</v>
      </c>
      <c r="M7" s="375"/>
      <c r="R7" s="340"/>
      <c r="S7" s="341"/>
      <c r="T7" s="295" t="s">
        <v>425</v>
      </c>
      <c r="U7" s="294" t="s">
        <v>424</v>
      </c>
      <c r="V7" s="349"/>
      <c r="W7" s="296" t="s">
        <v>427</v>
      </c>
      <c r="X7" s="294" t="s">
        <v>426</v>
      </c>
      <c r="Y7" s="395"/>
      <c r="Z7" s="295" t="s">
        <v>425</v>
      </c>
      <c r="AA7" s="294" t="s">
        <v>424</v>
      </c>
    </row>
    <row r="8" spans="1:27" ht="18.75" customHeight="1">
      <c r="A8" s="340"/>
      <c r="B8" s="366"/>
      <c r="C8" s="374"/>
      <c r="D8" s="366"/>
      <c r="E8" s="374"/>
      <c r="F8" s="366"/>
      <c r="G8" s="374"/>
      <c r="H8" s="366"/>
      <c r="I8" s="374"/>
      <c r="J8" s="366"/>
      <c r="K8" s="374"/>
      <c r="L8" s="366"/>
      <c r="M8" s="375"/>
      <c r="R8" s="408" t="s">
        <v>423</v>
      </c>
      <c r="S8" s="409"/>
      <c r="T8" s="293">
        <f>SUM(T10,T14,T15,T18,T19,T23,T24,T27:T32)</f>
        <v>583196</v>
      </c>
      <c r="U8" s="292">
        <v>1180068</v>
      </c>
      <c r="V8" s="289">
        <f>100*T8/U8</f>
        <v>49.420541867078846</v>
      </c>
      <c r="W8" s="290">
        <v>100.3</v>
      </c>
      <c r="X8" s="291">
        <v>4184.8</v>
      </c>
      <c r="Y8" s="289">
        <f>100*W8/X8</f>
        <v>2.3967692601796977</v>
      </c>
      <c r="Z8" s="290">
        <v>5812.2</v>
      </c>
      <c r="AA8" s="289">
        <f>U8/X8</f>
        <v>281.9891034219078</v>
      </c>
    </row>
    <row r="9" spans="1:27" ht="18.75" customHeight="1">
      <c r="A9" s="247" t="s">
        <v>376</v>
      </c>
      <c r="B9" s="376">
        <f aca="true" t="shared" si="0" ref="B9:B21">SUM(D9:F9)</f>
        <v>11642</v>
      </c>
      <c r="C9" s="377"/>
      <c r="D9" s="377">
        <v>6051</v>
      </c>
      <c r="E9" s="377"/>
      <c r="F9" s="377">
        <v>5591</v>
      </c>
      <c r="G9" s="377"/>
      <c r="H9" s="377">
        <f aca="true" t="shared" si="1" ref="H9:H21">SUM(J9:L9)</f>
        <v>9418</v>
      </c>
      <c r="I9" s="377"/>
      <c r="J9" s="377">
        <v>4961</v>
      </c>
      <c r="K9" s="377"/>
      <c r="L9" s="377">
        <v>4457</v>
      </c>
      <c r="M9" s="377"/>
      <c r="R9" s="28"/>
      <c r="S9" s="32"/>
      <c r="T9" s="288"/>
      <c r="U9" s="287"/>
      <c r="V9" s="283"/>
      <c r="W9" s="287"/>
      <c r="X9" s="287"/>
      <c r="Y9" s="283"/>
      <c r="Z9" s="283"/>
      <c r="AA9" s="286"/>
    </row>
    <row r="10" spans="1:27" ht="18.75" customHeight="1">
      <c r="A10" s="246" t="s">
        <v>381</v>
      </c>
      <c r="B10" s="378">
        <f t="shared" si="0"/>
        <v>985</v>
      </c>
      <c r="C10" s="379"/>
      <c r="D10" s="379">
        <v>498</v>
      </c>
      <c r="E10" s="379"/>
      <c r="F10" s="379">
        <v>487</v>
      </c>
      <c r="G10" s="379"/>
      <c r="H10" s="379">
        <f t="shared" si="1"/>
        <v>880</v>
      </c>
      <c r="I10" s="379"/>
      <c r="J10" s="379">
        <v>460</v>
      </c>
      <c r="K10" s="379"/>
      <c r="L10" s="379">
        <v>420</v>
      </c>
      <c r="M10" s="379"/>
      <c r="R10" s="28"/>
      <c r="S10" s="280" t="s">
        <v>170</v>
      </c>
      <c r="T10" s="285">
        <f>SUM(T11:T13)</f>
        <v>369635</v>
      </c>
      <c r="U10" s="279">
        <v>453975</v>
      </c>
      <c r="V10" s="283">
        <f>100*T10/U$10</f>
        <v>81.42188446500359</v>
      </c>
      <c r="W10" s="276">
        <f>SUM(W11:W13)</f>
        <v>56</v>
      </c>
      <c r="X10" s="277">
        <v>467.77</v>
      </c>
      <c r="Y10" s="283">
        <f>100*W10/X$10</f>
        <v>11.971695491373966</v>
      </c>
      <c r="Z10" s="276">
        <f>T10/W10</f>
        <v>6600.625</v>
      </c>
      <c r="AA10" s="275">
        <f>U10/X10</f>
        <v>970.5090108386601</v>
      </c>
    </row>
    <row r="11" spans="1:27" ht="18.75" customHeight="1">
      <c r="A11" s="245" t="s">
        <v>374</v>
      </c>
      <c r="B11" s="378">
        <f t="shared" si="0"/>
        <v>806</v>
      </c>
      <c r="C11" s="379"/>
      <c r="D11" s="379">
        <v>420</v>
      </c>
      <c r="E11" s="379"/>
      <c r="F11" s="379">
        <v>386</v>
      </c>
      <c r="G11" s="379"/>
      <c r="H11" s="379">
        <f t="shared" si="1"/>
        <v>863</v>
      </c>
      <c r="I11" s="379"/>
      <c r="J11" s="379">
        <v>458</v>
      </c>
      <c r="K11" s="379"/>
      <c r="L11" s="379">
        <v>405</v>
      </c>
      <c r="M11" s="379"/>
      <c r="R11" s="28"/>
      <c r="S11" s="241" t="s">
        <v>421</v>
      </c>
      <c r="T11" s="285">
        <v>356813</v>
      </c>
      <c r="U11" s="107" t="s">
        <v>338</v>
      </c>
      <c r="V11" s="283">
        <f>100*T11/U$10</f>
        <v>78.59749986232723</v>
      </c>
      <c r="W11" s="283">
        <v>54.6</v>
      </c>
      <c r="X11" s="107" t="s">
        <v>338</v>
      </c>
      <c r="Y11" s="283">
        <f>100*W11/X$10</f>
        <v>11.672403104089618</v>
      </c>
      <c r="Z11" s="276">
        <v>6533.8</v>
      </c>
      <c r="AA11" s="109" t="s">
        <v>338</v>
      </c>
    </row>
    <row r="12" spans="1:27" ht="18.75" customHeight="1">
      <c r="A12" s="245" t="s">
        <v>373</v>
      </c>
      <c r="B12" s="378">
        <f t="shared" si="0"/>
        <v>998</v>
      </c>
      <c r="C12" s="379"/>
      <c r="D12" s="379">
        <v>523</v>
      </c>
      <c r="E12" s="379"/>
      <c r="F12" s="379">
        <v>475</v>
      </c>
      <c r="G12" s="379"/>
      <c r="H12" s="379">
        <f t="shared" si="1"/>
        <v>865</v>
      </c>
      <c r="I12" s="379"/>
      <c r="J12" s="379">
        <v>451</v>
      </c>
      <c r="K12" s="379"/>
      <c r="L12" s="379">
        <v>414</v>
      </c>
      <c r="M12" s="379"/>
      <c r="R12" s="28"/>
      <c r="S12" s="241" t="s">
        <v>420</v>
      </c>
      <c r="T12" s="157">
        <v>7598</v>
      </c>
      <c r="U12" s="107" t="s">
        <v>338</v>
      </c>
      <c r="V12" s="283">
        <f>100*T12/U$10</f>
        <v>1.6736604438570406</v>
      </c>
      <c r="W12" s="283">
        <v>1</v>
      </c>
      <c r="X12" s="107" t="s">
        <v>338</v>
      </c>
      <c r="Y12" s="283">
        <f>100*W12/X$10</f>
        <v>0.21378027663167798</v>
      </c>
      <c r="Z12" s="276">
        <v>7376.7</v>
      </c>
      <c r="AA12" s="109" t="s">
        <v>338</v>
      </c>
    </row>
    <row r="13" spans="1:27" ht="18.75" customHeight="1">
      <c r="A13" s="245" t="s">
        <v>372</v>
      </c>
      <c r="B13" s="378">
        <f t="shared" si="0"/>
        <v>976</v>
      </c>
      <c r="C13" s="379"/>
      <c r="D13" s="379">
        <v>517</v>
      </c>
      <c r="E13" s="379"/>
      <c r="F13" s="379">
        <v>459</v>
      </c>
      <c r="G13" s="379"/>
      <c r="H13" s="379">
        <f t="shared" si="1"/>
        <v>796</v>
      </c>
      <c r="I13" s="379"/>
      <c r="J13" s="379">
        <v>430</v>
      </c>
      <c r="K13" s="379"/>
      <c r="L13" s="379">
        <v>366</v>
      </c>
      <c r="M13" s="379"/>
      <c r="R13" s="28"/>
      <c r="S13" s="241" t="s">
        <v>422</v>
      </c>
      <c r="T13" s="157">
        <v>5224</v>
      </c>
      <c r="U13" s="107" t="s">
        <v>338</v>
      </c>
      <c r="V13" s="283">
        <f>100*T13/U$10</f>
        <v>1.1507241588193182</v>
      </c>
      <c r="W13" s="283">
        <v>0.4</v>
      </c>
      <c r="X13" s="107" t="s">
        <v>338</v>
      </c>
      <c r="Y13" s="283">
        <f>100*W13/X$10</f>
        <v>0.08551211065267118</v>
      </c>
      <c r="Z13" s="276">
        <v>14925.7</v>
      </c>
      <c r="AA13" s="109" t="s">
        <v>338</v>
      </c>
    </row>
    <row r="14" spans="1:27" ht="18.75" customHeight="1">
      <c r="A14" s="245" t="s">
        <v>371</v>
      </c>
      <c r="B14" s="378">
        <f t="shared" si="0"/>
        <v>1018</v>
      </c>
      <c r="C14" s="379"/>
      <c r="D14" s="379">
        <v>523</v>
      </c>
      <c r="E14" s="379"/>
      <c r="F14" s="379">
        <v>495</v>
      </c>
      <c r="G14" s="379"/>
      <c r="H14" s="379">
        <f t="shared" si="1"/>
        <v>732</v>
      </c>
      <c r="I14" s="379"/>
      <c r="J14" s="379">
        <v>375</v>
      </c>
      <c r="K14" s="379"/>
      <c r="L14" s="379">
        <v>357</v>
      </c>
      <c r="M14" s="379"/>
      <c r="R14" s="28"/>
      <c r="S14" s="280" t="s">
        <v>169</v>
      </c>
      <c r="T14" s="157">
        <v>15885</v>
      </c>
      <c r="U14" s="279">
        <v>49719</v>
      </c>
      <c r="V14" s="275">
        <f>100*T14/U14</f>
        <v>31.94955650757256</v>
      </c>
      <c r="W14" s="283">
        <v>3.6</v>
      </c>
      <c r="X14" s="277">
        <v>143.95</v>
      </c>
      <c r="Y14" s="275">
        <f>100*W14/X14</f>
        <v>2.500868357068427</v>
      </c>
      <c r="Z14" s="276">
        <v>4376</v>
      </c>
      <c r="AA14" s="275">
        <v>345.5</v>
      </c>
    </row>
    <row r="15" spans="1:27" ht="18.75" customHeight="1">
      <c r="A15" s="245" t="s">
        <v>370</v>
      </c>
      <c r="B15" s="378">
        <f t="shared" si="0"/>
        <v>1035</v>
      </c>
      <c r="C15" s="379"/>
      <c r="D15" s="379">
        <v>550</v>
      </c>
      <c r="E15" s="379"/>
      <c r="F15" s="379">
        <v>485</v>
      </c>
      <c r="G15" s="379"/>
      <c r="H15" s="379">
        <f t="shared" si="1"/>
        <v>649</v>
      </c>
      <c r="I15" s="379"/>
      <c r="J15" s="379">
        <v>325</v>
      </c>
      <c r="K15" s="379"/>
      <c r="L15" s="379">
        <v>324</v>
      </c>
      <c r="M15" s="379"/>
      <c r="R15" s="28"/>
      <c r="S15" s="280" t="s">
        <v>168</v>
      </c>
      <c r="T15" s="157">
        <f>SUM(T16:T17)</f>
        <v>32683</v>
      </c>
      <c r="U15" s="279">
        <v>107965</v>
      </c>
      <c r="V15" s="283">
        <f>100*T15/U$15</f>
        <v>30.27184735794007</v>
      </c>
      <c r="W15" s="284">
        <f>SUM(W16:W17)</f>
        <v>7.7</v>
      </c>
      <c r="X15" s="277">
        <v>371.13</v>
      </c>
      <c r="Y15" s="283">
        <f>100*W15/X$15</f>
        <v>2.074744698623124</v>
      </c>
      <c r="Z15" s="276">
        <v>4266.7</v>
      </c>
      <c r="AA15" s="275">
        <f>U15/X15</f>
        <v>290.9088459569423</v>
      </c>
    </row>
    <row r="16" spans="1:27" ht="18.75" customHeight="1">
      <c r="A16" s="245" t="s">
        <v>369</v>
      </c>
      <c r="B16" s="378">
        <f t="shared" si="0"/>
        <v>1028</v>
      </c>
      <c r="C16" s="379"/>
      <c r="D16" s="379">
        <v>501</v>
      </c>
      <c r="E16" s="379"/>
      <c r="F16" s="379">
        <v>527</v>
      </c>
      <c r="G16" s="379"/>
      <c r="H16" s="379">
        <f t="shared" si="1"/>
        <v>760</v>
      </c>
      <c r="I16" s="379"/>
      <c r="J16" s="379">
        <v>401</v>
      </c>
      <c r="K16" s="379"/>
      <c r="L16" s="379">
        <v>359</v>
      </c>
      <c r="M16" s="379"/>
      <c r="R16" s="28"/>
      <c r="S16" s="241" t="s">
        <v>421</v>
      </c>
      <c r="T16" s="157">
        <v>25872</v>
      </c>
      <c r="U16" s="107" t="s">
        <v>338</v>
      </c>
      <c r="V16" s="283">
        <f>100*T16/U$15</f>
        <v>23.963321446765157</v>
      </c>
      <c r="W16" s="283">
        <v>5.4</v>
      </c>
      <c r="X16" s="107" t="s">
        <v>338</v>
      </c>
      <c r="Y16" s="283">
        <v>1.4</v>
      </c>
      <c r="Z16" s="276">
        <v>4826.9</v>
      </c>
      <c r="AA16" s="107" t="s">
        <v>338</v>
      </c>
    </row>
    <row r="17" spans="1:27" ht="18.75" customHeight="1">
      <c r="A17" s="245" t="s">
        <v>368</v>
      </c>
      <c r="B17" s="378">
        <f t="shared" si="0"/>
        <v>1016</v>
      </c>
      <c r="C17" s="379"/>
      <c r="D17" s="379">
        <v>535</v>
      </c>
      <c r="E17" s="379"/>
      <c r="F17" s="379">
        <v>481</v>
      </c>
      <c r="G17" s="379"/>
      <c r="H17" s="379">
        <f t="shared" si="1"/>
        <v>742</v>
      </c>
      <c r="I17" s="379"/>
      <c r="J17" s="379">
        <v>403</v>
      </c>
      <c r="K17" s="379"/>
      <c r="L17" s="379">
        <v>339</v>
      </c>
      <c r="M17" s="379"/>
      <c r="R17" s="28"/>
      <c r="S17" s="241" t="s">
        <v>420</v>
      </c>
      <c r="T17" s="157">
        <v>6811</v>
      </c>
      <c r="U17" s="107" t="s">
        <v>338</v>
      </c>
      <c r="V17" s="283">
        <f>100*T17/U$15</f>
        <v>6.308525911174918</v>
      </c>
      <c r="W17" s="283">
        <v>2.3</v>
      </c>
      <c r="X17" s="107" t="s">
        <v>338</v>
      </c>
      <c r="Y17" s="283">
        <f>100*W17/X$15</f>
        <v>0.6197289359523617</v>
      </c>
      <c r="Z17" s="276">
        <f>T17/W17</f>
        <v>2961.304347826087</v>
      </c>
      <c r="AA17" s="107" t="s">
        <v>338</v>
      </c>
    </row>
    <row r="18" spans="1:27" ht="18.75" customHeight="1">
      <c r="A18" s="245" t="s">
        <v>367</v>
      </c>
      <c r="B18" s="378">
        <f t="shared" si="0"/>
        <v>1003</v>
      </c>
      <c r="C18" s="379"/>
      <c r="D18" s="379">
        <v>531</v>
      </c>
      <c r="E18" s="379"/>
      <c r="F18" s="379">
        <v>472</v>
      </c>
      <c r="G18" s="379"/>
      <c r="H18" s="379">
        <f t="shared" si="1"/>
        <v>668</v>
      </c>
      <c r="I18" s="379"/>
      <c r="J18" s="379">
        <v>346</v>
      </c>
      <c r="K18" s="379"/>
      <c r="L18" s="379">
        <v>322</v>
      </c>
      <c r="M18" s="379"/>
      <c r="R18" s="28"/>
      <c r="S18" s="280" t="s">
        <v>167</v>
      </c>
      <c r="T18" s="157">
        <v>12059</v>
      </c>
      <c r="U18" s="279">
        <v>28229</v>
      </c>
      <c r="V18" s="275">
        <f>100*T18/U18</f>
        <v>42.71848099472174</v>
      </c>
      <c r="W18" s="283">
        <v>2.1</v>
      </c>
      <c r="X18" s="277">
        <v>268.67</v>
      </c>
      <c r="Y18" s="275">
        <f>100*W18/X18</f>
        <v>0.78162801950348</v>
      </c>
      <c r="Z18" s="276">
        <f>T18/W18</f>
        <v>5742.380952380952</v>
      </c>
      <c r="AA18" s="275">
        <f>U18/X18</f>
        <v>105.06941601220828</v>
      </c>
    </row>
    <row r="19" spans="1:27" ht="18.75" customHeight="1">
      <c r="A19" s="245" t="s">
        <v>366</v>
      </c>
      <c r="B19" s="378">
        <f t="shared" si="0"/>
        <v>965</v>
      </c>
      <c r="C19" s="379"/>
      <c r="D19" s="379">
        <v>532</v>
      </c>
      <c r="E19" s="379"/>
      <c r="F19" s="379">
        <v>433</v>
      </c>
      <c r="G19" s="379"/>
      <c r="H19" s="379">
        <f t="shared" si="1"/>
        <v>790</v>
      </c>
      <c r="I19" s="379"/>
      <c r="J19" s="379">
        <v>436</v>
      </c>
      <c r="K19" s="379"/>
      <c r="L19" s="379">
        <v>354</v>
      </c>
      <c r="M19" s="379"/>
      <c r="R19" s="28"/>
      <c r="S19" s="280" t="s">
        <v>165</v>
      </c>
      <c r="T19" s="285">
        <f>SUM(T20:T22)</f>
        <v>27344</v>
      </c>
      <c r="U19" s="279">
        <v>69394</v>
      </c>
      <c r="V19" s="283">
        <f>100*T19/U$19</f>
        <v>39.40398305328991</v>
      </c>
      <c r="W19" s="276">
        <f>SUM(W20:W22)</f>
        <v>6.000000000000001</v>
      </c>
      <c r="X19" s="277">
        <v>151.6</v>
      </c>
      <c r="Y19" s="283">
        <f>100*W19/X$19</f>
        <v>3.9577836411609506</v>
      </c>
      <c r="Z19" s="276">
        <v>4549.8</v>
      </c>
      <c r="AA19" s="275">
        <f>U19/X19</f>
        <v>457.7440633245383</v>
      </c>
    </row>
    <row r="20" spans="1:27" ht="18.75" customHeight="1">
      <c r="A20" s="245" t="s">
        <v>365</v>
      </c>
      <c r="B20" s="378">
        <f t="shared" si="0"/>
        <v>873</v>
      </c>
      <c r="C20" s="379"/>
      <c r="D20" s="379">
        <v>466</v>
      </c>
      <c r="E20" s="379"/>
      <c r="F20" s="379">
        <v>407</v>
      </c>
      <c r="G20" s="379"/>
      <c r="H20" s="379">
        <f t="shared" si="1"/>
        <v>804</v>
      </c>
      <c r="I20" s="379"/>
      <c r="J20" s="379">
        <v>430</v>
      </c>
      <c r="K20" s="379"/>
      <c r="L20" s="379">
        <v>374</v>
      </c>
      <c r="M20" s="379"/>
      <c r="R20" s="28"/>
      <c r="S20" s="241" t="s">
        <v>421</v>
      </c>
      <c r="T20" s="157">
        <v>10662</v>
      </c>
      <c r="U20" s="107" t="s">
        <v>338</v>
      </c>
      <c r="V20" s="283">
        <f>100*T20/U$19</f>
        <v>15.364440729746088</v>
      </c>
      <c r="W20" s="283">
        <v>2.1</v>
      </c>
      <c r="X20" s="107" t="s">
        <v>338</v>
      </c>
      <c r="Y20" s="283">
        <f>100*W20/X$19</f>
        <v>1.3852242744063326</v>
      </c>
      <c r="Z20" s="276">
        <v>5175.7</v>
      </c>
      <c r="AA20" s="107" t="s">
        <v>338</v>
      </c>
    </row>
    <row r="21" spans="1:27" ht="18.75" customHeight="1">
      <c r="A21" s="244" t="s">
        <v>364</v>
      </c>
      <c r="B21" s="381">
        <f t="shared" si="0"/>
        <v>939</v>
      </c>
      <c r="C21" s="382"/>
      <c r="D21" s="382">
        <v>455</v>
      </c>
      <c r="E21" s="382"/>
      <c r="F21" s="382">
        <v>484</v>
      </c>
      <c r="G21" s="382"/>
      <c r="H21" s="382">
        <f t="shared" si="1"/>
        <v>869</v>
      </c>
      <c r="I21" s="382"/>
      <c r="J21" s="382">
        <v>446</v>
      </c>
      <c r="K21" s="382"/>
      <c r="L21" s="382">
        <v>423</v>
      </c>
      <c r="M21" s="382"/>
      <c r="R21" s="28"/>
      <c r="S21" s="241" t="s">
        <v>420</v>
      </c>
      <c r="T21" s="157">
        <v>10583</v>
      </c>
      <c r="U21" s="107" t="s">
        <v>338</v>
      </c>
      <c r="V21" s="283">
        <f>100*T21/U$19</f>
        <v>15.250598034412198</v>
      </c>
      <c r="W21" s="283">
        <v>2.7</v>
      </c>
      <c r="X21" s="107" t="s">
        <v>338</v>
      </c>
      <c r="Y21" s="283">
        <f>100*W21/X$19</f>
        <v>1.7810026385224276</v>
      </c>
      <c r="Z21" s="276">
        <v>3905.2</v>
      </c>
      <c r="AA21" s="107" t="s">
        <v>338</v>
      </c>
    </row>
    <row r="22" spans="1:27" ht="18.75" customHeight="1" thickBot="1">
      <c r="A22" s="28"/>
      <c r="B22" s="28"/>
      <c r="C22" s="28"/>
      <c r="D22" s="28"/>
      <c r="E22" s="28"/>
      <c r="F22" s="28"/>
      <c r="G22" s="28"/>
      <c r="R22" s="28"/>
      <c r="S22" s="241" t="s">
        <v>422</v>
      </c>
      <c r="T22" s="157">
        <v>6099</v>
      </c>
      <c r="U22" s="107" t="s">
        <v>338</v>
      </c>
      <c r="V22" s="283">
        <f>100*T22/U$19</f>
        <v>8.788944289131626</v>
      </c>
      <c r="W22" s="283">
        <v>1.2</v>
      </c>
      <c r="X22" s="107" t="s">
        <v>338</v>
      </c>
      <c r="Y22" s="283">
        <f>100*W22/X$19</f>
        <v>0.79155672823219</v>
      </c>
      <c r="Z22" s="276">
        <v>4958.5</v>
      </c>
      <c r="AA22" s="107" t="s">
        <v>338</v>
      </c>
    </row>
    <row r="23" spans="1:27" ht="18.75" customHeight="1">
      <c r="A23" s="338" t="s">
        <v>380</v>
      </c>
      <c r="B23" s="383" t="s">
        <v>379</v>
      </c>
      <c r="C23" s="350"/>
      <c r="D23" s="350"/>
      <c r="E23" s="350"/>
      <c r="F23" s="350"/>
      <c r="G23" s="351"/>
      <c r="H23" s="385" t="s">
        <v>416</v>
      </c>
      <c r="I23" s="339"/>
      <c r="J23" s="386" t="s">
        <v>417</v>
      </c>
      <c r="K23" s="387"/>
      <c r="L23" s="386" t="s">
        <v>418</v>
      </c>
      <c r="M23" s="388"/>
      <c r="R23" s="28"/>
      <c r="S23" s="280" t="s">
        <v>164</v>
      </c>
      <c r="T23" s="157">
        <v>8631</v>
      </c>
      <c r="U23" s="279">
        <v>26502</v>
      </c>
      <c r="V23" s="275">
        <f>100*T23/U23</f>
        <v>32.567353407290014</v>
      </c>
      <c r="W23" s="283">
        <v>2.4</v>
      </c>
      <c r="X23" s="277">
        <v>81.61</v>
      </c>
      <c r="Y23" s="275">
        <f>100*W23/X23</f>
        <v>2.940816076461218</v>
      </c>
      <c r="Z23" s="276">
        <v>3611.3</v>
      </c>
      <c r="AA23" s="275">
        <f>U23/X23</f>
        <v>324.73961524323</v>
      </c>
    </row>
    <row r="24" spans="1:27" ht="18.75" customHeight="1">
      <c r="A24" s="375"/>
      <c r="B24" s="391" t="s">
        <v>378</v>
      </c>
      <c r="C24" s="392"/>
      <c r="D24" s="392"/>
      <c r="E24" s="392"/>
      <c r="F24" s="392"/>
      <c r="G24" s="393"/>
      <c r="H24" s="366"/>
      <c r="I24" s="374"/>
      <c r="J24" s="353"/>
      <c r="K24" s="369"/>
      <c r="L24" s="353"/>
      <c r="M24" s="389"/>
      <c r="R24" s="28"/>
      <c r="S24" s="280" t="s">
        <v>163</v>
      </c>
      <c r="T24" s="157">
        <f>SUM(T25:T26)</f>
        <v>27842</v>
      </c>
      <c r="U24" s="279">
        <v>62990</v>
      </c>
      <c r="V24" s="283">
        <f>100*T24/U$24</f>
        <v>44.200666772503574</v>
      </c>
      <c r="W24" s="284">
        <f>SUM(W25:W26)</f>
        <v>5.1</v>
      </c>
      <c r="X24" s="277">
        <v>59.93</v>
      </c>
      <c r="Y24" s="283">
        <f>100*W24/X$24</f>
        <v>8.509928249624561</v>
      </c>
      <c r="Z24" s="276">
        <v>5437.9</v>
      </c>
      <c r="AA24" s="275">
        <f>U24/X24</f>
        <v>1051.0595694977474</v>
      </c>
    </row>
    <row r="25" spans="1:27" ht="18.75" customHeight="1">
      <c r="A25" s="340"/>
      <c r="B25" s="366" t="s">
        <v>377</v>
      </c>
      <c r="C25" s="374"/>
      <c r="D25" s="366" t="s">
        <v>0</v>
      </c>
      <c r="E25" s="374"/>
      <c r="F25" s="366" t="s">
        <v>1</v>
      </c>
      <c r="G25" s="374"/>
      <c r="H25" s="367"/>
      <c r="I25" s="341"/>
      <c r="J25" s="349"/>
      <c r="K25" s="370"/>
      <c r="L25" s="349"/>
      <c r="M25" s="390"/>
      <c r="R25" s="28"/>
      <c r="S25" s="241" t="s">
        <v>421</v>
      </c>
      <c r="T25" s="157">
        <v>20554</v>
      </c>
      <c r="U25" s="107" t="s">
        <v>338</v>
      </c>
      <c r="V25" s="283">
        <f>100*T25/U$24</f>
        <v>32.630576281949516</v>
      </c>
      <c r="W25" s="283">
        <v>4.1</v>
      </c>
      <c r="X25" s="107" t="s">
        <v>338</v>
      </c>
      <c r="Y25" s="283">
        <f>100*W25/X$24</f>
        <v>6.841314867345235</v>
      </c>
      <c r="Z25" s="276">
        <f>T25/W25</f>
        <v>5013.170731707318</v>
      </c>
      <c r="AA25" s="107" t="s">
        <v>338</v>
      </c>
    </row>
    <row r="26" spans="1:27" ht="18.75" customHeight="1">
      <c r="A26" s="247" t="s">
        <v>376</v>
      </c>
      <c r="B26" s="376">
        <f aca="true" t="shared" si="2" ref="B26:B38">SUM(D26:F26)</f>
        <v>59</v>
      </c>
      <c r="C26" s="377"/>
      <c r="D26" s="377">
        <v>31</v>
      </c>
      <c r="E26" s="377"/>
      <c r="F26" s="377">
        <v>28</v>
      </c>
      <c r="G26" s="377"/>
      <c r="H26" s="377">
        <v>280</v>
      </c>
      <c r="I26" s="377"/>
      <c r="J26" s="377">
        <v>7094</v>
      </c>
      <c r="K26" s="377"/>
      <c r="L26" s="377">
        <v>1852</v>
      </c>
      <c r="M26" s="377"/>
      <c r="R26" s="28"/>
      <c r="S26" s="241" t="s">
        <v>420</v>
      </c>
      <c r="T26" s="157">
        <v>7288</v>
      </c>
      <c r="U26" s="107" t="s">
        <v>338</v>
      </c>
      <c r="V26" s="283">
        <f>100*T26/U$24</f>
        <v>11.570090490554056</v>
      </c>
      <c r="W26" s="283">
        <v>1</v>
      </c>
      <c r="X26" s="107" t="s">
        <v>338</v>
      </c>
      <c r="Y26" s="283">
        <f>100*W26/X$24</f>
        <v>1.6686133822793259</v>
      </c>
      <c r="Z26" s="276">
        <v>7215.8</v>
      </c>
      <c r="AA26" s="107" t="s">
        <v>338</v>
      </c>
    </row>
    <row r="27" spans="1:27" ht="18.75" customHeight="1">
      <c r="A27" s="246" t="s">
        <v>375</v>
      </c>
      <c r="B27" s="378">
        <f t="shared" si="2"/>
        <v>6</v>
      </c>
      <c r="C27" s="379"/>
      <c r="D27" s="379">
        <v>3</v>
      </c>
      <c r="E27" s="379"/>
      <c r="F27" s="379">
        <v>3</v>
      </c>
      <c r="G27" s="379"/>
      <c r="H27" s="379">
        <v>35</v>
      </c>
      <c r="I27" s="379"/>
      <c r="J27" s="379">
        <v>254</v>
      </c>
      <c r="K27" s="379"/>
      <c r="L27" s="379">
        <v>121</v>
      </c>
      <c r="M27" s="379"/>
      <c r="R27" s="28"/>
      <c r="S27" s="280" t="s">
        <v>161</v>
      </c>
      <c r="T27" s="157">
        <v>5283</v>
      </c>
      <c r="U27" s="279">
        <v>10939</v>
      </c>
      <c r="V27" s="275">
        <f aca="true" t="shared" si="3" ref="V27:V32">100*T27/U27</f>
        <v>48.2950909589542</v>
      </c>
      <c r="W27" s="283">
        <v>1.2</v>
      </c>
      <c r="X27" s="277">
        <v>154.39</v>
      </c>
      <c r="Y27" s="275">
        <f>100*W27/X27</f>
        <v>0.7772524127210312</v>
      </c>
      <c r="Z27" s="276">
        <v>4554.3</v>
      </c>
      <c r="AA27" s="275">
        <f aca="true" t="shared" si="4" ref="AA27:AA32">U27/X27</f>
        <v>70.85303452296134</v>
      </c>
    </row>
    <row r="28" spans="1:27" ht="18.75" customHeight="1">
      <c r="A28" s="245" t="s">
        <v>374</v>
      </c>
      <c r="B28" s="378">
        <f t="shared" si="2"/>
        <v>4</v>
      </c>
      <c r="C28" s="379"/>
      <c r="D28" s="379">
        <v>3</v>
      </c>
      <c r="E28" s="379"/>
      <c r="F28" s="379">
        <v>1</v>
      </c>
      <c r="G28" s="379"/>
      <c r="H28" s="379">
        <v>16</v>
      </c>
      <c r="I28" s="379"/>
      <c r="J28" s="379">
        <v>430</v>
      </c>
      <c r="K28" s="379"/>
      <c r="L28" s="379">
        <v>137</v>
      </c>
      <c r="M28" s="379"/>
      <c r="R28" s="28"/>
      <c r="S28" s="280" t="s">
        <v>159</v>
      </c>
      <c r="T28" s="157">
        <v>7012</v>
      </c>
      <c r="U28" s="279">
        <v>14562</v>
      </c>
      <c r="V28" s="275">
        <f t="shared" si="3"/>
        <v>48.15272627386348</v>
      </c>
      <c r="W28" s="278">
        <v>1.8</v>
      </c>
      <c r="X28" s="277">
        <v>13.57</v>
      </c>
      <c r="Y28" s="275">
        <v>13.4</v>
      </c>
      <c r="Z28" s="276">
        <v>3852.7</v>
      </c>
      <c r="AA28" s="275">
        <f t="shared" si="4"/>
        <v>1073.10243183493</v>
      </c>
    </row>
    <row r="29" spans="1:27" ht="18.75" customHeight="1">
      <c r="A29" s="245" t="s">
        <v>373</v>
      </c>
      <c r="B29" s="378">
        <f t="shared" si="2"/>
        <v>2</v>
      </c>
      <c r="C29" s="379"/>
      <c r="D29" s="379">
        <v>1</v>
      </c>
      <c r="E29" s="379"/>
      <c r="F29" s="379">
        <v>1</v>
      </c>
      <c r="G29" s="379"/>
      <c r="H29" s="379">
        <v>23</v>
      </c>
      <c r="I29" s="379"/>
      <c r="J29" s="379">
        <v>766</v>
      </c>
      <c r="K29" s="379"/>
      <c r="L29" s="379">
        <v>196</v>
      </c>
      <c r="M29" s="379"/>
      <c r="R29" s="28"/>
      <c r="S29" s="280" t="s">
        <v>154</v>
      </c>
      <c r="T29" s="157">
        <v>7333</v>
      </c>
      <c r="U29" s="279">
        <v>11803</v>
      </c>
      <c r="V29" s="275">
        <f t="shared" si="3"/>
        <v>62.12827247310006</v>
      </c>
      <c r="W29" s="278">
        <v>2.4</v>
      </c>
      <c r="X29" s="282">
        <v>9.12</v>
      </c>
      <c r="Y29" s="275">
        <v>25.8</v>
      </c>
      <c r="Z29" s="276">
        <v>3120.4</v>
      </c>
      <c r="AA29" s="275">
        <f t="shared" si="4"/>
        <v>1294.1885964912283</v>
      </c>
    </row>
    <row r="30" spans="1:27" ht="18.75" customHeight="1">
      <c r="A30" s="245" t="s">
        <v>372</v>
      </c>
      <c r="B30" s="378">
        <f t="shared" si="2"/>
        <v>7</v>
      </c>
      <c r="C30" s="379"/>
      <c r="D30" s="379">
        <v>2</v>
      </c>
      <c r="E30" s="379"/>
      <c r="F30" s="379">
        <v>5</v>
      </c>
      <c r="G30" s="379"/>
      <c r="H30" s="379">
        <v>20</v>
      </c>
      <c r="I30" s="379"/>
      <c r="J30" s="379">
        <v>680</v>
      </c>
      <c r="K30" s="379"/>
      <c r="L30" s="379">
        <v>158</v>
      </c>
      <c r="M30" s="379"/>
      <c r="R30" s="28"/>
      <c r="S30" s="281" t="s">
        <v>152</v>
      </c>
      <c r="T30" s="157">
        <v>33647</v>
      </c>
      <c r="U30" s="279">
        <v>42945</v>
      </c>
      <c r="V30" s="275">
        <f t="shared" si="3"/>
        <v>78.34905111188729</v>
      </c>
      <c r="W30" s="278">
        <v>5.7</v>
      </c>
      <c r="X30" s="277">
        <v>13.56</v>
      </c>
      <c r="Y30" s="275">
        <v>41.7</v>
      </c>
      <c r="Z30" s="276">
        <v>5944.7</v>
      </c>
      <c r="AA30" s="275">
        <f t="shared" si="4"/>
        <v>3167.0353982300885</v>
      </c>
    </row>
    <row r="31" spans="1:27" ht="18.75" customHeight="1">
      <c r="A31" s="245" t="s">
        <v>371</v>
      </c>
      <c r="B31" s="378">
        <f t="shared" si="2"/>
        <v>6</v>
      </c>
      <c r="C31" s="379"/>
      <c r="D31" s="379">
        <v>4</v>
      </c>
      <c r="E31" s="379"/>
      <c r="F31" s="379">
        <v>2</v>
      </c>
      <c r="G31" s="379"/>
      <c r="H31" s="379">
        <v>22</v>
      </c>
      <c r="I31" s="379"/>
      <c r="J31" s="379">
        <v>666</v>
      </c>
      <c r="K31" s="379"/>
      <c r="L31" s="379">
        <v>122</v>
      </c>
      <c r="M31" s="379"/>
      <c r="R31" s="28"/>
      <c r="S31" s="280" t="s">
        <v>145</v>
      </c>
      <c r="T31" s="157">
        <v>12490</v>
      </c>
      <c r="U31" s="279">
        <v>30318</v>
      </c>
      <c r="V31" s="275">
        <f t="shared" si="3"/>
        <v>41.1966488554654</v>
      </c>
      <c r="W31" s="278">
        <v>2.9</v>
      </c>
      <c r="X31" s="277">
        <v>110.44</v>
      </c>
      <c r="Y31" s="275">
        <f>100*W31/X31</f>
        <v>2.625860195581311</v>
      </c>
      <c r="Z31" s="276">
        <v>4382.5</v>
      </c>
      <c r="AA31" s="275">
        <f t="shared" si="4"/>
        <v>274.5201014125317</v>
      </c>
    </row>
    <row r="32" spans="1:27" ht="18.75" customHeight="1">
      <c r="A32" s="245" t="s">
        <v>370</v>
      </c>
      <c r="B32" s="378">
        <f t="shared" si="2"/>
        <v>7</v>
      </c>
      <c r="C32" s="379"/>
      <c r="D32" s="379">
        <v>5</v>
      </c>
      <c r="E32" s="379"/>
      <c r="F32" s="379">
        <v>2</v>
      </c>
      <c r="G32" s="379"/>
      <c r="H32" s="379">
        <v>23</v>
      </c>
      <c r="I32" s="379"/>
      <c r="J32" s="379">
        <v>722</v>
      </c>
      <c r="K32" s="379"/>
      <c r="L32" s="379">
        <v>158</v>
      </c>
      <c r="M32" s="379"/>
      <c r="R32" s="202"/>
      <c r="S32" s="211" t="s">
        <v>141</v>
      </c>
      <c r="T32" s="152">
        <v>23352</v>
      </c>
      <c r="U32" s="274">
        <v>26367</v>
      </c>
      <c r="V32" s="270">
        <f t="shared" si="3"/>
        <v>88.56525201956991</v>
      </c>
      <c r="W32" s="273">
        <v>3.5</v>
      </c>
      <c r="X32" s="272">
        <v>20.38</v>
      </c>
      <c r="Y32" s="270">
        <v>17.4</v>
      </c>
      <c r="Z32" s="271">
        <v>6596.6</v>
      </c>
      <c r="AA32" s="270">
        <f t="shared" si="4"/>
        <v>1293.7684003925417</v>
      </c>
    </row>
    <row r="33" spans="1:27" ht="18.75" customHeight="1">
      <c r="A33" s="245" t="s">
        <v>369</v>
      </c>
      <c r="B33" s="378">
        <f t="shared" si="2"/>
        <v>4</v>
      </c>
      <c r="C33" s="379"/>
      <c r="D33" s="379">
        <v>1</v>
      </c>
      <c r="E33" s="379"/>
      <c r="F33" s="379">
        <v>3</v>
      </c>
      <c r="G33" s="379"/>
      <c r="H33" s="379">
        <v>21</v>
      </c>
      <c r="I33" s="379"/>
      <c r="J33" s="379">
        <v>438</v>
      </c>
      <c r="K33" s="379"/>
      <c r="L33" s="379">
        <v>176</v>
      </c>
      <c r="M33" s="379"/>
      <c r="R33" s="28" t="s">
        <v>419</v>
      </c>
      <c r="S33" s="28"/>
      <c r="T33" s="28"/>
      <c r="U33" s="28"/>
      <c r="V33" s="28"/>
      <c r="W33" s="28"/>
      <c r="X33" s="28"/>
      <c r="Y33" s="28"/>
      <c r="Z33" s="28"/>
      <c r="AA33" s="28"/>
    </row>
    <row r="34" spans="1:31" ht="18.75" customHeight="1">
      <c r="A34" s="245" t="s">
        <v>368</v>
      </c>
      <c r="B34" s="378">
        <f t="shared" si="2"/>
        <v>5</v>
      </c>
      <c r="C34" s="379"/>
      <c r="D34" s="379">
        <v>3</v>
      </c>
      <c r="E34" s="379"/>
      <c r="F34" s="379">
        <v>2</v>
      </c>
      <c r="G34" s="379"/>
      <c r="H34" s="379">
        <v>24</v>
      </c>
      <c r="I34" s="379"/>
      <c r="J34" s="379">
        <v>347</v>
      </c>
      <c r="K34" s="379"/>
      <c r="L34" s="379">
        <v>155</v>
      </c>
      <c r="M34" s="379"/>
      <c r="R34" s="28"/>
      <c r="S34" s="28"/>
      <c r="T34" s="28"/>
      <c r="U34" s="28"/>
      <c r="V34" s="28"/>
      <c r="W34" s="28"/>
      <c r="X34" s="28"/>
      <c r="Y34" s="28"/>
      <c r="Z34" s="28"/>
      <c r="AA34" s="28"/>
      <c r="AB34" s="28"/>
      <c r="AC34" s="28"/>
      <c r="AD34" s="28"/>
      <c r="AE34" s="28"/>
    </row>
    <row r="35" spans="1:32" ht="18.75" customHeight="1">
      <c r="A35" s="245" t="s">
        <v>367</v>
      </c>
      <c r="B35" s="378">
        <f t="shared" si="2"/>
        <v>2</v>
      </c>
      <c r="C35" s="379"/>
      <c r="D35" s="379">
        <v>1</v>
      </c>
      <c r="E35" s="379"/>
      <c r="F35" s="379">
        <v>1</v>
      </c>
      <c r="G35" s="379"/>
      <c r="H35" s="379">
        <v>27</v>
      </c>
      <c r="I35" s="379"/>
      <c r="J35" s="379">
        <v>481</v>
      </c>
      <c r="K35" s="379"/>
      <c r="L35" s="379">
        <v>156</v>
      </c>
      <c r="M35" s="379"/>
      <c r="R35" s="396" t="s">
        <v>454</v>
      </c>
      <c r="S35" s="396"/>
      <c r="T35" s="396"/>
      <c r="U35" s="396"/>
      <c r="V35" s="396"/>
      <c r="W35" s="396"/>
      <c r="X35" s="396"/>
      <c r="Y35" s="396"/>
      <c r="Z35" s="396"/>
      <c r="AA35" s="396"/>
      <c r="AB35" s="396"/>
      <c r="AC35" s="396"/>
      <c r="AD35" s="396"/>
      <c r="AE35" s="396"/>
      <c r="AF35" s="396"/>
    </row>
    <row r="36" spans="1:32" ht="18.75" customHeight="1" thickBot="1">
      <c r="A36" s="245" t="s">
        <v>366</v>
      </c>
      <c r="B36" s="378">
        <f t="shared" si="2"/>
        <v>2</v>
      </c>
      <c r="C36" s="379"/>
      <c r="D36" s="379">
        <v>2</v>
      </c>
      <c r="E36" s="379"/>
      <c r="F36" s="379" t="s">
        <v>218</v>
      </c>
      <c r="G36" s="379"/>
      <c r="H36" s="379">
        <v>23</v>
      </c>
      <c r="I36" s="379"/>
      <c r="J36" s="379">
        <v>889</v>
      </c>
      <c r="K36" s="379"/>
      <c r="L36" s="379">
        <v>146</v>
      </c>
      <c r="M36" s="379"/>
      <c r="R36" s="251"/>
      <c r="T36" s="251"/>
      <c r="U36" s="249"/>
      <c r="V36" s="249"/>
      <c r="W36" s="28"/>
      <c r="X36" s="28"/>
      <c r="Y36" s="28"/>
      <c r="Z36" s="28"/>
      <c r="AA36" s="28"/>
      <c r="AB36" s="28"/>
      <c r="AC36" s="28"/>
      <c r="AD36" s="28"/>
      <c r="AE36" s="28"/>
      <c r="AF36" s="317" t="s">
        <v>453</v>
      </c>
    </row>
    <row r="37" spans="1:32" ht="18.75" customHeight="1">
      <c r="A37" s="245" t="s">
        <v>365</v>
      </c>
      <c r="B37" s="378">
        <f t="shared" si="2"/>
        <v>8</v>
      </c>
      <c r="C37" s="379"/>
      <c r="D37" s="379">
        <v>3</v>
      </c>
      <c r="E37" s="379"/>
      <c r="F37" s="379">
        <v>5</v>
      </c>
      <c r="G37" s="379"/>
      <c r="H37" s="379">
        <v>26</v>
      </c>
      <c r="I37" s="379"/>
      <c r="J37" s="379">
        <v>780</v>
      </c>
      <c r="K37" s="379"/>
      <c r="L37" s="379">
        <v>151</v>
      </c>
      <c r="M37" s="379"/>
      <c r="R37" s="404" t="s">
        <v>431</v>
      </c>
      <c r="S37" s="405"/>
      <c r="T37" s="403" t="s">
        <v>452</v>
      </c>
      <c r="U37" s="128" t="s">
        <v>448</v>
      </c>
      <c r="V37" s="403" t="s">
        <v>451</v>
      </c>
      <c r="W37" s="127" t="s">
        <v>446</v>
      </c>
      <c r="X37" s="127" t="s">
        <v>445</v>
      </c>
      <c r="Y37" s="401" t="s">
        <v>455</v>
      </c>
      <c r="Z37" s="399" t="s">
        <v>450</v>
      </c>
      <c r="AA37" s="403" t="s">
        <v>449</v>
      </c>
      <c r="AB37" s="318" t="s">
        <v>448</v>
      </c>
      <c r="AC37" s="403" t="s">
        <v>447</v>
      </c>
      <c r="AD37" s="265" t="s">
        <v>446</v>
      </c>
      <c r="AE37" s="127" t="s">
        <v>445</v>
      </c>
      <c r="AF37" s="412" t="s">
        <v>444</v>
      </c>
    </row>
    <row r="38" spans="1:32" ht="18.75" customHeight="1">
      <c r="A38" s="244" t="s">
        <v>364</v>
      </c>
      <c r="B38" s="381">
        <f t="shared" si="2"/>
        <v>6</v>
      </c>
      <c r="C38" s="382"/>
      <c r="D38" s="382">
        <v>3</v>
      </c>
      <c r="E38" s="382"/>
      <c r="F38" s="382">
        <v>3</v>
      </c>
      <c r="G38" s="382"/>
      <c r="H38" s="382">
        <v>20</v>
      </c>
      <c r="I38" s="382"/>
      <c r="J38" s="382">
        <v>641</v>
      </c>
      <c r="K38" s="382"/>
      <c r="L38" s="382">
        <v>176</v>
      </c>
      <c r="M38" s="382"/>
      <c r="R38" s="406"/>
      <c r="S38" s="407"/>
      <c r="T38" s="336"/>
      <c r="U38" s="123" t="s">
        <v>443</v>
      </c>
      <c r="V38" s="336"/>
      <c r="W38" s="122" t="s">
        <v>441</v>
      </c>
      <c r="X38" s="122" t="s">
        <v>440</v>
      </c>
      <c r="Y38" s="402"/>
      <c r="Z38" s="400"/>
      <c r="AA38" s="336"/>
      <c r="AB38" s="319" t="s">
        <v>442</v>
      </c>
      <c r="AC38" s="336"/>
      <c r="AD38" s="122" t="s">
        <v>441</v>
      </c>
      <c r="AE38" s="122" t="s">
        <v>440</v>
      </c>
      <c r="AF38" s="349"/>
    </row>
    <row r="39" spans="1:32" ht="18.75" customHeight="1">
      <c r="A39" s="28" t="s">
        <v>363</v>
      </c>
      <c r="B39" s="28"/>
      <c r="C39" s="28"/>
      <c r="D39" s="28"/>
      <c r="E39" s="28"/>
      <c r="F39" s="28"/>
      <c r="G39" s="28"/>
      <c r="R39" s="408" t="s">
        <v>439</v>
      </c>
      <c r="S39" s="409"/>
      <c r="T39" s="293">
        <f aca="true" t="shared" si="5" ref="T39:Y39">SUM(T41:T61,AA41:AA60)</f>
        <v>7715</v>
      </c>
      <c r="U39" s="292">
        <f t="shared" si="5"/>
        <v>2643</v>
      </c>
      <c r="V39" s="292">
        <f t="shared" si="5"/>
        <v>1315</v>
      </c>
      <c r="W39" s="292">
        <f t="shared" si="5"/>
        <v>218</v>
      </c>
      <c r="X39" s="292">
        <f t="shared" si="5"/>
        <v>2157</v>
      </c>
      <c r="Y39" s="316">
        <f t="shared" si="5"/>
        <v>1382</v>
      </c>
      <c r="Z39" s="315"/>
      <c r="AA39" s="264"/>
      <c r="AB39" s="314"/>
      <c r="AC39" s="313"/>
      <c r="AD39" s="314"/>
      <c r="AE39" s="313"/>
      <c r="AF39" s="313"/>
    </row>
    <row r="40" spans="18:32" ht="18.75" customHeight="1">
      <c r="R40" s="269"/>
      <c r="T40" s="311"/>
      <c r="U40" s="51"/>
      <c r="V40" s="51"/>
      <c r="W40" s="51"/>
      <c r="X40" s="51"/>
      <c r="Y40" s="308"/>
      <c r="Z40" s="312"/>
      <c r="AA40" s="311"/>
      <c r="AB40" s="269"/>
      <c r="AC40" s="310"/>
      <c r="AD40" s="310"/>
      <c r="AE40" s="310"/>
      <c r="AF40" s="310"/>
    </row>
    <row r="41" spans="18:32" ht="18.75" customHeight="1">
      <c r="R41" s="410" t="s">
        <v>170</v>
      </c>
      <c r="S41" s="411"/>
      <c r="T41" s="302">
        <f aca="true" t="shared" si="6" ref="T41:T57">SUM(U41:Y41)</f>
        <v>3437</v>
      </c>
      <c r="U41" s="51">
        <v>1294</v>
      </c>
      <c r="V41" s="51">
        <v>852</v>
      </c>
      <c r="W41" s="51">
        <v>141</v>
      </c>
      <c r="X41" s="51">
        <v>513</v>
      </c>
      <c r="Y41" s="308">
        <v>637</v>
      </c>
      <c r="Z41" s="303" t="s">
        <v>145</v>
      </c>
      <c r="AA41" s="302">
        <f aca="true" t="shared" si="7" ref="AA41:AA60">SUM(AB41:AF41)</f>
        <v>127</v>
      </c>
      <c r="AB41" s="61">
        <v>47</v>
      </c>
      <c r="AC41" s="61">
        <v>6</v>
      </c>
      <c r="AD41" s="56" t="s">
        <v>338</v>
      </c>
      <c r="AE41" s="61">
        <v>56</v>
      </c>
      <c r="AF41" s="61">
        <v>18</v>
      </c>
    </row>
    <row r="42" spans="1:32" ht="18.75" customHeight="1">
      <c r="A42" s="364" t="s">
        <v>413</v>
      </c>
      <c r="B42" s="364"/>
      <c r="C42" s="364"/>
      <c r="D42" s="364"/>
      <c r="E42" s="364"/>
      <c r="F42" s="364"/>
      <c r="G42" s="364"/>
      <c r="H42" s="364"/>
      <c r="I42" s="364"/>
      <c r="J42" s="364"/>
      <c r="K42" s="364"/>
      <c r="L42" s="364"/>
      <c r="M42" s="364"/>
      <c r="N42" s="364"/>
      <c r="O42" s="364"/>
      <c r="P42" s="364"/>
      <c r="R42" s="410" t="s">
        <v>169</v>
      </c>
      <c r="S42" s="411"/>
      <c r="T42" s="302">
        <f t="shared" si="6"/>
        <v>317</v>
      </c>
      <c r="U42" s="51">
        <v>169</v>
      </c>
      <c r="V42" s="51">
        <v>12</v>
      </c>
      <c r="W42" s="51">
        <v>10</v>
      </c>
      <c r="X42" s="181">
        <v>87</v>
      </c>
      <c r="Y42" s="308">
        <v>39</v>
      </c>
      <c r="Z42" s="303" t="s">
        <v>144</v>
      </c>
      <c r="AA42" s="302">
        <f t="shared" si="7"/>
        <v>16</v>
      </c>
      <c r="AB42" s="56">
        <v>2</v>
      </c>
      <c r="AC42" s="61">
        <v>3</v>
      </c>
      <c r="AD42" s="56" t="s">
        <v>338</v>
      </c>
      <c r="AE42" s="61">
        <v>9</v>
      </c>
      <c r="AF42" s="56">
        <v>2</v>
      </c>
    </row>
    <row r="43" spans="1:32" ht="18.75" customHeight="1">
      <c r="A43" s="384" t="s">
        <v>412</v>
      </c>
      <c r="B43" s="375"/>
      <c r="C43" s="375"/>
      <c r="D43" s="375"/>
      <c r="E43" s="375"/>
      <c r="F43" s="375"/>
      <c r="G43" s="375"/>
      <c r="H43" s="375"/>
      <c r="I43" s="375"/>
      <c r="J43" s="375"/>
      <c r="K43" s="375"/>
      <c r="L43" s="375"/>
      <c r="M43" s="375"/>
      <c r="N43" s="375"/>
      <c r="O43" s="375"/>
      <c r="P43" s="375"/>
      <c r="R43" s="410" t="s">
        <v>168</v>
      </c>
      <c r="S43" s="411"/>
      <c r="T43" s="302">
        <f t="shared" si="6"/>
        <v>1617</v>
      </c>
      <c r="U43" s="51">
        <v>250</v>
      </c>
      <c r="V43" s="51">
        <v>50</v>
      </c>
      <c r="W43" s="51">
        <v>17</v>
      </c>
      <c r="X43" s="181">
        <v>1213</v>
      </c>
      <c r="Y43" s="308">
        <v>87</v>
      </c>
      <c r="Z43" s="303" t="s">
        <v>143</v>
      </c>
      <c r="AA43" s="302">
        <f t="shared" si="7"/>
        <v>43</v>
      </c>
      <c r="AB43" s="61">
        <v>14</v>
      </c>
      <c r="AC43" s="61">
        <v>9</v>
      </c>
      <c r="AD43" s="56" t="s">
        <v>338</v>
      </c>
      <c r="AE43" s="61">
        <v>3</v>
      </c>
      <c r="AF43" s="61">
        <v>17</v>
      </c>
    </row>
    <row r="44" spans="1:32" ht="18.75" customHeight="1" thickBot="1">
      <c r="A44" s="28"/>
      <c r="B44" s="251"/>
      <c r="C44" s="251"/>
      <c r="D44" s="251"/>
      <c r="E44" s="251"/>
      <c r="F44" s="251"/>
      <c r="G44" s="251"/>
      <c r="H44" s="251"/>
      <c r="I44" s="251"/>
      <c r="J44" s="251"/>
      <c r="K44" s="251"/>
      <c r="L44" s="251"/>
      <c r="M44" s="251"/>
      <c r="N44" s="251"/>
      <c r="O44" s="251"/>
      <c r="P44" s="250" t="s">
        <v>411</v>
      </c>
      <c r="R44" s="410" t="s">
        <v>167</v>
      </c>
      <c r="S44" s="411"/>
      <c r="T44" s="302">
        <f t="shared" si="6"/>
        <v>99</v>
      </c>
      <c r="U44" s="51">
        <v>22</v>
      </c>
      <c r="V44" s="51">
        <v>11</v>
      </c>
      <c r="W44" s="51">
        <v>5</v>
      </c>
      <c r="X44" s="181">
        <v>11</v>
      </c>
      <c r="Y44" s="308">
        <v>50</v>
      </c>
      <c r="Z44" s="303" t="s">
        <v>142</v>
      </c>
      <c r="AA44" s="302">
        <f t="shared" si="7"/>
        <v>55</v>
      </c>
      <c r="AB44" s="61">
        <v>14</v>
      </c>
      <c r="AC44" s="61">
        <v>1</v>
      </c>
      <c r="AD44" s="305">
        <v>1</v>
      </c>
      <c r="AE44" s="61">
        <v>34</v>
      </c>
      <c r="AF44" s="61">
        <v>5</v>
      </c>
    </row>
    <row r="45" spans="1:32" ht="18.75" customHeight="1">
      <c r="A45" s="339" t="s">
        <v>330</v>
      </c>
      <c r="B45" s="262" t="s">
        <v>410</v>
      </c>
      <c r="C45" s="262"/>
      <c r="D45" s="263"/>
      <c r="E45" s="262" t="s">
        <v>409</v>
      </c>
      <c r="F45" s="263"/>
      <c r="G45" s="262" t="s">
        <v>408</v>
      </c>
      <c r="H45" s="263"/>
      <c r="I45" s="262" t="s">
        <v>407</v>
      </c>
      <c r="J45" s="263"/>
      <c r="K45" s="262" t="s">
        <v>406</v>
      </c>
      <c r="L45" s="263"/>
      <c r="M45" s="262" t="s">
        <v>405</v>
      </c>
      <c r="N45" s="263"/>
      <c r="O45" s="262" t="s">
        <v>404</v>
      </c>
      <c r="P45" s="262"/>
      <c r="R45" s="410" t="s">
        <v>166</v>
      </c>
      <c r="S45" s="411"/>
      <c r="T45" s="302">
        <f t="shared" si="6"/>
        <v>55</v>
      </c>
      <c r="U45" s="51">
        <v>7</v>
      </c>
      <c r="V45" s="51">
        <v>22</v>
      </c>
      <c r="W45" s="51">
        <v>3</v>
      </c>
      <c r="X45" s="56" t="s">
        <v>338</v>
      </c>
      <c r="Y45" s="308">
        <v>23</v>
      </c>
      <c r="Z45" s="303" t="s">
        <v>141</v>
      </c>
      <c r="AA45" s="302">
        <f t="shared" si="7"/>
        <v>111</v>
      </c>
      <c r="AB45" s="61">
        <v>22</v>
      </c>
      <c r="AC45" s="61">
        <v>26</v>
      </c>
      <c r="AD45" s="61">
        <v>6</v>
      </c>
      <c r="AE45" s="61">
        <v>38</v>
      </c>
      <c r="AF45" s="61">
        <v>19</v>
      </c>
    </row>
    <row r="46" spans="1:32" ht="18.75" customHeight="1">
      <c r="A46" s="341"/>
      <c r="B46" s="248" t="s">
        <v>377</v>
      </c>
      <c r="C46" s="261" t="s">
        <v>0</v>
      </c>
      <c r="D46" s="260" t="s">
        <v>1</v>
      </c>
      <c r="E46" s="260" t="s">
        <v>0</v>
      </c>
      <c r="F46" s="260" t="s">
        <v>1</v>
      </c>
      <c r="G46" s="260" t="s">
        <v>0</v>
      </c>
      <c r="H46" s="260" t="s">
        <v>1</v>
      </c>
      <c r="I46" s="260" t="s">
        <v>0</v>
      </c>
      <c r="J46" s="260" t="s">
        <v>1</v>
      </c>
      <c r="K46" s="260" t="s">
        <v>0</v>
      </c>
      <c r="L46" s="260" t="s">
        <v>1</v>
      </c>
      <c r="M46" s="260" t="s">
        <v>0</v>
      </c>
      <c r="N46" s="260" t="s">
        <v>1</v>
      </c>
      <c r="O46" s="260" t="s">
        <v>0</v>
      </c>
      <c r="P46" s="248" t="s">
        <v>1</v>
      </c>
      <c r="R46" s="410" t="s">
        <v>165</v>
      </c>
      <c r="S46" s="411"/>
      <c r="T46" s="302">
        <f t="shared" si="6"/>
        <v>498</v>
      </c>
      <c r="U46" s="51">
        <v>269</v>
      </c>
      <c r="V46" s="51">
        <v>98</v>
      </c>
      <c r="W46" s="51">
        <v>5</v>
      </c>
      <c r="X46" s="181">
        <v>29</v>
      </c>
      <c r="Y46" s="308">
        <v>97</v>
      </c>
      <c r="Z46" s="303" t="s">
        <v>139</v>
      </c>
      <c r="AA46" s="302">
        <f t="shared" si="7"/>
        <v>26</v>
      </c>
      <c r="AB46" s="61">
        <v>4</v>
      </c>
      <c r="AC46" s="61">
        <v>4</v>
      </c>
      <c r="AD46" s="61">
        <v>2</v>
      </c>
      <c r="AE46" s="56" t="s">
        <v>338</v>
      </c>
      <c r="AF46" s="61">
        <v>16</v>
      </c>
    </row>
    <row r="47" spans="1:32" ht="18.75" customHeight="1">
      <c r="A47" s="259" t="s">
        <v>389</v>
      </c>
      <c r="B47" s="258">
        <f>SUM(C47:D47)</f>
        <v>8967</v>
      </c>
      <c r="C47" s="168">
        <f aca="true" t="shared" si="8" ref="C47:D49">SUM(E47,G47,I47,K47,M47,O47,B53,D53,F53,H53,J53,L53,N53,B59,D59,F59,H59,J59,L59,N59)</f>
        <v>4774</v>
      </c>
      <c r="D47" s="168">
        <f t="shared" si="8"/>
        <v>4193</v>
      </c>
      <c r="E47" s="168">
        <v>34</v>
      </c>
      <c r="F47" s="168">
        <v>26</v>
      </c>
      <c r="G47" s="168">
        <v>8</v>
      </c>
      <c r="H47" s="168">
        <v>1</v>
      </c>
      <c r="I47" s="168">
        <v>5</v>
      </c>
      <c r="J47" s="168">
        <v>2</v>
      </c>
      <c r="K47" s="168">
        <v>16</v>
      </c>
      <c r="L47" s="168">
        <v>13</v>
      </c>
      <c r="M47" s="168">
        <v>36</v>
      </c>
      <c r="N47" s="168">
        <v>15</v>
      </c>
      <c r="O47" s="168">
        <v>31</v>
      </c>
      <c r="P47" s="168">
        <v>9</v>
      </c>
      <c r="R47" s="410" t="s">
        <v>164</v>
      </c>
      <c r="S47" s="411"/>
      <c r="T47" s="302">
        <f t="shared" si="6"/>
        <v>30</v>
      </c>
      <c r="U47" s="51">
        <v>5</v>
      </c>
      <c r="V47" s="51">
        <v>5</v>
      </c>
      <c r="W47" s="51">
        <v>3</v>
      </c>
      <c r="X47" s="181">
        <v>6</v>
      </c>
      <c r="Y47" s="308">
        <v>11</v>
      </c>
      <c r="Z47" s="303" t="s">
        <v>138</v>
      </c>
      <c r="AA47" s="302">
        <f t="shared" si="7"/>
        <v>10</v>
      </c>
      <c r="AB47" s="61">
        <v>2</v>
      </c>
      <c r="AC47" s="56" t="s">
        <v>338</v>
      </c>
      <c r="AD47" s="56" t="s">
        <v>338</v>
      </c>
      <c r="AE47" s="56" t="s">
        <v>338</v>
      </c>
      <c r="AF47" s="61">
        <v>8</v>
      </c>
    </row>
    <row r="48" spans="1:32" ht="18.75" customHeight="1">
      <c r="A48" s="256" t="s">
        <v>388</v>
      </c>
      <c r="B48" s="193">
        <f>SUM(C48:D48)</f>
        <v>9061</v>
      </c>
      <c r="C48" s="51">
        <f t="shared" si="8"/>
        <v>4843</v>
      </c>
      <c r="D48" s="51">
        <f t="shared" si="8"/>
        <v>4218</v>
      </c>
      <c r="E48" s="51">
        <v>24</v>
      </c>
      <c r="F48" s="51">
        <v>25</v>
      </c>
      <c r="G48" s="51">
        <v>3</v>
      </c>
      <c r="H48" s="51">
        <v>2</v>
      </c>
      <c r="I48" s="51">
        <v>6</v>
      </c>
      <c r="J48" s="51">
        <v>4</v>
      </c>
      <c r="K48" s="51">
        <v>16</v>
      </c>
      <c r="L48" s="51">
        <v>9</v>
      </c>
      <c r="M48" s="51">
        <v>19</v>
      </c>
      <c r="N48" s="51">
        <v>10</v>
      </c>
      <c r="O48" s="51">
        <v>28</v>
      </c>
      <c r="P48" s="51">
        <v>13</v>
      </c>
      <c r="R48" s="410" t="s">
        <v>163</v>
      </c>
      <c r="S48" s="411"/>
      <c r="T48" s="302">
        <f t="shared" si="6"/>
        <v>224</v>
      </c>
      <c r="U48" s="51">
        <v>81</v>
      </c>
      <c r="V48" s="51">
        <v>48</v>
      </c>
      <c r="W48" s="51">
        <v>6</v>
      </c>
      <c r="X48" s="181">
        <v>46</v>
      </c>
      <c r="Y48" s="308">
        <v>43</v>
      </c>
      <c r="Z48" s="303" t="s">
        <v>137</v>
      </c>
      <c r="AA48" s="302">
        <f t="shared" si="7"/>
        <v>49</v>
      </c>
      <c r="AB48" s="61">
        <v>1</v>
      </c>
      <c r="AC48" s="305">
        <v>2</v>
      </c>
      <c r="AD48" s="56" t="s">
        <v>338</v>
      </c>
      <c r="AE48" s="61">
        <v>9</v>
      </c>
      <c r="AF48" s="61">
        <v>37</v>
      </c>
    </row>
    <row r="49" spans="1:32" ht="18.75" customHeight="1">
      <c r="A49" s="255" t="s">
        <v>387</v>
      </c>
      <c r="B49" s="254">
        <f>SUM(C49:D49)</f>
        <v>9418</v>
      </c>
      <c r="C49" s="253">
        <f t="shared" si="8"/>
        <v>4961</v>
      </c>
      <c r="D49" s="253">
        <f t="shared" si="8"/>
        <v>4457</v>
      </c>
      <c r="E49" s="253">
        <v>40</v>
      </c>
      <c r="F49" s="253">
        <v>32</v>
      </c>
      <c r="G49" s="253">
        <v>8</v>
      </c>
      <c r="H49" s="253">
        <v>1</v>
      </c>
      <c r="I49" s="253">
        <v>5</v>
      </c>
      <c r="J49" s="253">
        <v>4</v>
      </c>
      <c r="K49" s="253">
        <v>23</v>
      </c>
      <c r="L49" s="253">
        <v>6</v>
      </c>
      <c r="M49" s="253">
        <v>28</v>
      </c>
      <c r="N49" s="253">
        <v>21</v>
      </c>
      <c r="O49" s="253">
        <v>35</v>
      </c>
      <c r="P49" s="253">
        <v>8</v>
      </c>
      <c r="R49" s="410" t="s">
        <v>161</v>
      </c>
      <c r="S49" s="411"/>
      <c r="T49" s="302">
        <f t="shared" si="6"/>
        <v>74</v>
      </c>
      <c r="U49" s="51">
        <v>21</v>
      </c>
      <c r="V49" s="51">
        <v>8</v>
      </c>
      <c r="W49" s="51">
        <v>1</v>
      </c>
      <c r="X49" s="56" t="s">
        <v>338</v>
      </c>
      <c r="Y49" s="308">
        <v>44</v>
      </c>
      <c r="Z49" s="303" t="s">
        <v>136</v>
      </c>
      <c r="AA49" s="302">
        <f t="shared" si="7"/>
        <v>8</v>
      </c>
      <c r="AB49" s="61">
        <v>4</v>
      </c>
      <c r="AC49" s="56" t="s">
        <v>338</v>
      </c>
      <c r="AD49" s="56" t="s">
        <v>338</v>
      </c>
      <c r="AE49" s="61">
        <v>1</v>
      </c>
      <c r="AF49" s="61">
        <v>3</v>
      </c>
    </row>
    <row r="50" spans="1:32" ht="18.75" customHeight="1" thickBot="1">
      <c r="A50" s="28"/>
      <c r="B50" s="28"/>
      <c r="C50" s="28"/>
      <c r="D50" s="28"/>
      <c r="E50" s="28"/>
      <c r="F50" s="28"/>
      <c r="G50" s="28"/>
      <c r="H50" s="28"/>
      <c r="I50" s="28"/>
      <c r="J50" s="28"/>
      <c r="K50" s="28"/>
      <c r="L50" s="28"/>
      <c r="M50" s="28"/>
      <c r="N50" s="28"/>
      <c r="O50" s="28"/>
      <c r="P50" s="28"/>
      <c r="R50" s="410" t="s">
        <v>159</v>
      </c>
      <c r="S50" s="411"/>
      <c r="T50" s="302">
        <f t="shared" si="6"/>
        <v>106</v>
      </c>
      <c r="U50" s="51">
        <v>56</v>
      </c>
      <c r="V50" s="51">
        <v>22</v>
      </c>
      <c r="W50" s="56">
        <v>1</v>
      </c>
      <c r="X50" s="309">
        <v>19</v>
      </c>
      <c r="Y50" s="308">
        <v>8</v>
      </c>
      <c r="Z50" s="303" t="s">
        <v>134</v>
      </c>
      <c r="AA50" s="302">
        <f t="shared" si="7"/>
        <v>5</v>
      </c>
      <c r="AB50" s="56">
        <v>2</v>
      </c>
      <c r="AC50" s="56" t="s">
        <v>338</v>
      </c>
      <c r="AD50" s="56" t="s">
        <v>338</v>
      </c>
      <c r="AE50" s="56" t="s">
        <v>338</v>
      </c>
      <c r="AF50" s="61">
        <v>3</v>
      </c>
    </row>
    <row r="51" spans="1:32" ht="18.75" customHeight="1">
      <c r="A51" s="339" t="s">
        <v>330</v>
      </c>
      <c r="B51" s="262" t="s">
        <v>403</v>
      </c>
      <c r="C51" s="263"/>
      <c r="D51" s="262" t="s">
        <v>402</v>
      </c>
      <c r="E51" s="263"/>
      <c r="F51" s="262" t="s">
        <v>401</v>
      </c>
      <c r="G51" s="263"/>
      <c r="H51" s="262" t="s">
        <v>400</v>
      </c>
      <c r="I51" s="263"/>
      <c r="J51" s="262" t="s">
        <v>399</v>
      </c>
      <c r="K51" s="263"/>
      <c r="L51" s="262" t="s">
        <v>398</v>
      </c>
      <c r="M51" s="263"/>
      <c r="N51" s="262" t="s">
        <v>397</v>
      </c>
      <c r="O51" s="262"/>
      <c r="P51" s="28"/>
      <c r="R51" s="410" t="s">
        <v>158</v>
      </c>
      <c r="S51" s="411"/>
      <c r="T51" s="302">
        <f t="shared" si="6"/>
        <v>29</v>
      </c>
      <c r="U51" s="51">
        <v>5</v>
      </c>
      <c r="V51" s="51">
        <v>4</v>
      </c>
      <c r="W51" s="56" t="s">
        <v>338</v>
      </c>
      <c r="X51" s="309">
        <v>2</v>
      </c>
      <c r="Y51" s="308">
        <v>18</v>
      </c>
      <c r="Z51" s="303" t="s">
        <v>133</v>
      </c>
      <c r="AA51" s="302">
        <f t="shared" si="7"/>
        <v>19</v>
      </c>
      <c r="AB51" s="61">
        <v>15</v>
      </c>
      <c r="AC51" s="305">
        <v>2</v>
      </c>
      <c r="AD51" s="56" t="s">
        <v>338</v>
      </c>
      <c r="AE51" s="56" t="s">
        <v>338</v>
      </c>
      <c r="AF51" s="305">
        <v>2</v>
      </c>
    </row>
    <row r="52" spans="1:32" ht="18.75" customHeight="1">
      <c r="A52" s="341"/>
      <c r="B52" s="260" t="s">
        <v>0</v>
      </c>
      <c r="C52" s="260" t="s">
        <v>1</v>
      </c>
      <c r="D52" s="260" t="s">
        <v>0</v>
      </c>
      <c r="E52" s="260" t="s">
        <v>1</v>
      </c>
      <c r="F52" s="260" t="s">
        <v>0</v>
      </c>
      <c r="G52" s="260" t="s">
        <v>1</v>
      </c>
      <c r="H52" s="260" t="s">
        <v>0</v>
      </c>
      <c r="I52" s="260" t="s">
        <v>1</v>
      </c>
      <c r="J52" s="260" t="s">
        <v>0</v>
      </c>
      <c r="K52" s="260" t="s">
        <v>1</v>
      </c>
      <c r="L52" s="260" t="s">
        <v>0</v>
      </c>
      <c r="M52" s="260" t="s">
        <v>1</v>
      </c>
      <c r="N52" s="260" t="s">
        <v>0</v>
      </c>
      <c r="O52" s="248" t="s">
        <v>1</v>
      </c>
      <c r="P52" s="28"/>
      <c r="R52" s="410" t="s">
        <v>157</v>
      </c>
      <c r="S52" s="411"/>
      <c r="T52" s="302">
        <f t="shared" si="6"/>
        <v>192</v>
      </c>
      <c r="U52" s="51">
        <v>85</v>
      </c>
      <c r="V52" s="51">
        <v>32</v>
      </c>
      <c r="W52" s="51">
        <v>1</v>
      </c>
      <c r="X52" s="187">
        <v>4</v>
      </c>
      <c r="Y52" s="308">
        <v>70</v>
      </c>
      <c r="Z52" s="303" t="s">
        <v>132</v>
      </c>
      <c r="AA52" s="302">
        <f t="shared" si="7"/>
        <v>15</v>
      </c>
      <c r="AB52" s="61">
        <v>2</v>
      </c>
      <c r="AC52" s="61">
        <v>5</v>
      </c>
      <c r="AD52" s="56">
        <v>1</v>
      </c>
      <c r="AE52" s="61">
        <v>2</v>
      </c>
      <c r="AF52" s="61">
        <v>5</v>
      </c>
    </row>
    <row r="53" spans="1:32" ht="18.75" customHeight="1">
      <c r="A53" s="259" t="s">
        <v>389</v>
      </c>
      <c r="B53" s="258">
        <v>18</v>
      </c>
      <c r="C53" s="168">
        <v>22</v>
      </c>
      <c r="D53" s="168">
        <v>42</v>
      </c>
      <c r="E53" s="168">
        <v>12</v>
      </c>
      <c r="F53" s="168">
        <v>64</v>
      </c>
      <c r="G53" s="168">
        <v>39</v>
      </c>
      <c r="H53" s="168">
        <v>120</v>
      </c>
      <c r="I53" s="168">
        <v>72</v>
      </c>
      <c r="J53" s="168">
        <v>175</v>
      </c>
      <c r="K53" s="168">
        <v>85</v>
      </c>
      <c r="L53" s="168">
        <v>207</v>
      </c>
      <c r="M53" s="168">
        <v>82</v>
      </c>
      <c r="N53" s="168">
        <v>323</v>
      </c>
      <c r="O53" s="168">
        <v>206</v>
      </c>
      <c r="P53" s="28"/>
      <c r="R53" s="410" t="s">
        <v>156</v>
      </c>
      <c r="S53" s="411"/>
      <c r="T53" s="302">
        <f t="shared" si="6"/>
        <v>6</v>
      </c>
      <c r="U53" s="56" t="s">
        <v>386</v>
      </c>
      <c r="V53" s="56" t="s">
        <v>338</v>
      </c>
      <c r="W53" s="56" t="s">
        <v>338</v>
      </c>
      <c r="X53" s="187">
        <v>2</v>
      </c>
      <c r="Y53" s="308">
        <v>4</v>
      </c>
      <c r="Z53" s="303" t="s">
        <v>131</v>
      </c>
      <c r="AA53" s="302">
        <f t="shared" si="7"/>
        <v>4</v>
      </c>
      <c r="AB53" s="61">
        <v>2</v>
      </c>
      <c r="AC53" s="56" t="s">
        <v>338</v>
      </c>
      <c r="AD53" s="56" t="s">
        <v>338</v>
      </c>
      <c r="AE53" s="61">
        <v>1</v>
      </c>
      <c r="AF53" s="61">
        <v>1</v>
      </c>
    </row>
    <row r="54" spans="1:32" ht="18.75" customHeight="1">
      <c r="A54" s="256" t="s">
        <v>388</v>
      </c>
      <c r="B54" s="193">
        <v>25</v>
      </c>
      <c r="C54" s="51">
        <v>7</v>
      </c>
      <c r="D54" s="51">
        <v>35</v>
      </c>
      <c r="E54" s="51">
        <v>25</v>
      </c>
      <c r="F54" s="51">
        <v>46</v>
      </c>
      <c r="G54" s="51">
        <v>37</v>
      </c>
      <c r="H54" s="51">
        <v>129</v>
      </c>
      <c r="I54" s="51">
        <v>85</v>
      </c>
      <c r="J54" s="51">
        <v>154</v>
      </c>
      <c r="K54" s="51">
        <v>87</v>
      </c>
      <c r="L54" s="51">
        <v>227</v>
      </c>
      <c r="M54" s="51">
        <v>92</v>
      </c>
      <c r="N54" s="51">
        <v>339</v>
      </c>
      <c r="O54" s="51">
        <v>182</v>
      </c>
      <c r="P54" s="28"/>
      <c r="R54" s="410" t="s">
        <v>154</v>
      </c>
      <c r="S54" s="411"/>
      <c r="T54" s="302">
        <f t="shared" si="6"/>
        <v>28</v>
      </c>
      <c r="U54" s="51">
        <v>8</v>
      </c>
      <c r="V54" s="51">
        <v>1</v>
      </c>
      <c r="W54" s="56" t="s">
        <v>338</v>
      </c>
      <c r="X54" s="187">
        <v>14</v>
      </c>
      <c r="Y54" s="308">
        <v>5</v>
      </c>
      <c r="Z54" s="303" t="s">
        <v>130</v>
      </c>
      <c r="AA54" s="302">
        <f t="shared" si="7"/>
        <v>7</v>
      </c>
      <c r="AB54" s="56" t="s">
        <v>338</v>
      </c>
      <c r="AC54" s="56" t="s">
        <v>338</v>
      </c>
      <c r="AD54" s="56" t="s">
        <v>338</v>
      </c>
      <c r="AE54" s="61">
        <v>5</v>
      </c>
      <c r="AF54" s="61">
        <v>2</v>
      </c>
    </row>
    <row r="55" spans="1:32" ht="18.75" customHeight="1">
      <c r="A55" s="255" t="s">
        <v>387</v>
      </c>
      <c r="B55" s="254">
        <v>42</v>
      </c>
      <c r="C55" s="253">
        <v>13</v>
      </c>
      <c r="D55" s="253">
        <v>37</v>
      </c>
      <c r="E55" s="253">
        <v>20</v>
      </c>
      <c r="F55" s="253">
        <v>67</v>
      </c>
      <c r="G55" s="253">
        <v>26</v>
      </c>
      <c r="H55" s="253">
        <v>118</v>
      </c>
      <c r="I55" s="253">
        <v>84</v>
      </c>
      <c r="J55" s="253">
        <v>190</v>
      </c>
      <c r="K55" s="253">
        <v>108</v>
      </c>
      <c r="L55" s="253">
        <v>223</v>
      </c>
      <c r="M55" s="253">
        <v>134</v>
      </c>
      <c r="N55" s="253">
        <v>340</v>
      </c>
      <c r="O55" s="253">
        <v>156</v>
      </c>
      <c r="P55" s="28"/>
      <c r="R55" s="410" t="s">
        <v>153</v>
      </c>
      <c r="S55" s="411"/>
      <c r="T55" s="302">
        <f t="shared" si="6"/>
        <v>120</v>
      </c>
      <c r="U55" s="269">
        <v>77</v>
      </c>
      <c r="V55" s="269">
        <v>24</v>
      </c>
      <c r="W55" s="56" t="s">
        <v>338</v>
      </c>
      <c r="X55" s="305">
        <v>5</v>
      </c>
      <c r="Y55" s="307">
        <v>14</v>
      </c>
      <c r="Z55" s="303" t="s">
        <v>129</v>
      </c>
      <c r="AA55" s="302">
        <f t="shared" si="7"/>
        <v>4</v>
      </c>
      <c r="AB55" s="56" t="s">
        <v>338</v>
      </c>
      <c r="AC55" s="305">
        <v>2</v>
      </c>
      <c r="AD55" s="56" t="s">
        <v>338</v>
      </c>
      <c r="AE55" s="56" t="s">
        <v>338</v>
      </c>
      <c r="AF55" s="61">
        <v>2</v>
      </c>
    </row>
    <row r="56" spans="1:32" ht="18.75" customHeight="1" thickBot="1">
      <c r="A56" s="28"/>
      <c r="B56" s="28"/>
      <c r="C56" s="28"/>
      <c r="D56" s="28"/>
      <c r="E56" s="28"/>
      <c r="F56" s="28"/>
      <c r="G56" s="28"/>
      <c r="H56" s="28"/>
      <c r="I56" s="28"/>
      <c r="J56" s="28"/>
      <c r="K56" s="28"/>
      <c r="L56" s="28"/>
      <c r="M56" s="28"/>
      <c r="N56" s="28"/>
      <c r="O56" s="28"/>
      <c r="P56" s="28"/>
      <c r="R56" s="410" t="s">
        <v>152</v>
      </c>
      <c r="S56" s="411"/>
      <c r="T56" s="302">
        <f t="shared" si="6"/>
        <v>252</v>
      </c>
      <c r="U56" s="269">
        <v>133</v>
      </c>
      <c r="V56" s="269">
        <v>39</v>
      </c>
      <c r="W56" s="269">
        <v>9</v>
      </c>
      <c r="X56" s="61">
        <v>46</v>
      </c>
      <c r="Y56" s="307">
        <v>25</v>
      </c>
      <c r="Z56" s="303" t="s">
        <v>127</v>
      </c>
      <c r="AA56" s="302">
        <f t="shared" si="7"/>
        <v>16</v>
      </c>
      <c r="AB56" s="61">
        <v>9</v>
      </c>
      <c r="AC56" s="61">
        <v>3</v>
      </c>
      <c r="AD56" s="61">
        <v>1</v>
      </c>
      <c r="AE56" s="56">
        <v>1</v>
      </c>
      <c r="AF56" s="61">
        <v>2</v>
      </c>
    </row>
    <row r="57" spans="1:32" ht="18.75" customHeight="1">
      <c r="A57" s="339" t="s">
        <v>330</v>
      </c>
      <c r="B57" s="262" t="s">
        <v>396</v>
      </c>
      <c r="C57" s="263"/>
      <c r="D57" s="262" t="s">
        <v>395</v>
      </c>
      <c r="E57" s="263"/>
      <c r="F57" s="262" t="s">
        <v>394</v>
      </c>
      <c r="G57" s="263"/>
      <c r="H57" s="383" t="s">
        <v>393</v>
      </c>
      <c r="I57" s="351"/>
      <c r="J57" s="383" t="s">
        <v>392</v>
      </c>
      <c r="K57" s="351"/>
      <c r="L57" s="383" t="s">
        <v>391</v>
      </c>
      <c r="M57" s="351"/>
      <c r="N57" s="262" t="s">
        <v>390</v>
      </c>
      <c r="O57" s="262"/>
      <c r="P57" s="28"/>
      <c r="R57" s="410" t="s">
        <v>151</v>
      </c>
      <c r="S57" s="411"/>
      <c r="T57" s="302">
        <f t="shared" si="6"/>
        <v>2</v>
      </c>
      <c r="U57" s="56" t="s">
        <v>338</v>
      </c>
      <c r="V57" s="56" t="s">
        <v>338</v>
      </c>
      <c r="W57" s="56">
        <v>1</v>
      </c>
      <c r="X57" s="56" t="s">
        <v>338</v>
      </c>
      <c r="Y57" s="304">
        <v>1</v>
      </c>
      <c r="Z57" s="303" t="s">
        <v>126</v>
      </c>
      <c r="AA57" s="302">
        <f t="shared" si="7"/>
        <v>19</v>
      </c>
      <c r="AB57" s="61">
        <v>5</v>
      </c>
      <c r="AC57" s="61">
        <v>11</v>
      </c>
      <c r="AD57" s="56">
        <v>2</v>
      </c>
      <c r="AE57" s="56">
        <v>1</v>
      </c>
      <c r="AF57" s="305" t="s">
        <v>338</v>
      </c>
    </row>
    <row r="58" spans="1:32" ht="18.75" customHeight="1">
      <c r="A58" s="341"/>
      <c r="B58" s="260" t="s">
        <v>0</v>
      </c>
      <c r="C58" s="260" t="s">
        <v>1</v>
      </c>
      <c r="D58" s="260" t="s">
        <v>0</v>
      </c>
      <c r="E58" s="260" t="s">
        <v>1</v>
      </c>
      <c r="F58" s="260" t="s">
        <v>0</v>
      </c>
      <c r="G58" s="260" t="s">
        <v>1</v>
      </c>
      <c r="H58" s="260" t="s">
        <v>0</v>
      </c>
      <c r="I58" s="260" t="s">
        <v>1</v>
      </c>
      <c r="J58" s="260" t="s">
        <v>0</v>
      </c>
      <c r="K58" s="261" t="s">
        <v>1</v>
      </c>
      <c r="L58" s="260" t="s">
        <v>0</v>
      </c>
      <c r="M58" s="260" t="s">
        <v>1</v>
      </c>
      <c r="N58" s="260" t="s">
        <v>0</v>
      </c>
      <c r="O58" s="248" t="s">
        <v>1</v>
      </c>
      <c r="P58" s="28"/>
      <c r="R58" s="410" t="s">
        <v>150</v>
      </c>
      <c r="S58" s="411"/>
      <c r="T58" s="267" t="s">
        <v>338</v>
      </c>
      <c r="U58" s="56" t="s">
        <v>338</v>
      </c>
      <c r="V58" s="56" t="s">
        <v>338</v>
      </c>
      <c r="W58" s="56" t="s">
        <v>338</v>
      </c>
      <c r="X58" s="56" t="s">
        <v>338</v>
      </c>
      <c r="Y58" s="304" t="s">
        <v>338</v>
      </c>
      <c r="Z58" s="303" t="s">
        <v>125</v>
      </c>
      <c r="AA58" s="302">
        <f t="shared" si="7"/>
        <v>71</v>
      </c>
      <c r="AB58" s="61">
        <v>8</v>
      </c>
      <c r="AC58" s="56">
        <v>4</v>
      </c>
      <c r="AD58" s="56">
        <v>1</v>
      </c>
      <c r="AE58" s="56" t="s">
        <v>338</v>
      </c>
      <c r="AF58" s="61">
        <v>58</v>
      </c>
    </row>
    <row r="59" spans="1:32" ht="18.75" customHeight="1">
      <c r="A59" s="259" t="s">
        <v>389</v>
      </c>
      <c r="B59" s="258">
        <v>570</v>
      </c>
      <c r="C59" s="168">
        <v>266</v>
      </c>
      <c r="D59" s="168">
        <v>616</v>
      </c>
      <c r="E59" s="168">
        <v>400</v>
      </c>
      <c r="F59" s="168">
        <v>722</v>
      </c>
      <c r="G59" s="168">
        <v>578</v>
      </c>
      <c r="H59" s="168">
        <v>876</v>
      </c>
      <c r="I59" s="168">
        <v>877</v>
      </c>
      <c r="J59" s="168">
        <v>614</v>
      </c>
      <c r="K59" s="168">
        <v>842</v>
      </c>
      <c r="L59" s="168">
        <v>297</v>
      </c>
      <c r="M59" s="168">
        <v>646</v>
      </c>
      <c r="N59" s="257" t="s">
        <v>386</v>
      </c>
      <c r="O59" s="257" t="s">
        <v>386</v>
      </c>
      <c r="P59" s="28"/>
      <c r="R59" s="410" t="s">
        <v>149</v>
      </c>
      <c r="S59" s="411"/>
      <c r="T59" s="302">
        <f>SUM(U59:Y59)</f>
        <v>2</v>
      </c>
      <c r="U59" s="56" t="s">
        <v>338</v>
      </c>
      <c r="V59" s="56" t="s">
        <v>338</v>
      </c>
      <c r="W59" s="56" t="s">
        <v>338</v>
      </c>
      <c r="X59" s="56" t="s">
        <v>338</v>
      </c>
      <c r="Y59" s="306">
        <v>2</v>
      </c>
      <c r="Z59" s="303" t="s">
        <v>124</v>
      </c>
      <c r="AA59" s="302">
        <f t="shared" si="7"/>
        <v>11</v>
      </c>
      <c r="AB59" s="56">
        <v>1</v>
      </c>
      <c r="AC59" s="61">
        <v>8</v>
      </c>
      <c r="AD59" s="305">
        <v>1</v>
      </c>
      <c r="AE59" s="56" t="s">
        <v>338</v>
      </c>
      <c r="AF59" s="61">
        <v>1</v>
      </c>
    </row>
    <row r="60" spans="1:32" ht="18.75" customHeight="1">
      <c r="A60" s="256" t="s">
        <v>388</v>
      </c>
      <c r="B60" s="193">
        <v>555</v>
      </c>
      <c r="C60" s="51">
        <v>260</v>
      </c>
      <c r="D60" s="51">
        <v>670</v>
      </c>
      <c r="E60" s="51">
        <v>390</v>
      </c>
      <c r="F60" s="51">
        <v>743</v>
      </c>
      <c r="G60" s="51">
        <v>565</v>
      </c>
      <c r="H60" s="51">
        <v>818</v>
      </c>
      <c r="I60" s="51">
        <v>851</v>
      </c>
      <c r="J60" s="51">
        <v>669</v>
      </c>
      <c r="K60" s="51">
        <v>870</v>
      </c>
      <c r="L60" s="51">
        <v>337</v>
      </c>
      <c r="M60" s="51">
        <v>704</v>
      </c>
      <c r="N60" s="56" t="s">
        <v>386</v>
      </c>
      <c r="O60" s="56" t="s">
        <v>386</v>
      </c>
      <c r="P60" s="28"/>
      <c r="R60" s="410" t="s">
        <v>148</v>
      </c>
      <c r="S60" s="411"/>
      <c r="T60" s="267" t="s">
        <v>338</v>
      </c>
      <c r="U60" s="56" t="s">
        <v>338</v>
      </c>
      <c r="V60" s="56" t="s">
        <v>338</v>
      </c>
      <c r="W60" s="56" t="s">
        <v>338</v>
      </c>
      <c r="X60" s="56" t="s">
        <v>338</v>
      </c>
      <c r="Y60" s="304" t="s">
        <v>338</v>
      </c>
      <c r="Z60" s="303" t="s">
        <v>122</v>
      </c>
      <c r="AA60" s="302">
        <f t="shared" si="7"/>
        <v>11</v>
      </c>
      <c r="AB60" s="61">
        <v>7</v>
      </c>
      <c r="AC60" s="56">
        <v>1</v>
      </c>
      <c r="AD60" s="56" t="s">
        <v>338</v>
      </c>
      <c r="AE60" s="56" t="s">
        <v>338</v>
      </c>
      <c r="AF60" s="61">
        <v>3</v>
      </c>
    </row>
    <row r="61" spans="1:32" ht="18.75" customHeight="1">
      <c r="A61" s="255" t="s">
        <v>387</v>
      </c>
      <c r="B61" s="254">
        <v>546</v>
      </c>
      <c r="C61" s="253">
        <v>304</v>
      </c>
      <c r="D61" s="253">
        <v>696</v>
      </c>
      <c r="E61" s="253">
        <v>388</v>
      </c>
      <c r="F61" s="253">
        <v>734</v>
      </c>
      <c r="G61" s="253">
        <v>563</v>
      </c>
      <c r="H61" s="253">
        <v>839</v>
      </c>
      <c r="I61" s="253">
        <v>795</v>
      </c>
      <c r="J61" s="253">
        <v>667</v>
      </c>
      <c r="K61" s="253">
        <v>990</v>
      </c>
      <c r="L61" s="253">
        <v>323</v>
      </c>
      <c r="M61" s="253">
        <v>804</v>
      </c>
      <c r="N61" s="252" t="s">
        <v>386</v>
      </c>
      <c r="O61" s="252" t="s">
        <v>386</v>
      </c>
      <c r="P61" s="28"/>
      <c r="R61" s="406" t="s">
        <v>147</v>
      </c>
      <c r="S61" s="407"/>
      <c r="T61" s="268" t="s">
        <v>338</v>
      </c>
      <c r="U61" s="243" t="s">
        <v>338</v>
      </c>
      <c r="V61" s="243" t="s">
        <v>338</v>
      </c>
      <c r="W61" s="243" t="s">
        <v>338</v>
      </c>
      <c r="X61" s="243" t="s">
        <v>338</v>
      </c>
      <c r="Y61" s="301" t="s">
        <v>338</v>
      </c>
      <c r="Z61" s="300"/>
      <c r="AA61" s="199"/>
      <c r="AB61" s="123"/>
      <c r="AC61" s="123"/>
      <c r="AD61" s="123"/>
      <c r="AE61" s="243"/>
      <c r="AF61" s="123"/>
    </row>
    <row r="62" spans="1:31" ht="18.75" customHeight="1">
      <c r="A62" s="28" t="s">
        <v>363</v>
      </c>
      <c r="B62" s="28"/>
      <c r="C62" s="28"/>
      <c r="D62" s="28"/>
      <c r="E62" s="28"/>
      <c r="F62" s="28"/>
      <c r="G62" s="28"/>
      <c r="H62" s="28"/>
      <c r="I62" s="28"/>
      <c r="J62" s="28"/>
      <c r="K62" s="28"/>
      <c r="L62" s="28"/>
      <c r="M62" s="28"/>
      <c r="N62" s="28"/>
      <c r="O62" s="28"/>
      <c r="P62" s="28"/>
      <c r="R62" s="28" t="s">
        <v>438</v>
      </c>
      <c r="S62" s="249"/>
      <c r="T62" s="249"/>
      <c r="U62" s="249"/>
      <c r="V62" s="28"/>
      <c r="W62" s="28"/>
      <c r="X62" s="28"/>
      <c r="Y62" s="28"/>
      <c r="Z62" s="28"/>
      <c r="AA62" s="28"/>
      <c r="AB62" s="28"/>
      <c r="AC62" s="28"/>
      <c r="AD62" s="28"/>
      <c r="AE62" s="28"/>
    </row>
    <row r="63" spans="18:31" ht="18.75" customHeight="1">
      <c r="R63" s="28" t="s">
        <v>437</v>
      </c>
      <c r="S63" s="28"/>
      <c r="T63" s="28"/>
      <c r="U63" s="28"/>
      <c r="V63" s="28"/>
      <c r="W63" s="28"/>
      <c r="X63" s="28"/>
      <c r="Y63" s="28"/>
      <c r="Z63" s="28"/>
      <c r="AA63" s="28"/>
      <c r="AB63" s="28"/>
      <c r="AC63" s="28"/>
      <c r="AD63" s="28"/>
      <c r="AE63" s="28"/>
    </row>
  </sheetData>
  <sheetProtection/>
  <mergeCells count="223">
    <mergeCell ref="R58:S58"/>
    <mergeCell ref="R59:S59"/>
    <mergeCell ref="R60:S60"/>
    <mergeCell ref="R61:S61"/>
    <mergeCell ref="AF37:AF38"/>
    <mergeCell ref="AC37:AC38"/>
    <mergeCell ref="AA37:AA38"/>
    <mergeCell ref="V37:V38"/>
    <mergeCell ref="R52:S52"/>
    <mergeCell ref="R53:S53"/>
    <mergeCell ref="R54:S54"/>
    <mergeCell ref="R55:S55"/>
    <mergeCell ref="R56:S56"/>
    <mergeCell ref="R57:S57"/>
    <mergeCell ref="R46:S46"/>
    <mergeCell ref="R47:S47"/>
    <mergeCell ref="R48:S48"/>
    <mergeCell ref="R49:S49"/>
    <mergeCell ref="R50:S50"/>
    <mergeCell ref="R51:S51"/>
    <mergeCell ref="R39:S39"/>
    <mergeCell ref="R41:S41"/>
    <mergeCell ref="R42:S42"/>
    <mergeCell ref="R43:S43"/>
    <mergeCell ref="R44:S44"/>
    <mergeCell ref="R45:S45"/>
    <mergeCell ref="Z37:Z38"/>
    <mergeCell ref="Y37:Y38"/>
    <mergeCell ref="T37:T38"/>
    <mergeCell ref="R37:S38"/>
    <mergeCell ref="R35:AF35"/>
    <mergeCell ref="R8:S8"/>
    <mergeCell ref="R5:S7"/>
    <mergeCell ref="V6:V7"/>
    <mergeCell ref="Y6:Y7"/>
    <mergeCell ref="R3:AA3"/>
    <mergeCell ref="Z5:AA5"/>
    <mergeCell ref="W5:Y5"/>
    <mergeCell ref="T5:V5"/>
    <mergeCell ref="B38:C38"/>
    <mergeCell ref="D38:E38"/>
    <mergeCell ref="F38:G38"/>
    <mergeCell ref="H38:I38"/>
    <mergeCell ref="J38:K38"/>
    <mergeCell ref="L38:M38"/>
    <mergeCell ref="B37:C37"/>
    <mergeCell ref="D37:E37"/>
    <mergeCell ref="F37:G37"/>
    <mergeCell ref="H37:I37"/>
    <mergeCell ref="J37:K37"/>
    <mergeCell ref="L37:M37"/>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J34:K34"/>
    <mergeCell ref="L34:M34"/>
    <mergeCell ref="B33:C33"/>
    <mergeCell ref="D33:E33"/>
    <mergeCell ref="F33:G33"/>
    <mergeCell ref="H33:I33"/>
    <mergeCell ref="J33:K33"/>
    <mergeCell ref="L33:M33"/>
    <mergeCell ref="B32:C32"/>
    <mergeCell ref="D32:E32"/>
    <mergeCell ref="F32:G32"/>
    <mergeCell ref="H32:I32"/>
    <mergeCell ref="J32:K32"/>
    <mergeCell ref="L32:M32"/>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J23:K25"/>
    <mergeCell ref="L23:M25"/>
    <mergeCell ref="B26:C26"/>
    <mergeCell ref="D26:E26"/>
    <mergeCell ref="F26:G26"/>
    <mergeCell ref="H26:I26"/>
    <mergeCell ref="J26:K26"/>
    <mergeCell ref="L26:M26"/>
    <mergeCell ref="B23:G23"/>
    <mergeCell ref="B24:G24"/>
    <mergeCell ref="B25:C25"/>
    <mergeCell ref="D25:E25"/>
    <mergeCell ref="F25:G25"/>
    <mergeCell ref="H23:I25"/>
    <mergeCell ref="D21:E21"/>
    <mergeCell ref="F21:G21"/>
    <mergeCell ref="H21:I21"/>
    <mergeCell ref="J21:K21"/>
    <mergeCell ref="L21:M21"/>
    <mergeCell ref="A3:M3"/>
    <mergeCell ref="A4:M4"/>
    <mergeCell ref="D19:E19"/>
    <mergeCell ref="F19:G19"/>
    <mergeCell ref="H19:I19"/>
    <mergeCell ref="J19:K19"/>
    <mergeCell ref="L19:M19"/>
    <mergeCell ref="D20:E20"/>
    <mergeCell ref="F20:G20"/>
    <mergeCell ref="H20:I20"/>
    <mergeCell ref="J20:K20"/>
    <mergeCell ref="L20:M20"/>
    <mergeCell ref="D17:E17"/>
    <mergeCell ref="F17:G17"/>
    <mergeCell ref="H17:I17"/>
    <mergeCell ref="J17:K17"/>
    <mergeCell ref="L17:M17"/>
    <mergeCell ref="D18:E18"/>
    <mergeCell ref="D15:E15"/>
    <mergeCell ref="F15:G15"/>
    <mergeCell ref="H15:I15"/>
    <mergeCell ref="J15:K15"/>
    <mergeCell ref="L15:M15"/>
    <mergeCell ref="D16:E16"/>
    <mergeCell ref="J16:K16"/>
    <mergeCell ref="L16:M16"/>
    <mergeCell ref="H13:I13"/>
    <mergeCell ref="J13:K13"/>
    <mergeCell ref="L13:M13"/>
    <mergeCell ref="F18:G18"/>
    <mergeCell ref="H18:I18"/>
    <mergeCell ref="J18:K18"/>
    <mergeCell ref="L18:M18"/>
    <mergeCell ref="H9:I9"/>
    <mergeCell ref="J9:K9"/>
    <mergeCell ref="L9:M9"/>
    <mergeCell ref="D14:E14"/>
    <mergeCell ref="F14:G14"/>
    <mergeCell ref="H14:I14"/>
    <mergeCell ref="J14:K14"/>
    <mergeCell ref="L14:M14"/>
    <mergeCell ref="H11:I11"/>
    <mergeCell ref="J11:K11"/>
    <mergeCell ref="B18:C18"/>
    <mergeCell ref="B13:C13"/>
    <mergeCell ref="B14:C14"/>
    <mergeCell ref="B15:C15"/>
    <mergeCell ref="B16:C16"/>
    <mergeCell ref="H12:I12"/>
    <mergeCell ref="D12:E12"/>
    <mergeCell ref="F12:G12"/>
    <mergeCell ref="F16:G16"/>
    <mergeCell ref="H16:I16"/>
    <mergeCell ref="B12:C12"/>
    <mergeCell ref="D10:E10"/>
    <mergeCell ref="F10:G10"/>
    <mergeCell ref="H10:I10"/>
    <mergeCell ref="J10:K10"/>
    <mergeCell ref="L10:M10"/>
    <mergeCell ref="J12:K12"/>
    <mergeCell ref="L12:M12"/>
    <mergeCell ref="L11:M11"/>
    <mergeCell ref="D9:E9"/>
    <mergeCell ref="F9:G9"/>
    <mergeCell ref="D11:E11"/>
    <mergeCell ref="F11:G11"/>
    <mergeCell ref="D13:E13"/>
    <mergeCell ref="F13:G13"/>
    <mergeCell ref="H6:M6"/>
    <mergeCell ref="B7:C8"/>
    <mergeCell ref="D7:E8"/>
    <mergeCell ref="F7:G8"/>
    <mergeCell ref="H7:I8"/>
    <mergeCell ref="J7:K8"/>
    <mergeCell ref="L7:M8"/>
    <mergeCell ref="J57:K57"/>
    <mergeCell ref="L57:M57"/>
    <mergeCell ref="A57:A58"/>
    <mergeCell ref="H57:I57"/>
    <mergeCell ref="A51:A52"/>
    <mergeCell ref="A42:P42"/>
    <mergeCell ref="A43:P43"/>
    <mergeCell ref="A45:A46"/>
    <mergeCell ref="A23:A25"/>
    <mergeCell ref="B9:C9"/>
    <mergeCell ref="B10:C10"/>
    <mergeCell ref="B11:C11"/>
    <mergeCell ref="A6:A8"/>
    <mergeCell ref="B6:G6"/>
    <mergeCell ref="B17:C17"/>
    <mergeCell ref="B19:C19"/>
    <mergeCell ref="B20:C20"/>
    <mergeCell ref="B21:C21"/>
  </mergeCells>
  <printOptions horizontalCentered="1" verticalCentered="1"/>
  <pageMargins left="0.31496062992125984" right="0.11811023622047245" top="0.35433070866141736" bottom="0.15748031496062992" header="0" footer="0"/>
  <pageSetup fitToHeight="1" fitToWidth="1" horizontalDpi="600" verticalDpi="600" orientation="landscape"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石川県統計課</dc:creator>
  <cp:keywords/>
  <dc:description/>
  <cp:lastModifiedBy>川向　裕</cp:lastModifiedBy>
  <cp:lastPrinted>2015-06-18T04:28:15Z</cp:lastPrinted>
  <dcterms:created xsi:type="dcterms:W3CDTF">1997-12-02T04:37:42Z</dcterms:created>
  <dcterms:modified xsi:type="dcterms:W3CDTF">2015-06-23T06:43:41Z</dcterms:modified>
  <cp:category/>
  <cp:version/>
  <cp:contentType/>
  <cp:contentStatus/>
</cp:coreProperties>
</file>