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9315" windowHeight="8040" activeTab="5"/>
  </bookViews>
  <sheets>
    <sheet name="120" sheetId="1" r:id="rId1"/>
    <sheet name="122" sheetId="2" r:id="rId2"/>
    <sheet name="124 " sheetId="3" r:id="rId3"/>
    <sheet name="126" sheetId="4" r:id="rId4"/>
    <sheet name="128" sheetId="5" r:id="rId5"/>
    <sheet name="130" sheetId="6" r:id="rId6"/>
  </sheets>
  <definedNames>
    <definedName name="_xlnm.Print_Area" localSheetId="0">'120'!$A$1:$T$79</definedName>
    <definedName name="_xlnm.Print_Area" localSheetId="1">'122'!$A$1:$L$46</definedName>
    <definedName name="_xlnm.Print_Area" localSheetId="2">'124 '!$A$1:$Q$58</definedName>
    <definedName name="_xlnm.Print_Area" localSheetId="3">'126'!$A$1:$Q$43</definedName>
    <definedName name="_xlnm.Print_Area" localSheetId="4">'128'!$A$1:$T$73</definedName>
    <definedName name="_xlnm.Print_Area" localSheetId="5">'130'!$A$1:$W$55</definedName>
  </definedNames>
  <calcPr fullCalcOnLoad="1"/>
</workbook>
</file>

<file path=xl/sharedStrings.xml><?xml version="1.0" encoding="utf-8"?>
<sst xmlns="http://schemas.openxmlformats.org/spreadsheetml/2006/main" count="1038" uniqueCount="429">
  <si>
    <t>％</t>
  </si>
  <si>
    <t>％</t>
  </si>
  <si>
    <t>％</t>
  </si>
  <si>
    <t>％</t>
  </si>
  <si>
    <t>―</t>
  </si>
  <si>
    <t>X</t>
  </si>
  <si>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</si>
  <si>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</si>
  <si>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</si>
  <si>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</si>
  <si>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</si>
  <si>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</si>
  <si>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</si>
  <si>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</si>
  <si>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</si>
  <si>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</si>
  <si>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</si>
  <si>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</si>
  <si>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</si>
  <si>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</si>
  <si>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</si>
  <si>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</si>
  <si>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卸売業（代理商、仲立業を除く）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</si>
  <si>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</si>
  <si>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</si>
  <si>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</si>
  <si>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</si>
  <si>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</si>
  <si>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</si>
  <si>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</si>
  <si>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</si>
  <si>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</si>
  <si>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</si>
  <si>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</si>
  <si>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</si>
  <si>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</si>
  <si>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</si>
  <si>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</si>
  <si>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</si>
  <si>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</si>
  <si>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小売業計</t>
  </si>
  <si>
    <t>各種商品小売業</t>
  </si>
  <si>
    <t>飲食料品小売業</t>
  </si>
  <si>
    <t>自動車・自転車小売業</t>
  </si>
  <si>
    <t>家具・じゅう器・家庭用機械器具小売業</t>
  </si>
  <si>
    <t>その他の小売業</t>
  </si>
  <si>
    <t>資料　石川県統計課「商業統計」</t>
  </si>
  <si>
    <t>産業分類</t>
  </si>
  <si>
    <t>商　　　　　　　　　　　　　　　　　店　　　　　　　　　　　　　　　　　数</t>
  </si>
  <si>
    <t>計</t>
  </si>
  <si>
    <t>（時間階級別構成比）</t>
  </si>
  <si>
    <t>（産業別構成比）</t>
  </si>
  <si>
    <t>各種商品小売業</t>
  </si>
  <si>
    <t>飲食料品小売業</t>
  </si>
  <si>
    <t>家具・建具・じゅう器小売業</t>
  </si>
  <si>
    <t>資料　石川県統計課「商業統計」</t>
  </si>
  <si>
    <t>平成９年</t>
  </si>
  <si>
    <t>対平成９年増減</t>
  </si>
  <si>
    <t>X</t>
  </si>
  <si>
    <t>―</t>
  </si>
  <si>
    <r>
      <t>（１）　産 業 分 類 別 商 店 数 、 従 業 者 数 、 年 間 商 品 販 売 額 （ 飲 食 店 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除 く ）（平成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 xml:space="preserve">年７月１日現在） </t>
    </r>
  </si>
  <si>
    <t>　４　（　　）内はＸの数値を含む。</t>
  </si>
  <si>
    <t>　６　代理商、仲立業は年間商品販売額を調査していない。</t>
  </si>
  <si>
    <t>　２　平成９年の年間商品販売額は平成８年６月１日から平成９年５月31日までの１年間の実績である。</t>
  </si>
  <si>
    <r>
      <t>　３　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年の年間商品販売額は平成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</si>
  <si>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t>織物・衣服・身の回り品小売業</t>
  </si>
  <si>
    <t>注　　牛乳小売業、新聞小売業は開店、閉店時刻を調査していないので、含まれていない。</t>
  </si>
  <si>
    <r>
      <t>　５　平成1</t>
    </r>
    <r>
      <rPr>
        <sz val="12"/>
        <rFont val="ＭＳ 明朝"/>
        <family val="1"/>
      </rPr>
      <t>1年調査において事業所の捕捉を行っており、前回比については時系列を考慮したもので算出している。</t>
    </r>
  </si>
  <si>
    <r>
      <t>注１　商業統計調査は平成９年以降５年周期調査に変更となり、平成1</t>
    </r>
    <r>
      <rPr>
        <sz val="12"/>
        <rFont val="ＭＳ 明朝"/>
        <family val="1"/>
      </rPr>
      <t>1年は平成９年の本調査の２年後に行った簡易調査</t>
    </r>
    <r>
      <rPr>
        <sz val="12"/>
        <rFont val="ＭＳ 明朝"/>
        <family val="1"/>
      </rPr>
      <t>である。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</si>
  <si>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</si>
  <si>
    <t>６８　　商　　　　　　　　　　　　　　　　　業</t>
  </si>
  <si>
    <t>６８　　商　　　　　　　　　　　　　　業（つ　づ　き）</t>
  </si>
  <si>
    <r>
      <t>（２）　産　業　中　分　類　別　営　業　時　間　階　級　別　商　店　数（平成1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</si>
  <si>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t>８時間未満</t>
  </si>
  <si>
    <t>終日営業</t>
  </si>
  <si>
    <t>14時間以上</t>
  </si>
  <si>
    <t>産　　　業　　　分　　　類</t>
  </si>
  <si>
    <t>調　査　商　店　数</t>
  </si>
  <si>
    <t>売　場　面　積</t>
  </si>
  <si>
    <t>構　成　比</t>
  </si>
  <si>
    <t>対平成９年　　　　増　減  率</t>
  </si>
  <si>
    <t>１店当たり売場面積</t>
  </si>
  <si>
    <t>平成９年</t>
  </si>
  <si>
    <r>
      <t>1</t>
    </r>
    <r>
      <rPr>
        <sz val="12"/>
        <rFont val="ＭＳ 明朝"/>
        <family val="1"/>
      </rPr>
      <t>1　</t>
    </r>
    <r>
      <rPr>
        <sz val="12"/>
        <rFont val="ＭＳ 明朝"/>
        <family val="1"/>
      </rPr>
      <t>年</t>
    </r>
  </si>
  <si>
    <t>店</t>
  </si>
  <si>
    <t>㎡</t>
  </si>
  <si>
    <t>％</t>
  </si>
  <si>
    <t>小　　売　　業　　計</t>
  </si>
  <si>
    <t>百　　　貨　　　店</t>
  </si>
  <si>
    <t>その他の各種商品小売業</t>
  </si>
  <si>
    <t>呉服・服地・寝具小売業</t>
  </si>
  <si>
    <t>男 子 服 小 売 業</t>
  </si>
  <si>
    <t>婦人・子供服小売業</t>
  </si>
  <si>
    <t>靴・履物小売業</t>
  </si>
  <si>
    <t>その他の繊維・衣服・身の回り品小売業</t>
  </si>
  <si>
    <t>各種食料品小売業</t>
  </si>
  <si>
    <t>酒   小   売   業</t>
  </si>
  <si>
    <t>食  肉  小  売  業</t>
  </si>
  <si>
    <t>鮮  魚  小  売  業</t>
  </si>
  <si>
    <t>乾  物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</si>
  <si>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</si>
  <si>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</si>
  <si>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</si>
  <si>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</si>
  <si>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</si>
  <si>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</si>
  <si>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</si>
  <si>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</si>
  <si>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</si>
  <si>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</si>
  <si>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</si>
  <si>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</si>
  <si>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</si>
  <si>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</si>
  <si>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</si>
  <si>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</si>
  <si>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</si>
  <si>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</si>
  <si>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 xml:space="preserve">中 古 品 小 売 業 </t>
  </si>
  <si>
    <t>他に分類されない小売業</t>
  </si>
  <si>
    <t>注１　調査商店数とは、売場面積を調査している業種の商店数。</t>
  </si>
  <si>
    <r>
      <t>　３　平成1</t>
    </r>
    <r>
      <rPr>
        <sz val="12"/>
        <rFont val="ＭＳ 明朝"/>
        <family val="1"/>
      </rPr>
      <t>1年調査において事業所の捕捉を行っており、前回比については時系列を考慮したもので算出している。</t>
    </r>
  </si>
  <si>
    <t>資料　石川県統計課「商業統計」</t>
  </si>
  <si>
    <t>６８　　商                     業（つづき）</t>
  </si>
  <si>
    <r>
      <t>（３）　産  業  小　分  類  別  売  場  面  積（飲食店を除く）（平成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 xml:space="preserve">年７月１日現在） </t>
    </r>
  </si>
  <si>
    <t>　　ガソリンスタンドにおいては調査していない。</t>
  </si>
  <si>
    <t>　２　「売場面積」は卸売業、牛乳小売業、自動車(新車・中古）小売業、畳（製造・非製造）小売業、建具（製造・非製造）小売業、新聞小売業、</t>
  </si>
  <si>
    <r>
      <t>（４）　産業小分類別商店数、従業者数、年間商品販売額、その他の収入額及び売場面積（飲食店を除く）（平成1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</si>
  <si>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t>産　　　　業　　　　分　　　　類</t>
  </si>
  <si>
    <t>商　　　　　　　店　　　　　　　数</t>
  </si>
  <si>
    <t>従　業　者　数</t>
  </si>
  <si>
    <t>年　  　間          商品販売額</t>
  </si>
  <si>
    <t>計</t>
  </si>
  <si>
    <t>経 営 組 織 別</t>
  </si>
  <si>
    <t>従　　業　　者　　規　　模　　別</t>
  </si>
  <si>
    <t>売 場 面 積</t>
  </si>
  <si>
    <t>（小売業のみ）</t>
  </si>
  <si>
    <t>２人</t>
  </si>
  <si>
    <t>４人</t>
  </si>
  <si>
    <t>９人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</si>
  <si>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</si>
  <si>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</si>
  <si>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</si>
  <si>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</si>
  <si>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</si>
  <si>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 xml:space="preserve">繊 維・衣 服 等 卸 売 業 </t>
  </si>
  <si>
    <t>繊維品卸売業(衣服・身の回り品を除く)</t>
  </si>
  <si>
    <t>衣服・身の回り品卸売業</t>
  </si>
  <si>
    <t>飲　食　料　品　卸　売　業</t>
  </si>
  <si>
    <t>農畜産物・水産物卸売業</t>
  </si>
  <si>
    <t xml:space="preserve">食 料・飲 料 卸 売 業 </t>
  </si>
  <si>
    <t>建築材料、鉱物・金属材料卸売業</t>
  </si>
  <si>
    <t>建 築 材 料 卸 売 業</t>
  </si>
  <si>
    <t>機械器具卸売業</t>
  </si>
  <si>
    <t>その他の卸売業</t>
  </si>
  <si>
    <t>医 薬 品 ・ 化 粧 品 等 卸 売 業</t>
  </si>
  <si>
    <t>代　理　商　、　仲　立　業</t>
  </si>
  <si>
    <t>他に分類されない卸売業</t>
  </si>
  <si>
    <t>小　　　売　　　業　　　計</t>
  </si>
  <si>
    <t>各　種　商　品　小　売　業</t>
  </si>
  <si>
    <t>百　　　　貨　　　　店</t>
  </si>
  <si>
    <t>その他の各種商品小売業(従業員が常時50人未満)</t>
  </si>
  <si>
    <t>織物・衣服・身の回り品小売業</t>
  </si>
  <si>
    <t>男　子　服　小　売　業</t>
  </si>
  <si>
    <t>婦 人・子 供 服 小 売 業</t>
  </si>
  <si>
    <t>靴・履  物 小 売 業</t>
  </si>
  <si>
    <t>その他の繊維･衣服･身の回り品小売業</t>
  </si>
  <si>
    <r>
      <t>注１　年間商品販売額及びその他の収入額は平成1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</si>
  <si>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t>　２　代理商、仲立業は年間商品販売額及びその他の収入額は調査していない。</t>
  </si>
  <si>
    <t>　３　「売場面積」は卸売業、牛乳小売業、自動車（新車・中古）小売業、畳（製造・非製造）小売業、建具（製造・非製造）小売業、新聞小売業、ガソリンスタンドにおいては調査していない。</t>
  </si>
  <si>
    <t>６８　　商                        業（つづき）</t>
  </si>
  <si>
    <t>法　人</t>
  </si>
  <si>
    <t>個　人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</si>
  <si>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</si>
  <si>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</si>
  <si>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</si>
  <si>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</si>
  <si>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鮮　　魚　　小　　売　　業</t>
  </si>
  <si>
    <t>乾　　物　　小　　売　　業</t>
  </si>
  <si>
    <t xml:space="preserve">野 菜 ・ 果 実 小 売 業 </t>
  </si>
  <si>
    <t xml:space="preserve">菓 子 ・ パ ン 小 売 業 </t>
  </si>
  <si>
    <t>米　穀　類　小　売　業</t>
  </si>
  <si>
    <t>自 動 車 ・ 自 転 車 小 売 業</t>
  </si>
  <si>
    <t>自動車小売業</t>
  </si>
  <si>
    <t>自転車小売業</t>
  </si>
  <si>
    <t>家具・じゅう器・家庭用機械器具小売業</t>
  </si>
  <si>
    <t>金　物　・　荒　物　小　売　業</t>
  </si>
  <si>
    <t>その他の小売業</t>
  </si>
  <si>
    <t>農耕用品小売業</t>
  </si>
  <si>
    <t>燃料小売業</t>
  </si>
  <si>
    <t>スポーツ用品・がん具・娯楽用品・楽器小売業</t>
  </si>
  <si>
    <t>中古品小売業（他に分類されないもの）</t>
  </si>
  <si>
    <r>
      <t>（５）　市町村別商店数、従業者数及び年間商品販売額（飲食店を除く）（平成1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</si>
  <si>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t>（単位：店、人、万円）</t>
  </si>
  <si>
    <t>市町村別</t>
  </si>
  <si>
    <t>合　　　　　計</t>
  </si>
  <si>
    <t>卸　売　業　計</t>
  </si>
  <si>
    <t>小　売　業　計</t>
  </si>
  <si>
    <t>商店数</t>
  </si>
  <si>
    <t>従業者数</t>
  </si>
  <si>
    <t>年間商品　　　　販 売 額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</si>
  <si>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</si>
  <si>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</si>
  <si>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</si>
  <si>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</si>
  <si>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</si>
  <si>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</si>
  <si>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</si>
  <si>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</si>
  <si>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</si>
  <si>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</si>
  <si>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</si>
  <si>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</si>
  <si>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</si>
  <si>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</si>
  <si>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</si>
  <si>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</si>
  <si>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</si>
  <si>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</si>
  <si>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</si>
  <si>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</si>
  <si>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</si>
  <si>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</si>
  <si>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</si>
  <si>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―</t>
  </si>
  <si>
    <t>吉野谷村</t>
  </si>
  <si>
    <t>X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</si>
  <si>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</si>
  <si>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</si>
  <si>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</si>
  <si>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</si>
  <si>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</si>
  <si>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</si>
  <si>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</si>
  <si>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</si>
  <si>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</si>
  <si>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</si>
  <si>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</si>
  <si>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</si>
  <si>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</si>
  <si>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</si>
  <si>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</si>
  <si>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</si>
  <si>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</si>
  <si>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</si>
  <si>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</si>
  <si>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</si>
  <si>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</si>
  <si>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</si>
  <si>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</si>
  <si>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</si>
  <si>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</si>
  <si>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</si>
  <si>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</si>
  <si>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</si>
  <si>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r>
      <t>注　　年間商品販売額は平成1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</si>
  <si>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r>
      <t>（６）　市町村別大規模小売店舗内商店数、従業者数及び年間商品販売額等（平成1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</t>
    </r>
  </si>
  <si>
    <t>（単位：店、人、万円、㎡）</t>
  </si>
  <si>
    <t>山中町</t>
  </si>
  <si>
    <t xml:space="preserve">― </t>
  </si>
  <si>
    <r>
      <t>注　　年間商品販売額及びその他の収入額は平成1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年４月１日から平成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年３月31日までの１年間の実績である。</t>
    </r>
  </si>
  <si>
    <t>６８　　商                    業 （つづき）</t>
  </si>
  <si>
    <t>６８　　商                    業（つづき）</t>
  </si>
  <si>
    <t>８時間以上　　　　10時間未満</t>
  </si>
  <si>
    <t>10時間以上　　　　12時間未満</t>
  </si>
  <si>
    <t>12時間以上　　　　　14時間未満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</si>
  <si>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</si>
  <si>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</si>
  <si>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</si>
  <si>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</si>
  <si>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</si>
  <si>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</si>
  <si>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5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</si>
  <si>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>9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</si>
  <si>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>00</t>
    </r>
    <r>
      <rPr>
        <sz val="12"/>
        <rFont val="ＭＳ 明朝"/>
        <family val="1"/>
      </rPr>
      <t>人</t>
    </r>
  </si>
  <si>
    <t>以　上</t>
  </si>
  <si>
    <t>１ ～</t>
  </si>
  <si>
    <t>３ ～</t>
  </si>
  <si>
    <t>５ ～</t>
  </si>
  <si>
    <r>
      <t>その他の　　　　　　収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</si>
  <si>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 xml:space="preserve">― </t>
  </si>
  <si>
    <t>―</t>
  </si>
  <si>
    <t>X</t>
  </si>
  <si>
    <t>―</t>
  </si>
  <si>
    <t>X</t>
  </si>
  <si>
    <t>…</t>
  </si>
  <si>
    <t>％</t>
  </si>
  <si>
    <t>―</t>
  </si>
  <si>
    <t>(―)</t>
  </si>
  <si>
    <r>
      <t>1</t>
    </r>
    <r>
      <rPr>
        <sz val="12"/>
        <rFont val="ＭＳ 明朝"/>
        <family val="1"/>
      </rPr>
      <t>20  商業及び貿易</t>
    </r>
  </si>
  <si>
    <r>
      <t>商業及び貿易　1</t>
    </r>
    <r>
      <rPr>
        <sz val="12"/>
        <rFont val="ＭＳ 明朝"/>
        <family val="1"/>
      </rPr>
      <t>21</t>
    </r>
  </si>
  <si>
    <t>１１　　　商　　　　業　　　　及　　　　び　　　　貿　　　　易</t>
  </si>
  <si>
    <r>
      <t>1</t>
    </r>
    <r>
      <rPr>
        <sz val="12"/>
        <rFont val="ＭＳ 明朝"/>
        <family val="1"/>
      </rPr>
      <t>22  商業及び貿易</t>
    </r>
  </si>
  <si>
    <r>
      <t>商業及び貿易　1</t>
    </r>
    <r>
      <rPr>
        <sz val="12"/>
        <rFont val="ＭＳ 明朝"/>
        <family val="1"/>
      </rPr>
      <t>23</t>
    </r>
  </si>
  <si>
    <r>
      <t>1</t>
    </r>
    <r>
      <rPr>
        <sz val="12"/>
        <rFont val="ＭＳ 明朝"/>
        <family val="1"/>
      </rPr>
      <t>24  商業及び貿易</t>
    </r>
  </si>
  <si>
    <r>
      <t>商業及び貿易　1</t>
    </r>
    <r>
      <rPr>
        <sz val="12"/>
        <rFont val="ＭＳ 明朝"/>
        <family val="1"/>
      </rPr>
      <t>25</t>
    </r>
  </si>
  <si>
    <t>126  商業及び貿易</t>
  </si>
  <si>
    <t>商業及び貿易　127</t>
  </si>
  <si>
    <r>
      <t>（４）　産業小分類別商店数、従業者数、年間商品販売額、その他の収入額及び売場面積（飲食店を除く）（平成1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年７月１日現在）（つづき）</t>
    </r>
  </si>
  <si>
    <r>
      <t>1</t>
    </r>
    <r>
      <rPr>
        <sz val="12"/>
        <rFont val="ＭＳ 明朝"/>
        <family val="1"/>
      </rPr>
      <t>28  商業及び貿易</t>
    </r>
  </si>
  <si>
    <r>
      <t>商業及び貿易　1</t>
    </r>
    <r>
      <rPr>
        <sz val="12"/>
        <rFont val="ＭＳ 明朝"/>
        <family val="1"/>
      </rPr>
      <t>29</t>
    </r>
  </si>
  <si>
    <t>年間商品販売額</t>
  </si>
  <si>
    <t>その他の収入額</t>
  </si>
  <si>
    <r>
      <t>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</si>
  <si>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>従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</si>
  <si>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売 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</t>
    </r>
  </si>
  <si>
    <t>資料　北陸財務局経済調査課「大型小売店売上高調査」</t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</si>
  <si>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</si>
  <si>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</si>
  <si>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</si>
  <si>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　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</si>
  <si>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　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</si>
  <si>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</si>
  <si>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</si>
  <si>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　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</si>
  <si>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</si>
  <si>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　</t>
    </r>
  </si>
  <si>
    <r>
      <t xml:space="preserve">     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</si>
  <si>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</t>
    </r>
  </si>
  <si>
    <t xml:space="preserve">   12</t>
  </si>
  <si>
    <r>
      <t xml:space="preserve">  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</si>
  <si>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 xml:space="preserve">  10</t>
    </r>
  </si>
  <si>
    <r>
      <t xml:space="preserve"> </t>
    </r>
    <r>
      <rPr>
        <sz val="12"/>
        <rFont val="ＭＳ 明朝"/>
        <family val="1"/>
      </rPr>
      <t xml:space="preserve">  ９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</si>
  <si>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</si>
  <si>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食堂・喫茶</t>
  </si>
  <si>
    <r>
      <t>飲 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</si>
  <si>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t>家 庭 用 品</t>
  </si>
  <si>
    <t>身の回り品　　　・そ の 他</t>
  </si>
  <si>
    <t>衣　料　品</t>
  </si>
  <si>
    <t>総　　　額</t>
  </si>
  <si>
    <r>
      <t>店 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</si>
  <si>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年次及び月次</t>
  </si>
  <si>
    <t>（単位：百万円）</t>
  </si>
  <si>
    <t>（１）　百　 貨　 店　 売　 上　 高</t>
  </si>
  <si>
    <t>６９　　百　貨　店　及　び　ス　ー　パ　ー　等　売　上　高</t>
  </si>
  <si>
    <r>
      <t>1</t>
    </r>
    <r>
      <rPr>
        <sz val="12"/>
        <rFont val="ＭＳ 明朝"/>
        <family val="1"/>
      </rPr>
      <t>30  商業及び貿易</t>
    </r>
  </si>
  <si>
    <t>家 庭 用 品</t>
  </si>
  <si>
    <r>
      <t xml:space="preserve">飲 食 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</si>
  <si>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>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</si>
  <si>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t>資料　（社）北陸経済調査会「石川県輸出実態調査報告書」</t>
  </si>
  <si>
    <t xml:space="preserve">比　　　　　　　　率 </t>
  </si>
  <si>
    <t>そ　の　他</t>
  </si>
  <si>
    <t>(2)</t>
  </si>
  <si>
    <t>漆　　　器</t>
  </si>
  <si>
    <t>(1)</t>
  </si>
  <si>
    <t>そ　　の　　他</t>
  </si>
  <si>
    <t>８</t>
  </si>
  <si>
    <t>その他の機械・部品</t>
  </si>
  <si>
    <t>(7)</t>
  </si>
  <si>
    <t>輸送用機器</t>
  </si>
  <si>
    <t>(6)</t>
  </si>
  <si>
    <t>電気機器</t>
  </si>
  <si>
    <t>(5)</t>
  </si>
  <si>
    <t>食料品加工機械(充填機含)</t>
  </si>
  <si>
    <t>(4)</t>
  </si>
  <si>
    <t>繊 維 機 械</t>
  </si>
  <si>
    <t>(3)</t>
  </si>
  <si>
    <t>金属加工機械</t>
  </si>
  <si>
    <t>建 設 機 械</t>
  </si>
  <si>
    <t>機  械  器  具</t>
  </si>
  <si>
    <t>７</t>
  </si>
  <si>
    <t>鉄  鋼 ・ 金  属</t>
  </si>
  <si>
    <t>６</t>
  </si>
  <si>
    <t>そ   の   他</t>
  </si>
  <si>
    <t>九  谷  焼</t>
  </si>
  <si>
    <t>洋飲食器</t>
  </si>
  <si>
    <t>陶  磁  器</t>
  </si>
  <si>
    <t>耐火断熱レンガ</t>
  </si>
  <si>
    <t>窯  業  製  品</t>
  </si>
  <si>
    <t>５</t>
  </si>
  <si>
    <t>化  学  製  品</t>
  </si>
  <si>
    <t>４</t>
  </si>
  <si>
    <t xml:space="preserve">紙 製 品・印 刷 </t>
  </si>
  <si>
    <t>３</t>
  </si>
  <si>
    <t>メ リ ヤ ス</t>
  </si>
  <si>
    <t>縫  製  品</t>
  </si>
  <si>
    <t>繊 維 雑 品</t>
  </si>
  <si>
    <t>漁      網</t>
  </si>
  <si>
    <t>〃</t>
  </si>
  <si>
    <t>合成繊維織物</t>
  </si>
  <si>
    <t>アセテート織物</t>
  </si>
  <si>
    <t>キュプラ織物</t>
  </si>
  <si>
    <t>ビスコース人絹織物</t>
  </si>
  <si>
    <t>絹  織  物</t>
  </si>
  <si>
    <t>千㎡</t>
  </si>
  <si>
    <t>織      物</t>
  </si>
  <si>
    <t>t</t>
  </si>
  <si>
    <t>合  繊  糸</t>
  </si>
  <si>
    <t>繊    維    品</t>
  </si>
  <si>
    <t>２</t>
  </si>
  <si>
    <t>食品加工品</t>
  </si>
  <si>
    <t>１</t>
  </si>
  <si>
    <t xml:space="preserve">       12</t>
  </si>
  <si>
    <t xml:space="preserve">       11</t>
  </si>
  <si>
    <r>
      <t>平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0     </t>
    </r>
    <r>
      <rPr>
        <sz val="12"/>
        <rFont val="ＭＳ 明朝"/>
        <family val="1"/>
      </rPr>
      <t>年</t>
    </r>
  </si>
  <si>
    <t>不   明</t>
  </si>
  <si>
    <t>オセアニア</t>
  </si>
  <si>
    <t>アフリカ</t>
  </si>
  <si>
    <t>南アメリカ</t>
  </si>
  <si>
    <t>北アメリカ</t>
  </si>
  <si>
    <t>ヨーロッパ</t>
  </si>
  <si>
    <t>ア ジ ア</t>
  </si>
  <si>
    <t>金 額 計</t>
  </si>
  <si>
    <t>数   量</t>
  </si>
  <si>
    <t>単　位</t>
  </si>
  <si>
    <r>
      <t>年　　次　　及　　び　　　　　　　　　品　　　 目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</si>
  <si>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（単位：金額　万円）</t>
  </si>
  <si>
    <t>７０　　品　目　別　仕　向　地　別　輸　出　実　績</t>
  </si>
  <si>
    <r>
      <t>商業及び貿易　1</t>
    </r>
    <r>
      <rPr>
        <sz val="12"/>
        <rFont val="ＭＳ 明朝"/>
        <family val="1"/>
      </rPr>
      <t>31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</si>
  <si>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</si>
  <si>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</si>
  <si>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</si>
  <si>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　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</si>
  <si>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　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</si>
  <si>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</si>
  <si>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</si>
  <si>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　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</si>
  <si>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４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</si>
  <si>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　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</si>
  <si>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</si>
  <si>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</t>
    </r>
  </si>
  <si>
    <t xml:space="preserve">   12</t>
  </si>
  <si>
    <r>
      <t xml:space="preserve">  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</si>
  <si>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 xml:space="preserve">  10</t>
    </r>
  </si>
  <si>
    <r>
      <t xml:space="preserve">  </t>
    </r>
    <r>
      <rPr>
        <sz val="12"/>
        <rFont val="ＭＳ 明朝"/>
        <family val="1"/>
      </rPr>
      <t xml:space="preserve"> ９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</si>
  <si>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</si>
  <si>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年次及び月次</t>
  </si>
  <si>
    <t>（２）　ス　ー　パ　ー　等　売　上　高</t>
  </si>
  <si>
    <t>６９　　百　貨　店　及　び　ス　ー　パ　ー　等　売　上　高（つづき）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</si>
</sst>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#,##0.0;\-#,##0.0"/>
    <numFmt numFmtId="190" formatCode="\(#,##0.00\)"/>
    <numFmt numFmtId="191" formatCode="\(#,##0.0\)"/>
    <numFmt numFmtId="192" formatCode="\(#,##0\)"/>
  </numFmts>
  <fonts count="47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>
      <alignment vertical="center"/>
    </xf>
    <xf numFmtId="38" fontId="0" fillId="0" borderId="19" xfId="48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190" fontId="7" fillId="0" borderId="0" xfId="48" applyNumberFormat="1" applyFont="1" applyFill="1" applyBorder="1" applyAlignment="1" applyProtection="1">
      <alignment horizontal="right" vertical="center"/>
      <protection/>
    </xf>
    <xf numFmtId="192" fontId="7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38" fontId="0" fillId="0" borderId="23" xfId="48" applyNumberFormat="1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38" fontId="46" fillId="0" borderId="0" xfId="48" applyFont="1" applyFill="1" applyBorder="1" applyAlignment="1">
      <alignment horizontal="right" vertical="center"/>
    </xf>
    <xf numFmtId="191" fontId="7" fillId="0" borderId="0" xfId="48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191" fontId="7" fillId="0" borderId="0" xfId="48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192" fontId="0" fillId="0" borderId="0" xfId="48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91" fontId="0" fillId="0" borderId="0" xfId="48" applyNumberFormat="1" applyFont="1" applyFill="1" applyAlignment="1" quotePrefix="1">
      <alignment horizontal="right" vertical="center"/>
    </xf>
    <xf numFmtId="38" fontId="0" fillId="0" borderId="0" xfId="48" applyNumberFormat="1" applyFont="1" applyFill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191" fontId="0" fillId="0" borderId="0" xfId="48" applyNumberFormat="1" applyFont="1" applyFill="1" applyAlignment="1">
      <alignment horizontal="right" vertical="center"/>
    </xf>
    <xf numFmtId="191" fontId="0" fillId="0" borderId="24" xfId="48" applyNumberFormat="1" applyFont="1" applyFill="1" applyBorder="1" applyAlignment="1" quotePrefix="1">
      <alignment horizontal="right" vertical="center"/>
    </xf>
    <xf numFmtId="38" fontId="0" fillId="0" borderId="23" xfId="48" applyNumberFormat="1" applyFont="1" applyFill="1" applyBorder="1" applyAlignment="1">
      <alignment horizontal="right" vertical="center"/>
    </xf>
    <xf numFmtId="191" fontId="0" fillId="0" borderId="23" xfId="48" applyNumberFormat="1" applyFont="1" applyFill="1" applyBorder="1" applyAlignment="1" quotePrefix="1">
      <alignment horizontal="right"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191" fontId="7" fillId="0" borderId="0" xfId="48" applyNumberFormat="1" applyFont="1" applyFill="1" applyAlignment="1" quotePrefix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184" fontId="4" fillId="0" borderId="23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181" fontId="4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38" fontId="7" fillId="0" borderId="0" xfId="48" applyFont="1" applyFill="1" applyBorder="1" applyAlignment="1" applyProtection="1">
      <alignment horizontal="distributed" vertical="center"/>
      <protection/>
    </xf>
    <xf numFmtId="38" fontId="7" fillId="0" borderId="19" xfId="48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right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 quotePrefix="1">
      <alignment horizontal="right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12" xfId="0" applyFont="1" applyFill="1" applyBorder="1" applyAlignment="1" applyProtection="1" quotePrefix="1">
      <alignment horizontal="right" vertical="center"/>
      <protection/>
    </xf>
    <xf numFmtId="0" fontId="7" fillId="0" borderId="19" xfId="0" applyFont="1" applyFill="1" applyBorder="1" applyAlignment="1" applyProtection="1" quotePrefix="1">
      <alignment horizontal="center" vertical="center"/>
      <protection/>
    </xf>
    <xf numFmtId="37" fontId="0" fillId="0" borderId="51" xfId="0" applyNumberFormat="1" applyFont="1" applyFill="1" applyBorder="1" applyAlignment="1" applyProtection="1">
      <alignment vertical="center"/>
      <protection/>
    </xf>
    <xf numFmtId="37" fontId="0" fillId="0" borderId="51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51" xfId="0" applyFont="1" applyFill="1" applyBorder="1" applyAlignment="1">
      <alignment vertical="center"/>
    </xf>
    <xf numFmtId="184" fontId="0" fillId="0" borderId="23" xfId="48" applyNumberFormat="1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38" fontId="0" fillId="0" borderId="51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 quotePrefix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 quotePrefix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38" fontId="7" fillId="0" borderId="0" xfId="48" applyFont="1" applyFill="1" applyBorder="1" applyAlignment="1" applyProtection="1" quotePrefix="1">
      <alignment horizontal="right" vertical="center"/>
      <protection/>
    </xf>
    <xf numFmtId="38" fontId="7" fillId="0" borderId="12" xfId="48" applyFont="1" applyFill="1" applyBorder="1" applyAlignment="1" applyProtection="1" quotePrefix="1">
      <alignment horizontal="right" vertical="center"/>
      <protection/>
    </xf>
    <xf numFmtId="38" fontId="0" fillId="0" borderId="51" xfId="48" applyFont="1" applyFill="1" applyBorder="1" applyAlignment="1" applyProtection="1">
      <alignment vertical="center"/>
      <protection/>
    </xf>
    <xf numFmtId="38" fontId="0" fillId="0" borderId="50" xfId="48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.59765625" style="4" customWidth="1"/>
    <col min="2" max="2" width="34.59765625" style="4" customWidth="1"/>
    <col min="3" max="3" width="10.59765625" style="4" customWidth="1"/>
    <col min="4" max="4" width="9.59765625" style="4" customWidth="1"/>
    <col min="5" max="5" width="10.59765625" style="4" customWidth="1"/>
    <col min="6" max="6" width="9.59765625" style="4" customWidth="1"/>
    <col min="7" max="7" width="10.59765625" style="4" customWidth="1"/>
    <col min="8" max="8" width="9.59765625" style="4" customWidth="1"/>
    <col min="9" max="10" width="11.19921875" style="4" customWidth="1"/>
    <col min="11" max="13" width="10.59765625" style="4" customWidth="1"/>
    <col min="14" max="14" width="9.59765625" style="4" customWidth="1"/>
    <col min="15" max="16" width="15.09765625" style="4" customWidth="1"/>
    <col min="17" max="18" width="9.59765625" style="4" customWidth="1"/>
    <col min="19" max="19" width="15.5" style="4" customWidth="1"/>
    <col min="20" max="20" width="9.59765625" style="4" customWidth="1"/>
    <col min="21" max="16384" width="9" style="4" customWidth="1"/>
  </cols>
  <sheetData>
    <row r="1" spans="1:20" ht="18.75" customHeight="1">
      <c r="A1" s="152" t="s">
        <v>289</v>
      </c>
      <c r="T1" s="153" t="s">
        <v>290</v>
      </c>
    </row>
    <row r="2" ht="18.75" customHeight="1"/>
    <row r="3" spans="1:20" ht="18.75" customHeight="1">
      <c r="A3" s="166" t="s">
        <v>291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ht="18.75" customHeight="1"/>
    <row r="5" spans="1:20" s="1" customFormat="1" ht="19.5" customHeight="1">
      <c r="A5" s="167" t="s">
        <v>70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s="1" customFormat="1" ht="19.5" customHeight="1">
      <c r="A6" s="185" t="s">
        <v>60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="1" customFormat="1" ht="18" customHeight="1" thickBot="1"/>
    <row r="8" spans="1:20" s="1" customFormat="1" ht="15" customHeight="1">
      <c r="A8" s="178" t="s">
        <v>6</v>
      </c>
      <c r="B8" s="186"/>
      <c r="C8" s="181" t="s">
        <v>7</v>
      </c>
      <c r="D8" s="182"/>
      <c r="E8" s="182"/>
      <c r="F8" s="182"/>
      <c r="G8" s="182"/>
      <c r="H8" s="183"/>
      <c r="I8" s="181" t="s">
        <v>8</v>
      </c>
      <c r="J8" s="182"/>
      <c r="K8" s="182"/>
      <c r="L8" s="182"/>
      <c r="M8" s="182"/>
      <c r="N8" s="183"/>
      <c r="O8" s="178" t="s">
        <v>9</v>
      </c>
      <c r="P8" s="178"/>
      <c r="Q8" s="178"/>
      <c r="R8" s="178"/>
      <c r="S8" s="178"/>
      <c r="T8" s="178"/>
    </row>
    <row r="9" spans="1:20" s="1" customFormat="1" ht="15" customHeight="1">
      <c r="A9" s="185"/>
      <c r="B9" s="187"/>
      <c r="C9" s="179" t="s">
        <v>10</v>
      </c>
      <c r="D9" s="179"/>
      <c r="E9" s="179" t="s">
        <v>11</v>
      </c>
      <c r="F9" s="179"/>
      <c r="G9" s="184" t="s">
        <v>57</v>
      </c>
      <c r="H9" s="184"/>
      <c r="I9" s="179" t="s">
        <v>12</v>
      </c>
      <c r="J9" s="179"/>
      <c r="K9" s="179" t="s">
        <v>11</v>
      </c>
      <c r="L9" s="179"/>
      <c r="M9" s="184" t="s">
        <v>57</v>
      </c>
      <c r="N9" s="184"/>
      <c r="O9" s="179" t="s">
        <v>13</v>
      </c>
      <c r="P9" s="179"/>
      <c r="Q9" s="179" t="s">
        <v>11</v>
      </c>
      <c r="R9" s="179"/>
      <c r="S9" s="180" t="s">
        <v>57</v>
      </c>
      <c r="T9" s="180"/>
    </row>
    <row r="10" spans="1:20" s="1" customFormat="1" ht="15" customHeight="1">
      <c r="A10" s="188"/>
      <c r="B10" s="189"/>
      <c r="C10" s="28" t="s">
        <v>56</v>
      </c>
      <c r="D10" s="28" t="s">
        <v>69</v>
      </c>
      <c r="E10" s="28" t="s">
        <v>56</v>
      </c>
      <c r="F10" s="28" t="s">
        <v>69</v>
      </c>
      <c r="G10" s="28" t="s">
        <v>14</v>
      </c>
      <c r="H10" s="28" t="s">
        <v>15</v>
      </c>
      <c r="I10" s="28" t="s">
        <v>56</v>
      </c>
      <c r="J10" s="28" t="s">
        <v>69</v>
      </c>
      <c r="K10" s="28" t="s">
        <v>56</v>
      </c>
      <c r="L10" s="28" t="s">
        <v>69</v>
      </c>
      <c r="M10" s="28" t="s">
        <v>14</v>
      </c>
      <c r="N10" s="28" t="s">
        <v>15</v>
      </c>
      <c r="O10" s="28" t="s">
        <v>56</v>
      </c>
      <c r="P10" s="28" t="s">
        <v>69</v>
      </c>
      <c r="Q10" s="28" t="s">
        <v>56</v>
      </c>
      <c r="R10" s="28" t="s">
        <v>69</v>
      </c>
      <c r="S10" s="28" t="s">
        <v>14</v>
      </c>
      <c r="T10" s="29" t="s">
        <v>15</v>
      </c>
    </row>
    <row r="11" spans="2:20" s="1" customFormat="1" ht="15" customHeight="1">
      <c r="B11" s="30"/>
      <c r="C11" s="2" t="s">
        <v>16</v>
      </c>
      <c r="D11" s="2" t="s">
        <v>16</v>
      </c>
      <c r="E11" s="2" t="s">
        <v>0</v>
      </c>
      <c r="F11" s="2" t="s">
        <v>0</v>
      </c>
      <c r="G11" s="3" t="s">
        <v>17</v>
      </c>
      <c r="H11" s="2" t="s">
        <v>1</v>
      </c>
      <c r="I11" s="3" t="s">
        <v>18</v>
      </c>
      <c r="J11" s="3" t="s">
        <v>18</v>
      </c>
      <c r="K11" s="2" t="s">
        <v>2</v>
      </c>
      <c r="L11" s="2" t="s">
        <v>2</v>
      </c>
      <c r="M11" s="3" t="s">
        <v>18</v>
      </c>
      <c r="N11" s="2" t="s">
        <v>2</v>
      </c>
      <c r="O11" s="3" t="s">
        <v>19</v>
      </c>
      <c r="P11" s="3" t="s">
        <v>19</v>
      </c>
      <c r="Q11" s="3" t="s">
        <v>3</v>
      </c>
      <c r="R11" s="3" t="s">
        <v>3</v>
      </c>
      <c r="S11" s="3" t="s">
        <v>19</v>
      </c>
      <c r="T11" s="2" t="s">
        <v>3</v>
      </c>
    </row>
    <row r="12" spans="1:20" s="74" customFormat="1" ht="15" customHeight="1">
      <c r="A12" s="159" t="s">
        <v>20</v>
      </c>
      <c r="B12" s="160"/>
      <c r="C12" s="76">
        <f>SUM(C14,C35)</f>
        <v>19964</v>
      </c>
      <c r="D12" s="76">
        <f>SUM(D14,D35)</f>
        <v>20167</v>
      </c>
      <c r="E12" s="73" t="s">
        <v>283</v>
      </c>
      <c r="F12" s="73" t="s">
        <v>283</v>
      </c>
      <c r="G12" s="100">
        <f>D12-C12</f>
        <v>203</v>
      </c>
      <c r="H12" s="101">
        <v>-7.9</v>
      </c>
      <c r="I12" s="76">
        <f>SUM(I14,I35)</f>
        <v>118147</v>
      </c>
      <c r="J12" s="76">
        <f>SUM(J14,J35)</f>
        <v>125261</v>
      </c>
      <c r="K12" s="73" t="s">
        <v>283</v>
      </c>
      <c r="L12" s="73" t="s">
        <v>283</v>
      </c>
      <c r="M12" s="100">
        <f>J12-I12</f>
        <v>7114</v>
      </c>
      <c r="N12" s="101">
        <v>-2.4</v>
      </c>
      <c r="O12" s="76">
        <f>SUM(O14,O35)</f>
        <v>547490588</v>
      </c>
      <c r="P12" s="76">
        <f>SUM(P14,P35)</f>
        <v>521284015</v>
      </c>
      <c r="Q12" s="73" t="s">
        <v>283</v>
      </c>
      <c r="R12" s="73" t="s">
        <v>283</v>
      </c>
      <c r="S12" s="100">
        <f>P12-O12</f>
        <v>-26206573</v>
      </c>
      <c r="T12" s="101">
        <v>-13.9</v>
      </c>
    </row>
    <row r="13" spans="2:16" s="74" customFormat="1" ht="15" customHeight="1">
      <c r="B13" s="75"/>
      <c r="C13" s="76"/>
      <c r="D13" s="76"/>
      <c r="I13" s="76"/>
      <c r="J13" s="76"/>
      <c r="O13" s="76"/>
      <c r="P13" s="76"/>
    </row>
    <row r="14" spans="1:20" s="74" customFormat="1" ht="15" customHeight="1">
      <c r="A14" s="159" t="s">
        <v>21</v>
      </c>
      <c r="B14" s="160"/>
      <c r="C14" s="76">
        <f>SUM(C16,C32)</f>
        <v>4530</v>
      </c>
      <c r="D14" s="76">
        <f>SUM(D16,D32)</f>
        <v>4869</v>
      </c>
      <c r="E14" s="102">
        <f>100*C14/C$14</f>
        <v>100</v>
      </c>
      <c r="F14" s="102">
        <f>100*D14/D$14</f>
        <v>100</v>
      </c>
      <c r="G14" s="100">
        <f aca="true" t="shared" si="0" ref="G14:G41">D14-C14</f>
        <v>339</v>
      </c>
      <c r="H14" s="101">
        <v>-6.6</v>
      </c>
      <c r="I14" s="76">
        <f>SUM(I16,I32)</f>
        <v>44287</v>
      </c>
      <c r="J14" s="76">
        <f>SUM(J16,J32)</f>
        <v>45257</v>
      </c>
      <c r="K14" s="102">
        <f>100*I14/I$14</f>
        <v>100</v>
      </c>
      <c r="L14" s="102">
        <f>100*J14/J$14</f>
        <v>100</v>
      </c>
      <c r="M14" s="100">
        <f aca="true" t="shared" si="1" ref="M14:M41">J14-I14</f>
        <v>970</v>
      </c>
      <c r="N14" s="101">
        <v>-8.7</v>
      </c>
      <c r="O14" s="76">
        <f>SUM(O16,O32)</f>
        <v>399918169</v>
      </c>
      <c r="P14" s="76">
        <f>SUM(P16,P32)</f>
        <v>379228535</v>
      </c>
      <c r="Q14" s="102">
        <f>100*O14/O$14</f>
        <v>100</v>
      </c>
      <c r="R14" s="102">
        <f>100*P14/P$14</f>
        <v>100</v>
      </c>
      <c r="S14" s="100">
        <f aca="true" t="shared" si="2" ref="S14:S41">P14-O14</f>
        <v>-20689634</v>
      </c>
      <c r="T14" s="101">
        <v>-15.6</v>
      </c>
    </row>
    <row r="15" spans="2:16" s="74" customFormat="1" ht="15" customHeight="1">
      <c r="B15" s="75"/>
      <c r="C15" s="76"/>
      <c r="D15" s="76"/>
      <c r="I15" s="77"/>
      <c r="J15" s="77"/>
      <c r="O15" s="76"/>
      <c r="P15" s="76"/>
    </row>
    <row r="16" spans="1:20" s="74" customFormat="1" ht="15" customHeight="1">
      <c r="A16" s="160" t="s">
        <v>22</v>
      </c>
      <c r="B16" s="160"/>
      <c r="C16" s="76">
        <f>SUM(C17:C31,C33)</f>
        <v>4529</v>
      </c>
      <c r="D16" s="76">
        <f>SUM(D17:D31,D33)</f>
        <v>4868</v>
      </c>
      <c r="E16" s="102">
        <f>100*C16/C$14</f>
        <v>99.97792494481236</v>
      </c>
      <c r="F16" s="102">
        <f>100*D16/D$14</f>
        <v>99.97946190182789</v>
      </c>
      <c r="G16" s="100">
        <f t="shared" si="0"/>
        <v>339</v>
      </c>
      <c r="H16" s="101">
        <v>-6.6</v>
      </c>
      <c r="I16" s="78">
        <f>SUM(I17:I31,I33)</f>
        <v>44287</v>
      </c>
      <c r="J16" s="78">
        <v>45257</v>
      </c>
      <c r="K16" s="103">
        <f>100*I16/I$14</f>
        <v>100</v>
      </c>
      <c r="L16" s="103">
        <f>100*J16/J$14</f>
        <v>100</v>
      </c>
      <c r="M16" s="104">
        <f t="shared" si="1"/>
        <v>970</v>
      </c>
      <c r="N16" s="105">
        <v>-8.7</v>
      </c>
      <c r="O16" s="76">
        <f>SUM(O17:O31,O33)</f>
        <v>399918169</v>
      </c>
      <c r="P16" s="76">
        <f>SUM(P17:P31,P33)</f>
        <v>379228535</v>
      </c>
      <c r="Q16" s="102">
        <f>100*O16/O$14</f>
        <v>100</v>
      </c>
      <c r="R16" s="102">
        <f>100*P16/P$14</f>
        <v>100</v>
      </c>
      <c r="S16" s="100">
        <f t="shared" si="2"/>
        <v>-20689634</v>
      </c>
      <c r="T16" s="101">
        <v>-15.6</v>
      </c>
    </row>
    <row r="17" spans="2:20" ht="15" customHeight="1">
      <c r="B17" s="31" t="s">
        <v>23</v>
      </c>
      <c r="C17" s="5">
        <v>7</v>
      </c>
      <c r="D17" s="5">
        <v>13</v>
      </c>
      <c r="E17" s="106">
        <f aca="true" t="shared" si="3" ref="E17:E33">100*C17/C$14</f>
        <v>0.1545253863134658</v>
      </c>
      <c r="F17" s="106">
        <f aca="true" t="shared" si="4" ref="F17:F33">100*D17/D$14</f>
        <v>0.2669952762374204</v>
      </c>
      <c r="G17" s="107">
        <f t="shared" si="0"/>
        <v>6</v>
      </c>
      <c r="H17" s="108">
        <v>71.4</v>
      </c>
      <c r="I17" s="109">
        <v>83</v>
      </c>
      <c r="J17" s="109">
        <v>204</v>
      </c>
      <c r="K17" s="106">
        <f aca="true" t="shared" si="5" ref="K17:K33">100*I17/I$14</f>
        <v>0.18741391378959965</v>
      </c>
      <c r="L17" s="106">
        <f aca="true" t="shared" si="6" ref="L17:L33">100*J17/J$14</f>
        <v>0.45075899860795016</v>
      </c>
      <c r="M17" s="107">
        <f t="shared" si="1"/>
        <v>121</v>
      </c>
      <c r="N17" s="108">
        <v>101.2</v>
      </c>
      <c r="O17" s="109">
        <v>481386</v>
      </c>
      <c r="P17" s="109">
        <v>1052484</v>
      </c>
      <c r="Q17" s="106">
        <f aca="true" t="shared" si="7" ref="Q17:Q33">100*O17/O$14</f>
        <v>0.12037112522387049</v>
      </c>
      <c r="R17" s="106">
        <f aca="true" t="shared" si="8" ref="R17:R33">100*P17/P$14</f>
        <v>0.2775329129702753</v>
      </c>
      <c r="S17" s="107">
        <f t="shared" si="2"/>
        <v>571098</v>
      </c>
      <c r="T17" s="108">
        <v>96.3</v>
      </c>
    </row>
    <row r="18" spans="2:20" ht="15" customHeight="1">
      <c r="B18" s="31" t="s">
        <v>24</v>
      </c>
      <c r="C18" s="5">
        <v>144</v>
      </c>
      <c r="D18" s="5">
        <v>146</v>
      </c>
      <c r="E18" s="106">
        <f t="shared" si="3"/>
        <v>3.1788079470198674</v>
      </c>
      <c r="F18" s="106">
        <f t="shared" si="4"/>
        <v>2.9985623331279525</v>
      </c>
      <c r="G18" s="107">
        <f t="shared" si="0"/>
        <v>2</v>
      </c>
      <c r="H18" s="108">
        <v>-11.1</v>
      </c>
      <c r="I18" s="109">
        <v>904</v>
      </c>
      <c r="J18" s="109">
        <v>851</v>
      </c>
      <c r="K18" s="106">
        <f t="shared" si="5"/>
        <v>2.041231061033712</v>
      </c>
      <c r="L18" s="106">
        <f t="shared" si="6"/>
        <v>1.880372097134145</v>
      </c>
      <c r="M18" s="107">
        <f t="shared" si="1"/>
        <v>-53</v>
      </c>
      <c r="N18" s="108">
        <v>-16.8</v>
      </c>
      <c r="O18" s="109">
        <v>29387374</v>
      </c>
      <c r="P18" s="109">
        <v>25771720</v>
      </c>
      <c r="Q18" s="106">
        <f t="shared" si="7"/>
        <v>7.34834680641879</v>
      </c>
      <c r="R18" s="106">
        <f t="shared" si="8"/>
        <v>6.795828272785433</v>
      </c>
      <c r="S18" s="107">
        <f t="shared" si="2"/>
        <v>-3615654</v>
      </c>
      <c r="T18" s="108">
        <v>-17.5</v>
      </c>
    </row>
    <row r="19" spans="2:20" ht="15" customHeight="1">
      <c r="B19" s="31" t="s">
        <v>25</v>
      </c>
      <c r="C19" s="5">
        <v>240</v>
      </c>
      <c r="D19" s="5">
        <v>231</v>
      </c>
      <c r="E19" s="106">
        <f t="shared" si="3"/>
        <v>5.298013245033113</v>
      </c>
      <c r="F19" s="106">
        <f t="shared" si="4"/>
        <v>4.74430067775724</v>
      </c>
      <c r="G19" s="107">
        <f t="shared" si="0"/>
        <v>-9</v>
      </c>
      <c r="H19" s="108">
        <v>-14.6</v>
      </c>
      <c r="I19" s="109">
        <v>2357</v>
      </c>
      <c r="J19" s="109">
        <v>1944</v>
      </c>
      <c r="K19" s="106">
        <f t="shared" si="5"/>
        <v>5.322103551832366</v>
      </c>
      <c r="L19" s="106">
        <f t="shared" si="6"/>
        <v>4.2954681043816425</v>
      </c>
      <c r="M19" s="107">
        <f t="shared" si="1"/>
        <v>-413</v>
      </c>
      <c r="N19" s="108">
        <v>-25.5</v>
      </c>
      <c r="O19" s="109">
        <v>9186035</v>
      </c>
      <c r="P19" s="109">
        <v>7476844</v>
      </c>
      <c r="Q19" s="106">
        <f t="shared" si="7"/>
        <v>2.296978660151847</v>
      </c>
      <c r="R19" s="106">
        <f t="shared" si="8"/>
        <v>1.9715931977534338</v>
      </c>
      <c r="S19" s="107">
        <f t="shared" si="2"/>
        <v>-1709191</v>
      </c>
      <c r="T19" s="108">
        <v>-24</v>
      </c>
    </row>
    <row r="20" spans="2:20" ht="15" customHeight="1">
      <c r="B20" s="31" t="s">
        <v>26</v>
      </c>
      <c r="C20" s="5">
        <v>345</v>
      </c>
      <c r="D20" s="5">
        <v>417</v>
      </c>
      <c r="E20" s="106">
        <f t="shared" si="3"/>
        <v>7.6158940397351</v>
      </c>
      <c r="F20" s="106">
        <f t="shared" si="4"/>
        <v>8.564386937769562</v>
      </c>
      <c r="G20" s="107">
        <f t="shared" si="0"/>
        <v>72</v>
      </c>
      <c r="H20" s="108">
        <v>6.7</v>
      </c>
      <c r="I20" s="109">
        <v>4425</v>
      </c>
      <c r="J20" s="109">
        <v>4977</v>
      </c>
      <c r="K20" s="106">
        <f t="shared" si="5"/>
        <v>9.991645403843114</v>
      </c>
      <c r="L20" s="106">
        <v>10.9</v>
      </c>
      <c r="M20" s="107">
        <f t="shared" si="1"/>
        <v>552</v>
      </c>
      <c r="N20" s="108">
        <v>2.4</v>
      </c>
      <c r="O20" s="109">
        <v>47493610</v>
      </c>
      <c r="P20" s="109">
        <v>45747563</v>
      </c>
      <c r="Q20" s="106">
        <f t="shared" si="7"/>
        <v>11.875832028026714</v>
      </c>
      <c r="R20" s="106">
        <v>12</v>
      </c>
      <c r="S20" s="107">
        <f t="shared" si="2"/>
        <v>-1746047</v>
      </c>
      <c r="T20" s="108">
        <v>-6.6</v>
      </c>
    </row>
    <row r="21" spans="2:20" ht="15" customHeight="1">
      <c r="B21" s="31" t="s">
        <v>27</v>
      </c>
      <c r="C21" s="5">
        <v>575</v>
      </c>
      <c r="D21" s="5">
        <v>617</v>
      </c>
      <c r="E21" s="106">
        <f t="shared" si="3"/>
        <v>12.693156732891833</v>
      </c>
      <c r="F21" s="106">
        <f t="shared" si="4"/>
        <v>12.672006572191416</v>
      </c>
      <c r="G21" s="107">
        <f t="shared" si="0"/>
        <v>42</v>
      </c>
      <c r="H21" s="108">
        <v>-5.7</v>
      </c>
      <c r="I21" s="109">
        <v>5878</v>
      </c>
      <c r="J21" s="109">
        <v>6557</v>
      </c>
      <c r="K21" s="106">
        <f t="shared" si="5"/>
        <v>13.27251789464177</v>
      </c>
      <c r="L21" s="106">
        <v>14.4</v>
      </c>
      <c r="M21" s="107">
        <f t="shared" si="1"/>
        <v>679</v>
      </c>
      <c r="N21" s="108">
        <v>0.3</v>
      </c>
      <c r="O21" s="109">
        <v>63312093</v>
      </c>
      <c r="P21" s="109">
        <v>64854050</v>
      </c>
      <c r="Q21" s="106">
        <f t="shared" si="7"/>
        <v>15.831261969995667</v>
      </c>
      <c r="R21" s="106">
        <v>17</v>
      </c>
      <c r="S21" s="107">
        <f t="shared" si="2"/>
        <v>1541957</v>
      </c>
      <c r="T21" s="108">
        <v>-5.3</v>
      </c>
    </row>
    <row r="22" spans="2:20" ht="15" customHeight="1">
      <c r="B22" s="31" t="s">
        <v>28</v>
      </c>
      <c r="C22" s="5">
        <v>500</v>
      </c>
      <c r="D22" s="5">
        <v>520</v>
      </c>
      <c r="E22" s="106">
        <f t="shared" si="3"/>
        <v>11.037527593818984</v>
      </c>
      <c r="F22" s="106">
        <f t="shared" si="4"/>
        <v>10.679811049496816</v>
      </c>
      <c r="G22" s="107">
        <f t="shared" si="0"/>
        <v>20</v>
      </c>
      <c r="H22" s="108">
        <v>-8.6</v>
      </c>
      <c r="I22" s="109">
        <v>3861</v>
      </c>
      <c r="J22" s="109">
        <v>3900</v>
      </c>
      <c r="K22" s="106">
        <f t="shared" si="5"/>
        <v>8.718133989658364</v>
      </c>
      <c r="L22" s="106">
        <f t="shared" si="6"/>
        <v>8.617451443975517</v>
      </c>
      <c r="M22" s="107">
        <f t="shared" si="1"/>
        <v>39</v>
      </c>
      <c r="N22" s="108">
        <v>-11.3</v>
      </c>
      <c r="O22" s="109">
        <v>33140407</v>
      </c>
      <c r="P22" s="109">
        <v>29714978</v>
      </c>
      <c r="Q22" s="106">
        <f t="shared" si="7"/>
        <v>8.286797042221906</v>
      </c>
      <c r="R22" s="106">
        <f t="shared" si="8"/>
        <v>7.835638739579552</v>
      </c>
      <c r="S22" s="107">
        <f t="shared" si="2"/>
        <v>-3425429</v>
      </c>
      <c r="T22" s="108">
        <v>-19</v>
      </c>
    </row>
    <row r="23" spans="2:20" ht="15" customHeight="1">
      <c r="B23" s="31" t="s">
        <v>29</v>
      </c>
      <c r="C23" s="5">
        <v>155</v>
      </c>
      <c r="D23" s="5">
        <v>150</v>
      </c>
      <c r="E23" s="106">
        <f t="shared" si="3"/>
        <v>3.4216335540838854</v>
      </c>
      <c r="F23" s="106">
        <f t="shared" si="4"/>
        <v>3.0807147258163896</v>
      </c>
      <c r="G23" s="107">
        <f t="shared" si="0"/>
        <v>-5</v>
      </c>
      <c r="H23" s="108">
        <v>-12.9</v>
      </c>
      <c r="I23" s="109">
        <v>1181</v>
      </c>
      <c r="J23" s="109">
        <v>1030</v>
      </c>
      <c r="K23" s="106">
        <f t="shared" si="5"/>
        <v>2.6666967733194844</v>
      </c>
      <c r="L23" s="106">
        <f t="shared" si="6"/>
        <v>2.2758910223832776</v>
      </c>
      <c r="M23" s="107">
        <f t="shared" si="1"/>
        <v>-151</v>
      </c>
      <c r="N23" s="108">
        <v>-17.8</v>
      </c>
      <c r="O23" s="109">
        <v>9418232</v>
      </c>
      <c r="P23" s="109">
        <v>7427082</v>
      </c>
      <c r="Q23" s="106">
        <f t="shared" si="7"/>
        <v>2.355039788152261</v>
      </c>
      <c r="R23" s="106">
        <f t="shared" si="8"/>
        <v>1.9584712948881866</v>
      </c>
      <c r="S23" s="107">
        <f t="shared" si="2"/>
        <v>-1991150</v>
      </c>
      <c r="T23" s="108">
        <v>-27.8</v>
      </c>
    </row>
    <row r="24" spans="2:20" ht="15" customHeight="1">
      <c r="B24" s="31" t="s">
        <v>30</v>
      </c>
      <c r="C24" s="5">
        <v>165</v>
      </c>
      <c r="D24" s="5">
        <v>156</v>
      </c>
      <c r="E24" s="106">
        <f t="shared" si="3"/>
        <v>3.642384105960265</v>
      </c>
      <c r="F24" s="106">
        <f t="shared" si="4"/>
        <v>3.203943314849045</v>
      </c>
      <c r="G24" s="107">
        <f t="shared" si="0"/>
        <v>-9</v>
      </c>
      <c r="H24" s="108">
        <v>-17.6</v>
      </c>
      <c r="I24" s="109">
        <v>2092</v>
      </c>
      <c r="J24" s="109">
        <v>2018</v>
      </c>
      <c r="K24" s="106">
        <f t="shared" si="5"/>
        <v>4.723733827082439</v>
      </c>
      <c r="L24" s="106">
        <f t="shared" si="6"/>
        <v>4.458978721523742</v>
      </c>
      <c r="M24" s="107">
        <f t="shared" si="1"/>
        <v>-74</v>
      </c>
      <c r="N24" s="108">
        <v>-11.4</v>
      </c>
      <c r="O24" s="109">
        <v>38723699</v>
      </c>
      <c r="P24" s="109">
        <v>30959877</v>
      </c>
      <c r="Q24" s="106">
        <f t="shared" si="7"/>
        <v>9.682905654631561</v>
      </c>
      <c r="R24" s="106">
        <f t="shared" si="8"/>
        <v>8.16391018676904</v>
      </c>
      <c r="S24" s="107">
        <f t="shared" si="2"/>
        <v>-7763822</v>
      </c>
      <c r="T24" s="108">
        <v>-23.4</v>
      </c>
    </row>
    <row r="25" spans="2:20" ht="15" customHeight="1">
      <c r="B25" s="31" t="s">
        <v>31</v>
      </c>
      <c r="C25" s="5">
        <v>96</v>
      </c>
      <c r="D25" s="5">
        <v>122</v>
      </c>
      <c r="E25" s="106">
        <f t="shared" si="3"/>
        <v>2.119205298013245</v>
      </c>
      <c r="F25" s="106">
        <f t="shared" si="4"/>
        <v>2.50564797699733</v>
      </c>
      <c r="G25" s="107">
        <f t="shared" si="0"/>
        <v>26</v>
      </c>
      <c r="H25" s="108">
        <v>3.1</v>
      </c>
      <c r="I25" s="109">
        <v>517</v>
      </c>
      <c r="J25" s="109">
        <v>633</v>
      </c>
      <c r="K25" s="106">
        <f t="shared" si="5"/>
        <v>1.167385463002687</v>
      </c>
      <c r="L25" s="106">
        <f t="shared" si="6"/>
        <v>1.398678657445257</v>
      </c>
      <c r="M25" s="107">
        <f t="shared" si="1"/>
        <v>116</v>
      </c>
      <c r="N25" s="108">
        <v>3.1</v>
      </c>
      <c r="O25" s="109">
        <v>873510</v>
      </c>
      <c r="P25" s="109">
        <v>949233</v>
      </c>
      <c r="Q25" s="106">
        <f t="shared" si="7"/>
        <v>0.21842218426440135</v>
      </c>
      <c r="R25" s="106">
        <f t="shared" si="8"/>
        <v>0.25030632254505847</v>
      </c>
      <c r="S25" s="107">
        <f t="shared" si="2"/>
        <v>75723</v>
      </c>
      <c r="T25" s="108">
        <v>-3.3</v>
      </c>
    </row>
    <row r="26" spans="2:20" ht="15" customHeight="1">
      <c r="B26" s="31" t="s">
        <v>32</v>
      </c>
      <c r="C26" s="5">
        <v>497</v>
      </c>
      <c r="D26" s="5">
        <v>482</v>
      </c>
      <c r="E26" s="106">
        <f t="shared" si="3"/>
        <v>10.97130242825607</v>
      </c>
      <c r="F26" s="106">
        <f t="shared" si="4"/>
        <v>9.899363318956665</v>
      </c>
      <c r="G26" s="107">
        <f t="shared" si="0"/>
        <v>-15</v>
      </c>
      <c r="H26" s="108">
        <v>-15.7</v>
      </c>
      <c r="I26" s="109">
        <v>4501</v>
      </c>
      <c r="J26" s="109">
        <v>3652</v>
      </c>
      <c r="K26" s="106">
        <f t="shared" si="5"/>
        <v>10.16325332490347</v>
      </c>
      <c r="L26" s="106">
        <f t="shared" si="6"/>
        <v>8.069469916256049</v>
      </c>
      <c r="M26" s="107">
        <f t="shared" si="1"/>
        <v>-849</v>
      </c>
      <c r="N26" s="108">
        <v>-25.5</v>
      </c>
      <c r="O26" s="109">
        <v>30091189</v>
      </c>
      <c r="P26" s="109">
        <v>24128766</v>
      </c>
      <c r="Q26" s="106">
        <f t="shared" si="7"/>
        <v>7.524336559962595</v>
      </c>
      <c r="R26" s="106">
        <f t="shared" si="8"/>
        <v>6.362592414096687</v>
      </c>
      <c r="S26" s="107">
        <f t="shared" si="2"/>
        <v>-5962423</v>
      </c>
      <c r="T26" s="108">
        <v>-26.3</v>
      </c>
    </row>
    <row r="27" spans="2:20" ht="15" customHeight="1">
      <c r="B27" s="31" t="s">
        <v>33</v>
      </c>
      <c r="C27" s="5">
        <v>236</v>
      </c>
      <c r="D27" s="5">
        <v>227</v>
      </c>
      <c r="E27" s="106">
        <f t="shared" si="3"/>
        <v>5.209713024282561</v>
      </c>
      <c r="F27" s="106">
        <f t="shared" si="4"/>
        <v>4.6621482850688025</v>
      </c>
      <c r="G27" s="107">
        <f t="shared" si="0"/>
        <v>-9</v>
      </c>
      <c r="H27" s="108">
        <v>-12.7</v>
      </c>
      <c r="I27" s="109">
        <v>3074</v>
      </c>
      <c r="J27" s="109">
        <v>3085</v>
      </c>
      <c r="K27" s="106">
        <f t="shared" si="5"/>
        <v>6.941088807099149</v>
      </c>
      <c r="L27" s="106">
        <f t="shared" si="6"/>
        <v>6.81662505247807</v>
      </c>
      <c r="M27" s="107">
        <f t="shared" si="1"/>
        <v>11</v>
      </c>
      <c r="N27" s="108">
        <v>-5</v>
      </c>
      <c r="O27" s="109">
        <v>23810986</v>
      </c>
      <c r="P27" s="109">
        <v>18890819</v>
      </c>
      <c r="Q27" s="106">
        <f t="shared" si="7"/>
        <v>5.953964547182151</v>
      </c>
      <c r="R27" s="106">
        <f t="shared" si="8"/>
        <v>4.981381213837192</v>
      </c>
      <c r="S27" s="107">
        <f t="shared" si="2"/>
        <v>-4920167</v>
      </c>
      <c r="T27" s="108">
        <v>-24</v>
      </c>
    </row>
    <row r="28" spans="2:20" ht="15" customHeight="1">
      <c r="B28" s="31" t="s">
        <v>34</v>
      </c>
      <c r="C28" s="5">
        <v>308</v>
      </c>
      <c r="D28" s="5">
        <v>340</v>
      </c>
      <c r="E28" s="106">
        <f t="shared" si="3"/>
        <v>6.799116997792495</v>
      </c>
      <c r="F28" s="106">
        <f t="shared" si="4"/>
        <v>6.982953378517149</v>
      </c>
      <c r="G28" s="107">
        <f t="shared" si="0"/>
        <v>32</v>
      </c>
      <c r="H28" s="108">
        <v>-6.8</v>
      </c>
      <c r="I28" s="109">
        <v>4568</v>
      </c>
      <c r="J28" s="109">
        <v>4262</v>
      </c>
      <c r="K28" s="106">
        <f t="shared" si="5"/>
        <v>10.314539255311942</v>
      </c>
      <c r="L28" s="106">
        <f t="shared" si="6"/>
        <v>9.417327706211195</v>
      </c>
      <c r="M28" s="107">
        <f t="shared" si="1"/>
        <v>-306</v>
      </c>
      <c r="N28" s="108">
        <v>-21.5</v>
      </c>
      <c r="O28" s="109">
        <v>51609639</v>
      </c>
      <c r="P28" s="109">
        <v>49933698</v>
      </c>
      <c r="Q28" s="106">
        <f t="shared" si="7"/>
        <v>12.905049832832177</v>
      </c>
      <c r="R28" s="106">
        <v>13.1</v>
      </c>
      <c r="S28" s="107">
        <f t="shared" si="2"/>
        <v>-1675941</v>
      </c>
      <c r="T28" s="108">
        <v>-37</v>
      </c>
    </row>
    <row r="29" spans="2:20" ht="15" customHeight="1">
      <c r="B29" s="31" t="s">
        <v>35</v>
      </c>
      <c r="C29" s="5">
        <v>141</v>
      </c>
      <c r="D29" s="5">
        <v>220</v>
      </c>
      <c r="E29" s="106">
        <f t="shared" si="3"/>
        <v>3.1125827814569536</v>
      </c>
      <c r="F29" s="106">
        <f t="shared" si="4"/>
        <v>4.518381597864038</v>
      </c>
      <c r="G29" s="107">
        <f t="shared" si="0"/>
        <v>79</v>
      </c>
      <c r="H29" s="108">
        <v>25.5</v>
      </c>
      <c r="I29" s="109">
        <v>1177</v>
      </c>
      <c r="J29" s="109">
        <v>1981</v>
      </c>
      <c r="K29" s="106">
        <f t="shared" si="5"/>
        <v>2.6576647774742024</v>
      </c>
      <c r="L29" s="106">
        <f t="shared" si="6"/>
        <v>4.377223412952692</v>
      </c>
      <c r="M29" s="107">
        <f t="shared" si="1"/>
        <v>804</v>
      </c>
      <c r="N29" s="108">
        <v>33.3</v>
      </c>
      <c r="O29" s="109">
        <v>7033297</v>
      </c>
      <c r="P29" s="109">
        <v>14394843</v>
      </c>
      <c r="Q29" s="106">
        <f t="shared" si="7"/>
        <v>1.758684037183617</v>
      </c>
      <c r="R29" s="106">
        <f t="shared" si="8"/>
        <v>3.795822748412115</v>
      </c>
      <c r="S29" s="107">
        <f t="shared" si="2"/>
        <v>7361546</v>
      </c>
      <c r="T29" s="108">
        <v>57.2</v>
      </c>
    </row>
    <row r="30" spans="2:20" ht="15" customHeight="1">
      <c r="B30" s="31" t="s">
        <v>36</v>
      </c>
      <c r="C30" s="5">
        <v>425</v>
      </c>
      <c r="D30" s="5">
        <v>426</v>
      </c>
      <c r="E30" s="106">
        <f t="shared" si="3"/>
        <v>9.381898454746137</v>
      </c>
      <c r="F30" s="106">
        <f t="shared" si="4"/>
        <v>8.749229821318545</v>
      </c>
      <c r="G30" s="107">
        <f t="shared" si="0"/>
        <v>1</v>
      </c>
      <c r="H30" s="108">
        <v>-12.7</v>
      </c>
      <c r="I30" s="109">
        <v>2945</v>
      </c>
      <c r="J30" s="109">
        <v>2698</v>
      </c>
      <c r="K30" s="106">
        <f t="shared" si="5"/>
        <v>6.649806941088807</v>
      </c>
      <c r="L30" s="106">
        <f t="shared" si="6"/>
        <v>5.961508716883576</v>
      </c>
      <c r="M30" s="107">
        <f t="shared" si="1"/>
        <v>-247</v>
      </c>
      <c r="N30" s="108">
        <v>-18.3</v>
      </c>
      <c r="O30" s="109">
        <v>11338488</v>
      </c>
      <c r="P30" s="109">
        <v>12736010</v>
      </c>
      <c r="Q30" s="106">
        <f t="shared" si="7"/>
        <v>2.835202018540948</v>
      </c>
      <c r="R30" s="106">
        <f t="shared" si="8"/>
        <v>3.3583997048112426</v>
      </c>
      <c r="S30" s="107">
        <f t="shared" si="2"/>
        <v>1397522</v>
      </c>
      <c r="T30" s="108">
        <v>5.8</v>
      </c>
    </row>
    <row r="31" spans="2:20" ht="15" customHeight="1">
      <c r="B31" s="31" t="s">
        <v>37</v>
      </c>
      <c r="C31" s="5">
        <v>225</v>
      </c>
      <c r="D31" s="5">
        <v>278</v>
      </c>
      <c r="E31" s="106">
        <f t="shared" si="3"/>
        <v>4.966887417218543</v>
      </c>
      <c r="F31" s="106">
        <f t="shared" si="4"/>
        <v>5.709591291846375</v>
      </c>
      <c r="G31" s="107">
        <f t="shared" si="0"/>
        <v>53</v>
      </c>
      <c r="H31" s="108">
        <v>1.3</v>
      </c>
      <c r="I31" s="109">
        <v>3032</v>
      </c>
      <c r="J31" s="110" t="s">
        <v>284</v>
      </c>
      <c r="K31" s="106">
        <f t="shared" si="5"/>
        <v>6.846252850723689</v>
      </c>
      <c r="L31" s="110" t="s">
        <v>284</v>
      </c>
      <c r="M31" s="110" t="s">
        <v>284</v>
      </c>
      <c r="N31" s="110" t="s">
        <v>284</v>
      </c>
      <c r="O31" s="109">
        <v>20223183</v>
      </c>
      <c r="P31" s="109">
        <v>21343072</v>
      </c>
      <c r="Q31" s="106">
        <f t="shared" si="7"/>
        <v>5.0568302636932705</v>
      </c>
      <c r="R31" s="106">
        <f t="shared" si="8"/>
        <v>5.628023745628741</v>
      </c>
      <c r="S31" s="107">
        <f t="shared" si="2"/>
        <v>1119889</v>
      </c>
      <c r="T31" s="108">
        <v>-5.1</v>
      </c>
    </row>
    <row r="32" spans="2:20" ht="15" customHeight="1">
      <c r="B32" s="31" t="s">
        <v>38</v>
      </c>
      <c r="C32" s="5">
        <v>1</v>
      </c>
      <c r="D32" s="5">
        <v>1</v>
      </c>
      <c r="E32" s="106">
        <f t="shared" si="3"/>
        <v>0.02207505518763797</v>
      </c>
      <c r="F32" s="106">
        <f t="shared" si="4"/>
        <v>0.020538098172109262</v>
      </c>
      <c r="G32" s="107">
        <f t="shared" si="0"/>
        <v>0</v>
      </c>
      <c r="H32" s="108">
        <f>100*G32/C32</f>
        <v>0</v>
      </c>
      <c r="I32" s="110" t="s">
        <v>58</v>
      </c>
      <c r="J32" s="110" t="s">
        <v>284</v>
      </c>
      <c r="K32" s="110" t="s">
        <v>284</v>
      </c>
      <c r="L32" s="110" t="s">
        <v>284</v>
      </c>
      <c r="M32" s="110" t="s">
        <v>284</v>
      </c>
      <c r="N32" s="110" t="s">
        <v>284</v>
      </c>
      <c r="O32" s="110" t="s">
        <v>59</v>
      </c>
      <c r="P32" s="110" t="s">
        <v>59</v>
      </c>
      <c r="Q32" s="110" t="s">
        <v>59</v>
      </c>
      <c r="R32" s="110" t="s">
        <v>59</v>
      </c>
      <c r="S32" s="110" t="s">
        <v>59</v>
      </c>
      <c r="T32" s="110" t="s">
        <v>59</v>
      </c>
    </row>
    <row r="33" spans="2:20" s="8" customFormat="1" ht="15" customHeight="1">
      <c r="B33" s="31" t="s">
        <v>39</v>
      </c>
      <c r="C33" s="5">
        <v>470</v>
      </c>
      <c r="D33" s="5">
        <v>523</v>
      </c>
      <c r="E33" s="106">
        <f t="shared" si="3"/>
        <v>10.375275938189846</v>
      </c>
      <c r="F33" s="106">
        <f t="shared" si="4"/>
        <v>10.741425344013145</v>
      </c>
      <c r="G33" s="107">
        <f t="shared" si="0"/>
        <v>53</v>
      </c>
      <c r="H33" s="108">
        <v>-2.6</v>
      </c>
      <c r="I33" s="111">
        <v>3692</v>
      </c>
      <c r="J33" s="109">
        <v>4233</v>
      </c>
      <c r="K33" s="112">
        <f t="shared" si="5"/>
        <v>8.336532165195203</v>
      </c>
      <c r="L33" s="106">
        <f t="shared" si="6"/>
        <v>9.353249221114966</v>
      </c>
      <c r="M33" s="113" t="s">
        <v>285</v>
      </c>
      <c r="N33" s="113" t="s">
        <v>285</v>
      </c>
      <c r="O33" s="109">
        <v>23795041</v>
      </c>
      <c r="P33" s="109">
        <v>23847496</v>
      </c>
      <c r="Q33" s="106">
        <f t="shared" si="7"/>
        <v>5.949977481518225</v>
      </c>
      <c r="R33" s="106">
        <f t="shared" si="8"/>
        <v>6.288423417293743</v>
      </c>
      <c r="S33" s="107">
        <f t="shared" si="2"/>
        <v>52455</v>
      </c>
      <c r="T33" s="108">
        <v>-7.8</v>
      </c>
    </row>
    <row r="34" spans="2:20" s="8" customFormat="1" ht="15" customHeight="1">
      <c r="B34" s="32"/>
      <c r="C34" s="6"/>
      <c r="D34" s="6"/>
      <c r="E34" s="7"/>
      <c r="F34" s="7"/>
      <c r="G34" s="12"/>
      <c r="H34" s="12"/>
      <c r="I34" s="6"/>
      <c r="J34" s="6"/>
      <c r="K34" s="7"/>
      <c r="L34" s="7"/>
      <c r="M34" s="12"/>
      <c r="N34" s="12"/>
      <c r="O34" s="6"/>
      <c r="P34" s="6"/>
      <c r="Q34" s="7"/>
      <c r="R34" s="7"/>
      <c r="S34" s="12"/>
      <c r="T34" s="12"/>
    </row>
    <row r="35" spans="1:20" s="74" customFormat="1" ht="15" customHeight="1">
      <c r="A35" s="159" t="s">
        <v>40</v>
      </c>
      <c r="B35" s="160"/>
      <c r="C35" s="76">
        <f>SUM(C36:C41)</f>
        <v>15434</v>
      </c>
      <c r="D35" s="76">
        <f>SUM(D36:D41)</f>
        <v>15298</v>
      </c>
      <c r="E35" s="102">
        <f>100*C35/C$35</f>
        <v>100</v>
      </c>
      <c r="F35" s="102">
        <f>100*D35/D$35</f>
        <v>100</v>
      </c>
      <c r="G35" s="100">
        <f t="shared" si="0"/>
        <v>-136</v>
      </c>
      <c r="H35" s="101">
        <v>-8.3</v>
      </c>
      <c r="I35" s="76">
        <f>SUM(I36:I41)</f>
        <v>73860</v>
      </c>
      <c r="J35" s="76">
        <f>SUM(J36:J41)</f>
        <v>80004</v>
      </c>
      <c r="K35" s="102">
        <f>100*I35/I$35</f>
        <v>100</v>
      </c>
      <c r="L35" s="102">
        <f>100*J35/J$35</f>
        <v>100</v>
      </c>
      <c r="M35" s="100">
        <f t="shared" si="1"/>
        <v>6144</v>
      </c>
      <c r="N35" s="101">
        <v>1.4</v>
      </c>
      <c r="O35" s="76">
        <f>SUM(O36:O41)</f>
        <v>147572419</v>
      </c>
      <c r="P35" s="76">
        <f>SUM(P36:P41)</f>
        <v>142055480</v>
      </c>
      <c r="Q35" s="102">
        <f>100*O35/O$35</f>
        <v>100</v>
      </c>
      <c r="R35" s="102">
        <f>100*P35/P$35</f>
        <v>100</v>
      </c>
      <c r="S35" s="100">
        <f t="shared" si="2"/>
        <v>-5516939</v>
      </c>
      <c r="T35" s="101">
        <v>-9.3</v>
      </c>
    </row>
    <row r="36" spans="2:20" ht="15" customHeight="1">
      <c r="B36" s="31" t="s">
        <v>41</v>
      </c>
      <c r="C36" s="5">
        <v>43</v>
      </c>
      <c r="D36" s="5">
        <v>64</v>
      </c>
      <c r="E36" s="106">
        <f aca="true" t="shared" si="9" ref="E36:E41">100*C36/C$35</f>
        <v>0.2786056757807438</v>
      </c>
      <c r="F36" s="106">
        <f aca="true" t="shared" si="10" ref="F36:F41">100*D36/D$35</f>
        <v>0.41835534056739443</v>
      </c>
      <c r="G36" s="107">
        <f t="shared" si="0"/>
        <v>21</v>
      </c>
      <c r="H36" s="108">
        <v>14.5</v>
      </c>
      <c r="I36" s="109">
        <v>4837</v>
      </c>
      <c r="J36" s="109">
        <v>5383</v>
      </c>
      <c r="K36" s="106">
        <f aca="true" t="shared" si="11" ref="K36:K41">100*I36/I$35</f>
        <v>6.548876252369348</v>
      </c>
      <c r="L36" s="106">
        <f aca="true" t="shared" si="12" ref="L36:L41">100*J36/J$35</f>
        <v>6.728413579321034</v>
      </c>
      <c r="M36" s="107">
        <f t="shared" si="1"/>
        <v>546</v>
      </c>
      <c r="N36" s="108">
        <v>17.5</v>
      </c>
      <c r="O36" s="109">
        <v>15779409</v>
      </c>
      <c r="P36" s="109">
        <v>17789356</v>
      </c>
      <c r="Q36" s="106">
        <f aca="true" t="shared" si="13" ref="Q36:Q41">100*O36/O$35</f>
        <v>10.692654567111216</v>
      </c>
      <c r="R36" s="106">
        <f aca="true" t="shared" si="14" ref="R36:R41">100*P36/P$35</f>
        <v>12.522822773186927</v>
      </c>
      <c r="S36" s="107">
        <f t="shared" si="2"/>
        <v>2009947</v>
      </c>
      <c r="T36" s="108">
        <v>12.3</v>
      </c>
    </row>
    <row r="37" spans="2:20" ht="15" customHeight="1">
      <c r="B37" s="31" t="s">
        <v>65</v>
      </c>
      <c r="C37" s="5">
        <v>2453</v>
      </c>
      <c r="D37" s="5">
        <v>2299</v>
      </c>
      <c r="E37" s="106">
        <f t="shared" si="9"/>
        <v>15.893481923027084</v>
      </c>
      <c r="F37" s="106">
        <f t="shared" si="10"/>
        <v>15.028108249444372</v>
      </c>
      <c r="G37" s="107">
        <f t="shared" si="0"/>
        <v>-154</v>
      </c>
      <c r="H37" s="108">
        <v>-10.8</v>
      </c>
      <c r="I37" s="109">
        <v>8011</v>
      </c>
      <c r="J37" s="109">
        <v>8149</v>
      </c>
      <c r="K37" s="106">
        <f t="shared" si="11"/>
        <v>10.846195505009478</v>
      </c>
      <c r="L37" s="106">
        <f t="shared" si="12"/>
        <v>10.185740712964352</v>
      </c>
      <c r="M37" s="107">
        <f t="shared" si="1"/>
        <v>138</v>
      </c>
      <c r="N37" s="108">
        <v>-3.7</v>
      </c>
      <c r="O37" s="109">
        <v>13152601</v>
      </c>
      <c r="P37" s="109">
        <v>12332875</v>
      </c>
      <c r="Q37" s="106">
        <f t="shared" si="13"/>
        <v>8.912641731514885</v>
      </c>
      <c r="R37" s="106">
        <f t="shared" si="14"/>
        <v>8.681731250353735</v>
      </c>
      <c r="S37" s="107">
        <f t="shared" si="2"/>
        <v>-819726</v>
      </c>
      <c r="T37" s="108">
        <v>-12.1</v>
      </c>
    </row>
    <row r="38" spans="2:20" ht="15" customHeight="1">
      <c r="B38" s="31" t="s">
        <v>42</v>
      </c>
      <c r="C38" s="5">
        <v>5432</v>
      </c>
      <c r="D38" s="5">
        <v>5184</v>
      </c>
      <c r="E38" s="106">
        <f t="shared" si="9"/>
        <v>35.195023973046524</v>
      </c>
      <c r="F38" s="106">
        <f t="shared" si="10"/>
        <v>33.88678258595895</v>
      </c>
      <c r="G38" s="107">
        <f t="shared" si="0"/>
        <v>-248</v>
      </c>
      <c r="H38" s="108">
        <v>-8</v>
      </c>
      <c r="I38" s="109">
        <v>26273</v>
      </c>
      <c r="J38" s="109">
        <v>29425</v>
      </c>
      <c r="K38" s="106">
        <f t="shared" si="11"/>
        <v>35.5713512049824</v>
      </c>
      <c r="L38" s="106">
        <f t="shared" si="12"/>
        <v>36.779411029448525</v>
      </c>
      <c r="M38" s="107">
        <f t="shared" si="1"/>
        <v>3152</v>
      </c>
      <c r="N38" s="108">
        <v>6.3</v>
      </c>
      <c r="O38" s="109">
        <v>43166378</v>
      </c>
      <c r="P38" s="109">
        <v>42455403</v>
      </c>
      <c r="Q38" s="106">
        <f t="shared" si="13"/>
        <v>29.250979480115454</v>
      </c>
      <c r="R38" s="106">
        <f t="shared" si="14"/>
        <v>29.886494347138175</v>
      </c>
      <c r="S38" s="107">
        <f t="shared" si="2"/>
        <v>-710975</v>
      </c>
      <c r="T38" s="108">
        <v>-6.5</v>
      </c>
    </row>
    <row r="39" spans="2:20" ht="15" customHeight="1">
      <c r="B39" s="31" t="s">
        <v>43</v>
      </c>
      <c r="C39" s="5">
        <v>1043</v>
      </c>
      <c r="D39" s="5">
        <v>1059</v>
      </c>
      <c r="E39" s="106">
        <f t="shared" si="9"/>
        <v>6.757807438123623</v>
      </c>
      <c r="F39" s="106">
        <f t="shared" si="10"/>
        <v>6.922473525951105</v>
      </c>
      <c r="G39" s="107">
        <f t="shared" si="0"/>
        <v>16</v>
      </c>
      <c r="H39" s="108">
        <v>-8.4</v>
      </c>
      <c r="I39" s="109">
        <v>6495</v>
      </c>
      <c r="J39" s="109">
        <v>6103</v>
      </c>
      <c r="K39" s="106">
        <f t="shared" si="11"/>
        <v>8.793663688058489</v>
      </c>
      <c r="L39" s="106">
        <f t="shared" si="12"/>
        <v>7.628368581570921</v>
      </c>
      <c r="M39" s="107">
        <f t="shared" si="1"/>
        <v>-392</v>
      </c>
      <c r="N39" s="108">
        <v>-12.7</v>
      </c>
      <c r="O39" s="109">
        <v>23204532</v>
      </c>
      <c r="P39" s="109">
        <v>18944630</v>
      </c>
      <c r="Q39" s="106">
        <f t="shared" si="13"/>
        <v>15.724165909349226</v>
      </c>
      <c r="R39" s="106">
        <f t="shared" si="14"/>
        <v>13.336078270264547</v>
      </c>
      <c r="S39" s="107">
        <f t="shared" si="2"/>
        <v>-4259902</v>
      </c>
      <c r="T39" s="108">
        <v>-24.1</v>
      </c>
    </row>
    <row r="40" spans="1:20" s="10" customFormat="1" ht="15" customHeight="1">
      <c r="A40" s="4"/>
      <c r="B40" s="33" t="s">
        <v>44</v>
      </c>
      <c r="C40" s="9">
        <v>1635</v>
      </c>
      <c r="D40" s="9">
        <v>1587</v>
      </c>
      <c r="E40" s="106">
        <f t="shared" si="9"/>
        <v>10.593494881430608</v>
      </c>
      <c r="F40" s="106">
        <f t="shared" si="10"/>
        <v>10.373905085632108</v>
      </c>
      <c r="G40" s="107">
        <f t="shared" si="0"/>
        <v>-48</v>
      </c>
      <c r="H40" s="108">
        <v>-11.1</v>
      </c>
      <c r="I40" s="109">
        <v>6011</v>
      </c>
      <c r="J40" s="109">
        <v>6012</v>
      </c>
      <c r="K40" s="106">
        <f t="shared" si="11"/>
        <v>8.138369888979149</v>
      </c>
      <c r="L40" s="106">
        <f t="shared" si="12"/>
        <v>7.5146242687865605</v>
      </c>
      <c r="M40" s="107">
        <f t="shared" si="1"/>
        <v>1</v>
      </c>
      <c r="N40" s="108">
        <v>-6.4</v>
      </c>
      <c r="O40" s="109">
        <v>13076236</v>
      </c>
      <c r="P40" s="109">
        <v>12215608</v>
      </c>
      <c r="Q40" s="106">
        <f t="shared" si="13"/>
        <v>8.860894256941062</v>
      </c>
      <c r="R40" s="106">
        <f t="shared" si="14"/>
        <v>8.599181108676694</v>
      </c>
      <c r="S40" s="107">
        <f t="shared" si="2"/>
        <v>-860628</v>
      </c>
      <c r="T40" s="108">
        <v>-12.6</v>
      </c>
    </row>
    <row r="41" spans="1:20" s="10" customFormat="1" ht="15" customHeight="1">
      <c r="A41" s="34"/>
      <c r="B41" s="35" t="s">
        <v>45</v>
      </c>
      <c r="C41" s="11">
        <v>4828</v>
      </c>
      <c r="D41" s="11">
        <v>5105</v>
      </c>
      <c r="E41" s="114">
        <f t="shared" si="9"/>
        <v>31.281586108591423</v>
      </c>
      <c r="F41" s="114">
        <f t="shared" si="10"/>
        <v>33.37037521244607</v>
      </c>
      <c r="G41" s="115">
        <f t="shared" si="0"/>
        <v>277</v>
      </c>
      <c r="H41" s="116">
        <v>-6.8</v>
      </c>
      <c r="I41" s="117">
        <v>22233</v>
      </c>
      <c r="J41" s="117">
        <v>24932</v>
      </c>
      <c r="K41" s="114">
        <f t="shared" si="11"/>
        <v>30.10154346060114</v>
      </c>
      <c r="L41" s="114">
        <f t="shared" si="12"/>
        <v>31.163441827908606</v>
      </c>
      <c r="M41" s="115">
        <f t="shared" si="1"/>
        <v>2699</v>
      </c>
      <c r="N41" s="116">
        <v>1.7</v>
      </c>
      <c r="O41" s="117">
        <v>39193263</v>
      </c>
      <c r="P41" s="117">
        <v>38317608</v>
      </c>
      <c r="Q41" s="114">
        <f t="shared" si="13"/>
        <v>26.55866405496816</v>
      </c>
      <c r="R41" s="114">
        <f t="shared" si="14"/>
        <v>26.973692250379923</v>
      </c>
      <c r="S41" s="115">
        <f t="shared" si="2"/>
        <v>-875655</v>
      </c>
      <c r="T41" s="116">
        <v>-10.2</v>
      </c>
    </row>
    <row r="42" spans="1:20" s="10" customFormat="1" ht="15" customHeight="1">
      <c r="A42" s="10" t="s">
        <v>68</v>
      </c>
      <c r="B42" s="36"/>
      <c r="C42" s="37"/>
      <c r="D42" s="37"/>
      <c r="E42" s="38"/>
      <c r="F42" s="38"/>
      <c r="G42" s="37"/>
      <c r="H42" s="39"/>
      <c r="I42" s="37"/>
      <c r="J42" s="37"/>
      <c r="K42" s="38"/>
      <c r="L42" s="38"/>
      <c r="M42" s="37"/>
      <c r="N42" s="40"/>
      <c r="O42" s="37"/>
      <c r="P42" s="37"/>
      <c r="Q42" s="38"/>
      <c r="R42" s="38"/>
      <c r="S42" s="37"/>
      <c r="T42" s="39"/>
    </row>
    <row r="43" s="10" customFormat="1" ht="15" customHeight="1">
      <c r="A43" s="10" t="s">
        <v>63</v>
      </c>
    </row>
    <row r="44" s="10" customFormat="1" ht="15" customHeight="1">
      <c r="A44" s="10" t="s">
        <v>64</v>
      </c>
    </row>
    <row r="45" s="10" customFormat="1" ht="15" customHeight="1">
      <c r="A45" s="10" t="s">
        <v>61</v>
      </c>
    </row>
    <row r="46" ht="15" customHeight="1">
      <c r="A46" s="4" t="s">
        <v>67</v>
      </c>
    </row>
    <row r="47" ht="15" customHeight="1">
      <c r="A47" s="4" t="s">
        <v>62</v>
      </c>
    </row>
    <row r="48" ht="15" customHeight="1">
      <c r="A48" s="10" t="s">
        <v>46</v>
      </c>
    </row>
    <row r="51" spans="1:16" ht="17.25">
      <c r="A51" s="167" t="s">
        <v>71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3"/>
    </row>
    <row r="52" spans="1:16" ht="14.25">
      <c r="A52" s="161" t="s">
        <v>72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3"/>
    </row>
    <row r="53" spans="1:16" ht="15" thickBo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79"/>
    </row>
    <row r="54" spans="1:16" ht="14.25">
      <c r="A54" s="162" t="s">
        <v>47</v>
      </c>
      <c r="B54" s="163"/>
      <c r="C54" s="168" t="s">
        <v>48</v>
      </c>
      <c r="D54" s="169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1"/>
      <c r="P54" s="13"/>
    </row>
    <row r="55" spans="1:16" ht="14.25">
      <c r="A55" s="164"/>
      <c r="B55" s="165"/>
      <c r="C55" s="176" t="s">
        <v>49</v>
      </c>
      <c r="D55" s="177"/>
      <c r="E55" s="176" t="s">
        <v>73</v>
      </c>
      <c r="F55" s="177"/>
      <c r="G55" s="174" t="s">
        <v>263</v>
      </c>
      <c r="H55" s="175"/>
      <c r="I55" s="174" t="s">
        <v>264</v>
      </c>
      <c r="J55" s="175"/>
      <c r="K55" s="174" t="s">
        <v>265</v>
      </c>
      <c r="L55" s="175"/>
      <c r="M55" s="174" t="s">
        <v>75</v>
      </c>
      <c r="N55" s="175"/>
      <c r="O55" s="172" t="s">
        <v>74</v>
      </c>
      <c r="P55" s="173"/>
    </row>
    <row r="56" spans="1:16" ht="14.25">
      <c r="A56" s="13"/>
      <c r="B56" s="41"/>
      <c r="C56" s="13"/>
      <c r="D56" s="14" t="s">
        <v>17</v>
      </c>
      <c r="E56" s="14"/>
      <c r="F56" s="14" t="s">
        <v>17</v>
      </c>
      <c r="G56" s="14"/>
      <c r="H56" s="14" t="s">
        <v>17</v>
      </c>
      <c r="I56" s="14"/>
      <c r="J56" s="14" t="s">
        <v>17</v>
      </c>
      <c r="K56" s="14"/>
      <c r="L56" s="14" t="s">
        <v>17</v>
      </c>
      <c r="M56" s="14"/>
      <c r="N56" s="14" t="s">
        <v>17</v>
      </c>
      <c r="O56" s="14"/>
      <c r="P56" s="14" t="s">
        <v>17</v>
      </c>
    </row>
    <row r="57" spans="1:16" ht="14.25">
      <c r="A57" s="159" t="s">
        <v>40</v>
      </c>
      <c r="B57" s="160"/>
      <c r="C57" s="125">
        <f>SUM(C60,C63,C66,C69,C72,C75)</f>
        <v>11214</v>
      </c>
      <c r="D57" s="126"/>
      <c r="E57" s="125">
        <f>SUM(E60,E63,E66,E69,E72,E75)</f>
        <v>646</v>
      </c>
      <c r="F57" s="126"/>
      <c r="G57" s="125">
        <f>SUM(G60,G63,G66,G69,G72,G75)</f>
        <v>3207</v>
      </c>
      <c r="H57" s="126"/>
      <c r="I57" s="125">
        <f>SUM(I60,I63,I66,I69,I72,I75)</f>
        <v>4296</v>
      </c>
      <c r="J57" s="126"/>
      <c r="K57" s="125">
        <f>SUM(K60,K63,K66,K69,K72,K75)</f>
        <v>2244</v>
      </c>
      <c r="L57" s="126"/>
      <c r="M57" s="125">
        <f>SUM(M60,M63,M66,M69,M72,M75)</f>
        <v>591</v>
      </c>
      <c r="N57" s="126"/>
      <c r="O57" s="125">
        <f>SUM(O60,O63,O66,O69,O72,O75)</f>
        <v>230</v>
      </c>
      <c r="P57" s="82"/>
    </row>
    <row r="58" spans="1:16" ht="14.25">
      <c r="A58" s="74"/>
      <c r="B58" s="72" t="s">
        <v>50</v>
      </c>
      <c r="C58" s="127">
        <f>100*C57/$C57</f>
        <v>100</v>
      </c>
      <c r="D58" s="83" t="s">
        <v>286</v>
      </c>
      <c r="E58" s="127">
        <f>100*E57/$C57</f>
        <v>5.760656322454075</v>
      </c>
      <c r="F58" s="83" t="s">
        <v>286</v>
      </c>
      <c r="G58" s="127">
        <f>100*G57/$C57</f>
        <v>28.598180845371857</v>
      </c>
      <c r="H58" s="83" t="s">
        <v>286</v>
      </c>
      <c r="I58" s="127">
        <f>100*I57/$C57</f>
        <v>38.309256286784375</v>
      </c>
      <c r="J58" s="83" t="s">
        <v>286</v>
      </c>
      <c r="K58" s="127">
        <f>100*K57/$C57</f>
        <v>20.010700909577313</v>
      </c>
      <c r="L58" s="83" t="s">
        <v>286</v>
      </c>
      <c r="M58" s="127">
        <f>100*M57/$C57</f>
        <v>5.270197966827181</v>
      </c>
      <c r="N58" s="83" t="s">
        <v>286</v>
      </c>
      <c r="O58" s="127">
        <v>2</v>
      </c>
      <c r="P58" s="83" t="s">
        <v>0</v>
      </c>
    </row>
    <row r="59" spans="1:16" ht="14.25">
      <c r="A59" s="74"/>
      <c r="B59" s="72" t="s">
        <v>51</v>
      </c>
      <c r="C59" s="127">
        <f>100*C57/C$57</f>
        <v>100</v>
      </c>
      <c r="D59" s="83" t="s">
        <v>286</v>
      </c>
      <c r="E59" s="127">
        <f>100*E57/E$57</f>
        <v>100</v>
      </c>
      <c r="F59" s="83" t="s">
        <v>286</v>
      </c>
      <c r="G59" s="127">
        <f>100*G57/G$57</f>
        <v>100</v>
      </c>
      <c r="H59" s="83" t="s">
        <v>286</v>
      </c>
      <c r="I59" s="127">
        <f>100*I57/I$57</f>
        <v>100</v>
      </c>
      <c r="J59" s="83" t="s">
        <v>286</v>
      </c>
      <c r="K59" s="127">
        <f>100*K57/K$57</f>
        <v>100</v>
      </c>
      <c r="L59" s="83" t="s">
        <v>286</v>
      </c>
      <c r="M59" s="127">
        <f>100*M57/M$57</f>
        <v>100</v>
      </c>
      <c r="N59" s="83" t="s">
        <v>286</v>
      </c>
      <c r="O59" s="127">
        <f>100*O57/O$57</f>
        <v>100</v>
      </c>
      <c r="P59" s="83" t="s">
        <v>0</v>
      </c>
    </row>
    <row r="60" spans="1:16" ht="14.25">
      <c r="A60" s="13"/>
      <c r="B60" s="42" t="s">
        <v>52</v>
      </c>
      <c r="C60" s="119">
        <f>SUM(E60:O60)</f>
        <v>24</v>
      </c>
      <c r="D60" s="120"/>
      <c r="E60" s="119">
        <v>1</v>
      </c>
      <c r="F60" s="120"/>
      <c r="G60" s="119">
        <v>17</v>
      </c>
      <c r="H60" s="120"/>
      <c r="I60" s="119">
        <v>4</v>
      </c>
      <c r="J60" s="120"/>
      <c r="K60" s="119" t="s">
        <v>287</v>
      </c>
      <c r="L60" s="120"/>
      <c r="M60" s="119">
        <v>1</v>
      </c>
      <c r="N60" s="120"/>
      <c r="O60" s="119">
        <v>1</v>
      </c>
      <c r="P60" s="81"/>
    </row>
    <row r="61" spans="1:16" ht="14.25">
      <c r="A61" s="13"/>
      <c r="B61" s="42" t="s">
        <v>50</v>
      </c>
      <c r="C61" s="118">
        <f>100*C60/$C60</f>
        <v>100</v>
      </c>
      <c r="D61" s="120"/>
      <c r="E61" s="118">
        <f>100*E60/$C60</f>
        <v>4.166666666666667</v>
      </c>
      <c r="F61" s="120"/>
      <c r="G61" s="118">
        <f>100*G60/$C60</f>
        <v>70.83333333333333</v>
      </c>
      <c r="H61" s="120"/>
      <c r="I61" s="118">
        <v>16.6</v>
      </c>
      <c r="J61" s="120"/>
      <c r="K61" s="121" t="s">
        <v>288</v>
      </c>
      <c r="L61" s="120"/>
      <c r="M61" s="118">
        <f>100*M60/$C60</f>
        <v>4.166666666666667</v>
      </c>
      <c r="N61" s="120"/>
      <c r="O61" s="118">
        <f>100*O60/$C60</f>
        <v>4.166666666666667</v>
      </c>
      <c r="P61" s="81"/>
    </row>
    <row r="62" spans="1:16" ht="14.25">
      <c r="A62" s="13"/>
      <c r="B62" s="42" t="s">
        <v>51</v>
      </c>
      <c r="C62" s="118">
        <f>100*C60/C$57</f>
        <v>0.21401819154628143</v>
      </c>
      <c r="D62" s="120"/>
      <c r="E62" s="118">
        <f>100*E60/E$57</f>
        <v>0.15479876160990713</v>
      </c>
      <c r="F62" s="120"/>
      <c r="G62" s="118">
        <f>100*G60/G$57</f>
        <v>0.5300904271905207</v>
      </c>
      <c r="H62" s="120"/>
      <c r="I62" s="118">
        <f>100*I60/I$57</f>
        <v>0.0931098696461825</v>
      </c>
      <c r="J62" s="120"/>
      <c r="K62" s="121" t="s">
        <v>288</v>
      </c>
      <c r="L62" s="120"/>
      <c r="M62" s="118">
        <f>100*M60/M$57</f>
        <v>0.1692047377326565</v>
      </c>
      <c r="N62" s="120"/>
      <c r="O62" s="118">
        <f>100*O60/O$57</f>
        <v>0.43478260869565216</v>
      </c>
      <c r="P62" s="81"/>
    </row>
    <row r="63" spans="1:16" ht="14.25">
      <c r="A63" s="13"/>
      <c r="B63" s="42" t="s">
        <v>65</v>
      </c>
      <c r="C63" s="119">
        <f>SUM(E63:O63)</f>
        <v>1039</v>
      </c>
      <c r="D63" s="120"/>
      <c r="E63" s="3">
        <v>42</v>
      </c>
      <c r="F63" s="120"/>
      <c r="G63" s="3">
        <v>321</v>
      </c>
      <c r="H63" s="120"/>
      <c r="I63" s="3">
        <v>354</v>
      </c>
      <c r="J63" s="120"/>
      <c r="K63" s="3">
        <v>187</v>
      </c>
      <c r="L63" s="120"/>
      <c r="M63" s="3">
        <v>98</v>
      </c>
      <c r="N63" s="120"/>
      <c r="O63" s="3">
        <v>37</v>
      </c>
      <c r="P63" s="81"/>
    </row>
    <row r="64" spans="1:16" ht="14.25">
      <c r="A64" s="13"/>
      <c r="B64" s="42" t="s">
        <v>50</v>
      </c>
      <c r="C64" s="118">
        <f>100*C63/$C63</f>
        <v>100</v>
      </c>
      <c r="D64" s="120"/>
      <c r="E64" s="118">
        <f>100*E63/$C63</f>
        <v>4.042348411934553</v>
      </c>
      <c r="F64" s="120"/>
      <c r="G64" s="118">
        <f>100*G63/$C63</f>
        <v>30.895091434071222</v>
      </c>
      <c r="H64" s="120"/>
      <c r="I64" s="118">
        <f>100*I63/$C63</f>
        <v>34.07122232916266</v>
      </c>
      <c r="J64" s="120"/>
      <c r="K64" s="118">
        <f>100*K63/$C63</f>
        <v>17.998075072184793</v>
      </c>
      <c r="L64" s="120"/>
      <c r="M64" s="118">
        <f>100*M63/$C63</f>
        <v>9.432146294513956</v>
      </c>
      <c r="N64" s="120"/>
      <c r="O64" s="118">
        <f>100*O63/$C63</f>
        <v>3.56111645813282</v>
      </c>
      <c r="P64" s="81"/>
    </row>
    <row r="65" spans="1:16" ht="14.25">
      <c r="A65" s="13"/>
      <c r="B65" s="42" t="s">
        <v>51</v>
      </c>
      <c r="C65" s="118">
        <f>100*C63/C$57</f>
        <v>9.265204209024434</v>
      </c>
      <c r="D65" s="120"/>
      <c r="E65" s="118">
        <f>100*E63/E$57</f>
        <v>6.501547987616099</v>
      </c>
      <c r="F65" s="120"/>
      <c r="G65" s="118">
        <f>100*G63/G$57</f>
        <v>10.00935453695042</v>
      </c>
      <c r="H65" s="120"/>
      <c r="I65" s="118">
        <f>100*I63/I$57</f>
        <v>8.240223463687151</v>
      </c>
      <c r="J65" s="120"/>
      <c r="K65" s="118">
        <f>100*K63/K$57</f>
        <v>8.333333333333334</v>
      </c>
      <c r="L65" s="120"/>
      <c r="M65" s="118">
        <f>100*M63/M$57</f>
        <v>16.58206429780034</v>
      </c>
      <c r="N65" s="120"/>
      <c r="O65" s="118">
        <f>100*O63/O$57</f>
        <v>16.08695652173913</v>
      </c>
      <c r="P65" s="81"/>
    </row>
    <row r="66" spans="1:16" ht="14.25">
      <c r="A66" s="13"/>
      <c r="B66" s="42" t="s">
        <v>53</v>
      </c>
      <c r="C66" s="119">
        <f>SUM(E66:O66)</f>
        <v>3850</v>
      </c>
      <c r="D66" s="120"/>
      <c r="E66" s="3">
        <v>224</v>
      </c>
      <c r="F66" s="120"/>
      <c r="G66" s="3">
        <v>1157</v>
      </c>
      <c r="H66" s="120"/>
      <c r="I66" s="3">
        <v>1450</v>
      </c>
      <c r="J66" s="120"/>
      <c r="K66" s="3">
        <v>759</v>
      </c>
      <c r="L66" s="120"/>
      <c r="M66" s="3">
        <v>189</v>
      </c>
      <c r="N66" s="120"/>
      <c r="O66" s="3">
        <v>71</v>
      </c>
      <c r="P66" s="81"/>
    </row>
    <row r="67" spans="1:16" ht="14.25">
      <c r="A67" s="13"/>
      <c r="B67" s="42" t="s">
        <v>50</v>
      </c>
      <c r="C67" s="118">
        <f>100*C66/$C66</f>
        <v>100</v>
      </c>
      <c r="D67" s="120"/>
      <c r="E67" s="118">
        <f>100*E66/$C66</f>
        <v>5.818181818181818</v>
      </c>
      <c r="F67" s="120"/>
      <c r="G67" s="118">
        <f>100*G66/$C66</f>
        <v>30.051948051948052</v>
      </c>
      <c r="H67" s="120"/>
      <c r="I67" s="118">
        <f>100*I66/$C66</f>
        <v>37.66233766233766</v>
      </c>
      <c r="J67" s="120"/>
      <c r="K67" s="118">
        <f>100*K66/$C66</f>
        <v>19.714285714285715</v>
      </c>
      <c r="L67" s="120"/>
      <c r="M67" s="118">
        <f>100*M66/$C66</f>
        <v>4.909090909090909</v>
      </c>
      <c r="N67" s="120"/>
      <c r="O67" s="118">
        <f>100*O66/$C66</f>
        <v>1.844155844155844</v>
      </c>
      <c r="P67" s="81"/>
    </row>
    <row r="68" spans="1:16" ht="14.25">
      <c r="A68" s="13"/>
      <c r="B68" s="42" t="s">
        <v>51</v>
      </c>
      <c r="C68" s="118">
        <f>100*C66/C$57</f>
        <v>34.332084893882644</v>
      </c>
      <c r="D68" s="120"/>
      <c r="E68" s="118">
        <f>100*E66/E$57</f>
        <v>34.6749226006192</v>
      </c>
      <c r="F68" s="120"/>
      <c r="G68" s="118">
        <f>100*G66/G$57</f>
        <v>36.07733083879015</v>
      </c>
      <c r="H68" s="120"/>
      <c r="I68" s="118">
        <f>100*I66/I$57</f>
        <v>33.75232774674115</v>
      </c>
      <c r="J68" s="120"/>
      <c r="K68" s="118">
        <f>100*K66/K$57</f>
        <v>33.8235294117647</v>
      </c>
      <c r="L68" s="120"/>
      <c r="M68" s="118">
        <f>100*M66/M$57</f>
        <v>31.97969543147208</v>
      </c>
      <c r="N68" s="120"/>
      <c r="O68" s="118">
        <f>100*O66/O$57</f>
        <v>30.869565217391305</v>
      </c>
      <c r="P68" s="81"/>
    </row>
    <row r="69" spans="1:16" ht="14.25">
      <c r="A69" s="13"/>
      <c r="B69" s="42" t="s">
        <v>43</v>
      </c>
      <c r="C69" s="119">
        <f>SUM(E69:O69)</f>
        <v>878</v>
      </c>
      <c r="D69" s="120"/>
      <c r="E69" s="3">
        <v>66</v>
      </c>
      <c r="F69" s="120"/>
      <c r="G69" s="3">
        <v>255</v>
      </c>
      <c r="H69" s="120"/>
      <c r="I69" s="3">
        <v>366</v>
      </c>
      <c r="J69" s="120"/>
      <c r="K69" s="3">
        <v>149</v>
      </c>
      <c r="L69" s="120"/>
      <c r="M69" s="3">
        <v>28</v>
      </c>
      <c r="N69" s="120"/>
      <c r="O69" s="3">
        <v>14</v>
      </c>
      <c r="P69" s="81"/>
    </row>
    <row r="70" spans="1:16" ht="14.25">
      <c r="A70" s="13"/>
      <c r="B70" s="42" t="s">
        <v>50</v>
      </c>
      <c r="C70" s="118">
        <f>100*C69/$C69</f>
        <v>100</v>
      </c>
      <c r="D70" s="120"/>
      <c r="E70" s="118">
        <f>100*E69/$C69</f>
        <v>7.517084282460137</v>
      </c>
      <c r="F70" s="120"/>
      <c r="G70" s="118">
        <f>100*G69/$C69</f>
        <v>29.043280182232348</v>
      </c>
      <c r="H70" s="120"/>
      <c r="I70" s="118">
        <f>100*I69/$C69</f>
        <v>41.68564920273349</v>
      </c>
      <c r="J70" s="120"/>
      <c r="K70" s="118">
        <f>100*K69/$C69</f>
        <v>16.970387243735765</v>
      </c>
      <c r="L70" s="120"/>
      <c r="M70" s="118">
        <f>100*M69/$C69</f>
        <v>3.1890660592255125</v>
      </c>
      <c r="N70" s="120"/>
      <c r="O70" s="118">
        <f>100*O69/$C69</f>
        <v>1.5945330296127562</v>
      </c>
      <c r="P70" s="81"/>
    </row>
    <row r="71" spans="1:16" ht="14.25">
      <c r="A71" s="13"/>
      <c r="B71" s="42" t="s">
        <v>51</v>
      </c>
      <c r="C71" s="118">
        <f>100*C69/C$57</f>
        <v>7.829498840734796</v>
      </c>
      <c r="D71" s="120"/>
      <c r="E71" s="118">
        <f>100*E69/E$57</f>
        <v>10.21671826625387</v>
      </c>
      <c r="F71" s="120"/>
      <c r="G71" s="118">
        <f>100*G69/G$57</f>
        <v>7.951356407857811</v>
      </c>
      <c r="H71" s="120"/>
      <c r="I71" s="118">
        <f>100*I69/I$57</f>
        <v>8.519553072625698</v>
      </c>
      <c r="J71" s="120"/>
      <c r="K71" s="118">
        <v>6.7</v>
      </c>
      <c r="L71" s="120"/>
      <c r="M71" s="118">
        <f>100*M69/M$57</f>
        <v>4.737732656514383</v>
      </c>
      <c r="N71" s="120"/>
      <c r="O71" s="118">
        <f>100*O69/O$57</f>
        <v>6.086956521739131</v>
      </c>
      <c r="P71" s="81"/>
    </row>
    <row r="72" spans="1:16" ht="14.25">
      <c r="A72" s="13"/>
      <c r="B72" s="42" t="s">
        <v>54</v>
      </c>
      <c r="C72" s="119">
        <f>SUM(E72:O72)</f>
        <v>1259</v>
      </c>
      <c r="D72" s="120"/>
      <c r="E72" s="3">
        <v>64</v>
      </c>
      <c r="F72" s="120"/>
      <c r="G72" s="3">
        <v>353</v>
      </c>
      <c r="H72" s="120"/>
      <c r="I72" s="3">
        <v>539</v>
      </c>
      <c r="J72" s="120"/>
      <c r="K72" s="3">
        <v>204</v>
      </c>
      <c r="L72" s="120"/>
      <c r="M72" s="3">
        <v>66</v>
      </c>
      <c r="N72" s="120"/>
      <c r="O72" s="3">
        <v>33</v>
      </c>
      <c r="P72" s="81"/>
    </row>
    <row r="73" spans="1:16" ht="14.25">
      <c r="A73" s="13"/>
      <c r="B73" s="42" t="s">
        <v>50</v>
      </c>
      <c r="C73" s="118">
        <f>100*C72/$C72</f>
        <v>100</v>
      </c>
      <c r="D73" s="120"/>
      <c r="E73" s="118">
        <f>100*E72/$C72</f>
        <v>5.083399523431295</v>
      </c>
      <c r="F73" s="120"/>
      <c r="G73" s="118">
        <f>100*G72/$C72</f>
        <v>28.038125496425735</v>
      </c>
      <c r="H73" s="120"/>
      <c r="I73" s="118">
        <f>100*I72/$C72</f>
        <v>42.811755361397935</v>
      </c>
      <c r="J73" s="120"/>
      <c r="K73" s="118">
        <f>100*K72/$C72</f>
        <v>16.20333598093725</v>
      </c>
      <c r="L73" s="120"/>
      <c r="M73" s="118">
        <v>5.3</v>
      </c>
      <c r="N73" s="120"/>
      <c r="O73" s="118">
        <f>100*O72/$C72</f>
        <v>2.6211278792692614</v>
      </c>
      <c r="P73" s="81"/>
    </row>
    <row r="74" spans="1:16" ht="14.25">
      <c r="A74" s="13"/>
      <c r="B74" s="42" t="s">
        <v>51</v>
      </c>
      <c r="C74" s="118">
        <f>100*C72/C$57</f>
        <v>11.227037631532014</v>
      </c>
      <c r="D74" s="120"/>
      <c r="E74" s="118">
        <f>100*E72/E$57</f>
        <v>9.907120743034056</v>
      </c>
      <c r="F74" s="120"/>
      <c r="G74" s="118">
        <f>100*G72/G$57</f>
        <v>11.007171811661989</v>
      </c>
      <c r="H74" s="120"/>
      <c r="I74" s="118">
        <f>100*I72/I$57</f>
        <v>12.54655493482309</v>
      </c>
      <c r="J74" s="120"/>
      <c r="K74" s="118">
        <f>100*K72/K$57</f>
        <v>9.090909090909092</v>
      </c>
      <c r="L74" s="120"/>
      <c r="M74" s="118">
        <f>100*M72/M$57</f>
        <v>11.16751269035533</v>
      </c>
      <c r="N74" s="120"/>
      <c r="O74" s="118">
        <f>100*O72/O$57</f>
        <v>14.347826086956522</v>
      </c>
      <c r="P74" s="81"/>
    </row>
    <row r="75" spans="1:16" ht="14.25">
      <c r="A75" s="13"/>
      <c r="B75" s="42" t="s">
        <v>45</v>
      </c>
      <c r="C75" s="119">
        <f>SUM(E75:O75)</f>
        <v>4164</v>
      </c>
      <c r="D75" s="120"/>
      <c r="E75" s="3">
        <v>249</v>
      </c>
      <c r="F75" s="120"/>
      <c r="G75" s="3">
        <v>1104</v>
      </c>
      <c r="H75" s="120"/>
      <c r="I75" s="3">
        <v>1583</v>
      </c>
      <c r="J75" s="120"/>
      <c r="K75" s="3">
        <v>945</v>
      </c>
      <c r="L75" s="120"/>
      <c r="M75" s="3">
        <v>209</v>
      </c>
      <c r="N75" s="120"/>
      <c r="O75" s="3">
        <v>74</v>
      </c>
      <c r="P75" s="81"/>
    </row>
    <row r="76" spans="1:16" ht="14.25">
      <c r="A76" s="13"/>
      <c r="B76" s="42" t="s">
        <v>50</v>
      </c>
      <c r="C76" s="118">
        <f>100*C75/$C75</f>
        <v>100</v>
      </c>
      <c r="D76" s="120"/>
      <c r="E76" s="118">
        <f>100*E75/$C75</f>
        <v>5.979827089337176</v>
      </c>
      <c r="F76" s="120"/>
      <c r="G76" s="118">
        <f>100*G75/$C75</f>
        <v>26.512968299711815</v>
      </c>
      <c r="H76" s="120"/>
      <c r="I76" s="118">
        <f>100*I75/$C75</f>
        <v>38.016330451488955</v>
      </c>
      <c r="J76" s="120"/>
      <c r="K76" s="118">
        <f>100*K75/$C75</f>
        <v>22.694524495677232</v>
      </c>
      <c r="L76" s="120"/>
      <c r="M76" s="118">
        <f>100*M75/$C75</f>
        <v>5.019212295869356</v>
      </c>
      <c r="N76" s="120"/>
      <c r="O76" s="118">
        <f>100*O75/$C75</f>
        <v>1.7771373679154658</v>
      </c>
      <c r="P76" s="81"/>
    </row>
    <row r="77" spans="1:16" ht="14.25">
      <c r="A77" s="43"/>
      <c r="B77" s="44" t="s">
        <v>51</v>
      </c>
      <c r="C77" s="122">
        <v>37.2</v>
      </c>
      <c r="D77" s="123"/>
      <c r="E77" s="124">
        <f>100*E75/E$57</f>
        <v>38.54489164086687</v>
      </c>
      <c r="F77" s="123"/>
      <c r="G77" s="124">
        <f>100*G75/G$57</f>
        <v>34.42469597754911</v>
      </c>
      <c r="H77" s="123"/>
      <c r="I77" s="124">
        <v>36.9</v>
      </c>
      <c r="J77" s="123"/>
      <c r="K77" s="124">
        <f>100*K75/K$57</f>
        <v>42.11229946524064</v>
      </c>
      <c r="L77" s="123"/>
      <c r="M77" s="124">
        <v>35.3</v>
      </c>
      <c r="N77" s="123"/>
      <c r="O77" s="124">
        <f>100*O75/O$57</f>
        <v>32.17391304347826</v>
      </c>
      <c r="P77" s="80"/>
    </row>
    <row r="78" spans="1:16" ht="14.25">
      <c r="A78" s="13" t="s">
        <v>66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4.25">
      <c r="A79" s="13" t="s">
        <v>55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</sheetData>
  <sheetProtection/>
  <mergeCells count="32">
    <mergeCell ref="A8:B10"/>
    <mergeCell ref="A12:B12"/>
    <mergeCell ref="K9:L9"/>
    <mergeCell ref="M9:N9"/>
    <mergeCell ref="A14:B14"/>
    <mergeCell ref="A16:B16"/>
    <mergeCell ref="A35:B35"/>
    <mergeCell ref="A5:T5"/>
    <mergeCell ref="A6:T6"/>
    <mergeCell ref="C9:D9"/>
    <mergeCell ref="E9:F9"/>
    <mergeCell ref="G9:H9"/>
    <mergeCell ref="G55:H55"/>
    <mergeCell ref="E55:F55"/>
    <mergeCell ref="C55:D55"/>
    <mergeCell ref="O8:T8"/>
    <mergeCell ref="O9:P9"/>
    <mergeCell ref="Q9:R9"/>
    <mergeCell ref="S9:T9"/>
    <mergeCell ref="C8:H8"/>
    <mergeCell ref="I8:N8"/>
    <mergeCell ref="I9:J9"/>
    <mergeCell ref="A57:B57"/>
    <mergeCell ref="A52:O52"/>
    <mergeCell ref="A54:B55"/>
    <mergeCell ref="A3:T3"/>
    <mergeCell ref="A51:O51"/>
    <mergeCell ref="C54:O54"/>
    <mergeCell ref="O55:P55"/>
    <mergeCell ref="M55:N55"/>
    <mergeCell ref="K55:L55"/>
    <mergeCell ref="I55:J55"/>
  </mergeCells>
  <printOptions horizontalCentered="1" verticalCentered="1"/>
  <pageMargins left="0.5118110236220472" right="0.31496062992125984" top="0.31496062992125984" bottom="0.11811023622047245" header="0" footer="0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8.75" customHeight="1"/>
  <cols>
    <col min="1" max="1" width="2.59765625" style="13" customWidth="1"/>
    <col min="2" max="2" width="37.59765625" style="13" customWidth="1"/>
    <col min="3" max="12" width="13.8984375" style="13" customWidth="1"/>
    <col min="13" max="16384" width="9" style="13" customWidth="1"/>
  </cols>
  <sheetData>
    <row r="1" spans="1:12" ht="18.75" customHeight="1">
      <c r="A1" s="152" t="s">
        <v>292</v>
      </c>
      <c r="L1" s="153" t="s">
        <v>293</v>
      </c>
    </row>
    <row r="3" spans="1:12" ht="18.75" customHeight="1">
      <c r="A3" s="167" t="s">
        <v>123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8.75" customHeight="1">
      <c r="A4" s="192" t="s">
        <v>124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ht="18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8.75" customHeight="1">
      <c r="A6" s="193" t="s">
        <v>76</v>
      </c>
      <c r="B6" s="194"/>
      <c r="C6" s="197" t="s">
        <v>77</v>
      </c>
      <c r="D6" s="198"/>
      <c r="E6" s="197" t="s">
        <v>78</v>
      </c>
      <c r="F6" s="198"/>
      <c r="G6" s="46" t="s">
        <v>79</v>
      </c>
      <c r="H6" s="46"/>
      <c r="I6" s="199" t="s">
        <v>80</v>
      </c>
      <c r="J6" s="197" t="s">
        <v>81</v>
      </c>
      <c r="K6" s="198"/>
      <c r="L6" s="201" t="s">
        <v>80</v>
      </c>
    </row>
    <row r="7" spans="1:12" ht="18.75" customHeight="1">
      <c r="A7" s="195"/>
      <c r="B7" s="196"/>
      <c r="C7" s="47" t="s">
        <v>82</v>
      </c>
      <c r="D7" s="48" t="s">
        <v>83</v>
      </c>
      <c r="E7" s="47" t="s">
        <v>82</v>
      </c>
      <c r="F7" s="48" t="s">
        <v>83</v>
      </c>
      <c r="G7" s="47" t="s">
        <v>82</v>
      </c>
      <c r="H7" s="48" t="s">
        <v>83</v>
      </c>
      <c r="I7" s="200"/>
      <c r="J7" s="47" t="s">
        <v>82</v>
      </c>
      <c r="K7" s="48" t="s">
        <v>83</v>
      </c>
      <c r="L7" s="202"/>
    </row>
    <row r="8" spans="1:12" ht="18.75" customHeight="1">
      <c r="A8" s="49"/>
      <c r="B8" s="50"/>
      <c r="C8" s="16" t="s">
        <v>84</v>
      </c>
      <c r="D8" s="16" t="s">
        <v>84</v>
      </c>
      <c r="E8" s="16" t="s">
        <v>85</v>
      </c>
      <c r="F8" s="16" t="s">
        <v>85</v>
      </c>
      <c r="G8" s="16" t="s">
        <v>86</v>
      </c>
      <c r="H8" s="16" t="s">
        <v>86</v>
      </c>
      <c r="I8" s="16" t="s">
        <v>86</v>
      </c>
      <c r="J8" s="16" t="s">
        <v>85</v>
      </c>
      <c r="K8" s="16" t="s">
        <v>85</v>
      </c>
      <c r="L8" s="16" t="s">
        <v>86</v>
      </c>
    </row>
    <row r="9" spans="1:12" ht="18.75" customHeight="1">
      <c r="A9" s="190" t="s">
        <v>87</v>
      </c>
      <c r="B9" s="191"/>
      <c r="C9" s="88">
        <f>SUM(C10:C41)</f>
        <v>13461</v>
      </c>
      <c r="D9" s="88">
        <f>SUM(D10:D41)</f>
        <v>12696</v>
      </c>
      <c r="E9" s="88">
        <f>SUM(E10:E41)</f>
        <v>1490615</v>
      </c>
      <c r="F9" s="88">
        <f>SUM(F10:F41)</f>
        <v>1548531</v>
      </c>
      <c r="G9" s="128">
        <f>100*E9/E$9</f>
        <v>100</v>
      </c>
      <c r="H9" s="128">
        <f>100*F9/F$9</f>
        <v>100</v>
      </c>
      <c r="I9" s="129">
        <v>-0.3</v>
      </c>
      <c r="J9" s="130">
        <f>E9/C9</f>
        <v>110.73582943317733</v>
      </c>
      <c r="K9" s="130">
        <f>F9/D9</f>
        <v>121.96999054820417</v>
      </c>
      <c r="L9" s="131">
        <v>8.3</v>
      </c>
    </row>
    <row r="10" spans="1:12" ht="18.75" customHeight="1">
      <c r="A10" s="49"/>
      <c r="B10" s="51" t="s">
        <v>88</v>
      </c>
      <c r="C10" s="16">
        <v>21</v>
      </c>
      <c r="D10" s="16">
        <v>22</v>
      </c>
      <c r="E10" s="17">
        <v>226417</v>
      </c>
      <c r="F10" s="17">
        <v>260458</v>
      </c>
      <c r="G10" s="132">
        <f aca="true" t="shared" si="0" ref="G10:G41">100*E10/E$9</f>
        <v>15.189502319512416</v>
      </c>
      <c r="H10" s="132">
        <f aca="true" t="shared" si="1" ref="H10:H41">100*F10/F$9</f>
        <v>16.81968265407667</v>
      </c>
      <c r="I10" s="133">
        <f>100*(F10-E10)/E10</f>
        <v>15.034648458375475</v>
      </c>
      <c r="J10" s="134">
        <f aca="true" t="shared" si="2" ref="J10:J41">E10/C10</f>
        <v>10781.761904761905</v>
      </c>
      <c r="K10" s="134">
        <f aca="true" t="shared" si="3" ref="K10:K41">F10/D10</f>
        <v>11839</v>
      </c>
      <c r="L10" s="135">
        <v>9.8</v>
      </c>
    </row>
    <row r="11" spans="1:12" ht="18.75" customHeight="1">
      <c r="A11" s="49"/>
      <c r="B11" s="51" t="s">
        <v>89</v>
      </c>
      <c r="C11" s="16">
        <v>22</v>
      </c>
      <c r="D11" s="16">
        <v>41</v>
      </c>
      <c r="E11" s="17">
        <v>2201</v>
      </c>
      <c r="F11" s="17">
        <v>7583</v>
      </c>
      <c r="G11" s="132">
        <f t="shared" si="0"/>
        <v>0.14765717505861675</v>
      </c>
      <c r="H11" s="132">
        <f t="shared" si="1"/>
        <v>0.4896899061110175</v>
      </c>
      <c r="I11" s="133">
        <v>107.1</v>
      </c>
      <c r="J11" s="134">
        <f t="shared" si="2"/>
        <v>100.04545454545455</v>
      </c>
      <c r="K11" s="134">
        <f t="shared" si="3"/>
        <v>184.9512195121951</v>
      </c>
      <c r="L11" s="135">
        <v>71.8</v>
      </c>
    </row>
    <row r="12" spans="1:12" ht="18.75" customHeight="1">
      <c r="A12" s="49"/>
      <c r="B12" s="51" t="s">
        <v>90</v>
      </c>
      <c r="C12" s="16">
        <v>566</v>
      </c>
      <c r="D12" s="16">
        <v>485</v>
      </c>
      <c r="E12" s="17">
        <v>45572</v>
      </c>
      <c r="F12" s="17">
        <v>43198</v>
      </c>
      <c r="G12" s="132">
        <f t="shared" si="0"/>
        <v>3.0572616000778203</v>
      </c>
      <c r="H12" s="132">
        <f t="shared" si="1"/>
        <v>2.7896115738076928</v>
      </c>
      <c r="I12" s="133">
        <v>-10.5</v>
      </c>
      <c r="J12" s="134">
        <f t="shared" si="2"/>
        <v>80.51590106007068</v>
      </c>
      <c r="K12" s="134">
        <f t="shared" si="3"/>
        <v>89.0680412371134</v>
      </c>
      <c r="L12" s="135">
        <v>3.4</v>
      </c>
    </row>
    <row r="13" spans="1:12" ht="18.75" customHeight="1">
      <c r="A13" s="49"/>
      <c r="B13" s="51" t="s">
        <v>91</v>
      </c>
      <c r="C13" s="16">
        <v>301</v>
      </c>
      <c r="D13" s="16">
        <v>277</v>
      </c>
      <c r="E13" s="17">
        <v>45414</v>
      </c>
      <c r="F13" s="17">
        <v>40719</v>
      </c>
      <c r="G13" s="132">
        <f t="shared" si="0"/>
        <v>3.0466619482562565</v>
      </c>
      <c r="H13" s="132">
        <f t="shared" si="1"/>
        <v>2.6295243685789953</v>
      </c>
      <c r="I13" s="133">
        <v>-15.6</v>
      </c>
      <c r="J13" s="134">
        <f t="shared" si="2"/>
        <v>150.87707641196013</v>
      </c>
      <c r="K13" s="134">
        <f t="shared" si="3"/>
        <v>147</v>
      </c>
      <c r="L13" s="135">
        <v>-2.6</v>
      </c>
    </row>
    <row r="14" spans="1:12" ht="18.75" customHeight="1">
      <c r="A14" s="49"/>
      <c r="B14" s="51" t="s">
        <v>92</v>
      </c>
      <c r="C14" s="17">
        <v>998</v>
      </c>
      <c r="D14" s="17">
        <v>932</v>
      </c>
      <c r="E14" s="17">
        <v>103695</v>
      </c>
      <c r="F14" s="17">
        <v>88337</v>
      </c>
      <c r="G14" s="132">
        <f t="shared" si="0"/>
        <v>6.956524655930606</v>
      </c>
      <c r="H14" s="132">
        <f t="shared" si="1"/>
        <v>5.70456774840155</v>
      </c>
      <c r="I14" s="133">
        <v>-16.7</v>
      </c>
      <c r="J14" s="134">
        <f t="shared" si="2"/>
        <v>103.90280561122245</v>
      </c>
      <c r="K14" s="134">
        <f t="shared" si="3"/>
        <v>94.78218884120172</v>
      </c>
      <c r="L14" s="135">
        <v>-8.3</v>
      </c>
    </row>
    <row r="15" spans="1:12" ht="18.75" customHeight="1">
      <c r="A15" s="49"/>
      <c r="B15" s="51" t="s">
        <v>93</v>
      </c>
      <c r="C15" s="16">
        <v>254</v>
      </c>
      <c r="D15" s="16">
        <v>215</v>
      </c>
      <c r="E15" s="17">
        <v>23820</v>
      </c>
      <c r="F15" s="17">
        <v>21652</v>
      </c>
      <c r="G15" s="132">
        <f t="shared" si="0"/>
        <v>1.597998141706611</v>
      </c>
      <c r="H15" s="132">
        <f t="shared" si="1"/>
        <v>1.3982283854827575</v>
      </c>
      <c r="I15" s="133">
        <v>-12.4</v>
      </c>
      <c r="J15" s="134">
        <f t="shared" si="2"/>
        <v>93.77952755905511</v>
      </c>
      <c r="K15" s="134">
        <f t="shared" si="3"/>
        <v>100.70697674418605</v>
      </c>
      <c r="L15" s="135">
        <v>6.7</v>
      </c>
    </row>
    <row r="16" spans="1:12" ht="18.75" customHeight="1">
      <c r="A16" s="49"/>
      <c r="B16" s="52" t="s">
        <v>94</v>
      </c>
      <c r="C16" s="16">
        <v>334</v>
      </c>
      <c r="D16" s="16">
        <v>334</v>
      </c>
      <c r="E16" s="17">
        <v>35000</v>
      </c>
      <c r="F16" s="17">
        <v>51618</v>
      </c>
      <c r="G16" s="132">
        <f t="shared" si="0"/>
        <v>2.3480241376881352</v>
      </c>
      <c r="H16" s="132">
        <f t="shared" si="1"/>
        <v>3.3333527065328368</v>
      </c>
      <c r="I16" s="133">
        <v>42.9</v>
      </c>
      <c r="J16" s="134">
        <f t="shared" si="2"/>
        <v>104.79041916167665</v>
      </c>
      <c r="K16" s="134">
        <f t="shared" si="3"/>
        <v>154.5449101796407</v>
      </c>
      <c r="L16" s="135">
        <v>47.9</v>
      </c>
    </row>
    <row r="17" spans="1:12" ht="18.75" customHeight="1">
      <c r="A17" s="49"/>
      <c r="B17" s="51" t="s">
        <v>95</v>
      </c>
      <c r="C17" s="16">
        <v>679</v>
      </c>
      <c r="D17" s="16">
        <v>556</v>
      </c>
      <c r="E17" s="17">
        <v>152915</v>
      </c>
      <c r="F17" s="17">
        <v>158631</v>
      </c>
      <c r="G17" s="132">
        <f t="shared" si="0"/>
        <v>10.258517457559464</v>
      </c>
      <c r="H17" s="132">
        <f t="shared" si="1"/>
        <v>10.243966701344693</v>
      </c>
      <c r="I17" s="133">
        <v>5.8</v>
      </c>
      <c r="J17" s="134">
        <f t="shared" si="2"/>
        <v>225.20618556701032</v>
      </c>
      <c r="K17" s="134">
        <f t="shared" si="3"/>
        <v>285.3075539568345</v>
      </c>
      <c r="L17" s="135">
        <v>25.8</v>
      </c>
    </row>
    <row r="18" spans="1:12" ht="18.75" customHeight="1">
      <c r="A18" s="49"/>
      <c r="B18" s="51" t="s">
        <v>96</v>
      </c>
      <c r="C18" s="17">
        <v>953</v>
      </c>
      <c r="D18" s="17">
        <v>892</v>
      </c>
      <c r="E18" s="17">
        <v>58726</v>
      </c>
      <c r="F18" s="17">
        <v>46800</v>
      </c>
      <c r="G18" s="132">
        <f t="shared" si="0"/>
        <v>3.9397161574249555</v>
      </c>
      <c r="H18" s="132">
        <f t="shared" si="1"/>
        <v>3.0222191225103017</v>
      </c>
      <c r="I18" s="133">
        <v>-24.1</v>
      </c>
      <c r="J18" s="134">
        <f t="shared" si="2"/>
        <v>61.622245540398744</v>
      </c>
      <c r="K18" s="134">
        <f t="shared" si="3"/>
        <v>52.46636771300449</v>
      </c>
      <c r="L18" s="135">
        <v>-16.4</v>
      </c>
    </row>
    <row r="19" spans="1:12" ht="18.75" customHeight="1">
      <c r="A19" s="49"/>
      <c r="B19" s="51" t="s">
        <v>97</v>
      </c>
      <c r="C19" s="16">
        <v>137</v>
      </c>
      <c r="D19" s="16">
        <v>128</v>
      </c>
      <c r="E19" s="17">
        <v>7395</v>
      </c>
      <c r="F19" s="17">
        <v>5343</v>
      </c>
      <c r="G19" s="132">
        <f t="shared" si="0"/>
        <v>0.49610395709153604</v>
      </c>
      <c r="H19" s="132">
        <f t="shared" si="1"/>
        <v>0.34503668315325947</v>
      </c>
      <c r="I19" s="133">
        <v>-32.7</v>
      </c>
      <c r="J19" s="134">
        <f t="shared" si="2"/>
        <v>53.97810218978102</v>
      </c>
      <c r="K19" s="134">
        <f t="shared" si="3"/>
        <v>41.7421875</v>
      </c>
      <c r="L19" s="135">
        <v>-23.8</v>
      </c>
    </row>
    <row r="20" spans="1:12" ht="18.75" customHeight="1">
      <c r="A20" s="49"/>
      <c r="B20" s="51" t="s">
        <v>98</v>
      </c>
      <c r="C20" s="16">
        <v>411</v>
      </c>
      <c r="D20" s="16">
        <v>355</v>
      </c>
      <c r="E20" s="17">
        <v>19553</v>
      </c>
      <c r="F20" s="17">
        <v>18501</v>
      </c>
      <c r="G20" s="132">
        <f t="shared" si="0"/>
        <v>1.3117404561204604</v>
      </c>
      <c r="H20" s="132">
        <f t="shared" si="1"/>
        <v>1.1947452133667327</v>
      </c>
      <c r="I20" s="133">
        <v>-9.6</v>
      </c>
      <c r="J20" s="134">
        <f t="shared" si="2"/>
        <v>47.57420924574209</v>
      </c>
      <c r="K20" s="134">
        <f t="shared" si="3"/>
        <v>52.115492957746476</v>
      </c>
      <c r="L20" s="135">
        <v>-2</v>
      </c>
    </row>
    <row r="21" spans="1:12" ht="18.75" customHeight="1">
      <c r="A21" s="49"/>
      <c r="B21" s="51" t="s">
        <v>99</v>
      </c>
      <c r="C21" s="16">
        <v>75</v>
      </c>
      <c r="D21" s="16">
        <v>90</v>
      </c>
      <c r="E21" s="17">
        <v>8347</v>
      </c>
      <c r="F21" s="17">
        <v>7527</v>
      </c>
      <c r="G21" s="132">
        <f t="shared" si="0"/>
        <v>0.5599702136366533</v>
      </c>
      <c r="H21" s="132">
        <f t="shared" si="1"/>
        <v>0.48607357553707353</v>
      </c>
      <c r="I21" s="133">
        <v>-12.6</v>
      </c>
      <c r="J21" s="134">
        <f t="shared" si="2"/>
        <v>111.29333333333334</v>
      </c>
      <c r="K21" s="134">
        <f t="shared" si="3"/>
        <v>83.63333333333334</v>
      </c>
      <c r="L21" s="135">
        <v>-19.8</v>
      </c>
    </row>
    <row r="22" spans="1:12" ht="18.75" customHeight="1">
      <c r="A22" s="49"/>
      <c r="B22" s="51" t="s">
        <v>100</v>
      </c>
      <c r="C22" s="16">
        <v>219</v>
      </c>
      <c r="D22" s="16">
        <v>233</v>
      </c>
      <c r="E22" s="17">
        <v>13161</v>
      </c>
      <c r="F22" s="17">
        <v>14542</v>
      </c>
      <c r="G22" s="132">
        <f t="shared" si="0"/>
        <v>0.8829241621746728</v>
      </c>
      <c r="H22" s="132">
        <f t="shared" si="1"/>
        <v>0.939083557255231</v>
      </c>
      <c r="I22" s="133">
        <v>-1.7</v>
      </c>
      <c r="J22" s="134">
        <f t="shared" si="2"/>
        <v>60.0958904109589</v>
      </c>
      <c r="K22" s="134">
        <f t="shared" si="3"/>
        <v>62.412017167381975</v>
      </c>
      <c r="L22" s="135">
        <v>-1.2</v>
      </c>
    </row>
    <row r="23" spans="1:12" ht="18.75" customHeight="1">
      <c r="A23" s="49"/>
      <c r="B23" s="51" t="s">
        <v>101</v>
      </c>
      <c r="C23" s="17">
        <v>1045</v>
      </c>
      <c r="D23" s="17">
        <v>1022</v>
      </c>
      <c r="E23" s="17">
        <v>42903</v>
      </c>
      <c r="F23" s="17">
        <v>45376</v>
      </c>
      <c r="G23" s="132">
        <f t="shared" si="0"/>
        <v>2.8782079879781164</v>
      </c>
      <c r="H23" s="132">
        <f t="shared" si="1"/>
        <v>2.930261002201441</v>
      </c>
      <c r="I23" s="133">
        <v>-3.7</v>
      </c>
      <c r="J23" s="134">
        <f t="shared" si="2"/>
        <v>41.0555023923445</v>
      </c>
      <c r="K23" s="134">
        <f t="shared" si="3"/>
        <v>44.39921722113503</v>
      </c>
      <c r="L23" s="135">
        <v>1.6</v>
      </c>
    </row>
    <row r="24" spans="1:12" ht="18.75" customHeight="1">
      <c r="A24" s="49"/>
      <c r="B24" s="51" t="s">
        <v>102</v>
      </c>
      <c r="C24" s="16">
        <v>286</v>
      </c>
      <c r="D24" s="16">
        <v>265</v>
      </c>
      <c r="E24" s="17">
        <v>10237</v>
      </c>
      <c r="F24" s="17">
        <v>8824</v>
      </c>
      <c r="G24" s="132">
        <f t="shared" si="0"/>
        <v>0.6867635170718126</v>
      </c>
      <c r="H24" s="132">
        <f t="shared" si="1"/>
        <v>0.5698303747228826</v>
      </c>
      <c r="I24" s="133">
        <v>-16.1</v>
      </c>
      <c r="J24" s="134">
        <f t="shared" si="2"/>
        <v>35.79370629370629</v>
      </c>
      <c r="K24" s="134">
        <f t="shared" si="3"/>
        <v>33.29811320754717</v>
      </c>
      <c r="L24" s="135">
        <v>-6.5</v>
      </c>
    </row>
    <row r="25" spans="1:12" ht="18.75" customHeight="1">
      <c r="A25" s="49"/>
      <c r="B25" s="51" t="s">
        <v>103</v>
      </c>
      <c r="C25" s="17">
        <v>1505</v>
      </c>
      <c r="D25" s="17">
        <v>1318</v>
      </c>
      <c r="E25" s="17">
        <v>83909</v>
      </c>
      <c r="F25" s="17">
        <v>89134</v>
      </c>
      <c r="G25" s="132">
        <f t="shared" si="0"/>
        <v>5.629153067693536</v>
      </c>
      <c r="H25" s="132">
        <f t="shared" si="1"/>
        <v>5.7560358817485735</v>
      </c>
      <c r="I25" s="133">
        <v>-2.4</v>
      </c>
      <c r="J25" s="134">
        <f t="shared" si="2"/>
        <v>55.753488372093024</v>
      </c>
      <c r="K25" s="134">
        <f t="shared" si="3"/>
        <v>67.62822458270107</v>
      </c>
      <c r="L25" s="135">
        <v>5.1</v>
      </c>
    </row>
    <row r="26" spans="1:12" ht="18.75" customHeight="1">
      <c r="A26" s="49"/>
      <c r="B26" s="51" t="s">
        <v>104</v>
      </c>
      <c r="C26" s="16">
        <v>223</v>
      </c>
      <c r="D26" s="16">
        <v>205</v>
      </c>
      <c r="E26" s="17">
        <v>29251</v>
      </c>
      <c r="F26" s="17">
        <v>29397</v>
      </c>
      <c r="G26" s="132">
        <f t="shared" si="0"/>
        <v>1.9623444014718756</v>
      </c>
      <c r="H26" s="132">
        <f t="shared" si="1"/>
        <v>1.8983798193255415</v>
      </c>
      <c r="I26" s="133">
        <v>-8.4</v>
      </c>
      <c r="J26" s="134">
        <f t="shared" si="2"/>
        <v>131.17040358744396</v>
      </c>
      <c r="K26" s="134">
        <f t="shared" si="3"/>
        <v>143.4</v>
      </c>
      <c r="L26" s="135">
        <v>0.5</v>
      </c>
    </row>
    <row r="27" spans="1:12" ht="18.75" customHeight="1">
      <c r="A27" s="49"/>
      <c r="B27" s="51" t="s">
        <v>105</v>
      </c>
      <c r="C27" s="16">
        <v>172</v>
      </c>
      <c r="D27" s="16">
        <v>165</v>
      </c>
      <c r="E27" s="17">
        <v>9776</v>
      </c>
      <c r="F27" s="17">
        <v>8466</v>
      </c>
      <c r="G27" s="132">
        <f t="shared" si="0"/>
        <v>0.6558366848582632</v>
      </c>
      <c r="H27" s="132">
        <f t="shared" si="1"/>
        <v>0.5467116899823122</v>
      </c>
      <c r="I27" s="133">
        <v>-17.8</v>
      </c>
      <c r="J27" s="134">
        <f t="shared" si="2"/>
        <v>56.83720930232558</v>
      </c>
      <c r="K27" s="134">
        <f t="shared" si="3"/>
        <v>51.30909090909091</v>
      </c>
      <c r="L27" s="135">
        <v>-12.2</v>
      </c>
    </row>
    <row r="28" spans="1:12" ht="18.75" customHeight="1">
      <c r="A28" s="49"/>
      <c r="B28" s="51" t="s">
        <v>106</v>
      </c>
      <c r="C28" s="16">
        <v>269</v>
      </c>
      <c r="D28" s="16">
        <v>221</v>
      </c>
      <c r="E28" s="17">
        <v>108063</v>
      </c>
      <c r="F28" s="17">
        <v>99022</v>
      </c>
      <c r="G28" s="132">
        <f t="shared" si="0"/>
        <v>7.2495580683140854</v>
      </c>
      <c r="H28" s="132">
        <f t="shared" si="1"/>
        <v>6.394576537376391</v>
      </c>
      <c r="I28" s="133">
        <v>-9.4</v>
      </c>
      <c r="J28" s="134">
        <f t="shared" si="2"/>
        <v>401.7211895910781</v>
      </c>
      <c r="K28" s="134">
        <f t="shared" si="3"/>
        <v>448.0633484162896</v>
      </c>
      <c r="L28" s="135">
        <v>4.4</v>
      </c>
    </row>
    <row r="29" spans="1:12" ht="18.75" customHeight="1">
      <c r="A29" s="49"/>
      <c r="B29" s="51" t="s">
        <v>107</v>
      </c>
      <c r="C29" s="16">
        <v>213</v>
      </c>
      <c r="D29" s="16">
        <v>197</v>
      </c>
      <c r="E29" s="17">
        <v>39346</v>
      </c>
      <c r="F29" s="17">
        <v>46665</v>
      </c>
      <c r="G29" s="132">
        <f t="shared" si="0"/>
        <v>2.639581649185068</v>
      </c>
      <c r="H29" s="132">
        <f t="shared" si="1"/>
        <v>3.0135011827338296</v>
      </c>
      <c r="I29" s="133">
        <v>20.4</v>
      </c>
      <c r="J29" s="134">
        <f t="shared" si="2"/>
        <v>184.72300469483568</v>
      </c>
      <c r="K29" s="134">
        <f t="shared" si="3"/>
        <v>236.87817258883248</v>
      </c>
      <c r="L29" s="135">
        <v>34.3</v>
      </c>
    </row>
    <row r="30" spans="1:12" ht="18.75" customHeight="1">
      <c r="A30" s="49"/>
      <c r="B30" s="51" t="s">
        <v>108</v>
      </c>
      <c r="C30" s="16">
        <v>126</v>
      </c>
      <c r="D30" s="16">
        <v>126</v>
      </c>
      <c r="E30" s="17">
        <v>15910</v>
      </c>
      <c r="F30" s="17">
        <v>13505</v>
      </c>
      <c r="G30" s="132">
        <f t="shared" si="0"/>
        <v>1.0673446865890923</v>
      </c>
      <c r="H30" s="132">
        <f t="shared" si="1"/>
        <v>0.8721168643055902</v>
      </c>
      <c r="I30" s="133">
        <v>-20</v>
      </c>
      <c r="J30" s="134">
        <f t="shared" si="2"/>
        <v>126.26984126984127</v>
      </c>
      <c r="K30" s="134">
        <f t="shared" si="3"/>
        <v>107.18253968253968</v>
      </c>
      <c r="L30" s="135">
        <v>-11.5</v>
      </c>
    </row>
    <row r="31" spans="1:12" ht="18.75" customHeight="1">
      <c r="A31" s="49"/>
      <c r="B31" s="51" t="s">
        <v>109</v>
      </c>
      <c r="C31" s="16">
        <v>723</v>
      </c>
      <c r="D31" s="16">
        <v>662</v>
      </c>
      <c r="E31" s="17">
        <v>54530</v>
      </c>
      <c r="F31" s="17">
        <v>55844</v>
      </c>
      <c r="G31" s="132">
        <f t="shared" si="0"/>
        <v>3.658221606518115</v>
      </c>
      <c r="H31" s="132">
        <f t="shared" si="1"/>
        <v>3.60625651020225</v>
      </c>
      <c r="I31" s="133">
        <v>-2.2</v>
      </c>
      <c r="J31" s="134">
        <f t="shared" si="2"/>
        <v>75.42185338865836</v>
      </c>
      <c r="K31" s="134">
        <f t="shared" si="3"/>
        <v>84.35649546827794</v>
      </c>
      <c r="L31" s="135">
        <v>10.3</v>
      </c>
    </row>
    <row r="32" spans="1:12" ht="18.75" customHeight="1">
      <c r="A32" s="49"/>
      <c r="B32" s="51" t="s">
        <v>110</v>
      </c>
      <c r="C32" s="16">
        <v>49</v>
      </c>
      <c r="D32" s="16">
        <v>60</v>
      </c>
      <c r="E32" s="17">
        <v>4973</v>
      </c>
      <c r="F32" s="17">
        <v>6389</v>
      </c>
      <c r="G32" s="132">
        <f t="shared" si="0"/>
        <v>0.3336206867635171</v>
      </c>
      <c r="H32" s="132">
        <f t="shared" si="1"/>
        <v>0.41258457208799826</v>
      </c>
      <c r="I32" s="133">
        <v>20.6</v>
      </c>
      <c r="J32" s="134">
        <f t="shared" si="2"/>
        <v>101.48979591836735</v>
      </c>
      <c r="K32" s="134">
        <f t="shared" si="3"/>
        <v>106.48333333333333</v>
      </c>
      <c r="L32" s="135">
        <v>11.5</v>
      </c>
    </row>
    <row r="33" spans="1:12" ht="18.75" customHeight="1">
      <c r="A33" s="49"/>
      <c r="B33" s="51" t="s">
        <v>111</v>
      </c>
      <c r="C33" s="16">
        <v>764</v>
      </c>
      <c r="D33" s="16">
        <v>663</v>
      </c>
      <c r="E33" s="17">
        <v>55810</v>
      </c>
      <c r="F33" s="17">
        <v>51484</v>
      </c>
      <c r="G33" s="132">
        <f t="shared" si="0"/>
        <v>3.7440922035535666</v>
      </c>
      <c r="H33" s="132">
        <f t="shared" si="1"/>
        <v>3.3246993440880424</v>
      </c>
      <c r="I33" s="133">
        <v>-4.6</v>
      </c>
      <c r="J33" s="134">
        <f t="shared" si="2"/>
        <v>73.04973821989529</v>
      </c>
      <c r="K33" s="134">
        <f t="shared" si="3"/>
        <v>77.65309200603318</v>
      </c>
      <c r="L33" s="135">
        <v>2.9</v>
      </c>
    </row>
    <row r="34" spans="1:12" ht="18.75" customHeight="1">
      <c r="A34" s="49"/>
      <c r="B34" s="51" t="s">
        <v>112</v>
      </c>
      <c r="C34" s="16">
        <v>167</v>
      </c>
      <c r="D34" s="16">
        <v>113</v>
      </c>
      <c r="E34" s="17">
        <v>26525</v>
      </c>
      <c r="F34" s="17">
        <v>19470</v>
      </c>
      <c r="G34" s="132">
        <f t="shared" si="0"/>
        <v>1.779466864347937</v>
      </c>
      <c r="H34" s="132">
        <f t="shared" si="1"/>
        <v>1.2573206477622987</v>
      </c>
      <c r="I34" s="133">
        <v>-28.4</v>
      </c>
      <c r="J34" s="134">
        <f t="shared" si="2"/>
        <v>158.8323353293413</v>
      </c>
      <c r="K34" s="134">
        <f t="shared" si="3"/>
        <v>172.30088495575222</v>
      </c>
      <c r="L34" s="135">
        <v>2.7</v>
      </c>
    </row>
    <row r="35" spans="1:12" ht="18.75" customHeight="1">
      <c r="A35" s="49"/>
      <c r="B35" s="51" t="s">
        <v>113</v>
      </c>
      <c r="C35" s="16">
        <v>259</v>
      </c>
      <c r="D35" s="16">
        <v>191</v>
      </c>
      <c r="E35" s="17">
        <v>12601</v>
      </c>
      <c r="F35" s="17">
        <v>10168</v>
      </c>
      <c r="G35" s="132">
        <f t="shared" si="0"/>
        <v>0.8453557759716627</v>
      </c>
      <c r="H35" s="132">
        <f t="shared" si="1"/>
        <v>0.6566223084975373</v>
      </c>
      <c r="I35" s="133">
        <v>-23.9</v>
      </c>
      <c r="J35" s="134">
        <f t="shared" si="2"/>
        <v>48.65250965250965</v>
      </c>
      <c r="K35" s="134">
        <f t="shared" si="3"/>
        <v>53.23560209424084</v>
      </c>
      <c r="L35" s="135">
        <v>-18.6</v>
      </c>
    </row>
    <row r="36" spans="1:12" ht="18.75" customHeight="1">
      <c r="A36" s="49"/>
      <c r="B36" s="51" t="s">
        <v>114</v>
      </c>
      <c r="C36" s="16">
        <v>475</v>
      </c>
      <c r="D36" s="16">
        <v>390</v>
      </c>
      <c r="E36" s="17">
        <v>53125</v>
      </c>
      <c r="F36" s="17">
        <v>56236</v>
      </c>
      <c r="G36" s="132">
        <f t="shared" si="0"/>
        <v>3.5639652089909197</v>
      </c>
      <c r="H36" s="132">
        <f t="shared" si="1"/>
        <v>3.631570824219857</v>
      </c>
      <c r="I36" s="133">
        <v>2.8</v>
      </c>
      <c r="J36" s="134">
        <f t="shared" si="2"/>
        <v>111.84210526315789</v>
      </c>
      <c r="K36" s="134">
        <f t="shared" si="3"/>
        <v>144.1948717948718</v>
      </c>
      <c r="L36" s="135">
        <v>9.4</v>
      </c>
    </row>
    <row r="37" spans="1:12" ht="18.75" customHeight="1">
      <c r="A37" s="49"/>
      <c r="B37" s="52" t="s">
        <v>115</v>
      </c>
      <c r="C37" s="16">
        <v>370</v>
      </c>
      <c r="D37" s="16">
        <v>358</v>
      </c>
      <c r="E37" s="17">
        <v>54357</v>
      </c>
      <c r="F37" s="17">
        <v>67245</v>
      </c>
      <c r="G37" s="132">
        <f t="shared" si="0"/>
        <v>3.646615658637542</v>
      </c>
      <c r="H37" s="132">
        <f t="shared" si="1"/>
        <v>4.3425026686582315</v>
      </c>
      <c r="I37" s="133">
        <v>14.5</v>
      </c>
      <c r="J37" s="134">
        <f t="shared" si="2"/>
        <v>146.9108108108108</v>
      </c>
      <c r="K37" s="134">
        <f t="shared" si="3"/>
        <v>187.83519553072625</v>
      </c>
      <c r="L37" s="135">
        <v>27.8</v>
      </c>
    </row>
    <row r="38" spans="1:12" ht="18.75" customHeight="1">
      <c r="A38" s="49"/>
      <c r="B38" s="51" t="s">
        <v>116</v>
      </c>
      <c r="C38" s="16">
        <v>143</v>
      </c>
      <c r="D38" s="16">
        <v>123</v>
      </c>
      <c r="E38" s="17">
        <v>7262</v>
      </c>
      <c r="F38" s="17">
        <v>5626</v>
      </c>
      <c r="G38" s="132">
        <f t="shared" si="0"/>
        <v>0.48718146536832113</v>
      </c>
      <c r="H38" s="132">
        <f t="shared" si="1"/>
        <v>0.3633120680180119</v>
      </c>
      <c r="I38" s="133">
        <v>-26.5</v>
      </c>
      <c r="J38" s="134">
        <f t="shared" si="2"/>
        <v>50.78321678321678</v>
      </c>
      <c r="K38" s="134">
        <f t="shared" si="3"/>
        <v>45.739837398373986</v>
      </c>
      <c r="L38" s="135">
        <v>-6.3</v>
      </c>
    </row>
    <row r="39" spans="1:12" ht="18.75" customHeight="1">
      <c r="A39" s="49"/>
      <c r="B39" s="51" t="s">
        <v>117</v>
      </c>
      <c r="C39" s="16">
        <v>190</v>
      </c>
      <c r="D39" s="16">
        <v>204</v>
      </c>
      <c r="E39" s="17">
        <v>12748</v>
      </c>
      <c r="F39" s="17">
        <v>13151</v>
      </c>
      <c r="G39" s="132">
        <f t="shared" si="0"/>
        <v>0.8552174773499529</v>
      </c>
      <c r="H39" s="132">
        <f t="shared" si="1"/>
        <v>0.8492564888917303</v>
      </c>
      <c r="I39" s="133">
        <v>-3.8</v>
      </c>
      <c r="J39" s="134">
        <f t="shared" si="2"/>
        <v>67.09473684210526</v>
      </c>
      <c r="K39" s="134">
        <f t="shared" si="3"/>
        <v>64.4656862745098</v>
      </c>
      <c r="L39" s="135">
        <v>-5.3</v>
      </c>
    </row>
    <row r="40" spans="1:12" ht="18.75" customHeight="1">
      <c r="A40" s="49"/>
      <c r="B40" s="51" t="s">
        <v>118</v>
      </c>
      <c r="C40" s="16">
        <v>109</v>
      </c>
      <c r="D40" s="16">
        <v>120</v>
      </c>
      <c r="E40" s="17">
        <v>8654</v>
      </c>
      <c r="F40" s="17">
        <v>10851</v>
      </c>
      <c r="G40" s="132">
        <f t="shared" si="0"/>
        <v>0.580565739644375</v>
      </c>
      <c r="H40" s="132">
        <f t="shared" si="1"/>
        <v>0.700728626033318</v>
      </c>
      <c r="I40" s="133">
        <v>18.1</v>
      </c>
      <c r="J40" s="134">
        <f t="shared" si="2"/>
        <v>79.39449541284404</v>
      </c>
      <c r="K40" s="134">
        <f t="shared" si="3"/>
        <v>90.425</v>
      </c>
      <c r="L40" s="135">
        <v>13.9</v>
      </c>
    </row>
    <row r="41" spans="1:12" ht="18.75" customHeight="1">
      <c r="A41" s="53"/>
      <c r="B41" s="54" t="s">
        <v>119</v>
      </c>
      <c r="C41" s="18">
        <v>1403</v>
      </c>
      <c r="D41" s="18">
        <v>1733</v>
      </c>
      <c r="E41" s="18">
        <v>118419</v>
      </c>
      <c r="F41" s="18">
        <v>146769</v>
      </c>
      <c r="G41" s="136">
        <f t="shared" si="0"/>
        <v>7.944304867454037</v>
      </c>
      <c r="H41" s="136">
        <f t="shared" si="1"/>
        <v>9.477950392985353</v>
      </c>
      <c r="I41" s="137">
        <v>3.6</v>
      </c>
      <c r="J41" s="138">
        <f t="shared" si="2"/>
        <v>84.40413399857448</v>
      </c>
      <c r="K41" s="138">
        <f t="shared" si="3"/>
        <v>84.69070975187536</v>
      </c>
      <c r="L41" s="139">
        <v>8.5</v>
      </c>
    </row>
    <row r="42" ht="18.75" customHeight="1">
      <c r="A42" s="13" t="s">
        <v>120</v>
      </c>
    </row>
    <row r="43" ht="18.75" customHeight="1">
      <c r="A43" s="13" t="s">
        <v>126</v>
      </c>
    </row>
    <row r="44" ht="18.75" customHeight="1">
      <c r="A44" s="13" t="s">
        <v>125</v>
      </c>
    </row>
    <row r="45" ht="18.75" customHeight="1">
      <c r="A45" s="13" t="s">
        <v>121</v>
      </c>
    </row>
    <row r="46" ht="18.75" customHeight="1">
      <c r="A46" s="13" t="s">
        <v>122</v>
      </c>
    </row>
  </sheetData>
  <sheetProtection/>
  <mergeCells count="9">
    <mergeCell ref="A9:B9"/>
    <mergeCell ref="A3:L3"/>
    <mergeCell ref="A4:L4"/>
    <mergeCell ref="A6:B7"/>
    <mergeCell ref="C6:D6"/>
    <mergeCell ref="E6:F6"/>
    <mergeCell ref="I6:I7"/>
    <mergeCell ref="J6:K6"/>
    <mergeCell ref="L6:L7"/>
  </mergeCells>
  <printOptions horizontalCentered="1" verticalCentered="1"/>
  <pageMargins left="0.5118110236220472" right="0.31496062992125984" top="0.31496062992125984" bottom="0.31496062992125984" header="0" footer="0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PageLayoutView="0" workbookViewId="0" topLeftCell="A1">
      <selection activeCell="A11" sqref="A11:B11"/>
    </sheetView>
  </sheetViews>
  <sheetFormatPr defaultColWidth="8.796875" defaultRowHeight="14.25" customHeight="1"/>
  <cols>
    <col min="1" max="1" width="2.59765625" style="13" customWidth="1"/>
    <col min="2" max="2" width="40.59765625" style="13" customWidth="1"/>
    <col min="3" max="5" width="8.59765625" style="13" customWidth="1"/>
    <col min="6" max="13" width="7.59765625" style="13" customWidth="1"/>
    <col min="14" max="14" width="10.5" style="13" customWidth="1"/>
    <col min="15" max="15" width="15.5" style="13" customWidth="1"/>
    <col min="16" max="17" width="12.59765625" style="13" customWidth="1"/>
    <col min="18" max="16384" width="9" style="13" customWidth="1"/>
  </cols>
  <sheetData>
    <row r="1" spans="1:17" ht="18.75" customHeight="1">
      <c r="A1" s="152" t="s">
        <v>294</v>
      </c>
      <c r="Q1" s="153" t="s">
        <v>295</v>
      </c>
    </row>
    <row r="2" ht="18.75" customHeight="1"/>
    <row r="3" spans="1:17" ht="18.75" customHeight="1">
      <c r="A3" s="167" t="s">
        <v>170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8.75" customHeight="1">
      <c r="A4" s="192" t="s">
        <v>127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14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4.25" customHeight="1">
      <c r="A6" s="193" t="s">
        <v>128</v>
      </c>
      <c r="B6" s="194"/>
      <c r="C6" s="208" t="s">
        <v>129</v>
      </c>
      <c r="D6" s="208"/>
      <c r="E6" s="208"/>
      <c r="F6" s="208"/>
      <c r="G6" s="208"/>
      <c r="H6" s="208"/>
      <c r="I6" s="208"/>
      <c r="J6" s="208"/>
      <c r="K6" s="208"/>
      <c r="L6" s="208"/>
      <c r="M6" s="198"/>
      <c r="N6" s="201" t="s">
        <v>130</v>
      </c>
      <c r="O6" s="199" t="s">
        <v>131</v>
      </c>
      <c r="P6" s="199" t="s">
        <v>279</v>
      </c>
      <c r="Q6" s="55"/>
    </row>
    <row r="7" spans="1:17" ht="14.25" customHeight="1">
      <c r="A7" s="161"/>
      <c r="B7" s="207"/>
      <c r="C7" s="212" t="s">
        <v>132</v>
      </c>
      <c r="D7" s="213" t="s">
        <v>133</v>
      </c>
      <c r="E7" s="214"/>
      <c r="F7" s="213" t="s">
        <v>134</v>
      </c>
      <c r="G7" s="215"/>
      <c r="H7" s="215"/>
      <c r="I7" s="215"/>
      <c r="J7" s="215"/>
      <c r="K7" s="215"/>
      <c r="L7" s="215"/>
      <c r="M7" s="216"/>
      <c r="N7" s="209"/>
      <c r="O7" s="211"/>
      <c r="P7" s="211"/>
      <c r="Q7" s="56" t="s">
        <v>135</v>
      </c>
    </row>
    <row r="8" spans="1:17" ht="14.25" customHeight="1">
      <c r="A8" s="161"/>
      <c r="B8" s="207"/>
      <c r="C8" s="207"/>
      <c r="D8" s="205" t="s">
        <v>171</v>
      </c>
      <c r="E8" s="205" t="s">
        <v>172</v>
      </c>
      <c r="F8" s="25" t="s">
        <v>276</v>
      </c>
      <c r="G8" s="25" t="s">
        <v>277</v>
      </c>
      <c r="H8" s="25" t="s">
        <v>278</v>
      </c>
      <c r="I8" s="25" t="s">
        <v>266</v>
      </c>
      <c r="J8" s="25" t="s">
        <v>268</v>
      </c>
      <c r="K8" s="25" t="s">
        <v>270</v>
      </c>
      <c r="L8" s="25" t="s">
        <v>272</v>
      </c>
      <c r="M8" s="56" t="s">
        <v>274</v>
      </c>
      <c r="N8" s="209"/>
      <c r="O8" s="211"/>
      <c r="P8" s="211"/>
      <c r="Q8" s="57" t="s">
        <v>136</v>
      </c>
    </row>
    <row r="9" spans="1:17" ht="14.25" customHeight="1">
      <c r="A9" s="195"/>
      <c r="B9" s="196"/>
      <c r="C9" s="196"/>
      <c r="D9" s="206"/>
      <c r="E9" s="206"/>
      <c r="F9" s="58" t="s">
        <v>137</v>
      </c>
      <c r="G9" s="58" t="s">
        <v>138</v>
      </c>
      <c r="H9" s="58" t="s">
        <v>139</v>
      </c>
      <c r="I9" s="58" t="s">
        <v>267</v>
      </c>
      <c r="J9" s="58" t="s">
        <v>269</v>
      </c>
      <c r="K9" s="58" t="s">
        <v>271</v>
      </c>
      <c r="L9" s="58" t="s">
        <v>273</v>
      </c>
      <c r="M9" s="59" t="s">
        <v>275</v>
      </c>
      <c r="N9" s="210"/>
      <c r="O9" s="200"/>
      <c r="P9" s="200"/>
      <c r="Q9" s="60"/>
    </row>
    <row r="10" spans="1:17" ht="14.25" customHeight="1">
      <c r="A10" s="26"/>
      <c r="B10" s="50"/>
      <c r="C10" s="16" t="s">
        <v>84</v>
      </c>
      <c r="D10" s="16" t="s">
        <v>84</v>
      </c>
      <c r="E10" s="16" t="s">
        <v>84</v>
      </c>
      <c r="F10" s="16" t="s">
        <v>84</v>
      </c>
      <c r="G10" s="16" t="s">
        <v>84</v>
      </c>
      <c r="H10" s="16" t="s">
        <v>84</v>
      </c>
      <c r="I10" s="16" t="s">
        <v>84</v>
      </c>
      <c r="J10" s="16" t="s">
        <v>84</v>
      </c>
      <c r="K10" s="16" t="s">
        <v>84</v>
      </c>
      <c r="L10" s="16" t="s">
        <v>84</v>
      </c>
      <c r="M10" s="16" t="s">
        <v>84</v>
      </c>
      <c r="N10" s="16" t="s">
        <v>140</v>
      </c>
      <c r="O10" s="16" t="s">
        <v>141</v>
      </c>
      <c r="P10" s="16" t="s">
        <v>141</v>
      </c>
      <c r="Q10" s="16" t="s">
        <v>85</v>
      </c>
    </row>
    <row r="11" spans="1:17" s="74" customFormat="1" ht="14.25" customHeight="1">
      <c r="A11" s="190" t="s">
        <v>142</v>
      </c>
      <c r="B11" s="191"/>
      <c r="C11" s="150">
        <f>SUM(C13,C43)</f>
        <v>20167</v>
      </c>
      <c r="D11" s="89">
        <f aca="true" t="shared" si="0" ref="D11:Q11">SUM(D13,D43)</f>
        <v>9812</v>
      </c>
      <c r="E11" s="89">
        <f t="shared" si="0"/>
        <v>10355</v>
      </c>
      <c r="F11" s="89">
        <f t="shared" si="0"/>
        <v>8608</v>
      </c>
      <c r="G11" s="89">
        <f t="shared" si="0"/>
        <v>4674</v>
      </c>
      <c r="H11" s="89">
        <f t="shared" si="0"/>
        <v>3833</v>
      </c>
      <c r="I11" s="89">
        <f t="shared" si="0"/>
        <v>1992</v>
      </c>
      <c r="J11" s="89">
        <f t="shared" si="0"/>
        <v>495</v>
      </c>
      <c r="K11" s="89">
        <f t="shared" si="0"/>
        <v>359</v>
      </c>
      <c r="L11" s="89">
        <f t="shared" si="0"/>
        <v>154</v>
      </c>
      <c r="M11" s="89">
        <f t="shared" si="0"/>
        <v>52</v>
      </c>
      <c r="N11" s="89">
        <v>125261</v>
      </c>
      <c r="O11" s="89">
        <f t="shared" si="0"/>
        <v>521284015</v>
      </c>
      <c r="P11" s="89">
        <f t="shared" si="0"/>
        <v>6975948</v>
      </c>
      <c r="Q11" s="89">
        <f t="shared" si="0"/>
        <v>1548531</v>
      </c>
    </row>
    <row r="12" spans="1:17" s="74" customFormat="1" ht="14.25" customHeight="1">
      <c r="A12" s="84"/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s="74" customFormat="1" ht="14.25" customHeight="1">
      <c r="A13" s="190" t="s">
        <v>143</v>
      </c>
      <c r="B13" s="191"/>
      <c r="C13" s="150">
        <f>SUM(C15:C17,C21,C25,C31,C37)</f>
        <v>4869</v>
      </c>
      <c r="D13" s="89">
        <f aca="true" t="shared" si="1" ref="D13:P13">SUM(D15:D17,D21,D25,D31,D37)</f>
        <v>3784</v>
      </c>
      <c r="E13" s="89">
        <f t="shared" si="1"/>
        <v>1085</v>
      </c>
      <c r="F13" s="89">
        <f t="shared" si="1"/>
        <v>1892</v>
      </c>
      <c r="G13" s="89">
        <f t="shared" si="1"/>
        <v>1267</v>
      </c>
      <c r="H13" s="89">
        <f t="shared" si="1"/>
        <v>938</v>
      </c>
      <c r="I13" s="89">
        <f t="shared" si="1"/>
        <v>494</v>
      </c>
      <c r="J13" s="89">
        <f t="shared" si="1"/>
        <v>135</v>
      </c>
      <c r="K13" s="89">
        <f t="shared" si="1"/>
        <v>94</v>
      </c>
      <c r="L13" s="89">
        <f t="shared" si="1"/>
        <v>33</v>
      </c>
      <c r="M13" s="89">
        <f t="shared" si="1"/>
        <v>16</v>
      </c>
      <c r="N13" s="89">
        <v>45257</v>
      </c>
      <c r="O13" s="89">
        <f t="shared" si="1"/>
        <v>379228535</v>
      </c>
      <c r="P13" s="89">
        <f t="shared" si="1"/>
        <v>3698420</v>
      </c>
      <c r="Q13" s="88" t="s">
        <v>59</v>
      </c>
    </row>
    <row r="14" spans="1:17" s="74" customFormat="1" ht="14.25" customHeight="1">
      <c r="A14" s="84"/>
      <c r="B14" s="85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s="74" customFormat="1" ht="14.25" customHeight="1">
      <c r="A15" s="190" t="s">
        <v>144</v>
      </c>
      <c r="B15" s="191"/>
      <c r="C15" s="150">
        <f aca="true" t="shared" si="2" ref="C15:C54">SUM(D15:E15)</f>
        <v>13</v>
      </c>
      <c r="D15" s="89">
        <v>10</v>
      </c>
      <c r="E15" s="89">
        <v>3</v>
      </c>
      <c r="F15" s="88">
        <v>6</v>
      </c>
      <c r="G15" s="89">
        <v>4</v>
      </c>
      <c r="H15" s="89">
        <v>2</v>
      </c>
      <c r="I15" s="88" t="s">
        <v>4</v>
      </c>
      <c r="J15" s="88" t="s">
        <v>4</v>
      </c>
      <c r="K15" s="89">
        <v>1</v>
      </c>
      <c r="L15" s="88" t="s">
        <v>4</v>
      </c>
      <c r="M15" s="88" t="s">
        <v>4</v>
      </c>
      <c r="N15" s="89">
        <v>204</v>
      </c>
      <c r="O15" s="89">
        <v>1052484</v>
      </c>
      <c r="P15" s="89">
        <v>54936</v>
      </c>
      <c r="Q15" s="88" t="s">
        <v>59</v>
      </c>
    </row>
    <row r="16" spans="1:17" s="74" customFormat="1" ht="14.25" customHeight="1">
      <c r="A16" s="84"/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8"/>
      <c r="N16" s="87"/>
      <c r="O16" s="87"/>
      <c r="P16" s="87"/>
      <c r="Q16" s="87"/>
    </row>
    <row r="17" spans="1:17" s="74" customFormat="1" ht="14.25" customHeight="1">
      <c r="A17" s="190" t="s">
        <v>145</v>
      </c>
      <c r="B17" s="191"/>
      <c r="C17" s="150">
        <f>SUM(C18:C19)</f>
        <v>377</v>
      </c>
      <c r="D17" s="89">
        <f aca="true" t="shared" si="3" ref="D17:P17">SUM(D18:D19)</f>
        <v>266</v>
      </c>
      <c r="E17" s="89">
        <f t="shared" si="3"/>
        <v>111</v>
      </c>
      <c r="F17" s="89">
        <f t="shared" si="3"/>
        <v>109</v>
      </c>
      <c r="G17" s="89">
        <f t="shared" si="3"/>
        <v>107</v>
      </c>
      <c r="H17" s="89">
        <f t="shared" si="3"/>
        <v>88</v>
      </c>
      <c r="I17" s="89">
        <f t="shared" si="3"/>
        <v>50</v>
      </c>
      <c r="J17" s="89">
        <f t="shared" si="3"/>
        <v>12</v>
      </c>
      <c r="K17" s="89">
        <f t="shared" si="3"/>
        <v>7</v>
      </c>
      <c r="L17" s="89">
        <f t="shared" si="3"/>
        <v>2</v>
      </c>
      <c r="M17" s="89">
        <f t="shared" si="3"/>
        <v>2</v>
      </c>
      <c r="N17" s="89">
        <f t="shared" si="3"/>
        <v>2795</v>
      </c>
      <c r="O17" s="89">
        <f t="shared" si="3"/>
        <v>33248564</v>
      </c>
      <c r="P17" s="89">
        <f t="shared" si="3"/>
        <v>24517</v>
      </c>
      <c r="Q17" s="88" t="s">
        <v>59</v>
      </c>
    </row>
    <row r="18" spans="1:17" ht="14.25" customHeight="1">
      <c r="A18" s="61"/>
      <c r="B18" s="51" t="s">
        <v>146</v>
      </c>
      <c r="C18" s="140">
        <f t="shared" si="2"/>
        <v>146</v>
      </c>
      <c r="D18" s="93">
        <v>102</v>
      </c>
      <c r="E18" s="93">
        <v>44</v>
      </c>
      <c r="F18" s="93">
        <v>44</v>
      </c>
      <c r="G18" s="93">
        <v>31</v>
      </c>
      <c r="H18" s="93">
        <v>43</v>
      </c>
      <c r="I18" s="93">
        <v>19</v>
      </c>
      <c r="J18" s="93">
        <v>4</v>
      </c>
      <c r="K18" s="93">
        <v>3</v>
      </c>
      <c r="L18" s="95">
        <v>1</v>
      </c>
      <c r="M18" s="95">
        <v>1</v>
      </c>
      <c r="N18" s="93">
        <v>851</v>
      </c>
      <c r="O18" s="93">
        <v>25771720</v>
      </c>
      <c r="P18" s="93">
        <v>20121</v>
      </c>
      <c r="Q18" s="95" t="s">
        <v>59</v>
      </c>
    </row>
    <row r="19" spans="1:17" ht="14.25" customHeight="1">
      <c r="A19" s="26"/>
      <c r="B19" s="51" t="s">
        <v>147</v>
      </c>
      <c r="C19" s="140">
        <f t="shared" si="2"/>
        <v>231</v>
      </c>
      <c r="D19" s="93">
        <v>164</v>
      </c>
      <c r="E19" s="93">
        <v>67</v>
      </c>
      <c r="F19" s="93">
        <v>65</v>
      </c>
      <c r="G19" s="93">
        <v>76</v>
      </c>
      <c r="H19" s="93">
        <v>45</v>
      </c>
      <c r="I19" s="93">
        <v>31</v>
      </c>
      <c r="J19" s="93">
        <v>8</v>
      </c>
      <c r="K19" s="93">
        <v>4</v>
      </c>
      <c r="L19" s="93">
        <v>1</v>
      </c>
      <c r="M19" s="93">
        <v>1</v>
      </c>
      <c r="N19" s="93">
        <v>1944</v>
      </c>
      <c r="O19" s="93">
        <v>7476844</v>
      </c>
      <c r="P19" s="93">
        <v>4396</v>
      </c>
      <c r="Q19" s="95" t="s">
        <v>59</v>
      </c>
    </row>
    <row r="20" spans="1:17" ht="14.25" customHeight="1">
      <c r="A20" s="26"/>
      <c r="B20" s="51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74" customFormat="1" ht="14.25" customHeight="1">
      <c r="A21" s="190" t="s">
        <v>148</v>
      </c>
      <c r="B21" s="191"/>
      <c r="C21" s="150">
        <f aca="true" t="shared" si="4" ref="C21:P21">SUM(C22:C23)</f>
        <v>1034</v>
      </c>
      <c r="D21" s="89">
        <f t="shared" si="4"/>
        <v>746</v>
      </c>
      <c r="E21" s="89">
        <f t="shared" si="4"/>
        <v>288</v>
      </c>
      <c r="F21" s="89">
        <f t="shared" si="4"/>
        <v>413</v>
      </c>
      <c r="G21" s="89">
        <f t="shared" si="4"/>
        <v>324</v>
      </c>
      <c r="H21" s="89">
        <f t="shared" si="4"/>
        <v>187</v>
      </c>
      <c r="I21" s="89">
        <f t="shared" si="4"/>
        <v>65</v>
      </c>
      <c r="J21" s="89">
        <f t="shared" si="4"/>
        <v>23</v>
      </c>
      <c r="K21" s="89">
        <f t="shared" si="4"/>
        <v>16</v>
      </c>
      <c r="L21" s="89">
        <f t="shared" si="4"/>
        <v>4</v>
      </c>
      <c r="M21" s="89">
        <f t="shared" si="4"/>
        <v>2</v>
      </c>
      <c r="N21" s="89">
        <f t="shared" si="4"/>
        <v>11534</v>
      </c>
      <c r="O21" s="89">
        <f t="shared" si="4"/>
        <v>110601613</v>
      </c>
      <c r="P21" s="89">
        <f t="shared" si="4"/>
        <v>60301</v>
      </c>
      <c r="Q21" s="88" t="s">
        <v>59</v>
      </c>
    </row>
    <row r="22" spans="1:17" ht="14.25" customHeight="1">
      <c r="A22" s="61"/>
      <c r="B22" s="51" t="s">
        <v>149</v>
      </c>
      <c r="C22" s="140">
        <f t="shared" si="2"/>
        <v>417</v>
      </c>
      <c r="D22" s="93">
        <v>301</v>
      </c>
      <c r="E22" s="93">
        <v>116</v>
      </c>
      <c r="F22" s="93">
        <v>183</v>
      </c>
      <c r="G22" s="93">
        <v>118</v>
      </c>
      <c r="H22" s="93">
        <v>69</v>
      </c>
      <c r="I22" s="93">
        <v>29</v>
      </c>
      <c r="J22" s="93">
        <v>7</v>
      </c>
      <c r="K22" s="93">
        <v>8</v>
      </c>
      <c r="L22" s="93">
        <v>2</v>
      </c>
      <c r="M22" s="93">
        <v>1</v>
      </c>
      <c r="N22" s="93">
        <v>4977</v>
      </c>
      <c r="O22" s="93">
        <v>45747563</v>
      </c>
      <c r="P22" s="93">
        <v>18517</v>
      </c>
      <c r="Q22" s="95" t="s">
        <v>59</v>
      </c>
    </row>
    <row r="23" spans="1:17" ht="14.25" customHeight="1">
      <c r="A23" s="26"/>
      <c r="B23" s="51" t="s">
        <v>150</v>
      </c>
      <c r="C23" s="140">
        <f t="shared" si="2"/>
        <v>617</v>
      </c>
      <c r="D23" s="93">
        <v>445</v>
      </c>
      <c r="E23" s="93">
        <v>172</v>
      </c>
      <c r="F23" s="93">
        <v>230</v>
      </c>
      <c r="G23" s="93">
        <v>206</v>
      </c>
      <c r="H23" s="93">
        <v>118</v>
      </c>
      <c r="I23" s="93">
        <v>36</v>
      </c>
      <c r="J23" s="93">
        <v>16</v>
      </c>
      <c r="K23" s="93">
        <v>8</v>
      </c>
      <c r="L23" s="93">
        <v>2</v>
      </c>
      <c r="M23" s="93">
        <v>1</v>
      </c>
      <c r="N23" s="93">
        <v>6557</v>
      </c>
      <c r="O23" s="93">
        <v>64854050</v>
      </c>
      <c r="P23" s="93">
        <v>41784</v>
      </c>
      <c r="Q23" s="95" t="s">
        <v>59</v>
      </c>
    </row>
    <row r="24" spans="1:17" ht="14.25" customHeight="1">
      <c r="A24" s="26"/>
      <c r="B24" s="51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s="74" customFormat="1" ht="14.25" customHeight="1">
      <c r="A25" s="190" t="s">
        <v>151</v>
      </c>
      <c r="B25" s="191"/>
      <c r="C25" s="150">
        <f>SUM(C26:C29)</f>
        <v>948</v>
      </c>
      <c r="D25" s="89">
        <f aca="true" t="shared" si="5" ref="D25:P25">SUM(D26:D29)</f>
        <v>743</v>
      </c>
      <c r="E25" s="89">
        <f t="shared" si="5"/>
        <v>205</v>
      </c>
      <c r="F25" s="89">
        <f t="shared" si="5"/>
        <v>409</v>
      </c>
      <c r="G25" s="89">
        <f t="shared" si="5"/>
        <v>241</v>
      </c>
      <c r="H25" s="89">
        <f t="shared" si="5"/>
        <v>173</v>
      </c>
      <c r="I25" s="89">
        <f t="shared" si="5"/>
        <v>81</v>
      </c>
      <c r="J25" s="89">
        <f t="shared" si="5"/>
        <v>20</v>
      </c>
      <c r="K25" s="89">
        <f t="shared" si="5"/>
        <v>13</v>
      </c>
      <c r="L25" s="89">
        <f t="shared" si="5"/>
        <v>7</v>
      </c>
      <c r="M25" s="89">
        <f t="shared" si="5"/>
        <v>4</v>
      </c>
      <c r="N25" s="89">
        <f t="shared" si="5"/>
        <v>7581</v>
      </c>
      <c r="O25" s="89">
        <f t="shared" si="5"/>
        <v>69051170</v>
      </c>
      <c r="P25" s="89">
        <f t="shared" si="5"/>
        <v>1140864</v>
      </c>
      <c r="Q25" s="88" t="s">
        <v>59</v>
      </c>
    </row>
    <row r="26" spans="1:17" ht="14.25" customHeight="1">
      <c r="A26" s="61"/>
      <c r="B26" s="51" t="s">
        <v>152</v>
      </c>
      <c r="C26" s="140">
        <f t="shared" si="2"/>
        <v>520</v>
      </c>
      <c r="D26" s="93">
        <v>412</v>
      </c>
      <c r="E26" s="93">
        <v>108</v>
      </c>
      <c r="F26" s="93">
        <v>220</v>
      </c>
      <c r="G26" s="93">
        <v>141</v>
      </c>
      <c r="H26" s="93">
        <v>98</v>
      </c>
      <c r="I26" s="93">
        <v>39</v>
      </c>
      <c r="J26" s="93">
        <v>11</v>
      </c>
      <c r="K26" s="93">
        <v>3</v>
      </c>
      <c r="L26" s="93">
        <v>6</v>
      </c>
      <c r="M26" s="93">
        <v>2</v>
      </c>
      <c r="N26" s="95">
        <v>3900</v>
      </c>
      <c r="O26" s="93">
        <v>29714978</v>
      </c>
      <c r="P26" s="93">
        <v>315753</v>
      </c>
      <c r="Q26" s="95" t="s">
        <v>59</v>
      </c>
    </row>
    <row r="27" spans="1:17" ht="14.25" customHeight="1">
      <c r="A27" s="62"/>
      <c r="B27" s="63" t="s">
        <v>29</v>
      </c>
      <c r="C27" s="140">
        <f t="shared" si="2"/>
        <v>150</v>
      </c>
      <c r="D27" s="141">
        <v>136</v>
      </c>
      <c r="E27" s="141">
        <v>14</v>
      </c>
      <c r="F27" s="141">
        <v>57</v>
      </c>
      <c r="G27" s="141">
        <v>41</v>
      </c>
      <c r="H27" s="141">
        <v>28</v>
      </c>
      <c r="I27" s="141">
        <v>14</v>
      </c>
      <c r="J27" s="141">
        <v>3</v>
      </c>
      <c r="K27" s="141">
        <v>6</v>
      </c>
      <c r="L27" s="142" t="s">
        <v>4</v>
      </c>
      <c r="M27" s="142">
        <v>1</v>
      </c>
      <c r="N27" s="143">
        <v>1030</v>
      </c>
      <c r="O27" s="143">
        <v>7427082</v>
      </c>
      <c r="P27" s="143">
        <v>6337</v>
      </c>
      <c r="Q27" s="142" t="s">
        <v>4</v>
      </c>
    </row>
    <row r="28" spans="1:17" ht="14.25" customHeight="1">
      <c r="A28" s="21"/>
      <c r="B28" s="63" t="s">
        <v>30</v>
      </c>
      <c r="C28" s="140">
        <f t="shared" si="2"/>
        <v>156</v>
      </c>
      <c r="D28" s="141">
        <v>143</v>
      </c>
      <c r="E28" s="141">
        <v>13</v>
      </c>
      <c r="F28" s="141">
        <v>91</v>
      </c>
      <c r="G28" s="141">
        <v>36</v>
      </c>
      <c r="H28" s="141">
        <v>16</v>
      </c>
      <c r="I28" s="141">
        <v>9</v>
      </c>
      <c r="J28" s="141">
        <v>2</v>
      </c>
      <c r="K28" s="141">
        <v>1</v>
      </c>
      <c r="L28" s="141">
        <v>1</v>
      </c>
      <c r="M28" s="142" t="s">
        <v>4</v>
      </c>
      <c r="N28" s="143">
        <v>2018</v>
      </c>
      <c r="O28" s="143">
        <v>30959877</v>
      </c>
      <c r="P28" s="142">
        <v>782999</v>
      </c>
      <c r="Q28" s="142" t="s">
        <v>4</v>
      </c>
    </row>
    <row r="29" spans="1:17" ht="14.25" customHeight="1">
      <c r="A29" s="21"/>
      <c r="B29" s="63" t="s">
        <v>31</v>
      </c>
      <c r="C29" s="140">
        <f t="shared" si="2"/>
        <v>122</v>
      </c>
      <c r="D29" s="141">
        <v>52</v>
      </c>
      <c r="E29" s="141">
        <v>70</v>
      </c>
      <c r="F29" s="141">
        <v>41</v>
      </c>
      <c r="G29" s="141">
        <v>23</v>
      </c>
      <c r="H29" s="141">
        <v>31</v>
      </c>
      <c r="I29" s="141">
        <v>19</v>
      </c>
      <c r="J29" s="141">
        <v>4</v>
      </c>
      <c r="K29" s="141">
        <v>3</v>
      </c>
      <c r="L29" s="142" t="s">
        <v>4</v>
      </c>
      <c r="M29" s="142">
        <v>1</v>
      </c>
      <c r="N29" s="141">
        <v>633</v>
      </c>
      <c r="O29" s="141">
        <v>949233</v>
      </c>
      <c r="P29" s="141">
        <v>35775</v>
      </c>
      <c r="Q29" s="142" t="s">
        <v>4</v>
      </c>
    </row>
    <row r="30" spans="1:17" ht="14.25" customHeight="1">
      <c r="A30" s="21"/>
      <c r="B30" s="63"/>
      <c r="C30" s="94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</row>
    <row r="31" spans="1:17" s="74" customFormat="1" ht="14.25" customHeight="1">
      <c r="A31" s="203" t="s">
        <v>153</v>
      </c>
      <c r="B31" s="204"/>
      <c r="C31" s="150">
        <f aca="true" t="shared" si="6" ref="C31:P31">SUM(C32:C35)</f>
        <v>1269</v>
      </c>
      <c r="D31" s="89">
        <f t="shared" si="6"/>
        <v>1171</v>
      </c>
      <c r="E31" s="89">
        <f t="shared" si="6"/>
        <v>98</v>
      </c>
      <c r="F31" s="89">
        <f t="shared" si="6"/>
        <v>546</v>
      </c>
      <c r="G31" s="89">
        <f t="shared" si="6"/>
        <v>293</v>
      </c>
      <c r="H31" s="89">
        <f t="shared" si="6"/>
        <v>223</v>
      </c>
      <c r="I31" s="89">
        <f t="shared" si="6"/>
        <v>136</v>
      </c>
      <c r="J31" s="89">
        <f t="shared" si="6"/>
        <v>37</v>
      </c>
      <c r="K31" s="89">
        <f t="shared" si="6"/>
        <v>21</v>
      </c>
      <c r="L31" s="89">
        <f t="shared" si="6"/>
        <v>9</v>
      </c>
      <c r="M31" s="89">
        <f t="shared" si="6"/>
        <v>4</v>
      </c>
      <c r="N31" s="89">
        <f t="shared" si="6"/>
        <v>12980</v>
      </c>
      <c r="O31" s="89">
        <f t="shared" si="6"/>
        <v>107348126</v>
      </c>
      <c r="P31" s="89">
        <f t="shared" si="6"/>
        <v>2226245</v>
      </c>
      <c r="Q31" s="88" t="s">
        <v>59</v>
      </c>
    </row>
    <row r="32" spans="1:17" ht="14.25" customHeight="1">
      <c r="A32" s="22"/>
      <c r="B32" s="63" t="s">
        <v>32</v>
      </c>
      <c r="C32" s="140">
        <f t="shared" si="2"/>
        <v>482</v>
      </c>
      <c r="D32" s="141">
        <v>440</v>
      </c>
      <c r="E32" s="141">
        <v>42</v>
      </c>
      <c r="F32" s="141">
        <v>227</v>
      </c>
      <c r="G32" s="141">
        <v>107</v>
      </c>
      <c r="H32" s="141">
        <v>84</v>
      </c>
      <c r="I32" s="141">
        <v>39</v>
      </c>
      <c r="J32" s="141">
        <v>15</v>
      </c>
      <c r="K32" s="141">
        <v>7</v>
      </c>
      <c r="L32" s="141">
        <v>3</v>
      </c>
      <c r="M32" s="142" t="s">
        <v>4</v>
      </c>
      <c r="N32" s="141">
        <v>3652</v>
      </c>
      <c r="O32" s="141">
        <v>24128766</v>
      </c>
      <c r="P32" s="141">
        <v>523887</v>
      </c>
      <c r="Q32" s="142" t="s">
        <v>4</v>
      </c>
    </row>
    <row r="33" spans="1:17" ht="14.25" customHeight="1">
      <c r="A33" s="21"/>
      <c r="B33" s="63" t="s">
        <v>33</v>
      </c>
      <c r="C33" s="140">
        <f t="shared" si="2"/>
        <v>227</v>
      </c>
      <c r="D33" s="141">
        <v>208</v>
      </c>
      <c r="E33" s="141">
        <v>19</v>
      </c>
      <c r="F33" s="141">
        <v>115</v>
      </c>
      <c r="G33" s="141">
        <v>49</v>
      </c>
      <c r="H33" s="141">
        <v>33</v>
      </c>
      <c r="I33" s="141">
        <v>20</v>
      </c>
      <c r="J33" s="141">
        <v>6</v>
      </c>
      <c r="K33" s="141">
        <v>2</v>
      </c>
      <c r="L33" s="141">
        <v>2</v>
      </c>
      <c r="M33" s="142" t="s">
        <v>4</v>
      </c>
      <c r="N33" s="141">
        <v>3085</v>
      </c>
      <c r="O33" s="141">
        <v>18890819</v>
      </c>
      <c r="P33" s="141">
        <v>1098868</v>
      </c>
      <c r="Q33" s="142" t="s">
        <v>4</v>
      </c>
    </row>
    <row r="34" spans="1:17" ht="14.25" customHeight="1">
      <c r="A34" s="21"/>
      <c r="B34" s="63" t="s">
        <v>34</v>
      </c>
      <c r="C34" s="140">
        <f t="shared" si="2"/>
        <v>340</v>
      </c>
      <c r="D34" s="141">
        <v>326</v>
      </c>
      <c r="E34" s="141">
        <v>14</v>
      </c>
      <c r="F34" s="141">
        <v>122</v>
      </c>
      <c r="G34" s="141">
        <v>93</v>
      </c>
      <c r="H34" s="141">
        <v>66</v>
      </c>
      <c r="I34" s="141">
        <v>37</v>
      </c>
      <c r="J34" s="141">
        <v>11</v>
      </c>
      <c r="K34" s="141">
        <v>7</v>
      </c>
      <c r="L34" s="142" t="s">
        <v>4</v>
      </c>
      <c r="M34" s="141">
        <v>4</v>
      </c>
      <c r="N34" s="141">
        <v>4262</v>
      </c>
      <c r="O34" s="141">
        <v>49933698</v>
      </c>
      <c r="P34" s="141">
        <v>384522</v>
      </c>
      <c r="Q34" s="142" t="s">
        <v>4</v>
      </c>
    </row>
    <row r="35" spans="1:17" ht="14.25" customHeight="1">
      <c r="A35" s="21"/>
      <c r="B35" s="63" t="s">
        <v>35</v>
      </c>
      <c r="C35" s="140">
        <f t="shared" si="2"/>
        <v>220</v>
      </c>
      <c r="D35" s="141">
        <v>197</v>
      </c>
      <c r="E35" s="141">
        <v>23</v>
      </c>
      <c r="F35" s="141">
        <v>82</v>
      </c>
      <c r="G35" s="141">
        <v>44</v>
      </c>
      <c r="H35" s="141">
        <v>40</v>
      </c>
      <c r="I35" s="141">
        <v>40</v>
      </c>
      <c r="J35" s="141">
        <v>5</v>
      </c>
      <c r="K35" s="141">
        <v>5</v>
      </c>
      <c r="L35" s="141">
        <v>4</v>
      </c>
      <c r="M35" s="142" t="s">
        <v>4</v>
      </c>
      <c r="N35" s="141">
        <v>1981</v>
      </c>
      <c r="O35" s="141">
        <v>14394843</v>
      </c>
      <c r="P35" s="141">
        <v>218968</v>
      </c>
      <c r="Q35" s="142" t="s">
        <v>4</v>
      </c>
    </row>
    <row r="36" spans="1:17" ht="14.25" customHeight="1">
      <c r="A36" s="21"/>
      <c r="B36" s="63"/>
      <c r="C36" s="94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2"/>
    </row>
    <row r="37" spans="1:17" s="74" customFormat="1" ht="14.25" customHeight="1">
      <c r="A37" s="203" t="s">
        <v>154</v>
      </c>
      <c r="B37" s="204"/>
      <c r="C37" s="150">
        <f aca="true" t="shared" si="7" ref="C37:P37">SUM(C38:C41)</f>
        <v>1228</v>
      </c>
      <c r="D37" s="89">
        <f t="shared" si="7"/>
        <v>848</v>
      </c>
      <c r="E37" s="89">
        <f t="shared" si="7"/>
        <v>380</v>
      </c>
      <c r="F37" s="89">
        <f t="shared" si="7"/>
        <v>409</v>
      </c>
      <c r="G37" s="89">
        <f t="shared" si="7"/>
        <v>298</v>
      </c>
      <c r="H37" s="89">
        <f t="shared" si="7"/>
        <v>265</v>
      </c>
      <c r="I37" s="89">
        <f t="shared" si="7"/>
        <v>162</v>
      </c>
      <c r="J37" s="89">
        <f t="shared" si="7"/>
        <v>43</v>
      </c>
      <c r="K37" s="89">
        <f t="shared" si="7"/>
        <v>36</v>
      </c>
      <c r="L37" s="89">
        <f t="shared" si="7"/>
        <v>11</v>
      </c>
      <c r="M37" s="89">
        <f t="shared" si="7"/>
        <v>4</v>
      </c>
      <c r="N37" s="89">
        <v>10163</v>
      </c>
      <c r="O37" s="89">
        <f t="shared" si="7"/>
        <v>57926578</v>
      </c>
      <c r="P37" s="89">
        <f t="shared" si="7"/>
        <v>191557</v>
      </c>
      <c r="Q37" s="88" t="s">
        <v>59</v>
      </c>
    </row>
    <row r="38" spans="1:17" ht="14.25" customHeight="1">
      <c r="A38" s="22"/>
      <c r="B38" s="63" t="s">
        <v>36</v>
      </c>
      <c r="C38" s="140">
        <f t="shared" si="2"/>
        <v>426</v>
      </c>
      <c r="D38" s="141">
        <v>261</v>
      </c>
      <c r="E38" s="141">
        <v>165</v>
      </c>
      <c r="F38" s="141">
        <v>146</v>
      </c>
      <c r="G38" s="141">
        <v>113</v>
      </c>
      <c r="H38" s="141">
        <v>83</v>
      </c>
      <c r="I38" s="141">
        <v>51</v>
      </c>
      <c r="J38" s="141">
        <v>11</v>
      </c>
      <c r="K38" s="141">
        <v>12</v>
      </c>
      <c r="L38" s="141">
        <v>8</v>
      </c>
      <c r="M38" s="142">
        <v>2</v>
      </c>
      <c r="N38" s="141">
        <v>2698</v>
      </c>
      <c r="O38" s="141">
        <v>12736010</v>
      </c>
      <c r="P38" s="141">
        <v>36146</v>
      </c>
      <c r="Q38" s="142" t="s">
        <v>4</v>
      </c>
    </row>
    <row r="39" spans="1:17" ht="14.25" customHeight="1">
      <c r="A39" s="26"/>
      <c r="B39" s="51" t="s">
        <v>155</v>
      </c>
      <c r="C39" s="140">
        <f t="shared" si="2"/>
        <v>278</v>
      </c>
      <c r="D39" s="93">
        <v>192</v>
      </c>
      <c r="E39" s="93">
        <v>86</v>
      </c>
      <c r="F39" s="93">
        <v>123</v>
      </c>
      <c r="G39" s="93">
        <v>61</v>
      </c>
      <c r="H39" s="93">
        <v>51</v>
      </c>
      <c r="I39" s="93">
        <v>28</v>
      </c>
      <c r="J39" s="93">
        <v>9</v>
      </c>
      <c r="K39" s="93">
        <v>5</v>
      </c>
      <c r="L39" s="144" t="s">
        <v>59</v>
      </c>
      <c r="M39" s="93">
        <v>1</v>
      </c>
      <c r="N39" s="95" t="s">
        <v>5</v>
      </c>
      <c r="O39" s="95">
        <v>21343072</v>
      </c>
      <c r="P39" s="95">
        <v>11642</v>
      </c>
      <c r="Q39" s="144" t="s">
        <v>59</v>
      </c>
    </row>
    <row r="40" spans="1:17" ht="14.25" customHeight="1">
      <c r="A40" s="26"/>
      <c r="B40" s="51" t="s">
        <v>156</v>
      </c>
      <c r="C40" s="140">
        <f t="shared" si="2"/>
        <v>1</v>
      </c>
      <c r="D40" s="93">
        <v>1</v>
      </c>
      <c r="E40" s="144" t="s">
        <v>59</v>
      </c>
      <c r="F40" s="144" t="s">
        <v>59</v>
      </c>
      <c r="G40" s="144" t="s">
        <v>59</v>
      </c>
      <c r="H40" s="144">
        <v>1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95" t="s">
        <v>5</v>
      </c>
      <c r="O40" s="144" t="s">
        <v>59</v>
      </c>
      <c r="P40" s="144" t="s">
        <v>59</v>
      </c>
      <c r="Q40" s="144" t="s">
        <v>59</v>
      </c>
    </row>
    <row r="41" spans="1:17" ht="14.25" customHeight="1">
      <c r="A41" s="26"/>
      <c r="B41" s="51" t="s">
        <v>157</v>
      </c>
      <c r="C41" s="140">
        <f t="shared" si="2"/>
        <v>523</v>
      </c>
      <c r="D41" s="93">
        <v>394</v>
      </c>
      <c r="E41" s="93">
        <v>129</v>
      </c>
      <c r="F41" s="93">
        <v>140</v>
      </c>
      <c r="G41" s="93">
        <v>124</v>
      </c>
      <c r="H41" s="93">
        <v>130</v>
      </c>
      <c r="I41" s="93">
        <v>83</v>
      </c>
      <c r="J41" s="93">
        <v>23</v>
      </c>
      <c r="K41" s="93">
        <v>19</v>
      </c>
      <c r="L41" s="93">
        <v>3</v>
      </c>
      <c r="M41" s="95">
        <v>1</v>
      </c>
      <c r="N41" s="145">
        <v>4233</v>
      </c>
      <c r="O41" s="93">
        <v>23847496</v>
      </c>
      <c r="P41" s="146">
        <v>143769</v>
      </c>
      <c r="Q41" s="95" t="s">
        <v>59</v>
      </c>
    </row>
    <row r="42" spans="1:17" ht="14.25" customHeight="1">
      <c r="A42" s="15"/>
      <c r="B42" s="64"/>
      <c r="C42" s="94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s="74" customFormat="1" ht="14.25" customHeight="1">
      <c r="A43" s="190" t="s">
        <v>158</v>
      </c>
      <c r="B43" s="191"/>
      <c r="C43" s="150">
        <v>15298</v>
      </c>
      <c r="D43" s="89">
        <v>6028</v>
      </c>
      <c r="E43" s="89">
        <v>9270</v>
      </c>
      <c r="F43" s="89">
        <v>6716</v>
      </c>
      <c r="G43" s="89">
        <v>3407</v>
      </c>
      <c r="H43" s="89">
        <v>2895</v>
      </c>
      <c r="I43" s="89">
        <v>1498</v>
      </c>
      <c r="J43" s="89">
        <v>360</v>
      </c>
      <c r="K43" s="89">
        <v>265</v>
      </c>
      <c r="L43" s="89">
        <v>121</v>
      </c>
      <c r="M43" s="89">
        <v>36</v>
      </c>
      <c r="N43" s="89">
        <v>80004</v>
      </c>
      <c r="O43" s="89">
        <v>142055480</v>
      </c>
      <c r="P43" s="89">
        <v>3277528</v>
      </c>
      <c r="Q43" s="89">
        <v>1548531</v>
      </c>
    </row>
    <row r="44" spans="1:17" s="74" customFormat="1" ht="14.25" customHeight="1">
      <c r="A44" s="84"/>
      <c r="B44" s="90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s="74" customFormat="1" ht="14.25" customHeight="1">
      <c r="A45" s="190" t="s">
        <v>159</v>
      </c>
      <c r="B45" s="191"/>
      <c r="C45" s="150">
        <f aca="true" t="shared" si="8" ref="C45:Q45">SUM(C46:C47)</f>
        <v>64</v>
      </c>
      <c r="D45" s="89">
        <f t="shared" si="8"/>
        <v>49</v>
      </c>
      <c r="E45" s="89">
        <f t="shared" si="8"/>
        <v>15</v>
      </c>
      <c r="F45" s="89">
        <f t="shared" si="8"/>
        <v>8</v>
      </c>
      <c r="G45" s="89">
        <f t="shared" si="8"/>
        <v>18</v>
      </c>
      <c r="H45" s="89">
        <f t="shared" si="8"/>
        <v>20</v>
      </c>
      <c r="I45" s="89">
        <f t="shared" si="8"/>
        <v>11</v>
      </c>
      <c r="J45" s="89">
        <f t="shared" si="8"/>
        <v>6</v>
      </c>
      <c r="K45" s="95" t="s">
        <v>4</v>
      </c>
      <c r="L45" s="95" t="s">
        <v>4</v>
      </c>
      <c r="M45" s="89">
        <f t="shared" si="8"/>
        <v>1</v>
      </c>
      <c r="N45" s="89">
        <f t="shared" si="8"/>
        <v>5383</v>
      </c>
      <c r="O45" s="89">
        <f t="shared" si="8"/>
        <v>17789356</v>
      </c>
      <c r="P45" s="89">
        <f t="shared" si="8"/>
        <v>16047</v>
      </c>
      <c r="Q45" s="89">
        <f t="shared" si="8"/>
        <v>268041</v>
      </c>
    </row>
    <row r="46" spans="1:17" ht="14.25" customHeight="1">
      <c r="A46" s="61"/>
      <c r="B46" s="51" t="s">
        <v>160</v>
      </c>
      <c r="C46" s="140">
        <f t="shared" si="2"/>
        <v>22</v>
      </c>
      <c r="D46" s="93">
        <v>22</v>
      </c>
      <c r="E46" s="95" t="s">
        <v>4</v>
      </c>
      <c r="F46" s="95">
        <v>2</v>
      </c>
      <c r="G46" s="95">
        <v>3</v>
      </c>
      <c r="H46" s="95">
        <v>8</v>
      </c>
      <c r="I46" s="95">
        <v>5</v>
      </c>
      <c r="J46" s="95">
        <v>3</v>
      </c>
      <c r="K46" s="95" t="s">
        <v>4</v>
      </c>
      <c r="L46" s="95" t="s">
        <v>4</v>
      </c>
      <c r="M46" s="93">
        <v>1</v>
      </c>
      <c r="N46" s="93">
        <v>5155</v>
      </c>
      <c r="O46" s="93">
        <v>17217946</v>
      </c>
      <c r="P46" s="93">
        <v>15819</v>
      </c>
      <c r="Q46" s="93">
        <v>260458</v>
      </c>
    </row>
    <row r="47" spans="1:17" ht="14.25" customHeight="1">
      <c r="A47" s="26"/>
      <c r="B47" s="65" t="s">
        <v>161</v>
      </c>
      <c r="C47" s="140">
        <f t="shared" si="2"/>
        <v>42</v>
      </c>
      <c r="D47" s="95">
        <v>27</v>
      </c>
      <c r="E47" s="95">
        <v>15</v>
      </c>
      <c r="F47" s="95">
        <v>6</v>
      </c>
      <c r="G47" s="95">
        <v>15</v>
      </c>
      <c r="H47" s="95">
        <v>12</v>
      </c>
      <c r="I47" s="95">
        <v>6</v>
      </c>
      <c r="J47" s="95">
        <v>3</v>
      </c>
      <c r="K47" s="95" t="s">
        <v>4</v>
      </c>
      <c r="L47" s="95" t="s">
        <v>4</v>
      </c>
      <c r="M47" s="95" t="s">
        <v>4</v>
      </c>
      <c r="N47" s="95">
        <v>228</v>
      </c>
      <c r="O47" s="95">
        <v>571410</v>
      </c>
      <c r="P47" s="95">
        <v>228</v>
      </c>
      <c r="Q47" s="95">
        <v>7583</v>
      </c>
    </row>
    <row r="48" spans="1:17" ht="14.25" customHeight="1">
      <c r="A48" s="26"/>
      <c r="B48" s="50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1:17" s="74" customFormat="1" ht="14.25" customHeight="1">
      <c r="A49" s="190" t="s">
        <v>162</v>
      </c>
      <c r="B49" s="191"/>
      <c r="C49" s="150">
        <f>SUM(C50:C54)</f>
        <v>2299</v>
      </c>
      <c r="D49" s="89">
        <f aca="true" t="shared" si="9" ref="D49:Q49">SUM(D50:D54)</f>
        <v>1024</v>
      </c>
      <c r="E49" s="89">
        <f t="shared" si="9"/>
        <v>1275</v>
      </c>
      <c r="F49" s="89">
        <f t="shared" si="9"/>
        <v>606</v>
      </c>
      <c r="G49" s="89">
        <f t="shared" si="9"/>
        <v>487</v>
      </c>
      <c r="H49" s="89">
        <f t="shared" si="9"/>
        <v>594</v>
      </c>
      <c r="I49" s="89">
        <f t="shared" si="9"/>
        <v>354</v>
      </c>
      <c r="J49" s="89">
        <f t="shared" si="9"/>
        <v>107</v>
      </c>
      <c r="K49" s="89">
        <f t="shared" si="9"/>
        <v>90</v>
      </c>
      <c r="L49" s="89">
        <f t="shared" si="9"/>
        <v>50</v>
      </c>
      <c r="M49" s="89">
        <f t="shared" si="9"/>
        <v>11</v>
      </c>
      <c r="N49" s="89">
        <f t="shared" si="9"/>
        <v>8149</v>
      </c>
      <c r="O49" s="89">
        <f t="shared" si="9"/>
        <v>12332875</v>
      </c>
      <c r="P49" s="89">
        <f t="shared" si="9"/>
        <v>48702</v>
      </c>
      <c r="Q49" s="89">
        <f t="shared" si="9"/>
        <v>245524</v>
      </c>
    </row>
    <row r="50" spans="1:17" ht="14.25" customHeight="1">
      <c r="A50" s="26"/>
      <c r="B50" s="51" t="s">
        <v>90</v>
      </c>
      <c r="C50" s="140">
        <f t="shared" si="2"/>
        <v>517</v>
      </c>
      <c r="D50" s="93">
        <v>172</v>
      </c>
      <c r="E50" s="93">
        <v>345</v>
      </c>
      <c r="F50" s="93">
        <v>155</v>
      </c>
      <c r="G50" s="93">
        <v>120</v>
      </c>
      <c r="H50" s="93">
        <v>134</v>
      </c>
      <c r="I50" s="93">
        <v>65</v>
      </c>
      <c r="J50" s="93">
        <v>16</v>
      </c>
      <c r="K50" s="93">
        <v>20</v>
      </c>
      <c r="L50" s="144">
        <v>3</v>
      </c>
      <c r="M50" s="144">
        <v>4</v>
      </c>
      <c r="N50" s="93">
        <v>2001</v>
      </c>
      <c r="O50" s="93">
        <v>2587508</v>
      </c>
      <c r="P50" s="93">
        <v>6982</v>
      </c>
      <c r="Q50" s="93">
        <v>43198</v>
      </c>
    </row>
    <row r="51" spans="1:17" ht="14.25" customHeight="1">
      <c r="A51" s="26"/>
      <c r="B51" s="51" t="s">
        <v>163</v>
      </c>
      <c r="C51" s="140">
        <f t="shared" si="2"/>
        <v>281</v>
      </c>
      <c r="D51" s="93">
        <v>154</v>
      </c>
      <c r="E51" s="93">
        <v>127</v>
      </c>
      <c r="F51" s="93">
        <v>138</v>
      </c>
      <c r="G51" s="93">
        <v>56</v>
      </c>
      <c r="H51" s="93">
        <v>51</v>
      </c>
      <c r="I51" s="93">
        <v>21</v>
      </c>
      <c r="J51" s="144">
        <v>6</v>
      </c>
      <c r="K51" s="144">
        <v>4</v>
      </c>
      <c r="L51" s="144">
        <v>5</v>
      </c>
      <c r="M51" s="144" t="s">
        <v>4</v>
      </c>
      <c r="N51" s="93">
        <v>1128</v>
      </c>
      <c r="O51" s="93">
        <v>2210603</v>
      </c>
      <c r="P51" s="93">
        <v>5989</v>
      </c>
      <c r="Q51" s="93">
        <v>40719</v>
      </c>
    </row>
    <row r="52" spans="1:17" ht="14.25" customHeight="1">
      <c r="A52" s="26"/>
      <c r="B52" s="51" t="s">
        <v>164</v>
      </c>
      <c r="C52" s="140">
        <f t="shared" si="2"/>
        <v>942</v>
      </c>
      <c r="D52" s="93">
        <v>454</v>
      </c>
      <c r="E52" s="93">
        <v>488</v>
      </c>
      <c r="F52" s="93">
        <v>230</v>
      </c>
      <c r="G52" s="93">
        <v>211</v>
      </c>
      <c r="H52" s="93">
        <v>259</v>
      </c>
      <c r="I52" s="93">
        <v>151</v>
      </c>
      <c r="J52" s="93">
        <v>47</v>
      </c>
      <c r="K52" s="93">
        <v>26</v>
      </c>
      <c r="L52" s="144">
        <v>14</v>
      </c>
      <c r="M52" s="144">
        <v>4</v>
      </c>
      <c r="N52" s="93">
        <v>3098</v>
      </c>
      <c r="O52" s="93">
        <v>4720179</v>
      </c>
      <c r="P52" s="93">
        <v>14693</v>
      </c>
      <c r="Q52" s="93">
        <v>88337</v>
      </c>
    </row>
    <row r="53" spans="1:17" ht="14.25" customHeight="1">
      <c r="A53" s="26"/>
      <c r="B53" s="51" t="s">
        <v>165</v>
      </c>
      <c r="C53" s="140">
        <f t="shared" si="2"/>
        <v>216</v>
      </c>
      <c r="D53" s="93">
        <v>76</v>
      </c>
      <c r="E53" s="93">
        <v>140</v>
      </c>
      <c r="F53" s="93">
        <v>29</v>
      </c>
      <c r="G53" s="93">
        <v>44</v>
      </c>
      <c r="H53" s="93">
        <v>56</v>
      </c>
      <c r="I53" s="93">
        <v>49</v>
      </c>
      <c r="J53" s="144">
        <v>11</v>
      </c>
      <c r="K53" s="144">
        <v>17</v>
      </c>
      <c r="L53" s="144">
        <v>8</v>
      </c>
      <c r="M53" s="144">
        <v>2</v>
      </c>
      <c r="N53" s="93">
        <v>595</v>
      </c>
      <c r="O53" s="93">
        <v>931930</v>
      </c>
      <c r="P53" s="93">
        <v>1172</v>
      </c>
      <c r="Q53" s="93">
        <v>21652</v>
      </c>
    </row>
    <row r="54" spans="1:17" ht="14.25" customHeight="1">
      <c r="A54" s="154"/>
      <c r="B54" s="155" t="s">
        <v>166</v>
      </c>
      <c r="C54" s="156">
        <f t="shared" si="2"/>
        <v>343</v>
      </c>
      <c r="D54" s="157">
        <v>168</v>
      </c>
      <c r="E54" s="157">
        <v>175</v>
      </c>
      <c r="F54" s="157">
        <v>54</v>
      </c>
      <c r="G54" s="157">
        <v>56</v>
      </c>
      <c r="H54" s="157">
        <v>94</v>
      </c>
      <c r="I54" s="157">
        <v>68</v>
      </c>
      <c r="J54" s="157">
        <v>27</v>
      </c>
      <c r="K54" s="157">
        <v>23</v>
      </c>
      <c r="L54" s="158">
        <v>20</v>
      </c>
      <c r="M54" s="158">
        <v>1</v>
      </c>
      <c r="N54" s="157">
        <v>1327</v>
      </c>
      <c r="O54" s="157">
        <v>1882655</v>
      </c>
      <c r="P54" s="157">
        <v>19866</v>
      </c>
      <c r="Q54" s="157">
        <v>51618</v>
      </c>
    </row>
    <row r="55" ht="14.25" customHeight="1">
      <c r="A55" s="13" t="s">
        <v>167</v>
      </c>
    </row>
    <row r="56" ht="14.25" customHeight="1">
      <c r="A56" s="13" t="s">
        <v>168</v>
      </c>
    </row>
    <row r="57" ht="14.25" customHeight="1">
      <c r="A57" s="13" t="s">
        <v>169</v>
      </c>
    </row>
    <row r="58" ht="14.25" customHeight="1">
      <c r="A58" s="13" t="s">
        <v>122</v>
      </c>
    </row>
  </sheetData>
  <sheetProtection/>
  <mergeCells count="23">
    <mergeCell ref="A3:Q3"/>
    <mergeCell ref="A4:Q4"/>
    <mergeCell ref="A6:B9"/>
    <mergeCell ref="C6:M6"/>
    <mergeCell ref="N6:N9"/>
    <mergeCell ref="O6:O9"/>
    <mergeCell ref="P6:P9"/>
    <mergeCell ref="C7:C9"/>
    <mergeCell ref="D7:E7"/>
    <mergeCell ref="F7:M7"/>
    <mergeCell ref="D8:D9"/>
    <mergeCell ref="E8:E9"/>
    <mergeCell ref="A11:B11"/>
    <mergeCell ref="A13:B13"/>
    <mergeCell ref="A15:B15"/>
    <mergeCell ref="A17:B17"/>
    <mergeCell ref="A49:B49"/>
    <mergeCell ref="A21:B21"/>
    <mergeCell ref="A25:B25"/>
    <mergeCell ref="A31:B31"/>
    <mergeCell ref="A37:B37"/>
    <mergeCell ref="A43:B43"/>
    <mergeCell ref="A45:B45"/>
  </mergeCells>
  <printOptions horizontalCentered="1" verticalCentered="1"/>
  <pageMargins left="0.5118110236220472" right="0.31496062992125984" top="0.11811023622047245" bottom="0.11811023622047245" header="0" footer="0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5" sqref="A5"/>
    </sheetView>
  </sheetViews>
  <sheetFormatPr defaultColWidth="8.796875" defaultRowHeight="19.5" customHeight="1"/>
  <cols>
    <col min="1" max="1" width="2.59765625" style="13" customWidth="1"/>
    <col min="2" max="2" width="40.59765625" style="13" customWidth="1"/>
    <col min="3" max="5" width="8.59765625" style="13" customWidth="1"/>
    <col min="6" max="13" width="7.59765625" style="13" customWidth="1"/>
    <col min="14" max="14" width="10.5" style="13" customWidth="1"/>
    <col min="15" max="15" width="15.5" style="13" customWidth="1"/>
    <col min="16" max="17" width="12.59765625" style="13" customWidth="1"/>
    <col min="18" max="16384" width="9" style="13" customWidth="1"/>
  </cols>
  <sheetData>
    <row r="1" spans="1:17" ht="19.5" customHeight="1">
      <c r="A1" s="152" t="s">
        <v>296</v>
      </c>
      <c r="Q1" s="153" t="s">
        <v>297</v>
      </c>
    </row>
    <row r="3" spans="1:17" ht="19.5" customHeight="1">
      <c r="A3" s="167" t="s">
        <v>170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9.5" customHeight="1">
      <c r="A4" s="217" t="s">
        <v>298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19.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9.5" customHeight="1">
      <c r="A6" s="193" t="s">
        <v>128</v>
      </c>
      <c r="B6" s="194"/>
      <c r="C6" s="208" t="s">
        <v>129</v>
      </c>
      <c r="D6" s="208"/>
      <c r="E6" s="208"/>
      <c r="F6" s="208"/>
      <c r="G6" s="208"/>
      <c r="H6" s="208"/>
      <c r="I6" s="208"/>
      <c r="J6" s="208"/>
      <c r="K6" s="208"/>
      <c r="L6" s="208"/>
      <c r="M6" s="198"/>
      <c r="N6" s="201" t="s">
        <v>130</v>
      </c>
      <c r="O6" s="199" t="s">
        <v>131</v>
      </c>
      <c r="P6" s="199" t="s">
        <v>279</v>
      </c>
      <c r="Q6" s="55"/>
    </row>
    <row r="7" spans="1:17" ht="19.5" customHeight="1">
      <c r="A7" s="161"/>
      <c r="B7" s="207"/>
      <c r="C7" s="212" t="s">
        <v>132</v>
      </c>
      <c r="D7" s="213" t="s">
        <v>133</v>
      </c>
      <c r="E7" s="214"/>
      <c r="F7" s="213" t="s">
        <v>134</v>
      </c>
      <c r="G7" s="215"/>
      <c r="H7" s="215"/>
      <c r="I7" s="215"/>
      <c r="J7" s="215"/>
      <c r="K7" s="215"/>
      <c r="L7" s="215"/>
      <c r="M7" s="216"/>
      <c r="N7" s="209"/>
      <c r="O7" s="211"/>
      <c r="P7" s="211"/>
      <c r="Q7" s="56" t="s">
        <v>135</v>
      </c>
    </row>
    <row r="8" spans="1:17" ht="19.5" customHeight="1">
      <c r="A8" s="161"/>
      <c r="B8" s="207"/>
      <c r="C8" s="207"/>
      <c r="D8" s="205" t="s">
        <v>171</v>
      </c>
      <c r="E8" s="205" t="s">
        <v>172</v>
      </c>
      <c r="F8" s="25" t="s">
        <v>276</v>
      </c>
      <c r="G8" s="25" t="s">
        <v>277</v>
      </c>
      <c r="H8" s="25" t="s">
        <v>278</v>
      </c>
      <c r="I8" s="25" t="s">
        <v>266</v>
      </c>
      <c r="J8" s="25" t="s">
        <v>268</v>
      </c>
      <c r="K8" s="25" t="s">
        <v>270</v>
      </c>
      <c r="L8" s="25" t="s">
        <v>272</v>
      </c>
      <c r="M8" s="56" t="s">
        <v>274</v>
      </c>
      <c r="N8" s="209"/>
      <c r="O8" s="211"/>
      <c r="P8" s="211"/>
      <c r="Q8" s="57" t="s">
        <v>136</v>
      </c>
    </row>
    <row r="9" spans="1:17" ht="19.5" customHeight="1">
      <c r="A9" s="195"/>
      <c r="B9" s="196"/>
      <c r="C9" s="196"/>
      <c r="D9" s="206"/>
      <c r="E9" s="206"/>
      <c r="F9" s="58" t="s">
        <v>137</v>
      </c>
      <c r="G9" s="58" t="s">
        <v>138</v>
      </c>
      <c r="H9" s="58" t="s">
        <v>139</v>
      </c>
      <c r="I9" s="58" t="s">
        <v>267</v>
      </c>
      <c r="J9" s="58" t="s">
        <v>269</v>
      </c>
      <c r="K9" s="58" t="s">
        <v>271</v>
      </c>
      <c r="L9" s="58" t="s">
        <v>273</v>
      </c>
      <c r="M9" s="59" t="s">
        <v>275</v>
      </c>
      <c r="N9" s="210"/>
      <c r="O9" s="200"/>
      <c r="P9" s="200"/>
      <c r="Q9" s="60"/>
    </row>
    <row r="10" spans="1:17" ht="19.5" customHeight="1">
      <c r="A10" s="26"/>
      <c r="B10" s="50"/>
      <c r="C10" s="16" t="s">
        <v>84</v>
      </c>
      <c r="D10" s="16" t="s">
        <v>84</v>
      </c>
      <c r="E10" s="16" t="s">
        <v>84</v>
      </c>
      <c r="F10" s="16" t="s">
        <v>84</v>
      </c>
      <c r="G10" s="16" t="s">
        <v>84</v>
      </c>
      <c r="H10" s="16" t="s">
        <v>84</v>
      </c>
      <c r="I10" s="16" t="s">
        <v>84</v>
      </c>
      <c r="J10" s="16" t="s">
        <v>84</v>
      </c>
      <c r="K10" s="16" t="s">
        <v>84</v>
      </c>
      <c r="L10" s="16" t="s">
        <v>84</v>
      </c>
      <c r="M10" s="16" t="s">
        <v>84</v>
      </c>
      <c r="N10" s="16" t="s">
        <v>140</v>
      </c>
      <c r="O10" s="16" t="s">
        <v>141</v>
      </c>
      <c r="P10" s="16" t="s">
        <v>141</v>
      </c>
      <c r="Q10" s="16" t="s">
        <v>85</v>
      </c>
    </row>
    <row r="11" spans="1:17" s="74" customFormat="1" ht="19.5" customHeight="1">
      <c r="A11" s="190" t="s">
        <v>173</v>
      </c>
      <c r="B11" s="191"/>
      <c r="C11" s="150">
        <f>SUM(C12:C20)</f>
        <v>5184</v>
      </c>
      <c r="D11" s="89">
        <f aca="true" t="shared" si="0" ref="D11:Q11">SUM(D12:D20)</f>
        <v>1602</v>
      </c>
      <c r="E11" s="89">
        <f t="shared" si="0"/>
        <v>3582</v>
      </c>
      <c r="F11" s="89">
        <f t="shared" si="0"/>
        <v>2316</v>
      </c>
      <c r="G11" s="89">
        <f t="shared" si="0"/>
        <v>1192</v>
      </c>
      <c r="H11" s="89">
        <f t="shared" si="0"/>
        <v>964</v>
      </c>
      <c r="I11" s="89">
        <f t="shared" si="0"/>
        <v>496</v>
      </c>
      <c r="J11" s="89">
        <f t="shared" si="0"/>
        <v>112</v>
      </c>
      <c r="K11" s="89">
        <f t="shared" si="0"/>
        <v>70</v>
      </c>
      <c r="L11" s="89">
        <f t="shared" si="0"/>
        <v>28</v>
      </c>
      <c r="M11" s="89">
        <f t="shared" si="0"/>
        <v>6</v>
      </c>
      <c r="N11" s="89">
        <f t="shared" si="0"/>
        <v>29425</v>
      </c>
      <c r="O11" s="89">
        <f t="shared" si="0"/>
        <v>42455403</v>
      </c>
      <c r="P11" s="89">
        <f t="shared" si="0"/>
        <v>278675</v>
      </c>
      <c r="Q11" s="89">
        <f t="shared" si="0"/>
        <v>394678</v>
      </c>
    </row>
    <row r="12" spans="1:17" ht="19.5" customHeight="1">
      <c r="A12" s="61"/>
      <c r="B12" s="51" t="s">
        <v>174</v>
      </c>
      <c r="C12" s="140">
        <f aca="true" t="shared" si="1" ref="C12:C31">SUM(D12:E12)</f>
        <v>560</v>
      </c>
      <c r="D12" s="93">
        <v>257</v>
      </c>
      <c r="E12" s="93">
        <v>303</v>
      </c>
      <c r="F12" s="93">
        <v>160</v>
      </c>
      <c r="G12" s="93">
        <v>119</v>
      </c>
      <c r="H12" s="93">
        <v>144</v>
      </c>
      <c r="I12" s="93">
        <v>91</v>
      </c>
      <c r="J12" s="93">
        <v>29</v>
      </c>
      <c r="K12" s="93">
        <v>11</v>
      </c>
      <c r="L12" s="93">
        <v>4</v>
      </c>
      <c r="M12" s="144">
        <v>2</v>
      </c>
      <c r="N12" s="93">
        <v>7731</v>
      </c>
      <c r="O12" s="93">
        <v>16690255</v>
      </c>
      <c r="P12" s="93">
        <v>62119</v>
      </c>
      <c r="Q12" s="93">
        <v>158631</v>
      </c>
    </row>
    <row r="13" spans="1:17" ht="19.5" customHeight="1">
      <c r="A13" s="61"/>
      <c r="B13" s="51" t="s">
        <v>175</v>
      </c>
      <c r="C13" s="140">
        <f t="shared" si="1"/>
        <v>894</v>
      </c>
      <c r="D13" s="93">
        <v>170</v>
      </c>
      <c r="E13" s="93">
        <v>724</v>
      </c>
      <c r="F13" s="93">
        <v>386</v>
      </c>
      <c r="G13" s="93">
        <v>215</v>
      </c>
      <c r="H13" s="93">
        <v>159</v>
      </c>
      <c r="I13" s="93">
        <v>80</v>
      </c>
      <c r="J13" s="93">
        <v>26</v>
      </c>
      <c r="K13" s="93">
        <v>17</v>
      </c>
      <c r="L13" s="93">
        <v>11</v>
      </c>
      <c r="M13" s="95" t="s">
        <v>283</v>
      </c>
      <c r="N13" s="93">
        <v>2641</v>
      </c>
      <c r="O13" s="93">
        <v>5877126</v>
      </c>
      <c r="P13" s="93">
        <v>23352</v>
      </c>
      <c r="Q13" s="93">
        <v>46800</v>
      </c>
    </row>
    <row r="14" spans="1:17" ht="19.5" customHeight="1">
      <c r="A14" s="26"/>
      <c r="B14" s="51" t="s">
        <v>176</v>
      </c>
      <c r="C14" s="140">
        <f t="shared" si="1"/>
        <v>129</v>
      </c>
      <c r="D14" s="93">
        <v>48</v>
      </c>
      <c r="E14" s="93">
        <v>81</v>
      </c>
      <c r="F14" s="93">
        <v>64</v>
      </c>
      <c r="G14" s="93">
        <v>33</v>
      </c>
      <c r="H14" s="93">
        <v>21</v>
      </c>
      <c r="I14" s="93">
        <v>8</v>
      </c>
      <c r="J14" s="95">
        <v>1</v>
      </c>
      <c r="K14" s="95">
        <v>1</v>
      </c>
      <c r="L14" s="95">
        <v>1</v>
      </c>
      <c r="M14" s="95" t="s">
        <v>283</v>
      </c>
      <c r="N14" s="93">
        <v>478</v>
      </c>
      <c r="O14" s="93">
        <v>633879</v>
      </c>
      <c r="P14" s="93">
        <v>771</v>
      </c>
      <c r="Q14" s="93">
        <v>5343</v>
      </c>
    </row>
    <row r="15" spans="1:17" ht="19.5" customHeight="1">
      <c r="A15" s="26"/>
      <c r="B15" s="51" t="s">
        <v>177</v>
      </c>
      <c r="C15" s="140">
        <f t="shared" si="1"/>
        <v>427</v>
      </c>
      <c r="D15" s="93">
        <v>67</v>
      </c>
      <c r="E15" s="93">
        <v>360</v>
      </c>
      <c r="F15" s="93">
        <v>205</v>
      </c>
      <c r="G15" s="93">
        <v>105</v>
      </c>
      <c r="H15" s="93">
        <v>72</v>
      </c>
      <c r="I15" s="93">
        <v>28</v>
      </c>
      <c r="J15" s="93">
        <v>7</v>
      </c>
      <c r="K15" s="93">
        <v>8</v>
      </c>
      <c r="L15" s="95">
        <v>2</v>
      </c>
      <c r="M15" s="95" t="s">
        <v>283</v>
      </c>
      <c r="N15" s="93">
        <v>1442</v>
      </c>
      <c r="O15" s="93">
        <v>2141333</v>
      </c>
      <c r="P15" s="93">
        <v>1638</v>
      </c>
      <c r="Q15" s="93">
        <v>18501</v>
      </c>
    </row>
    <row r="16" spans="1:17" ht="19.5" customHeight="1">
      <c r="A16" s="26"/>
      <c r="B16" s="51" t="s">
        <v>178</v>
      </c>
      <c r="C16" s="140">
        <f t="shared" si="1"/>
        <v>92</v>
      </c>
      <c r="D16" s="93">
        <v>36</v>
      </c>
      <c r="E16" s="93">
        <v>56</v>
      </c>
      <c r="F16" s="93">
        <v>43</v>
      </c>
      <c r="G16" s="93">
        <v>17</v>
      </c>
      <c r="H16" s="93">
        <v>15</v>
      </c>
      <c r="I16" s="93">
        <v>15</v>
      </c>
      <c r="J16" s="144">
        <v>2</v>
      </c>
      <c r="K16" s="95" t="s">
        <v>283</v>
      </c>
      <c r="L16" s="95" t="s">
        <v>283</v>
      </c>
      <c r="M16" s="95" t="s">
        <v>283</v>
      </c>
      <c r="N16" s="93">
        <v>436</v>
      </c>
      <c r="O16" s="93">
        <v>568376</v>
      </c>
      <c r="P16" s="93">
        <v>600</v>
      </c>
      <c r="Q16" s="93">
        <v>7527</v>
      </c>
    </row>
    <row r="17" spans="1:17" ht="19.5" customHeight="1">
      <c r="A17" s="26"/>
      <c r="B17" s="51" t="s">
        <v>179</v>
      </c>
      <c r="C17" s="140">
        <f t="shared" si="1"/>
        <v>237</v>
      </c>
      <c r="D17" s="93">
        <v>46</v>
      </c>
      <c r="E17" s="93">
        <v>191</v>
      </c>
      <c r="F17" s="93">
        <v>95</v>
      </c>
      <c r="G17" s="93">
        <v>41</v>
      </c>
      <c r="H17" s="93">
        <v>56</v>
      </c>
      <c r="I17" s="93">
        <v>36</v>
      </c>
      <c r="J17" s="93">
        <v>5</v>
      </c>
      <c r="K17" s="95">
        <v>4</v>
      </c>
      <c r="L17" s="95" t="s">
        <v>283</v>
      </c>
      <c r="M17" s="95" t="s">
        <v>283</v>
      </c>
      <c r="N17" s="93">
        <v>800</v>
      </c>
      <c r="O17" s="93">
        <v>1266414</v>
      </c>
      <c r="P17" s="93">
        <v>1904</v>
      </c>
      <c r="Q17" s="93">
        <v>14542</v>
      </c>
    </row>
    <row r="18" spans="1:17" ht="19.5" customHeight="1">
      <c r="A18" s="26"/>
      <c r="B18" s="51" t="s">
        <v>180</v>
      </c>
      <c r="C18" s="140">
        <f t="shared" si="1"/>
        <v>1031</v>
      </c>
      <c r="D18" s="93">
        <v>360</v>
      </c>
      <c r="E18" s="93">
        <v>671</v>
      </c>
      <c r="F18" s="93">
        <v>437</v>
      </c>
      <c r="G18" s="93">
        <v>272</v>
      </c>
      <c r="H18" s="93">
        <v>202</v>
      </c>
      <c r="I18" s="93">
        <v>88</v>
      </c>
      <c r="J18" s="93">
        <v>14</v>
      </c>
      <c r="K18" s="93">
        <v>11</v>
      </c>
      <c r="L18" s="93">
        <v>4</v>
      </c>
      <c r="M18" s="95">
        <v>3</v>
      </c>
      <c r="N18" s="93">
        <v>5021</v>
      </c>
      <c r="O18" s="93">
        <v>3953385</v>
      </c>
      <c r="P18" s="93">
        <v>134791</v>
      </c>
      <c r="Q18" s="93">
        <v>45376</v>
      </c>
    </row>
    <row r="19" spans="1:17" ht="19.5" customHeight="1">
      <c r="A19" s="26"/>
      <c r="B19" s="51" t="s">
        <v>181</v>
      </c>
      <c r="C19" s="140">
        <f t="shared" si="1"/>
        <v>267</v>
      </c>
      <c r="D19" s="93">
        <v>55</v>
      </c>
      <c r="E19" s="93">
        <v>212</v>
      </c>
      <c r="F19" s="93">
        <v>123</v>
      </c>
      <c r="G19" s="93">
        <v>55</v>
      </c>
      <c r="H19" s="93">
        <v>55</v>
      </c>
      <c r="I19" s="93">
        <v>27</v>
      </c>
      <c r="J19" s="95">
        <v>4</v>
      </c>
      <c r="K19" s="95">
        <v>2</v>
      </c>
      <c r="L19" s="95" t="s">
        <v>283</v>
      </c>
      <c r="M19" s="95">
        <v>1</v>
      </c>
      <c r="N19" s="93">
        <v>595</v>
      </c>
      <c r="O19" s="93">
        <v>735185</v>
      </c>
      <c r="P19" s="93">
        <v>2895</v>
      </c>
      <c r="Q19" s="93">
        <v>8824</v>
      </c>
    </row>
    <row r="20" spans="1:17" ht="19.5" customHeight="1">
      <c r="A20" s="61"/>
      <c r="B20" s="51" t="s">
        <v>103</v>
      </c>
      <c r="C20" s="140">
        <f t="shared" si="1"/>
        <v>1547</v>
      </c>
      <c r="D20" s="93">
        <v>563</v>
      </c>
      <c r="E20" s="93">
        <v>984</v>
      </c>
      <c r="F20" s="93">
        <v>803</v>
      </c>
      <c r="G20" s="93">
        <v>335</v>
      </c>
      <c r="H20" s="93">
        <v>240</v>
      </c>
      <c r="I20" s="93">
        <v>123</v>
      </c>
      <c r="J20" s="93">
        <v>24</v>
      </c>
      <c r="K20" s="93">
        <v>16</v>
      </c>
      <c r="L20" s="93">
        <v>6</v>
      </c>
      <c r="M20" s="144" t="s">
        <v>283</v>
      </c>
      <c r="N20" s="93">
        <v>10281</v>
      </c>
      <c r="O20" s="93">
        <v>10589450</v>
      </c>
      <c r="P20" s="93">
        <v>50605</v>
      </c>
      <c r="Q20" s="93">
        <v>89134</v>
      </c>
    </row>
    <row r="21" spans="1:17" ht="19.5" customHeight="1">
      <c r="A21" s="26"/>
      <c r="B21" s="50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s="74" customFormat="1" ht="19.5" customHeight="1">
      <c r="A22" s="190" t="s">
        <v>182</v>
      </c>
      <c r="B22" s="191"/>
      <c r="C22" s="150">
        <f aca="true" t="shared" si="2" ref="C22:Q22">SUM(C23:C24)</f>
        <v>1059</v>
      </c>
      <c r="D22" s="89">
        <f t="shared" si="2"/>
        <v>608</v>
      </c>
      <c r="E22" s="89">
        <f t="shared" si="2"/>
        <v>451</v>
      </c>
      <c r="F22" s="89">
        <f t="shared" si="2"/>
        <v>497</v>
      </c>
      <c r="G22" s="89">
        <f t="shared" si="2"/>
        <v>249</v>
      </c>
      <c r="H22" s="89">
        <f t="shared" si="2"/>
        <v>191</v>
      </c>
      <c r="I22" s="89">
        <f t="shared" si="2"/>
        <v>81</v>
      </c>
      <c r="J22" s="89">
        <f t="shared" si="2"/>
        <v>20</v>
      </c>
      <c r="K22" s="89">
        <f t="shared" si="2"/>
        <v>13</v>
      </c>
      <c r="L22" s="89">
        <f t="shared" si="2"/>
        <v>6</v>
      </c>
      <c r="M22" s="89">
        <f t="shared" si="2"/>
        <v>2</v>
      </c>
      <c r="N22" s="89">
        <f t="shared" si="2"/>
        <v>6103</v>
      </c>
      <c r="O22" s="89">
        <f t="shared" si="2"/>
        <v>18944630</v>
      </c>
      <c r="P22" s="89">
        <f t="shared" si="2"/>
        <v>1897078</v>
      </c>
      <c r="Q22" s="89">
        <f t="shared" si="2"/>
        <v>37863</v>
      </c>
    </row>
    <row r="23" spans="1:17" ht="19.5" customHeight="1">
      <c r="A23" s="26"/>
      <c r="B23" s="51" t="s">
        <v>183</v>
      </c>
      <c r="C23" s="140">
        <f t="shared" si="1"/>
        <v>890</v>
      </c>
      <c r="D23" s="93">
        <v>595</v>
      </c>
      <c r="E23" s="93">
        <v>295</v>
      </c>
      <c r="F23" s="93">
        <v>380</v>
      </c>
      <c r="G23" s="93">
        <v>221</v>
      </c>
      <c r="H23" s="93">
        <v>173</v>
      </c>
      <c r="I23" s="93">
        <v>77</v>
      </c>
      <c r="J23" s="93">
        <v>19</v>
      </c>
      <c r="K23" s="93">
        <v>12</v>
      </c>
      <c r="L23" s="93">
        <v>6</v>
      </c>
      <c r="M23" s="93">
        <v>2</v>
      </c>
      <c r="N23" s="93">
        <v>5824</v>
      </c>
      <c r="O23" s="93">
        <v>18753605</v>
      </c>
      <c r="P23" s="93">
        <v>1879016</v>
      </c>
      <c r="Q23" s="93">
        <v>29397</v>
      </c>
    </row>
    <row r="24" spans="1:17" ht="19.5" customHeight="1">
      <c r="A24" s="26"/>
      <c r="B24" s="51" t="s">
        <v>184</v>
      </c>
      <c r="C24" s="140">
        <f t="shared" si="1"/>
        <v>169</v>
      </c>
      <c r="D24" s="93">
        <v>13</v>
      </c>
      <c r="E24" s="93">
        <v>156</v>
      </c>
      <c r="F24" s="93">
        <v>117</v>
      </c>
      <c r="G24" s="93">
        <v>28</v>
      </c>
      <c r="H24" s="93">
        <v>18</v>
      </c>
      <c r="I24" s="93">
        <v>4</v>
      </c>
      <c r="J24" s="95">
        <v>1</v>
      </c>
      <c r="K24" s="95">
        <v>1</v>
      </c>
      <c r="L24" s="95" t="s">
        <v>283</v>
      </c>
      <c r="M24" s="95" t="s">
        <v>283</v>
      </c>
      <c r="N24" s="93">
        <v>279</v>
      </c>
      <c r="O24" s="93">
        <v>191025</v>
      </c>
      <c r="P24" s="93">
        <v>18062</v>
      </c>
      <c r="Q24" s="93">
        <v>8466</v>
      </c>
    </row>
    <row r="25" spans="1:17" ht="19.5" customHeight="1">
      <c r="A25" s="26"/>
      <c r="B25" s="51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s="74" customFormat="1" ht="19.5" customHeight="1">
      <c r="A26" s="190" t="s">
        <v>185</v>
      </c>
      <c r="B26" s="191"/>
      <c r="C26" s="150">
        <f aca="true" t="shared" si="3" ref="C26:Q26">SUM(C27:C31)</f>
        <v>1587</v>
      </c>
      <c r="D26" s="89">
        <f t="shared" si="3"/>
        <v>565</v>
      </c>
      <c r="E26" s="89">
        <f t="shared" si="3"/>
        <v>1022</v>
      </c>
      <c r="F26" s="89">
        <f t="shared" si="3"/>
        <v>670</v>
      </c>
      <c r="G26" s="89">
        <f t="shared" si="3"/>
        <v>369</v>
      </c>
      <c r="H26" s="89">
        <f t="shared" si="3"/>
        <v>316</v>
      </c>
      <c r="I26" s="89">
        <f t="shared" si="3"/>
        <v>150</v>
      </c>
      <c r="J26" s="89">
        <f t="shared" si="3"/>
        <v>36</v>
      </c>
      <c r="K26" s="89">
        <f t="shared" si="3"/>
        <v>32</v>
      </c>
      <c r="L26" s="89">
        <f t="shared" si="3"/>
        <v>10</v>
      </c>
      <c r="M26" s="89">
        <f t="shared" si="3"/>
        <v>4</v>
      </c>
      <c r="N26" s="89">
        <f t="shared" si="3"/>
        <v>6012</v>
      </c>
      <c r="O26" s="89">
        <f t="shared" si="3"/>
        <v>12215608</v>
      </c>
      <c r="P26" s="89">
        <f t="shared" si="3"/>
        <v>165793</v>
      </c>
      <c r="Q26" s="89">
        <f t="shared" si="3"/>
        <v>221425</v>
      </c>
    </row>
    <row r="27" spans="1:17" ht="19.5" customHeight="1">
      <c r="A27" s="26"/>
      <c r="B27" s="51" t="s">
        <v>106</v>
      </c>
      <c r="C27" s="140">
        <f t="shared" si="1"/>
        <v>514</v>
      </c>
      <c r="D27" s="93">
        <v>136</v>
      </c>
      <c r="E27" s="93">
        <v>378</v>
      </c>
      <c r="F27" s="93">
        <v>259</v>
      </c>
      <c r="G27" s="93">
        <v>108</v>
      </c>
      <c r="H27" s="93">
        <v>90</v>
      </c>
      <c r="I27" s="93">
        <v>44</v>
      </c>
      <c r="J27" s="93">
        <v>4</v>
      </c>
      <c r="K27" s="93">
        <v>7</v>
      </c>
      <c r="L27" s="95">
        <v>2</v>
      </c>
      <c r="M27" s="95" t="s">
        <v>283</v>
      </c>
      <c r="N27" s="93">
        <v>1680</v>
      </c>
      <c r="O27" s="93">
        <v>2793987</v>
      </c>
      <c r="P27" s="93">
        <v>19999</v>
      </c>
      <c r="Q27" s="93">
        <v>99022</v>
      </c>
    </row>
    <row r="28" spans="1:17" ht="19.5" customHeight="1">
      <c r="A28" s="66"/>
      <c r="B28" s="51" t="s">
        <v>186</v>
      </c>
      <c r="C28" s="140">
        <f t="shared" si="1"/>
        <v>199</v>
      </c>
      <c r="D28" s="93">
        <v>58</v>
      </c>
      <c r="E28" s="93">
        <v>141</v>
      </c>
      <c r="F28" s="93">
        <v>106</v>
      </c>
      <c r="G28" s="93">
        <v>50</v>
      </c>
      <c r="H28" s="93">
        <v>27</v>
      </c>
      <c r="I28" s="93">
        <v>12</v>
      </c>
      <c r="J28" s="93">
        <v>2</v>
      </c>
      <c r="K28" s="93">
        <v>2</v>
      </c>
      <c r="L28" s="95" t="s">
        <v>283</v>
      </c>
      <c r="M28" s="95" t="s">
        <v>283</v>
      </c>
      <c r="N28" s="93">
        <v>856</v>
      </c>
      <c r="O28" s="93">
        <v>1662082</v>
      </c>
      <c r="P28" s="93">
        <v>4545</v>
      </c>
      <c r="Q28" s="93">
        <v>46665</v>
      </c>
    </row>
    <row r="29" spans="1:17" ht="19.5" customHeight="1">
      <c r="A29" s="66"/>
      <c r="B29" s="51" t="s">
        <v>108</v>
      </c>
      <c r="C29" s="140">
        <f t="shared" si="1"/>
        <v>130</v>
      </c>
      <c r="D29" s="93">
        <v>47</v>
      </c>
      <c r="E29" s="93">
        <v>83</v>
      </c>
      <c r="F29" s="93">
        <v>50</v>
      </c>
      <c r="G29" s="93">
        <v>25</v>
      </c>
      <c r="H29" s="93">
        <v>33</v>
      </c>
      <c r="I29" s="93">
        <v>13</v>
      </c>
      <c r="J29" s="93">
        <v>4</v>
      </c>
      <c r="K29" s="93">
        <v>4</v>
      </c>
      <c r="L29" s="95">
        <v>1</v>
      </c>
      <c r="M29" s="95" t="s">
        <v>283</v>
      </c>
      <c r="N29" s="93">
        <v>605</v>
      </c>
      <c r="O29" s="93">
        <v>688441</v>
      </c>
      <c r="P29" s="93">
        <v>34673</v>
      </c>
      <c r="Q29" s="93">
        <v>13505</v>
      </c>
    </row>
    <row r="30" spans="1:17" ht="19.5" customHeight="1">
      <c r="A30" s="49"/>
      <c r="B30" s="51" t="s">
        <v>109</v>
      </c>
      <c r="C30" s="140">
        <f t="shared" si="1"/>
        <v>682</v>
      </c>
      <c r="D30" s="93">
        <v>301</v>
      </c>
      <c r="E30" s="93">
        <v>381</v>
      </c>
      <c r="F30" s="93">
        <v>219</v>
      </c>
      <c r="G30" s="93">
        <v>165</v>
      </c>
      <c r="H30" s="93">
        <v>162</v>
      </c>
      <c r="I30" s="93">
        <v>80</v>
      </c>
      <c r="J30" s="93">
        <v>26</v>
      </c>
      <c r="K30" s="93">
        <v>19</v>
      </c>
      <c r="L30" s="95">
        <v>7</v>
      </c>
      <c r="M30" s="95">
        <v>4</v>
      </c>
      <c r="N30" s="93">
        <v>2499</v>
      </c>
      <c r="O30" s="93">
        <v>6479604</v>
      </c>
      <c r="P30" s="93">
        <v>98507</v>
      </c>
      <c r="Q30" s="93">
        <v>55844</v>
      </c>
    </row>
    <row r="31" spans="1:17" ht="19.5" customHeight="1">
      <c r="A31" s="49"/>
      <c r="B31" s="51" t="s">
        <v>110</v>
      </c>
      <c r="C31" s="140">
        <f t="shared" si="1"/>
        <v>62</v>
      </c>
      <c r="D31" s="93">
        <v>23</v>
      </c>
      <c r="E31" s="93">
        <v>39</v>
      </c>
      <c r="F31" s="93">
        <v>36</v>
      </c>
      <c r="G31" s="93">
        <v>21</v>
      </c>
      <c r="H31" s="93">
        <v>4</v>
      </c>
      <c r="I31" s="93">
        <v>1</v>
      </c>
      <c r="J31" s="95" t="s">
        <v>283</v>
      </c>
      <c r="K31" s="95" t="s">
        <v>283</v>
      </c>
      <c r="L31" s="95" t="s">
        <v>283</v>
      </c>
      <c r="M31" s="95" t="s">
        <v>283</v>
      </c>
      <c r="N31" s="93">
        <v>372</v>
      </c>
      <c r="O31" s="93">
        <v>591494</v>
      </c>
      <c r="P31" s="93">
        <v>8069</v>
      </c>
      <c r="Q31" s="93">
        <v>6389</v>
      </c>
    </row>
    <row r="32" spans="1:17" ht="19.5" customHeight="1">
      <c r="A32" s="49"/>
      <c r="B32" s="5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s="74" customFormat="1" ht="19.5" customHeight="1">
      <c r="A33" s="190" t="s">
        <v>187</v>
      </c>
      <c r="B33" s="191"/>
      <c r="C33" s="150">
        <f aca="true" t="shared" si="4" ref="C33:Q33">SUM(C34:C42)</f>
        <v>5105</v>
      </c>
      <c r="D33" s="89">
        <f t="shared" si="4"/>
        <v>2180</v>
      </c>
      <c r="E33" s="89">
        <f t="shared" si="4"/>
        <v>2925</v>
      </c>
      <c r="F33" s="89">
        <f t="shared" si="4"/>
        <v>2619</v>
      </c>
      <c r="G33" s="89">
        <f t="shared" si="4"/>
        <v>1092</v>
      </c>
      <c r="H33" s="89">
        <f t="shared" si="4"/>
        <v>810</v>
      </c>
      <c r="I33" s="89">
        <f t="shared" si="4"/>
        <v>406</v>
      </c>
      <c r="J33" s="89">
        <f t="shared" si="4"/>
        <v>79</v>
      </c>
      <c r="K33" s="89">
        <f t="shared" si="4"/>
        <v>60</v>
      </c>
      <c r="L33" s="89">
        <f t="shared" si="4"/>
        <v>27</v>
      </c>
      <c r="M33" s="89">
        <f t="shared" si="4"/>
        <v>12</v>
      </c>
      <c r="N33" s="89">
        <f t="shared" si="4"/>
        <v>24932</v>
      </c>
      <c r="O33" s="89">
        <f t="shared" si="4"/>
        <v>38317608</v>
      </c>
      <c r="P33" s="89">
        <f t="shared" si="4"/>
        <v>871233</v>
      </c>
      <c r="Q33" s="89">
        <f t="shared" si="4"/>
        <v>381000</v>
      </c>
    </row>
    <row r="34" spans="1:17" ht="19.5" customHeight="1">
      <c r="A34" s="49"/>
      <c r="B34" s="51" t="s">
        <v>111</v>
      </c>
      <c r="C34" s="140">
        <f aca="true" t="shared" si="5" ref="C34:C42">SUM(D34:E34)</f>
        <v>710</v>
      </c>
      <c r="D34" s="93">
        <v>262</v>
      </c>
      <c r="E34" s="93">
        <v>448</v>
      </c>
      <c r="F34" s="93">
        <v>399</v>
      </c>
      <c r="G34" s="93">
        <v>158</v>
      </c>
      <c r="H34" s="93">
        <v>85</v>
      </c>
      <c r="I34" s="93">
        <v>53</v>
      </c>
      <c r="J34" s="93">
        <v>7</v>
      </c>
      <c r="K34" s="93">
        <v>5</v>
      </c>
      <c r="L34" s="95">
        <v>3</v>
      </c>
      <c r="M34" s="95" t="s">
        <v>283</v>
      </c>
      <c r="N34" s="93">
        <v>2399</v>
      </c>
      <c r="O34" s="93">
        <v>3147660</v>
      </c>
      <c r="P34" s="93">
        <v>18266</v>
      </c>
      <c r="Q34" s="93">
        <v>51484</v>
      </c>
    </row>
    <row r="35" spans="1:17" ht="19.5" customHeight="1">
      <c r="A35" s="49"/>
      <c r="B35" s="51" t="s">
        <v>188</v>
      </c>
      <c r="C35" s="140">
        <f t="shared" si="5"/>
        <v>118</v>
      </c>
      <c r="D35" s="93">
        <v>71</v>
      </c>
      <c r="E35" s="93">
        <v>47</v>
      </c>
      <c r="F35" s="93">
        <v>58</v>
      </c>
      <c r="G35" s="93">
        <v>29</v>
      </c>
      <c r="H35" s="93">
        <v>19</v>
      </c>
      <c r="I35" s="93">
        <v>9</v>
      </c>
      <c r="J35" s="93">
        <v>1</v>
      </c>
      <c r="K35" s="95">
        <v>2</v>
      </c>
      <c r="L35" s="95" t="s">
        <v>283</v>
      </c>
      <c r="M35" s="95" t="s">
        <v>283</v>
      </c>
      <c r="N35" s="93">
        <v>647</v>
      </c>
      <c r="O35" s="93">
        <v>1770054</v>
      </c>
      <c r="P35" s="93">
        <v>36484</v>
      </c>
      <c r="Q35" s="93">
        <v>19470</v>
      </c>
    </row>
    <row r="36" spans="1:17" ht="19.5" customHeight="1">
      <c r="A36" s="67"/>
      <c r="B36" s="51" t="s">
        <v>189</v>
      </c>
      <c r="C36" s="140">
        <f t="shared" si="5"/>
        <v>855</v>
      </c>
      <c r="D36" s="93">
        <v>698</v>
      </c>
      <c r="E36" s="93">
        <v>157</v>
      </c>
      <c r="F36" s="93">
        <v>499</v>
      </c>
      <c r="G36" s="93">
        <v>176</v>
      </c>
      <c r="H36" s="93">
        <v>115</v>
      </c>
      <c r="I36" s="93">
        <v>52</v>
      </c>
      <c r="J36" s="93">
        <v>8</v>
      </c>
      <c r="K36" s="93">
        <v>3</v>
      </c>
      <c r="L36" s="93">
        <v>1</v>
      </c>
      <c r="M36" s="144">
        <v>1</v>
      </c>
      <c r="N36" s="93">
        <v>5457</v>
      </c>
      <c r="O36" s="93">
        <v>14647921</v>
      </c>
      <c r="P36" s="93">
        <v>238248</v>
      </c>
      <c r="Q36" s="93">
        <v>10168</v>
      </c>
    </row>
    <row r="37" spans="1:17" ht="19.5" customHeight="1">
      <c r="A37" s="49"/>
      <c r="B37" s="51" t="s">
        <v>114</v>
      </c>
      <c r="C37" s="140">
        <f t="shared" si="5"/>
        <v>792</v>
      </c>
      <c r="D37" s="93">
        <v>263</v>
      </c>
      <c r="E37" s="93">
        <v>529</v>
      </c>
      <c r="F37" s="93">
        <v>505</v>
      </c>
      <c r="G37" s="93">
        <v>146</v>
      </c>
      <c r="H37" s="93">
        <v>104</v>
      </c>
      <c r="I37" s="93">
        <v>24</v>
      </c>
      <c r="J37" s="93">
        <v>10</v>
      </c>
      <c r="K37" s="93">
        <v>3</v>
      </c>
      <c r="L37" s="95" t="s">
        <v>283</v>
      </c>
      <c r="M37" s="95" t="s">
        <v>283</v>
      </c>
      <c r="N37" s="93">
        <v>7432</v>
      </c>
      <c r="O37" s="93">
        <v>5378286</v>
      </c>
      <c r="P37" s="93">
        <v>376729</v>
      </c>
      <c r="Q37" s="93">
        <v>56236</v>
      </c>
    </row>
    <row r="38" spans="1:17" ht="19.5" customHeight="1">
      <c r="A38" s="49"/>
      <c r="B38" s="65" t="s">
        <v>190</v>
      </c>
      <c r="C38" s="140">
        <f t="shared" si="5"/>
        <v>361</v>
      </c>
      <c r="D38" s="93">
        <v>192</v>
      </c>
      <c r="E38" s="93">
        <v>169</v>
      </c>
      <c r="F38" s="93">
        <v>181</v>
      </c>
      <c r="G38" s="93">
        <v>74</v>
      </c>
      <c r="H38" s="93">
        <v>68</v>
      </c>
      <c r="I38" s="93">
        <v>27</v>
      </c>
      <c r="J38" s="93">
        <v>6</v>
      </c>
      <c r="K38" s="93">
        <v>3</v>
      </c>
      <c r="L38" s="93">
        <v>1</v>
      </c>
      <c r="M38" s="95">
        <v>1</v>
      </c>
      <c r="N38" s="93">
        <v>1729</v>
      </c>
      <c r="O38" s="93">
        <v>3550279</v>
      </c>
      <c r="P38" s="93">
        <v>81805</v>
      </c>
      <c r="Q38" s="93">
        <v>67245</v>
      </c>
    </row>
    <row r="39" spans="1:17" ht="19.5" customHeight="1">
      <c r="A39" s="49"/>
      <c r="B39" s="51" t="s">
        <v>116</v>
      </c>
      <c r="C39" s="140">
        <f t="shared" si="5"/>
        <v>124</v>
      </c>
      <c r="D39" s="93">
        <v>50</v>
      </c>
      <c r="E39" s="93">
        <v>74</v>
      </c>
      <c r="F39" s="93">
        <v>55</v>
      </c>
      <c r="G39" s="93">
        <v>36</v>
      </c>
      <c r="H39" s="93">
        <v>22</v>
      </c>
      <c r="I39" s="93">
        <v>10</v>
      </c>
      <c r="J39" s="95" t="s">
        <v>283</v>
      </c>
      <c r="K39" s="95">
        <v>1</v>
      </c>
      <c r="L39" s="95" t="s">
        <v>283</v>
      </c>
      <c r="M39" s="95" t="s">
        <v>283</v>
      </c>
      <c r="N39" s="93">
        <v>404</v>
      </c>
      <c r="O39" s="93">
        <v>487897</v>
      </c>
      <c r="P39" s="93">
        <v>31036</v>
      </c>
      <c r="Q39" s="93">
        <v>5626</v>
      </c>
    </row>
    <row r="40" spans="1:17" ht="19.5" customHeight="1">
      <c r="A40" s="49"/>
      <c r="B40" s="51" t="s">
        <v>117</v>
      </c>
      <c r="C40" s="140">
        <f t="shared" si="5"/>
        <v>204</v>
      </c>
      <c r="D40" s="93">
        <v>98</v>
      </c>
      <c r="E40" s="93">
        <v>106</v>
      </c>
      <c r="F40" s="93">
        <v>92</v>
      </c>
      <c r="G40" s="93">
        <v>44</v>
      </c>
      <c r="H40" s="93">
        <v>41</v>
      </c>
      <c r="I40" s="93">
        <v>20</v>
      </c>
      <c r="J40" s="93">
        <v>3</v>
      </c>
      <c r="K40" s="95">
        <v>2</v>
      </c>
      <c r="L40" s="95">
        <v>1</v>
      </c>
      <c r="M40" s="95">
        <v>1</v>
      </c>
      <c r="N40" s="93">
        <v>634</v>
      </c>
      <c r="O40" s="93">
        <v>766857</v>
      </c>
      <c r="P40" s="93">
        <v>3398</v>
      </c>
      <c r="Q40" s="93">
        <v>13151</v>
      </c>
    </row>
    <row r="41" spans="1:17" ht="19.5" customHeight="1">
      <c r="A41" s="49"/>
      <c r="B41" s="51" t="s">
        <v>191</v>
      </c>
      <c r="C41" s="140">
        <f t="shared" si="5"/>
        <v>123</v>
      </c>
      <c r="D41" s="93">
        <v>19</v>
      </c>
      <c r="E41" s="93">
        <v>104</v>
      </c>
      <c r="F41" s="93">
        <v>55</v>
      </c>
      <c r="G41" s="93">
        <v>29</v>
      </c>
      <c r="H41" s="93">
        <v>24</v>
      </c>
      <c r="I41" s="93">
        <v>8</v>
      </c>
      <c r="J41" s="95">
        <v>4</v>
      </c>
      <c r="K41" s="95">
        <v>2</v>
      </c>
      <c r="L41" s="95">
        <v>1</v>
      </c>
      <c r="M41" s="95" t="s">
        <v>283</v>
      </c>
      <c r="N41" s="93">
        <v>251</v>
      </c>
      <c r="O41" s="93">
        <v>242097</v>
      </c>
      <c r="P41" s="93">
        <v>1121</v>
      </c>
      <c r="Q41" s="93">
        <v>10851</v>
      </c>
    </row>
    <row r="42" spans="1:17" ht="19.5" customHeight="1">
      <c r="A42" s="53"/>
      <c r="B42" s="54" t="s">
        <v>119</v>
      </c>
      <c r="C42" s="148">
        <f t="shared" si="5"/>
        <v>1818</v>
      </c>
      <c r="D42" s="149">
        <v>527</v>
      </c>
      <c r="E42" s="149">
        <v>1291</v>
      </c>
      <c r="F42" s="149">
        <v>775</v>
      </c>
      <c r="G42" s="149">
        <v>400</v>
      </c>
      <c r="H42" s="149">
        <v>332</v>
      </c>
      <c r="I42" s="149">
        <v>203</v>
      </c>
      <c r="J42" s="149">
        <v>40</v>
      </c>
      <c r="K42" s="149">
        <v>39</v>
      </c>
      <c r="L42" s="149">
        <v>20</v>
      </c>
      <c r="M42" s="149">
        <v>9</v>
      </c>
      <c r="N42" s="149">
        <v>5979</v>
      </c>
      <c r="O42" s="149">
        <v>8326557</v>
      </c>
      <c r="P42" s="149">
        <v>84146</v>
      </c>
      <c r="Q42" s="149">
        <v>146769</v>
      </c>
    </row>
    <row r="43" ht="19.5" customHeight="1">
      <c r="A43" s="13" t="s">
        <v>122</v>
      </c>
    </row>
  </sheetData>
  <sheetProtection/>
  <mergeCells count="16">
    <mergeCell ref="A3:Q3"/>
    <mergeCell ref="A4:Q4"/>
    <mergeCell ref="A6:B9"/>
    <mergeCell ref="C6:M6"/>
    <mergeCell ref="N6:N9"/>
    <mergeCell ref="O6:O9"/>
    <mergeCell ref="P6:P9"/>
    <mergeCell ref="C7:C9"/>
    <mergeCell ref="D7:E7"/>
    <mergeCell ref="F7:M7"/>
    <mergeCell ref="A33:B33"/>
    <mergeCell ref="A11:B11"/>
    <mergeCell ref="A22:B22"/>
    <mergeCell ref="A26:B26"/>
    <mergeCell ref="D8:D9"/>
    <mergeCell ref="E8:E9"/>
  </mergeCells>
  <printOptions horizontalCentered="1" verticalCentered="1"/>
  <pageMargins left="0.5118110236220472" right="0.31496062992125984" top="0.11811023622047245" bottom="0.11811023622047245" header="0" footer="0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.59765625" style="13" customWidth="1"/>
    <col min="2" max="2" width="10.59765625" style="13" customWidth="1"/>
    <col min="3" max="4" width="9.59765625" style="13" customWidth="1"/>
    <col min="5" max="5" width="14.59765625" style="13" customWidth="1"/>
    <col min="6" max="7" width="9.59765625" style="13" customWidth="1"/>
    <col min="8" max="8" width="14.19921875" style="13" customWidth="1"/>
    <col min="9" max="10" width="9.59765625" style="13" customWidth="1"/>
    <col min="11" max="11" width="14.59765625" style="13" customWidth="1"/>
    <col min="12" max="13" width="9" style="13" customWidth="1"/>
    <col min="14" max="14" width="3.09765625" style="13" customWidth="1"/>
    <col min="15" max="15" width="10.59765625" style="13" customWidth="1"/>
    <col min="16" max="20" width="18.69921875" style="13" customWidth="1"/>
    <col min="21" max="16384" width="9" style="13" customWidth="1"/>
  </cols>
  <sheetData>
    <row r="1" spans="1:20" ht="18.75" customHeight="1">
      <c r="A1" s="152" t="s">
        <v>299</v>
      </c>
      <c r="T1" s="153" t="s">
        <v>300</v>
      </c>
    </row>
    <row r="2" ht="18.75" customHeight="1"/>
    <row r="3" spans="1:23" ht="19.5" customHeight="1">
      <c r="A3" s="167" t="s">
        <v>261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N3" s="167" t="s">
        <v>262</v>
      </c>
      <c r="O3" s="167"/>
      <c r="P3" s="167"/>
      <c r="Q3" s="167"/>
      <c r="R3" s="167"/>
      <c r="S3" s="167"/>
      <c r="T3" s="167"/>
      <c r="U3" s="236"/>
      <c r="V3" s="236"/>
      <c r="W3" s="236"/>
    </row>
    <row r="4" spans="1:23" ht="19.5" customHeight="1">
      <c r="A4" s="192" t="s">
        <v>192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N4" s="192" t="s">
        <v>256</v>
      </c>
      <c r="O4" s="192"/>
      <c r="P4" s="192"/>
      <c r="Q4" s="192"/>
      <c r="R4" s="192"/>
      <c r="S4" s="192"/>
      <c r="T4" s="192"/>
      <c r="U4" s="26"/>
      <c r="V4" s="26"/>
      <c r="W4" s="26"/>
    </row>
    <row r="5" spans="2:20" ht="18" customHeight="1" thickBot="1">
      <c r="B5" s="45"/>
      <c r="C5" s="45"/>
      <c r="D5" s="45"/>
      <c r="E5" s="45"/>
      <c r="F5" s="45"/>
      <c r="G5" s="45"/>
      <c r="H5" s="45"/>
      <c r="I5" s="45"/>
      <c r="J5" s="45"/>
      <c r="K5" s="16" t="s">
        <v>193</v>
      </c>
      <c r="P5" s="45"/>
      <c r="Q5" s="45"/>
      <c r="R5" s="45"/>
      <c r="S5" s="45"/>
      <c r="T5" s="16" t="s">
        <v>257</v>
      </c>
    </row>
    <row r="6" spans="1:20" ht="15" customHeight="1">
      <c r="A6" s="193" t="s">
        <v>194</v>
      </c>
      <c r="B6" s="194"/>
      <c r="C6" s="197" t="s">
        <v>195</v>
      </c>
      <c r="D6" s="208"/>
      <c r="E6" s="198"/>
      <c r="F6" s="197" t="s">
        <v>196</v>
      </c>
      <c r="G6" s="208"/>
      <c r="H6" s="198"/>
      <c r="I6" s="197" t="s">
        <v>197</v>
      </c>
      <c r="J6" s="208"/>
      <c r="K6" s="208"/>
      <c r="N6" s="193" t="s">
        <v>194</v>
      </c>
      <c r="O6" s="194"/>
      <c r="P6" s="234" t="s">
        <v>303</v>
      </c>
      <c r="Q6" s="234" t="s">
        <v>304</v>
      </c>
      <c r="R6" s="233" t="s">
        <v>301</v>
      </c>
      <c r="S6" s="233" t="s">
        <v>302</v>
      </c>
      <c r="T6" s="235" t="s">
        <v>305</v>
      </c>
    </row>
    <row r="7" spans="1:20" ht="15" customHeight="1">
      <c r="A7" s="161"/>
      <c r="B7" s="207"/>
      <c r="C7" s="205" t="s">
        <v>198</v>
      </c>
      <c r="D7" s="205" t="s">
        <v>199</v>
      </c>
      <c r="E7" s="228" t="s">
        <v>200</v>
      </c>
      <c r="F7" s="205" t="s">
        <v>198</v>
      </c>
      <c r="G7" s="205" t="s">
        <v>199</v>
      </c>
      <c r="H7" s="228" t="s">
        <v>200</v>
      </c>
      <c r="I7" s="205" t="s">
        <v>198</v>
      </c>
      <c r="J7" s="205" t="s">
        <v>199</v>
      </c>
      <c r="K7" s="230" t="s">
        <v>200</v>
      </c>
      <c r="N7" s="161"/>
      <c r="O7" s="207"/>
      <c r="P7" s="226"/>
      <c r="Q7" s="226"/>
      <c r="R7" s="211"/>
      <c r="S7" s="211"/>
      <c r="T7" s="219"/>
    </row>
    <row r="8" spans="1:20" ht="15" customHeight="1">
      <c r="A8" s="224"/>
      <c r="B8" s="225"/>
      <c r="C8" s="227"/>
      <c r="D8" s="227"/>
      <c r="E8" s="218"/>
      <c r="F8" s="227"/>
      <c r="G8" s="227"/>
      <c r="H8" s="218"/>
      <c r="I8" s="227"/>
      <c r="J8" s="227"/>
      <c r="K8" s="210"/>
      <c r="N8" s="224"/>
      <c r="O8" s="225"/>
      <c r="P8" s="227"/>
      <c r="Q8" s="227"/>
      <c r="R8" s="218"/>
      <c r="S8" s="218"/>
      <c r="T8" s="220"/>
    </row>
    <row r="9" spans="1:20" s="74" customFormat="1" ht="15" customHeight="1">
      <c r="A9" s="231" t="s">
        <v>201</v>
      </c>
      <c r="B9" s="232"/>
      <c r="C9" s="89">
        <f>SUM(C11:C13)</f>
        <v>20167</v>
      </c>
      <c r="D9" s="89">
        <f aca="true" t="shared" si="0" ref="D9:K9">SUM(D11:D13)</f>
        <v>125261</v>
      </c>
      <c r="E9" s="89">
        <f t="shared" si="0"/>
        <v>521284015</v>
      </c>
      <c r="F9" s="89">
        <f t="shared" si="0"/>
        <v>4869</v>
      </c>
      <c r="G9" s="89">
        <f t="shared" si="0"/>
        <v>45257</v>
      </c>
      <c r="H9" s="89">
        <f t="shared" si="0"/>
        <v>379228535</v>
      </c>
      <c r="I9" s="89">
        <f t="shared" si="0"/>
        <v>15298</v>
      </c>
      <c r="J9" s="89">
        <f t="shared" si="0"/>
        <v>80004</v>
      </c>
      <c r="K9" s="89">
        <f t="shared" si="0"/>
        <v>142055380</v>
      </c>
      <c r="N9" s="190" t="s">
        <v>201</v>
      </c>
      <c r="O9" s="221"/>
      <c r="P9" s="89">
        <f>SUM(P11:P13)</f>
        <v>1514</v>
      </c>
      <c r="Q9" s="89">
        <f>SUM(Q11:Q13)</f>
        <v>19041</v>
      </c>
      <c r="R9" s="89">
        <f>SUM(R11:R13)</f>
        <v>47208568</v>
      </c>
      <c r="S9" s="89">
        <f>SUM(S11:S13)</f>
        <v>122648</v>
      </c>
      <c r="T9" s="89">
        <f>SUM(T11:T13)</f>
        <v>741901</v>
      </c>
    </row>
    <row r="10" spans="1:20" s="74" customFormat="1" ht="15" customHeight="1">
      <c r="A10" s="91"/>
      <c r="B10" s="92"/>
      <c r="C10" s="87"/>
      <c r="D10" s="87"/>
      <c r="E10" s="87"/>
      <c r="F10" s="87"/>
      <c r="G10" s="87"/>
      <c r="H10" s="87"/>
      <c r="I10" s="87"/>
      <c r="J10" s="87"/>
      <c r="K10" s="87"/>
      <c r="N10" s="222"/>
      <c r="O10" s="223"/>
      <c r="P10" s="87"/>
      <c r="Q10" s="87"/>
      <c r="R10" s="87"/>
      <c r="S10" s="87"/>
      <c r="T10" s="87"/>
    </row>
    <row r="11" spans="1:20" s="74" customFormat="1" ht="15" customHeight="1">
      <c r="A11" s="190" t="s">
        <v>202</v>
      </c>
      <c r="B11" s="221"/>
      <c r="C11" s="89">
        <f>SUM(C15:C22)</f>
        <v>15095</v>
      </c>
      <c r="D11" s="89">
        <f aca="true" t="shared" si="1" ref="D11:J11">SUM(D15:D22)</f>
        <v>99329</v>
      </c>
      <c r="E11" s="89">
        <f t="shared" si="1"/>
        <v>460361534</v>
      </c>
      <c r="F11" s="89">
        <f t="shared" si="1"/>
        <v>4122</v>
      </c>
      <c r="G11" s="89">
        <f t="shared" si="1"/>
        <v>40126</v>
      </c>
      <c r="H11" s="89">
        <f t="shared" si="1"/>
        <v>352137158</v>
      </c>
      <c r="I11" s="89">
        <f t="shared" si="1"/>
        <v>10973</v>
      </c>
      <c r="J11" s="89">
        <f t="shared" si="1"/>
        <v>59203</v>
      </c>
      <c r="K11" s="89">
        <f>SUM(K15:K22)</f>
        <v>108224376</v>
      </c>
      <c r="N11" s="190" t="s">
        <v>202</v>
      </c>
      <c r="O11" s="221"/>
      <c r="P11" s="89">
        <f>SUM(P15:P22)</f>
        <v>1164</v>
      </c>
      <c r="Q11" s="89">
        <f>SUM(Q15:Q22)</f>
        <v>13646</v>
      </c>
      <c r="R11" s="89">
        <f>SUM(R15:R22)</f>
        <v>35117940</v>
      </c>
      <c r="S11" s="89">
        <f>SUM(S15:S22)</f>
        <v>91693</v>
      </c>
      <c r="T11" s="89">
        <f>SUM(T15:T22)</f>
        <v>525899</v>
      </c>
    </row>
    <row r="12" spans="1:20" s="74" customFormat="1" ht="15" customHeight="1">
      <c r="A12" s="91"/>
      <c r="B12" s="92"/>
      <c r="C12" s="87"/>
      <c r="D12" s="87"/>
      <c r="E12" s="87"/>
      <c r="F12" s="87"/>
      <c r="G12" s="87"/>
      <c r="H12" s="87"/>
      <c r="I12" s="87"/>
      <c r="J12" s="87"/>
      <c r="K12" s="87"/>
      <c r="N12" s="222"/>
      <c r="O12" s="223"/>
      <c r="P12" s="87"/>
      <c r="Q12" s="87"/>
      <c r="R12" s="87"/>
      <c r="S12" s="87"/>
      <c r="T12" s="87"/>
    </row>
    <row r="13" spans="1:20" s="74" customFormat="1" ht="15" customHeight="1">
      <c r="A13" s="190" t="s">
        <v>203</v>
      </c>
      <c r="B13" s="221"/>
      <c r="C13" s="89">
        <f>SUM(C24,C27,C33,C43,C50,C56,C64,C70)</f>
        <v>5072</v>
      </c>
      <c r="D13" s="89">
        <f aca="true" t="shared" si="2" ref="D13:J13">SUM(D24,D27,D33,D43,D50,D56,D64,D70)</f>
        <v>25932</v>
      </c>
      <c r="E13" s="89">
        <f t="shared" si="2"/>
        <v>60922481</v>
      </c>
      <c r="F13" s="89">
        <f t="shared" si="2"/>
        <v>747</v>
      </c>
      <c r="G13" s="89">
        <f t="shared" si="2"/>
        <v>5131</v>
      </c>
      <c r="H13" s="89">
        <f t="shared" si="2"/>
        <v>27091377</v>
      </c>
      <c r="I13" s="89">
        <f t="shared" si="2"/>
        <v>4325</v>
      </c>
      <c r="J13" s="89">
        <f t="shared" si="2"/>
        <v>20801</v>
      </c>
      <c r="K13" s="89">
        <f>SUM(K24,K27,K33,K43,K50,K56,K64,K70)</f>
        <v>33831004</v>
      </c>
      <c r="N13" s="190" t="s">
        <v>203</v>
      </c>
      <c r="O13" s="221"/>
      <c r="P13" s="89">
        <f>SUM(P24,P27,P33,P43,P50,P56,P64,P70)</f>
        <v>350</v>
      </c>
      <c r="Q13" s="89">
        <v>5395</v>
      </c>
      <c r="R13" s="89">
        <v>12090628</v>
      </c>
      <c r="S13" s="89">
        <v>30955</v>
      </c>
      <c r="T13" s="89">
        <v>216002</v>
      </c>
    </row>
    <row r="14" spans="1:20" s="74" customFormat="1" ht="15" customHeight="1">
      <c r="A14" s="229"/>
      <c r="B14" s="223"/>
      <c r="C14" s="87"/>
      <c r="D14" s="87"/>
      <c r="E14" s="87"/>
      <c r="F14" s="87"/>
      <c r="G14" s="87"/>
      <c r="H14" s="87"/>
      <c r="I14" s="87"/>
      <c r="J14" s="87"/>
      <c r="K14" s="87"/>
      <c r="N14" s="222"/>
      <c r="O14" s="223"/>
      <c r="P14" s="87"/>
      <c r="Q14" s="87"/>
      <c r="R14" s="87"/>
      <c r="S14" s="87"/>
      <c r="T14" s="87"/>
    </row>
    <row r="15" spans="1:20" s="74" customFormat="1" ht="15" customHeight="1">
      <c r="A15" s="190" t="s">
        <v>204</v>
      </c>
      <c r="B15" s="221"/>
      <c r="C15" s="89">
        <f>SUM(F15,I15)</f>
        <v>8568</v>
      </c>
      <c r="D15" s="89">
        <f>SUM(G15,J15)</f>
        <v>64557</v>
      </c>
      <c r="E15" s="89">
        <f>SUM(H15,K15)</f>
        <v>370252906</v>
      </c>
      <c r="F15" s="89">
        <v>2905</v>
      </c>
      <c r="G15" s="89">
        <v>31007</v>
      </c>
      <c r="H15" s="89">
        <v>306780201</v>
      </c>
      <c r="I15" s="89">
        <v>5663</v>
      </c>
      <c r="J15" s="89">
        <v>33550</v>
      </c>
      <c r="K15" s="89">
        <v>63472705</v>
      </c>
      <c r="N15" s="190" t="s">
        <v>204</v>
      </c>
      <c r="O15" s="221"/>
      <c r="P15" s="89">
        <v>635</v>
      </c>
      <c r="Q15" s="89">
        <v>7710</v>
      </c>
      <c r="R15" s="89">
        <v>21381554</v>
      </c>
      <c r="S15" s="89">
        <v>65208</v>
      </c>
      <c r="T15" s="89">
        <v>268833</v>
      </c>
    </row>
    <row r="16" spans="1:20" s="74" customFormat="1" ht="15" customHeight="1">
      <c r="A16" s="190" t="s">
        <v>205</v>
      </c>
      <c r="B16" s="221"/>
      <c r="C16" s="89">
        <f aca="true" t="shared" si="3" ref="C16:C22">SUM(F16,I16)</f>
        <v>1151</v>
      </c>
      <c r="D16" s="89">
        <f aca="true" t="shared" si="4" ref="D16:D22">SUM(G16,J16)</f>
        <v>5709</v>
      </c>
      <c r="E16" s="89">
        <f aca="true" t="shared" si="5" ref="E16:E22">SUM(H16,K16)</f>
        <v>17392524</v>
      </c>
      <c r="F16" s="89">
        <v>259</v>
      </c>
      <c r="G16" s="89">
        <v>1912</v>
      </c>
      <c r="H16" s="89">
        <v>10381096</v>
      </c>
      <c r="I16" s="89">
        <v>892</v>
      </c>
      <c r="J16" s="89">
        <v>3797</v>
      </c>
      <c r="K16" s="89">
        <v>7011428</v>
      </c>
      <c r="N16" s="190" t="s">
        <v>205</v>
      </c>
      <c r="O16" s="221"/>
      <c r="P16" s="89">
        <v>75</v>
      </c>
      <c r="Q16" s="89">
        <v>759</v>
      </c>
      <c r="R16" s="89">
        <v>1977072</v>
      </c>
      <c r="S16" s="89">
        <v>1104</v>
      </c>
      <c r="T16" s="89">
        <v>31636</v>
      </c>
    </row>
    <row r="17" spans="1:20" s="74" customFormat="1" ht="15" customHeight="1">
      <c r="A17" s="190" t="s">
        <v>206</v>
      </c>
      <c r="B17" s="221"/>
      <c r="C17" s="89">
        <f t="shared" si="3"/>
        <v>1852</v>
      </c>
      <c r="D17" s="89">
        <f t="shared" si="4"/>
        <v>10295</v>
      </c>
      <c r="E17" s="89">
        <f t="shared" si="5"/>
        <v>30077173</v>
      </c>
      <c r="F17" s="89">
        <v>452</v>
      </c>
      <c r="G17" s="89">
        <v>3090</v>
      </c>
      <c r="H17" s="89">
        <v>16774332</v>
      </c>
      <c r="I17" s="89">
        <v>1400</v>
      </c>
      <c r="J17" s="89">
        <v>7205</v>
      </c>
      <c r="K17" s="89">
        <v>13302841</v>
      </c>
      <c r="N17" s="190" t="s">
        <v>206</v>
      </c>
      <c r="O17" s="221"/>
      <c r="P17" s="89">
        <v>88</v>
      </c>
      <c r="Q17" s="89">
        <v>1353</v>
      </c>
      <c r="R17" s="89">
        <v>3507099</v>
      </c>
      <c r="S17" s="89">
        <v>1200</v>
      </c>
      <c r="T17" s="89">
        <v>57487</v>
      </c>
    </row>
    <row r="18" spans="1:20" s="74" customFormat="1" ht="15" customHeight="1">
      <c r="A18" s="190" t="s">
        <v>207</v>
      </c>
      <c r="B18" s="221"/>
      <c r="C18" s="89">
        <f t="shared" si="3"/>
        <v>540</v>
      </c>
      <c r="D18" s="89">
        <f t="shared" si="4"/>
        <v>1950</v>
      </c>
      <c r="E18" s="89">
        <f t="shared" si="5"/>
        <v>3037044</v>
      </c>
      <c r="F18" s="89">
        <v>38</v>
      </c>
      <c r="G18" s="89">
        <v>209</v>
      </c>
      <c r="H18" s="89">
        <v>519519</v>
      </c>
      <c r="I18" s="89">
        <v>502</v>
      </c>
      <c r="J18" s="89">
        <v>1741</v>
      </c>
      <c r="K18" s="89">
        <v>2517525</v>
      </c>
      <c r="N18" s="190" t="s">
        <v>207</v>
      </c>
      <c r="O18" s="221"/>
      <c r="P18" s="89">
        <v>24</v>
      </c>
      <c r="Q18" s="89">
        <v>219</v>
      </c>
      <c r="R18" s="89">
        <v>499043</v>
      </c>
      <c r="S18" s="88" t="s">
        <v>59</v>
      </c>
      <c r="T18" s="89">
        <v>9264</v>
      </c>
    </row>
    <row r="19" spans="1:20" s="74" customFormat="1" ht="15" customHeight="1">
      <c r="A19" s="190" t="s">
        <v>208</v>
      </c>
      <c r="B19" s="221"/>
      <c r="C19" s="89">
        <f t="shared" si="3"/>
        <v>477</v>
      </c>
      <c r="D19" s="89">
        <f t="shared" si="4"/>
        <v>1608</v>
      </c>
      <c r="E19" s="89">
        <f t="shared" si="5"/>
        <v>2704715</v>
      </c>
      <c r="F19" s="89">
        <v>46</v>
      </c>
      <c r="G19" s="89">
        <v>274</v>
      </c>
      <c r="H19" s="89">
        <v>783741</v>
      </c>
      <c r="I19" s="89">
        <v>431</v>
      </c>
      <c r="J19" s="89">
        <v>1334</v>
      </c>
      <c r="K19" s="89">
        <v>1920974</v>
      </c>
      <c r="N19" s="190" t="s">
        <v>208</v>
      </c>
      <c r="O19" s="221"/>
      <c r="P19" s="89">
        <v>17</v>
      </c>
      <c r="Q19" s="89">
        <v>182</v>
      </c>
      <c r="R19" s="89">
        <v>469741</v>
      </c>
      <c r="S19" s="89">
        <v>1862</v>
      </c>
      <c r="T19" s="89">
        <v>8626</v>
      </c>
    </row>
    <row r="20" spans="1:20" s="74" customFormat="1" ht="15" customHeight="1">
      <c r="A20" s="190" t="s">
        <v>209</v>
      </c>
      <c r="B20" s="221"/>
      <c r="C20" s="89">
        <f t="shared" si="3"/>
        <v>1235</v>
      </c>
      <c r="D20" s="89">
        <f t="shared" si="4"/>
        <v>6834</v>
      </c>
      <c r="E20" s="89">
        <f t="shared" si="5"/>
        <v>12986769</v>
      </c>
      <c r="F20" s="89">
        <v>189</v>
      </c>
      <c r="G20" s="89">
        <v>1371</v>
      </c>
      <c r="H20" s="89">
        <v>4151792</v>
      </c>
      <c r="I20" s="89">
        <v>1046</v>
      </c>
      <c r="J20" s="89">
        <v>5463</v>
      </c>
      <c r="K20" s="89">
        <v>8834977</v>
      </c>
      <c r="N20" s="190" t="s">
        <v>209</v>
      </c>
      <c r="O20" s="221"/>
      <c r="P20" s="89">
        <v>123</v>
      </c>
      <c r="Q20" s="89">
        <v>1458</v>
      </c>
      <c r="R20" s="89">
        <v>2709866</v>
      </c>
      <c r="S20" s="89">
        <v>21221</v>
      </c>
      <c r="T20" s="89">
        <v>66541</v>
      </c>
    </row>
    <row r="21" spans="1:20" s="74" customFormat="1" ht="15" customHeight="1">
      <c r="A21" s="190" t="s">
        <v>210</v>
      </c>
      <c r="B21" s="221"/>
      <c r="C21" s="89">
        <f t="shared" si="3"/>
        <v>493</v>
      </c>
      <c r="D21" s="89">
        <f t="shared" si="4"/>
        <v>2142</v>
      </c>
      <c r="E21" s="89">
        <f t="shared" si="5"/>
        <v>3810830</v>
      </c>
      <c r="F21" s="89">
        <v>67</v>
      </c>
      <c r="G21" s="89">
        <v>310</v>
      </c>
      <c r="H21" s="89">
        <v>966033</v>
      </c>
      <c r="I21" s="89">
        <v>426</v>
      </c>
      <c r="J21" s="89">
        <v>1832</v>
      </c>
      <c r="K21" s="89">
        <v>2844797</v>
      </c>
      <c r="N21" s="190" t="s">
        <v>210</v>
      </c>
      <c r="O21" s="221"/>
      <c r="P21" s="89">
        <v>45</v>
      </c>
      <c r="Q21" s="89">
        <v>353</v>
      </c>
      <c r="R21" s="89">
        <v>830608</v>
      </c>
      <c r="S21" s="89">
        <v>900</v>
      </c>
      <c r="T21" s="89">
        <v>19208</v>
      </c>
    </row>
    <row r="22" spans="1:20" s="74" customFormat="1" ht="15" customHeight="1">
      <c r="A22" s="190" t="s">
        <v>211</v>
      </c>
      <c r="B22" s="221"/>
      <c r="C22" s="89">
        <f t="shared" si="3"/>
        <v>779</v>
      </c>
      <c r="D22" s="89">
        <f t="shared" si="4"/>
        <v>6234</v>
      </c>
      <c r="E22" s="89">
        <f t="shared" si="5"/>
        <v>20099573</v>
      </c>
      <c r="F22" s="89">
        <v>166</v>
      </c>
      <c r="G22" s="89">
        <v>1953</v>
      </c>
      <c r="H22" s="89">
        <v>11780444</v>
      </c>
      <c r="I22" s="89">
        <v>613</v>
      </c>
      <c r="J22" s="89">
        <v>4281</v>
      </c>
      <c r="K22" s="89">
        <v>8319129</v>
      </c>
      <c r="N22" s="190" t="s">
        <v>211</v>
      </c>
      <c r="O22" s="221"/>
      <c r="P22" s="89">
        <v>157</v>
      </c>
      <c r="Q22" s="89">
        <v>1612</v>
      </c>
      <c r="R22" s="89">
        <v>3742957</v>
      </c>
      <c r="S22" s="89">
        <v>198</v>
      </c>
      <c r="T22" s="89">
        <v>64304</v>
      </c>
    </row>
    <row r="23" spans="1:20" s="74" customFormat="1" ht="15" customHeight="1">
      <c r="A23" s="91"/>
      <c r="B23" s="92"/>
      <c r="C23" s="87"/>
      <c r="D23" s="87"/>
      <c r="E23" s="87"/>
      <c r="F23" s="87"/>
      <c r="G23" s="87"/>
      <c r="H23" s="87"/>
      <c r="I23" s="87"/>
      <c r="J23" s="87"/>
      <c r="K23" s="87"/>
      <c r="N23" s="91"/>
      <c r="O23" s="92"/>
      <c r="P23" s="87"/>
      <c r="Q23" s="87"/>
      <c r="R23" s="87"/>
      <c r="S23" s="87"/>
      <c r="T23" s="87"/>
    </row>
    <row r="24" spans="1:20" s="74" customFormat="1" ht="15" customHeight="1">
      <c r="A24" s="190" t="s">
        <v>212</v>
      </c>
      <c r="B24" s="221"/>
      <c r="C24" s="89">
        <f>SUM(C25)</f>
        <v>204</v>
      </c>
      <c r="D24" s="89">
        <f aca="true" t="shared" si="6" ref="D24:K24">SUM(D25)</f>
        <v>854</v>
      </c>
      <c r="E24" s="89">
        <f t="shared" si="6"/>
        <v>1472469</v>
      </c>
      <c r="F24" s="89">
        <f t="shared" si="6"/>
        <v>66</v>
      </c>
      <c r="G24" s="89">
        <f t="shared" si="6"/>
        <v>380</v>
      </c>
      <c r="H24" s="89">
        <f t="shared" si="6"/>
        <v>901318</v>
      </c>
      <c r="I24" s="89">
        <f t="shared" si="6"/>
        <v>138</v>
      </c>
      <c r="J24" s="89">
        <f t="shared" si="6"/>
        <v>474</v>
      </c>
      <c r="K24" s="89">
        <f t="shared" si="6"/>
        <v>571151</v>
      </c>
      <c r="N24" s="190" t="s">
        <v>212</v>
      </c>
      <c r="O24" s="221"/>
      <c r="P24" s="89">
        <f>SUM(P25)</f>
        <v>1</v>
      </c>
      <c r="Q24" s="88" t="s">
        <v>282</v>
      </c>
      <c r="R24" s="88" t="s">
        <v>282</v>
      </c>
      <c r="S24" s="88" t="s">
        <v>282</v>
      </c>
      <c r="T24" s="88" t="s">
        <v>282</v>
      </c>
    </row>
    <row r="25" spans="1:20" ht="15" customHeight="1">
      <c r="A25" s="68"/>
      <c r="B25" s="51" t="s">
        <v>213</v>
      </c>
      <c r="C25" s="93">
        <f>SUM(F25,I25)</f>
        <v>204</v>
      </c>
      <c r="D25" s="93">
        <f>SUM(G25,J25)</f>
        <v>854</v>
      </c>
      <c r="E25" s="93">
        <f>SUM(H25,K25)</f>
        <v>1472469</v>
      </c>
      <c r="F25" s="98">
        <v>66</v>
      </c>
      <c r="G25" s="98">
        <v>380</v>
      </c>
      <c r="H25" s="98">
        <v>901318</v>
      </c>
      <c r="I25" s="98">
        <v>138</v>
      </c>
      <c r="J25" s="98">
        <v>474</v>
      </c>
      <c r="K25" s="98">
        <v>571151</v>
      </c>
      <c r="N25" s="68"/>
      <c r="O25" s="51" t="s">
        <v>258</v>
      </c>
      <c r="P25" s="95">
        <v>1</v>
      </c>
      <c r="Q25" s="95" t="s">
        <v>5</v>
      </c>
      <c r="R25" s="95" t="s">
        <v>5</v>
      </c>
      <c r="S25" s="95" t="s">
        <v>5</v>
      </c>
      <c r="T25" s="95" t="s">
        <v>5</v>
      </c>
    </row>
    <row r="26" spans="1:20" ht="15" customHeight="1">
      <c r="A26" s="68"/>
      <c r="B26" s="51"/>
      <c r="C26" s="94"/>
      <c r="D26" s="94"/>
      <c r="E26" s="94"/>
      <c r="F26" s="94"/>
      <c r="G26" s="94"/>
      <c r="H26" s="94"/>
      <c r="I26" s="94"/>
      <c r="J26" s="94"/>
      <c r="K26" s="94"/>
      <c r="N26" s="68"/>
      <c r="O26" s="71"/>
      <c r="P26" s="96"/>
      <c r="Q26" s="94"/>
      <c r="R26" s="94"/>
      <c r="S26" s="94"/>
      <c r="T26" s="94"/>
    </row>
    <row r="27" spans="1:20" s="74" customFormat="1" ht="15" customHeight="1">
      <c r="A27" s="190" t="s">
        <v>214</v>
      </c>
      <c r="B27" s="221"/>
      <c r="C27" s="89">
        <f aca="true" t="shared" si="7" ref="C27:K27">SUM(C28:C31)</f>
        <v>675</v>
      </c>
      <c r="D27" s="89">
        <f t="shared" si="7"/>
        <v>3713</v>
      </c>
      <c r="E27" s="89">
        <f t="shared" si="7"/>
        <v>6818141</v>
      </c>
      <c r="F27" s="89">
        <f t="shared" si="7"/>
        <v>169</v>
      </c>
      <c r="G27" s="89">
        <f t="shared" si="7"/>
        <v>853</v>
      </c>
      <c r="H27" s="89">
        <f t="shared" si="7"/>
        <v>2367041</v>
      </c>
      <c r="I27" s="89">
        <f t="shared" si="7"/>
        <v>506</v>
      </c>
      <c r="J27" s="89">
        <f t="shared" si="7"/>
        <v>2860</v>
      </c>
      <c r="K27" s="89">
        <f t="shared" si="7"/>
        <v>4451100</v>
      </c>
      <c r="N27" s="190" t="s">
        <v>214</v>
      </c>
      <c r="O27" s="221"/>
      <c r="P27" s="89">
        <f>SUM(P28:P31)</f>
        <v>36</v>
      </c>
      <c r="Q27" s="89">
        <v>794</v>
      </c>
      <c r="R27" s="89">
        <v>1590197</v>
      </c>
      <c r="S27" s="89">
        <v>1478</v>
      </c>
      <c r="T27" s="89">
        <v>23529</v>
      </c>
    </row>
    <row r="28" spans="1:20" ht="15" customHeight="1">
      <c r="A28" s="68"/>
      <c r="B28" s="51" t="s">
        <v>215</v>
      </c>
      <c r="C28" s="93">
        <f aca="true" t="shared" si="8" ref="C28:E31">SUM(F28,I28)</f>
        <v>175</v>
      </c>
      <c r="D28" s="93">
        <f t="shared" si="8"/>
        <v>983</v>
      </c>
      <c r="E28" s="93">
        <f t="shared" si="8"/>
        <v>1320526</v>
      </c>
      <c r="F28" s="98">
        <v>19</v>
      </c>
      <c r="G28" s="98">
        <v>153</v>
      </c>
      <c r="H28" s="98">
        <v>281689</v>
      </c>
      <c r="I28" s="98">
        <v>156</v>
      </c>
      <c r="J28" s="98">
        <v>830</v>
      </c>
      <c r="K28" s="98">
        <v>1038837</v>
      </c>
      <c r="N28" s="68"/>
      <c r="O28" s="51" t="s">
        <v>215</v>
      </c>
      <c r="P28" s="97">
        <v>12</v>
      </c>
      <c r="Q28" s="93">
        <v>166</v>
      </c>
      <c r="R28" s="93">
        <v>229448</v>
      </c>
      <c r="S28" s="95" t="s">
        <v>4</v>
      </c>
      <c r="T28" s="98">
        <v>2715</v>
      </c>
    </row>
    <row r="29" spans="1:20" ht="15" customHeight="1">
      <c r="A29" s="68"/>
      <c r="B29" s="51" t="s">
        <v>216</v>
      </c>
      <c r="C29" s="93">
        <f t="shared" si="8"/>
        <v>327</v>
      </c>
      <c r="D29" s="93">
        <f t="shared" si="8"/>
        <v>1486</v>
      </c>
      <c r="E29" s="93">
        <f t="shared" si="8"/>
        <v>2932748</v>
      </c>
      <c r="F29" s="98">
        <v>126</v>
      </c>
      <c r="G29" s="98">
        <v>554</v>
      </c>
      <c r="H29" s="98">
        <v>1534265</v>
      </c>
      <c r="I29" s="98">
        <v>201</v>
      </c>
      <c r="J29" s="98">
        <v>932</v>
      </c>
      <c r="K29" s="98">
        <v>1398483</v>
      </c>
      <c r="N29" s="68"/>
      <c r="O29" s="51" t="s">
        <v>216</v>
      </c>
      <c r="P29" s="97">
        <v>8</v>
      </c>
      <c r="Q29" s="95" t="s">
        <v>5</v>
      </c>
      <c r="R29" s="95" t="s">
        <v>5</v>
      </c>
      <c r="S29" s="95" t="s">
        <v>5</v>
      </c>
      <c r="T29" s="95" t="s">
        <v>5</v>
      </c>
    </row>
    <row r="30" spans="1:20" ht="15" customHeight="1">
      <c r="A30" s="68"/>
      <c r="B30" s="51" t="s">
        <v>217</v>
      </c>
      <c r="C30" s="93">
        <f t="shared" si="8"/>
        <v>139</v>
      </c>
      <c r="D30" s="93">
        <f t="shared" si="8"/>
        <v>758</v>
      </c>
      <c r="E30" s="93">
        <f t="shared" si="8"/>
        <v>1244898</v>
      </c>
      <c r="F30" s="98">
        <v>19</v>
      </c>
      <c r="G30" s="98">
        <v>101</v>
      </c>
      <c r="H30" s="98">
        <v>376455</v>
      </c>
      <c r="I30" s="98">
        <v>120</v>
      </c>
      <c r="J30" s="98">
        <v>657</v>
      </c>
      <c r="K30" s="98">
        <v>868443</v>
      </c>
      <c r="N30" s="68"/>
      <c r="O30" s="51" t="s">
        <v>217</v>
      </c>
      <c r="P30" s="97">
        <v>15</v>
      </c>
      <c r="Q30" s="93">
        <v>162</v>
      </c>
      <c r="R30" s="93">
        <v>275562</v>
      </c>
      <c r="S30" s="95" t="s">
        <v>4</v>
      </c>
      <c r="T30" s="98">
        <v>3086</v>
      </c>
    </row>
    <row r="31" spans="1:20" ht="15" customHeight="1">
      <c r="A31" s="68"/>
      <c r="B31" s="51" t="s">
        <v>218</v>
      </c>
      <c r="C31" s="93">
        <f t="shared" si="8"/>
        <v>34</v>
      </c>
      <c r="D31" s="93">
        <f t="shared" si="8"/>
        <v>486</v>
      </c>
      <c r="E31" s="93">
        <f t="shared" si="8"/>
        <v>1319969</v>
      </c>
      <c r="F31" s="98">
        <v>5</v>
      </c>
      <c r="G31" s="98">
        <v>45</v>
      </c>
      <c r="H31" s="98">
        <v>174632</v>
      </c>
      <c r="I31" s="98">
        <v>29</v>
      </c>
      <c r="J31" s="98">
        <v>441</v>
      </c>
      <c r="K31" s="98">
        <v>1145337</v>
      </c>
      <c r="N31" s="68"/>
      <c r="O31" s="51" t="s">
        <v>218</v>
      </c>
      <c r="P31" s="95">
        <v>1</v>
      </c>
      <c r="Q31" s="95" t="s">
        <v>5</v>
      </c>
      <c r="R31" s="95" t="s">
        <v>5</v>
      </c>
      <c r="S31" s="95" t="s">
        <v>5</v>
      </c>
      <c r="T31" s="95" t="s">
        <v>5</v>
      </c>
    </row>
    <row r="32" spans="1:20" ht="15" customHeight="1">
      <c r="A32" s="68"/>
      <c r="B32" s="51"/>
      <c r="C32" s="94"/>
      <c r="D32" s="94"/>
      <c r="E32" s="94"/>
      <c r="F32" s="94"/>
      <c r="G32" s="94"/>
      <c r="H32" s="94"/>
      <c r="I32" s="94"/>
      <c r="J32" s="94"/>
      <c r="K32" s="94"/>
      <c r="N32" s="68"/>
      <c r="O32" s="51"/>
      <c r="P32" s="96"/>
      <c r="Q32" s="94"/>
      <c r="R32" s="94"/>
      <c r="S32" s="94"/>
      <c r="T32" s="94"/>
    </row>
    <row r="33" spans="1:20" s="74" customFormat="1" ht="15" customHeight="1">
      <c r="A33" s="190" t="s">
        <v>219</v>
      </c>
      <c r="B33" s="221"/>
      <c r="C33" s="89">
        <f>SUM(C34:C41)</f>
        <v>1161</v>
      </c>
      <c r="D33" s="89">
        <f aca="true" t="shared" si="9" ref="D33:I33">SUM(D34:D41)</f>
        <v>8971</v>
      </c>
      <c r="E33" s="89">
        <f t="shared" si="9"/>
        <v>28638658</v>
      </c>
      <c r="F33" s="89">
        <f t="shared" si="9"/>
        <v>220</v>
      </c>
      <c r="G33" s="89">
        <v>2392</v>
      </c>
      <c r="H33" s="89">
        <v>16151078</v>
      </c>
      <c r="I33" s="89">
        <f t="shared" si="9"/>
        <v>941</v>
      </c>
      <c r="J33" s="89">
        <v>6579</v>
      </c>
      <c r="K33" s="89">
        <v>12487580</v>
      </c>
      <c r="N33" s="190" t="s">
        <v>219</v>
      </c>
      <c r="O33" s="221"/>
      <c r="P33" s="89">
        <f>SUM(P34:P41)</f>
        <v>143</v>
      </c>
      <c r="Q33" s="89">
        <f>SUM(Q34:Q41)</f>
        <v>2423</v>
      </c>
      <c r="R33" s="89">
        <f>SUM(R34:R41)</f>
        <v>5970563</v>
      </c>
      <c r="S33" s="89">
        <f>SUM(S34:S41)</f>
        <v>1111</v>
      </c>
      <c r="T33" s="89">
        <f>SUM(T34:T41)</f>
        <v>109235</v>
      </c>
    </row>
    <row r="34" spans="1:20" ht="15" customHeight="1">
      <c r="A34" s="68"/>
      <c r="B34" s="51" t="s">
        <v>220</v>
      </c>
      <c r="C34" s="93">
        <f>SUM(F34,I34)</f>
        <v>205</v>
      </c>
      <c r="D34" s="93">
        <f>SUM(G34,J34)</f>
        <v>728</v>
      </c>
      <c r="E34" s="93">
        <f>SUM(H34,K34)</f>
        <v>2742448</v>
      </c>
      <c r="F34" s="98">
        <v>25</v>
      </c>
      <c r="G34" s="98">
        <v>135</v>
      </c>
      <c r="H34" s="98">
        <v>1984065</v>
      </c>
      <c r="I34" s="98">
        <v>180</v>
      </c>
      <c r="J34" s="98">
        <v>593</v>
      </c>
      <c r="K34" s="98">
        <v>758383</v>
      </c>
      <c r="N34" s="68"/>
      <c r="O34" s="51" t="s">
        <v>220</v>
      </c>
      <c r="P34" s="97">
        <v>10</v>
      </c>
      <c r="Q34" s="93">
        <v>50</v>
      </c>
      <c r="R34" s="93">
        <v>124430</v>
      </c>
      <c r="S34" s="95" t="s">
        <v>4</v>
      </c>
      <c r="T34" s="98">
        <v>1453</v>
      </c>
    </row>
    <row r="35" spans="1:20" ht="15" customHeight="1">
      <c r="A35" s="68"/>
      <c r="B35" s="51" t="s">
        <v>221</v>
      </c>
      <c r="C35" s="93">
        <f aca="true" t="shared" si="10" ref="C35:C41">SUM(F35,I35)</f>
        <v>255</v>
      </c>
      <c r="D35" s="93">
        <f aca="true" t="shared" si="11" ref="D35:D40">SUM(G35,J35)</f>
        <v>1350</v>
      </c>
      <c r="E35" s="93">
        <f aca="true" t="shared" si="12" ref="E35:E40">SUM(H35,K35)</f>
        <v>2612932</v>
      </c>
      <c r="F35" s="98">
        <v>25</v>
      </c>
      <c r="G35" s="98">
        <v>170</v>
      </c>
      <c r="H35" s="98">
        <v>1062879</v>
      </c>
      <c r="I35" s="98">
        <v>230</v>
      </c>
      <c r="J35" s="98">
        <v>1180</v>
      </c>
      <c r="K35" s="98">
        <v>1550053</v>
      </c>
      <c r="N35" s="68"/>
      <c r="O35" s="51" t="s">
        <v>221</v>
      </c>
      <c r="P35" s="97">
        <v>21</v>
      </c>
      <c r="Q35" s="93">
        <v>192</v>
      </c>
      <c r="R35" s="93">
        <v>407270</v>
      </c>
      <c r="S35" s="95" t="s">
        <v>4</v>
      </c>
      <c r="T35" s="98">
        <v>5477</v>
      </c>
    </row>
    <row r="36" spans="1:20" ht="15" customHeight="1">
      <c r="A36" s="68"/>
      <c r="B36" s="51" t="s">
        <v>222</v>
      </c>
      <c r="C36" s="93">
        <f t="shared" si="10"/>
        <v>603</v>
      </c>
      <c r="D36" s="93">
        <f t="shared" si="11"/>
        <v>6531</v>
      </c>
      <c r="E36" s="93">
        <f t="shared" si="12"/>
        <v>22867747</v>
      </c>
      <c r="F36" s="98">
        <v>165</v>
      </c>
      <c r="G36" s="98">
        <v>2062</v>
      </c>
      <c r="H36" s="98">
        <v>13088624</v>
      </c>
      <c r="I36" s="98">
        <v>438</v>
      </c>
      <c r="J36" s="98">
        <v>4469</v>
      </c>
      <c r="K36" s="98">
        <v>9779123</v>
      </c>
      <c r="N36" s="68"/>
      <c r="O36" s="51" t="s">
        <v>222</v>
      </c>
      <c r="P36" s="97">
        <v>112</v>
      </c>
      <c r="Q36" s="93">
        <v>2181</v>
      </c>
      <c r="R36" s="93">
        <v>5438863</v>
      </c>
      <c r="S36" s="98">
        <v>1111</v>
      </c>
      <c r="T36" s="98">
        <v>102305</v>
      </c>
    </row>
    <row r="37" spans="1:20" ht="15" customHeight="1">
      <c r="A37" s="68"/>
      <c r="B37" s="51" t="s">
        <v>223</v>
      </c>
      <c r="C37" s="93">
        <f t="shared" si="10"/>
        <v>11</v>
      </c>
      <c r="D37" s="93">
        <f t="shared" si="11"/>
        <v>29</v>
      </c>
      <c r="E37" s="93">
        <f t="shared" si="12"/>
        <v>20895</v>
      </c>
      <c r="F37" s="144" t="s">
        <v>4</v>
      </c>
      <c r="G37" s="144" t="s">
        <v>4</v>
      </c>
      <c r="H37" s="144" t="s">
        <v>4</v>
      </c>
      <c r="I37" s="98">
        <v>11</v>
      </c>
      <c r="J37" s="144">
        <v>29</v>
      </c>
      <c r="K37" s="144">
        <v>20895</v>
      </c>
      <c r="N37" s="68"/>
      <c r="O37" s="51" t="s">
        <v>223</v>
      </c>
      <c r="P37" s="95" t="s">
        <v>4</v>
      </c>
      <c r="Q37" s="95" t="s">
        <v>4</v>
      </c>
      <c r="R37" s="95" t="s">
        <v>4</v>
      </c>
      <c r="S37" s="95" t="s">
        <v>4</v>
      </c>
      <c r="T37" s="95" t="s">
        <v>4</v>
      </c>
    </row>
    <row r="38" spans="1:20" ht="15" customHeight="1">
      <c r="A38" s="68"/>
      <c r="B38" s="51" t="s">
        <v>225</v>
      </c>
      <c r="C38" s="93">
        <f t="shared" si="10"/>
        <v>20</v>
      </c>
      <c r="D38" s="93">
        <v>53</v>
      </c>
      <c r="E38" s="93">
        <v>62255</v>
      </c>
      <c r="F38" s="98">
        <v>2</v>
      </c>
      <c r="G38" s="144" t="s">
        <v>5</v>
      </c>
      <c r="H38" s="144" t="s">
        <v>5</v>
      </c>
      <c r="I38" s="98">
        <v>18</v>
      </c>
      <c r="J38" s="144" t="s">
        <v>5</v>
      </c>
      <c r="K38" s="144" t="s">
        <v>5</v>
      </c>
      <c r="N38" s="68"/>
      <c r="O38" s="51" t="s">
        <v>225</v>
      </c>
      <c r="P38" s="95" t="s">
        <v>4</v>
      </c>
      <c r="Q38" s="95" t="s">
        <v>4</v>
      </c>
      <c r="R38" s="95" t="s">
        <v>4</v>
      </c>
      <c r="S38" s="95" t="s">
        <v>4</v>
      </c>
      <c r="T38" s="95" t="s">
        <v>4</v>
      </c>
    </row>
    <row r="39" spans="1:20" ht="15" customHeight="1">
      <c r="A39" s="68"/>
      <c r="B39" s="51" t="s">
        <v>227</v>
      </c>
      <c r="C39" s="93">
        <f t="shared" si="10"/>
        <v>28</v>
      </c>
      <c r="D39" s="93">
        <v>168</v>
      </c>
      <c r="E39" s="93">
        <v>186636</v>
      </c>
      <c r="F39" s="98">
        <v>2</v>
      </c>
      <c r="G39" s="144" t="s">
        <v>5</v>
      </c>
      <c r="H39" s="144" t="s">
        <v>5</v>
      </c>
      <c r="I39" s="98">
        <v>26</v>
      </c>
      <c r="J39" s="144" t="s">
        <v>5</v>
      </c>
      <c r="K39" s="144" t="s">
        <v>5</v>
      </c>
      <c r="N39" s="68"/>
      <c r="O39" s="51" t="s">
        <v>227</v>
      </c>
      <c r="P39" s="95" t="s">
        <v>4</v>
      </c>
      <c r="Q39" s="95" t="s">
        <v>4</v>
      </c>
      <c r="R39" s="95" t="s">
        <v>4</v>
      </c>
      <c r="S39" s="95" t="s">
        <v>4</v>
      </c>
      <c r="T39" s="95" t="s">
        <v>4</v>
      </c>
    </row>
    <row r="40" spans="1:20" ht="15" customHeight="1">
      <c r="A40" s="68"/>
      <c r="B40" s="51" t="s">
        <v>228</v>
      </c>
      <c r="C40" s="93">
        <f t="shared" si="10"/>
        <v>8</v>
      </c>
      <c r="D40" s="93">
        <f t="shared" si="11"/>
        <v>28</v>
      </c>
      <c r="E40" s="93">
        <f t="shared" si="12"/>
        <v>32466</v>
      </c>
      <c r="F40" s="144" t="s">
        <v>4</v>
      </c>
      <c r="G40" s="144" t="s">
        <v>4</v>
      </c>
      <c r="H40" s="144" t="s">
        <v>4</v>
      </c>
      <c r="I40" s="98">
        <v>8</v>
      </c>
      <c r="J40" s="98">
        <v>28</v>
      </c>
      <c r="K40" s="98">
        <v>32466</v>
      </c>
      <c r="N40" s="68"/>
      <c r="O40" s="51" t="s">
        <v>228</v>
      </c>
      <c r="P40" s="95" t="s">
        <v>4</v>
      </c>
      <c r="Q40" s="95" t="s">
        <v>4</v>
      </c>
      <c r="R40" s="95" t="s">
        <v>4</v>
      </c>
      <c r="S40" s="95" t="s">
        <v>4</v>
      </c>
      <c r="T40" s="95" t="s">
        <v>4</v>
      </c>
    </row>
    <row r="41" spans="1:20" ht="15" customHeight="1">
      <c r="A41" s="68"/>
      <c r="B41" s="51" t="s">
        <v>229</v>
      </c>
      <c r="C41" s="93">
        <f t="shared" si="10"/>
        <v>31</v>
      </c>
      <c r="D41" s="93">
        <v>84</v>
      </c>
      <c r="E41" s="93">
        <v>113279</v>
      </c>
      <c r="F41" s="144">
        <v>1</v>
      </c>
      <c r="G41" s="144" t="s">
        <v>5</v>
      </c>
      <c r="H41" s="144" t="s">
        <v>5</v>
      </c>
      <c r="I41" s="98">
        <v>30</v>
      </c>
      <c r="J41" s="144" t="s">
        <v>5</v>
      </c>
      <c r="K41" s="144" t="s">
        <v>5</v>
      </c>
      <c r="N41" s="68"/>
      <c r="O41" s="51" t="s">
        <v>229</v>
      </c>
      <c r="P41" s="95" t="s">
        <v>4</v>
      </c>
      <c r="Q41" s="95" t="s">
        <v>4</v>
      </c>
      <c r="R41" s="95" t="s">
        <v>4</v>
      </c>
      <c r="S41" s="95" t="s">
        <v>4</v>
      </c>
      <c r="T41" s="95" t="s">
        <v>4</v>
      </c>
    </row>
    <row r="42" spans="1:20" ht="15" customHeight="1">
      <c r="A42" s="68"/>
      <c r="B42" s="51"/>
      <c r="C42" s="94"/>
      <c r="D42" s="94"/>
      <c r="E42" s="94"/>
      <c r="F42" s="94"/>
      <c r="G42" s="94"/>
      <c r="H42" s="94"/>
      <c r="I42" s="94"/>
      <c r="J42" s="94"/>
      <c r="K42" s="94"/>
      <c r="N42" s="68"/>
      <c r="O42" s="51"/>
      <c r="P42" s="96"/>
      <c r="Q42" s="94"/>
      <c r="R42" s="94"/>
      <c r="S42" s="94"/>
      <c r="T42" s="94"/>
    </row>
    <row r="43" spans="1:20" s="74" customFormat="1" ht="15" customHeight="1">
      <c r="A43" s="190" t="s">
        <v>230</v>
      </c>
      <c r="B43" s="221"/>
      <c r="C43" s="89">
        <f>SUM(C44:C48)</f>
        <v>958</v>
      </c>
      <c r="D43" s="89">
        <f aca="true" t="shared" si="13" ref="D43:K43">SUM(D44:D48)</f>
        <v>5115</v>
      </c>
      <c r="E43" s="89">
        <f t="shared" si="13"/>
        <v>11412027</v>
      </c>
      <c r="F43" s="89">
        <f t="shared" si="13"/>
        <v>126</v>
      </c>
      <c r="G43" s="89">
        <f t="shared" si="13"/>
        <v>680</v>
      </c>
      <c r="H43" s="89">
        <f t="shared" si="13"/>
        <v>4323808</v>
      </c>
      <c r="I43" s="89">
        <f t="shared" si="13"/>
        <v>832</v>
      </c>
      <c r="J43" s="89">
        <f t="shared" si="13"/>
        <v>4435</v>
      </c>
      <c r="K43" s="89">
        <f t="shared" si="13"/>
        <v>7088219</v>
      </c>
      <c r="N43" s="190" t="s">
        <v>230</v>
      </c>
      <c r="O43" s="221"/>
      <c r="P43" s="89">
        <f>SUM(P44:P48)</f>
        <v>73</v>
      </c>
      <c r="Q43" s="89">
        <f>SUM(Q44:Q48)</f>
        <v>1239</v>
      </c>
      <c r="R43" s="89">
        <f>SUM(R44:R48)</f>
        <v>2579627</v>
      </c>
      <c r="S43" s="89">
        <f>SUM(S44:S48)</f>
        <v>14222</v>
      </c>
      <c r="T43" s="89">
        <f>SUM(T44:T48)</f>
        <v>43307</v>
      </c>
    </row>
    <row r="44" spans="1:20" ht="15" customHeight="1">
      <c r="A44" s="68"/>
      <c r="B44" s="51" t="s">
        <v>231</v>
      </c>
      <c r="C44" s="93">
        <f aca="true" t="shared" si="14" ref="C44:E48">SUM(F44,I44)</f>
        <v>289</v>
      </c>
      <c r="D44" s="93">
        <f t="shared" si="14"/>
        <v>2034</v>
      </c>
      <c r="E44" s="93">
        <f t="shared" si="14"/>
        <v>5312888</v>
      </c>
      <c r="F44" s="98">
        <v>35</v>
      </c>
      <c r="G44" s="98">
        <v>254</v>
      </c>
      <c r="H44" s="98">
        <v>2010035</v>
      </c>
      <c r="I44" s="98">
        <v>254</v>
      </c>
      <c r="J44" s="98">
        <v>1780</v>
      </c>
      <c r="K44" s="98">
        <v>3302853</v>
      </c>
      <c r="N44" s="68"/>
      <c r="O44" s="51" t="s">
        <v>231</v>
      </c>
      <c r="P44" s="97">
        <v>35</v>
      </c>
      <c r="Q44" s="93">
        <v>731</v>
      </c>
      <c r="R44" s="93">
        <v>1576934</v>
      </c>
      <c r="S44" s="98">
        <v>13172</v>
      </c>
      <c r="T44" s="98">
        <v>28383</v>
      </c>
    </row>
    <row r="45" spans="1:20" ht="15" customHeight="1">
      <c r="A45" s="68"/>
      <c r="B45" s="51" t="s">
        <v>232</v>
      </c>
      <c r="C45" s="93">
        <f t="shared" si="14"/>
        <v>170</v>
      </c>
      <c r="D45" s="93">
        <f t="shared" si="14"/>
        <v>750</v>
      </c>
      <c r="E45" s="93">
        <f t="shared" si="14"/>
        <v>1091368</v>
      </c>
      <c r="F45" s="98">
        <v>21</v>
      </c>
      <c r="G45" s="98">
        <v>86</v>
      </c>
      <c r="H45" s="98">
        <v>274961</v>
      </c>
      <c r="I45" s="98">
        <v>149</v>
      </c>
      <c r="J45" s="98">
        <v>664</v>
      </c>
      <c r="K45" s="98">
        <v>816407</v>
      </c>
      <c r="N45" s="68"/>
      <c r="O45" s="51" t="s">
        <v>232</v>
      </c>
      <c r="P45" s="97">
        <v>11</v>
      </c>
      <c r="Q45" s="93">
        <v>139</v>
      </c>
      <c r="R45" s="93">
        <v>180221</v>
      </c>
      <c r="S45" s="98">
        <v>1050</v>
      </c>
      <c r="T45" s="98">
        <v>5072</v>
      </c>
    </row>
    <row r="46" spans="1:20" ht="15" customHeight="1">
      <c r="A46" s="68"/>
      <c r="B46" s="51" t="s">
        <v>233</v>
      </c>
      <c r="C46" s="93">
        <f t="shared" si="14"/>
        <v>160</v>
      </c>
      <c r="D46" s="93">
        <f t="shared" si="14"/>
        <v>697</v>
      </c>
      <c r="E46" s="93">
        <f t="shared" si="14"/>
        <v>2272963</v>
      </c>
      <c r="F46" s="98">
        <v>30</v>
      </c>
      <c r="G46" s="98">
        <v>177</v>
      </c>
      <c r="H46" s="98">
        <v>1536054</v>
      </c>
      <c r="I46" s="98">
        <v>130</v>
      </c>
      <c r="J46" s="98">
        <v>520</v>
      </c>
      <c r="K46" s="98">
        <v>736909</v>
      </c>
      <c r="N46" s="68"/>
      <c r="O46" s="51" t="s">
        <v>233</v>
      </c>
      <c r="P46" s="97">
        <v>8</v>
      </c>
      <c r="Q46" s="93">
        <v>60</v>
      </c>
      <c r="R46" s="93">
        <v>80368</v>
      </c>
      <c r="S46" s="95" t="s">
        <v>4</v>
      </c>
      <c r="T46" s="98">
        <v>1728</v>
      </c>
    </row>
    <row r="47" spans="1:20" ht="15" customHeight="1">
      <c r="A47" s="68"/>
      <c r="B47" s="51" t="s">
        <v>234</v>
      </c>
      <c r="C47" s="93">
        <f t="shared" si="14"/>
        <v>116</v>
      </c>
      <c r="D47" s="93">
        <f t="shared" si="14"/>
        <v>552</v>
      </c>
      <c r="E47" s="93">
        <f t="shared" si="14"/>
        <v>857255</v>
      </c>
      <c r="F47" s="98">
        <v>8</v>
      </c>
      <c r="G47" s="98">
        <v>47</v>
      </c>
      <c r="H47" s="98">
        <v>107159</v>
      </c>
      <c r="I47" s="98">
        <v>108</v>
      </c>
      <c r="J47" s="98">
        <v>505</v>
      </c>
      <c r="K47" s="98">
        <v>750096</v>
      </c>
      <c r="N47" s="68"/>
      <c r="O47" s="51" t="s">
        <v>234</v>
      </c>
      <c r="P47" s="97">
        <v>7</v>
      </c>
      <c r="Q47" s="93">
        <v>99</v>
      </c>
      <c r="R47" s="93">
        <v>223618</v>
      </c>
      <c r="S47" s="95" t="s">
        <v>4</v>
      </c>
      <c r="T47" s="98">
        <v>2550</v>
      </c>
    </row>
    <row r="48" spans="1:20" ht="15" customHeight="1">
      <c r="A48" s="68"/>
      <c r="B48" s="51" t="s">
        <v>235</v>
      </c>
      <c r="C48" s="93">
        <f t="shared" si="14"/>
        <v>223</v>
      </c>
      <c r="D48" s="93">
        <f t="shared" si="14"/>
        <v>1082</v>
      </c>
      <c r="E48" s="93">
        <f t="shared" si="14"/>
        <v>1877553</v>
      </c>
      <c r="F48" s="98">
        <v>32</v>
      </c>
      <c r="G48" s="98">
        <v>116</v>
      </c>
      <c r="H48" s="98">
        <v>395599</v>
      </c>
      <c r="I48" s="98">
        <v>191</v>
      </c>
      <c r="J48" s="98">
        <v>966</v>
      </c>
      <c r="K48" s="98">
        <v>1481954</v>
      </c>
      <c r="N48" s="68"/>
      <c r="O48" s="51" t="s">
        <v>235</v>
      </c>
      <c r="P48" s="97">
        <v>12</v>
      </c>
      <c r="Q48" s="93">
        <v>210</v>
      </c>
      <c r="R48" s="93">
        <v>518486</v>
      </c>
      <c r="S48" s="95" t="s">
        <v>4</v>
      </c>
      <c r="T48" s="98">
        <v>5574</v>
      </c>
    </row>
    <row r="49" spans="1:20" ht="15" customHeight="1">
      <c r="A49" s="68"/>
      <c r="B49" s="51"/>
      <c r="C49" s="94"/>
      <c r="D49" s="94"/>
      <c r="E49" s="94"/>
      <c r="F49" s="94"/>
      <c r="G49" s="94"/>
      <c r="H49" s="94"/>
      <c r="I49" s="94"/>
      <c r="J49" s="94"/>
      <c r="K49" s="94"/>
      <c r="N49" s="68"/>
      <c r="O49" s="51"/>
      <c r="P49" s="97"/>
      <c r="Q49" s="99"/>
      <c r="R49" s="99"/>
      <c r="S49" s="99"/>
      <c r="T49" s="99"/>
    </row>
    <row r="50" spans="1:20" s="74" customFormat="1" ht="15" customHeight="1">
      <c r="A50" s="190" t="s">
        <v>236</v>
      </c>
      <c r="B50" s="221"/>
      <c r="C50" s="89">
        <f aca="true" t="shared" si="15" ref="C50:K50">SUM(C51:C54)</f>
        <v>612</v>
      </c>
      <c r="D50" s="89">
        <f t="shared" si="15"/>
        <v>2214</v>
      </c>
      <c r="E50" s="89">
        <f t="shared" si="15"/>
        <v>3956929</v>
      </c>
      <c r="F50" s="89">
        <f t="shared" si="15"/>
        <v>43</v>
      </c>
      <c r="G50" s="89">
        <f t="shared" si="15"/>
        <v>296</v>
      </c>
      <c r="H50" s="89">
        <f t="shared" si="15"/>
        <v>1008602</v>
      </c>
      <c r="I50" s="89">
        <f t="shared" si="15"/>
        <v>569</v>
      </c>
      <c r="J50" s="89">
        <f t="shared" si="15"/>
        <v>1918</v>
      </c>
      <c r="K50" s="89">
        <f t="shared" si="15"/>
        <v>2948327</v>
      </c>
      <c r="N50" s="190" t="s">
        <v>236</v>
      </c>
      <c r="O50" s="221"/>
      <c r="P50" s="89">
        <f>SUM(P51:P54)</f>
        <v>42</v>
      </c>
      <c r="Q50" s="89">
        <f>SUM(Q51:Q54)</f>
        <v>301</v>
      </c>
      <c r="R50" s="89">
        <f>SUM(R51:R54)</f>
        <v>661684</v>
      </c>
      <c r="S50" s="89">
        <f>SUM(S51:S54)</f>
        <v>6275</v>
      </c>
      <c r="T50" s="89">
        <f>SUM(T51:T54)</f>
        <v>12599</v>
      </c>
    </row>
    <row r="51" spans="1:20" ht="15" customHeight="1">
      <c r="A51" s="69"/>
      <c r="B51" s="51" t="s">
        <v>237</v>
      </c>
      <c r="C51" s="93">
        <f aca="true" t="shared" si="16" ref="C51:E54">SUM(F51,I51)</f>
        <v>183</v>
      </c>
      <c r="D51" s="93">
        <f t="shared" si="16"/>
        <v>565</v>
      </c>
      <c r="E51" s="93">
        <f t="shared" si="16"/>
        <v>816817</v>
      </c>
      <c r="F51" s="98">
        <v>6</v>
      </c>
      <c r="G51" s="98">
        <v>38</v>
      </c>
      <c r="H51" s="98">
        <v>82708</v>
      </c>
      <c r="I51" s="98">
        <v>177</v>
      </c>
      <c r="J51" s="98">
        <v>527</v>
      </c>
      <c r="K51" s="98">
        <v>734109</v>
      </c>
      <c r="N51" s="69"/>
      <c r="O51" s="51" t="s">
        <v>237</v>
      </c>
      <c r="P51" s="97">
        <v>15</v>
      </c>
      <c r="Q51" s="93">
        <v>78</v>
      </c>
      <c r="R51" s="93">
        <v>167271</v>
      </c>
      <c r="S51" s="95" t="s">
        <v>4</v>
      </c>
      <c r="T51" s="98">
        <v>3047</v>
      </c>
    </row>
    <row r="52" spans="1:20" ht="15" customHeight="1">
      <c r="A52" s="69"/>
      <c r="B52" s="51" t="s">
        <v>238</v>
      </c>
      <c r="C52" s="93">
        <f t="shared" si="16"/>
        <v>90</v>
      </c>
      <c r="D52" s="93">
        <f t="shared" si="16"/>
        <v>293</v>
      </c>
      <c r="E52" s="93">
        <f t="shared" si="16"/>
        <v>508353</v>
      </c>
      <c r="F52" s="98">
        <v>11</v>
      </c>
      <c r="G52" s="98">
        <v>41</v>
      </c>
      <c r="H52" s="98">
        <v>133407</v>
      </c>
      <c r="I52" s="98">
        <v>79</v>
      </c>
      <c r="J52" s="98">
        <v>252</v>
      </c>
      <c r="K52" s="98">
        <v>374946</v>
      </c>
      <c r="N52" s="69"/>
      <c r="O52" s="51" t="s">
        <v>238</v>
      </c>
      <c r="P52" s="97">
        <v>6</v>
      </c>
      <c r="Q52" s="93">
        <v>32</v>
      </c>
      <c r="R52" s="93">
        <v>79101</v>
      </c>
      <c r="S52" s="95" t="s">
        <v>4</v>
      </c>
      <c r="T52" s="98">
        <v>1761</v>
      </c>
    </row>
    <row r="53" spans="1:20" ht="15" customHeight="1">
      <c r="A53" s="69"/>
      <c r="B53" s="51" t="s">
        <v>239</v>
      </c>
      <c r="C53" s="93">
        <f t="shared" si="16"/>
        <v>231</v>
      </c>
      <c r="D53" s="93">
        <f t="shared" si="16"/>
        <v>880</v>
      </c>
      <c r="E53" s="93">
        <f t="shared" si="16"/>
        <v>1419944</v>
      </c>
      <c r="F53" s="98">
        <v>17</v>
      </c>
      <c r="G53" s="98">
        <v>68</v>
      </c>
      <c r="H53" s="98">
        <v>173751</v>
      </c>
      <c r="I53" s="98">
        <v>214</v>
      </c>
      <c r="J53" s="98">
        <v>812</v>
      </c>
      <c r="K53" s="98">
        <v>1246193</v>
      </c>
      <c r="N53" s="69"/>
      <c r="O53" s="51" t="s">
        <v>239</v>
      </c>
      <c r="P53" s="97">
        <v>18</v>
      </c>
      <c r="Q53" s="93">
        <v>174</v>
      </c>
      <c r="R53" s="93">
        <v>410612</v>
      </c>
      <c r="S53" s="98">
        <v>5875</v>
      </c>
      <c r="T53" s="98">
        <v>7092</v>
      </c>
    </row>
    <row r="54" spans="1:20" ht="15" customHeight="1">
      <c r="A54" s="69"/>
      <c r="B54" s="51" t="s">
        <v>240</v>
      </c>
      <c r="C54" s="93">
        <f t="shared" si="16"/>
        <v>108</v>
      </c>
      <c r="D54" s="93">
        <f t="shared" si="16"/>
        <v>476</v>
      </c>
      <c r="E54" s="93">
        <f t="shared" si="16"/>
        <v>1211815</v>
      </c>
      <c r="F54" s="98">
        <v>9</v>
      </c>
      <c r="G54" s="98">
        <v>149</v>
      </c>
      <c r="H54" s="98">
        <v>618736</v>
      </c>
      <c r="I54" s="98">
        <v>99</v>
      </c>
      <c r="J54" s="98">
        <v>327</v>
      </c>
      <c r="K54" s="98">
        <v>593079</v>
      </c>
      <c r="N54" s="69"/>
      <c r="O54" s="51" t="s">
        <v>240</v>
      </c>
      <c r="P54" s="97">
        <v>3</v>
      </c>
      <c r="Q54" s="93">
        <v>17</v>
      </c>
      <c r="R54" s="93">
        <v>4700</v>
      </c>
      <c r="S54" s="95">
        <v>400</v>
      </c>
      <c r="T54" s="98">
        <v>699</v>
      </c>
    </row>
    <row r="55" spans="1:20" ht="15" customHeight="1">
      <c r="A55" s="69"/>
      <c r="B55" s="51"/>
      <c r="C55" s="94"/>
      <c r="D55" s="94"/>
      <c r="E55" s="94"/>
      <c r="F55" s="94"/>
      <c r="G55" s="94"/>
      <c r="H55" s="94"/>
      <c r="I55" s="94"/>
      <c r="J55" s="94"/>
      <c r="K55" s="94"/>
      <c r="N55" s="69"/>
      <c r="O55" s="51"/>
      <c r="P55" s="97"/>
      <c r="Q55" s="99"/>
      <c r="R55" s="99"/>
      <c r="S55" s="99"/>
      <c r="T55" s="99"/>
    </row>
    <row r="56" spans="1:20" s="74" customFormat="1" ht="15" customHeight="1">
      <c r="A56" s="190" t="s">
        <v>241</v>
      </c>
      <c r="B56" s="221"/>
      <c r="C56" s="89">
        <f>SUM(C57:C62)</f>
        <v>528</v>
      </c>
      <c r="D56" s="89">
        <f aca="true" t="shared" si="17" ref="D56:I56">SUM(D57:D62)</f>
        <v>1988</v>
      </c>
      <c r="E56" s="89">
        <f t="shared" si="17"/>
        <v>2905147</v>
      </c>
      <c r="F56" s="89">
        <f t="shared" si="17"/>
        <v>38</v>
      </c>
      <c r="G56" s="89">
        <v>174</v>
      </c>
      <c r="H56" s="89">
        <v>593613</v>
      </c>
      <c r="I56" s="89">
        <f t="shared" si="17"/>
        <v>490</v>
      </c>
      <c r="J56" s="89">
        <v>1814</v>
      </c>
      <c r="K56" s="89">
        <v>2311534</v>
      </c>
      <c r="N56" s="190" t="s">
        <v>241</v>
      </c>
      <c r="O56" s="221"/>
      <c r="P56" s="89">
        <f>SUM(P57:P62)</f>
        <v>28</v>
      </c>
      <c r="Q56" s="89">
        <f>SUM(Q57:Q62)</f>
        <v>355</v>
      </c>
      <c r="R56" s="89">
        <f>SUM(R57:R62)</f>
        <v>706286</v>
      </c>
      <c r="S56" s="89">
        <f>SUM(S57:S62)</f>
        <v>1200</v>
      </c>
      <c r="T56" s="89">
        <f>SUM(T57:T62)</f>
        <v>15693</v>
      </c>
    </row>
    <row r="57" spans="1:20" ht="15" customHeight="1">
      <c r="A57" s="68"/>
      <c r="B57" s="51" t="s">
        <v>242</v>
      </c>
      <c r="C57" s="93">
        <f>SUM(F57,I57)</f>
        <v>80</v>
      </c>
      <c r="D57" s="93">
        <f>SUM(G57,J57)</f>
        <v>337</v>
      </c>
      <c r="E57" s="93">
        <f>SUM(H57,K57)</f>
        <v>519709</v>
      </c>
      <c r="F57" s="98">
        <v>7</v>
      </c>
      <c r="G57" s="98">
        <v>48</v>
      </c>
      <c r="H57" s="98">
        <v>174333</v>
      </c>
      <c r="I57" s="98">
        <v>73</v>
      </c>
      <c r="J57" s="98">
        <v>289</v>
      </c>
      <c r="K57" s="98">
        <v>345376</v>
      </c>
      <c r="N57" s="68"/>
      <c r="O57" s="51" t="s">
        <v>242</v>
      </c>
      <c r="P57" s="95" t="s">
        <v>259</v>
      </c>
      <c r="Q57" s="95" t="s">
        <v>4</v>
      </c>
      <c r="R57" s="95" t="s">
        <v>4</v>
      </c>
      <c r="S57" s="95" t="s">
        <v>4</v>
      </c>
      <c r="T57" s="95" t="s">
        <v>4</v>
      </c>
    </row>
    <row r="58" spans="1:20" ht="15" customHeight="1">
      <c r="A58" s="68"/>
      <c r="B58" s="51" t="s">
        <v>243</v>
      </c>
      <c r="C58" s="93">
        <f>SUM(F58,I58)</f>
        <v>77</v>
      </c>
      <c r="D58" s="93">
        <v>241</v>
      </c>
      <c r="E58" s="93">
        <v>338134</v>
      </c>
      <c r="F58" s="98">
        <v>12</v>
      </c>
      <c r="G58" s="144" t="s">
        <v>5</v>
      </c>
      <c r="H58" s="144" t="s">
        <v>5</v>
      </c>
      <c r="I58" s="98">
        <v>65</v>
      </c>
      <c r="J58" s="144" t="s">
        <v>5</v>
      </c>
      <c r="K58" s="144" t="s">
        <v>5</v>
      </c>
      <c r="N58" s="68"/>
      <c r="O58" s="51" t="s">
        <v>243</v>
      </c>
      <c r="P58" s="95" t="s">
        <v>259</v>
      </c>
      <c r="Q58" s="95" t="s">
        <v>4</v>
      </c>
      <c r="R58" s="95" t="s">
        <v>4</v>
      </c>
      <c r="S58" s="95" t="s">
        <v>4</v>
      </c>
      <c r="T58" s="95" t="s">
        <v>4</v>
      </c>
    </row>
    <row r="59" spans="1:20" ht="15" customHeight="1">
      <c r="A59" s="68"/>
      <c r="B59" s="51" t="s">
        <v>244</v>
      </c>
      <c r="C59" s="93">
        <f>SUM(F59,I59)</f>
        <v>135</v>
      </c>
      <c r="D59" s="93">
        <f>SUM(G59,J59)</f>
        <v>416</v>
      </c>
      <c r="E59" s="93">
        <f>SUM(H59,K59)</f>
        <v>582746</v>
      </c>
      <c r="F59" s="98">
        <v>8</v>
      </c>
      <c r="G59" s="98">
        <v>39</v>
      </c>
      <c r="H59" s="98">
        <v>136209</v>
      </c>
      <c r="I59" s="98">
        <v>127</v>
      </c>
      <c r="J59" s="98">
        <v>377</v>
      </c>
      <c r="K59" s="98">
        <v>446537</v>
      </c>
      <c r="N59" s="68"/>
      <c r="O59" s="51" t="s">
        <v>244</v>
      </c>
      <c r="P59" s="95" t="s">
        <v>259</v>
      </c>
      <c r="Q59" s="95" t="s">
        <v>4</v>
      </c>
      <c r="R59" s="95" t="s">
        <v>4</v>
      </c>
      <c r="S59" s="95" t="s">
        <v>4</v>
      </c>
      <c r="T59" s="95" t="s">
        <v>4</v>
      </c>
    </row>
    <row r="60" spans="1:20" ht="15" customHeight="1">
      <c r="A60" s="68"/>
      <c r="B60" s="51" t="s">
        <v>245</v>
      </c>
      <c r="C60" s="93">
        <f>SUM(F60,I60)</f>
        <v>125</v>
      </c>
      <c r="D60" s="93">
        <f>SUM(G60,J60)</f>
        <v>678</v>
      </c>
      <c r="E60" s="93">
        <f>SUM(H60,K60)</f>
        <v>1059568</v>
      </c>
      <c r="F60" s="98">
        <v>3</v>
      </c>
      <c r="G60" s="144">
        <v>16</v>
      </c>
      <c r="H60" s="144">
        <v>59154</v>
      </c>
      <c r="I60" s="98">
        <v>122</v>
      </c>
      <c r="J60" s="144">
        <v>662</v>
      </c>
      <c r="K60" s="144">
        <v>1000414</v>
      </c>
      <c r="N60" s="68"/>
      <c r="O60" s="51" t="s">
        <v>245</v>
      </c>
      <c r="P60" s="97">
        <v>28</v>
      </c>
      <c r="Q60" s="93">
        <v>355</v>
      </c>
      <c r="R60" s="93">
        <v>706286</v>
      </c>
      <c r="S60" s="98">
        <v>1200</v>
      </c>
      <c r="T60" s="98">
        <v>15693</v>
      </c>
    </row>
    <row r="61" spans="1:20" ht="15" customHeight="1">
      <c r="A61" s="68"/>
      <c r="B61" s="51" t="s">
        <v>246</v>
      </c>
      <c r="C61" s="93">
        <f>SUM(F61,I61)</f>
        <v>37</v>
      </c>
      <c r="D61" s="93">
        <v>95</v>
      </c>
      <c r="E61" s="93">
        <v>76843</v>
      </c>
      <c r="F61" s="98">
        <v>2</v>
      </c>
      <c r="G61" s="144" t="s">
        <v>5</v>
      </c>
      <c r="H61" s="144" t="s">
        <v>5</v>
      </c>
      <c r="I61" s="98">
        <v>35</v>
      </c>
      <c r="J61" s="144" t="s">
        <v>5</v>
      </c>
      <c r="K61" s="144" t="s">
        <v>5</v>
      </c>
      <c r="N61" s="68"/>
      <c r="O61" s="51" t="s">
        <v>246</v>
      </c>
      <c r="P61" s="95" t="s">
        <v>259</v>
      </c>
      <c r="Q61" s="95" t="s">
        <v>4</v>
      </c>
      <c r="R61" s="95" t="s">
        <v>4</v>
      </c>
      <c r="S61" s="95" t="s">
        <v>4</v>
      </c>
      <c r="T61" s="95" t="s">
        <v>4</v>
      </c>
    </row>
    <row r="62" spans="1:20" ht="15" customHeight="1">
      <c r="A62" s="68"/>
      <c r="B62" s="51" t="s">
        <v>247</v>
      </c>
      <c r="C62" s="93">
        <f>SUM(F62,I62)</f>
        <v>74</v>
      </c>
      <c r="D62" s="93">
        <f>SUM(G62,J62)</f>
        <v>221</v>
      </c>
      <c r="E62" s="93">
        <f>SUM(H62,K62)</f>
        <v>328147</v>
      </c>
      <c r="F62" s="98">
        <v>6</v>
      </c>
      <c r="G62" s="98">
        <v>21</v>
      </c>
      <c r="H62" s="98">
        <v>100208</v>
      </c>
      <c r="I62" s="98">
        <v>68</v>
      </c>
      <c r="J62" s="98">
        <v>200</v>
      </c>
      <c r="K62" s="98">
        <v>227939</v>
      </c>
      <c r="N62" s="68"/>
      <c r="O62" s="51" t="s">
        <v>247</v>
      </c>
      <c r="P62" s="95" t="s">
        <v>259</v>
      </c>
      <c r="Q62" s="95" t="s">
        <v>4</v>
      </c>
      <c r="R62" s="95" t="s">
        <v>4</v>
      </c>
      <c r="S62" s="95" t="s">
        <v>4</v>
      </c>
      <c r="T62" s="95" t="s">
        <v>4</v>
      </c>
    </row>
    <row r="63" spans="1:20" ht="15" customHeight="1">
      <c r="A63" s="68"/>
      <c r="B63" s="51"/>
      <c r="C63" s="94"/>
      <c r="D63" s="94"/>
      <c r="E63" s="94"/>
      <c r="F63" s="94"/>
      <c r="G63" s="94"/>
      <c r="H63" s="94"/>
      <c r="I63" s="94"/>
      <c r="J63" s="94"/>
      <c r="K63" s="94"/>
      <c r="N63" s="68"/>
      <c r="O63" s="51"/>
      <c r="P63" s="96"/>
      <c r="Q63" s="94"/>
      <c r="R63" s="94"/>
      <c r="S63" s="94"/>
      <c r="T63" s="94"/>
    </row>
    <row r="64" spans="1:20" s="74" customFormat="1" ht="15" customHeight="1">
      <c r="A64" s="190" t="s">
        <v>248</v>
      </c>
      <c r="B64" s="221"/>
      <c r="C64" s="89">
        <f>SUM(C65:C68)</f>
        <v>760</v>
      </c>
      <c r="D64" s="89">
        <f aca="true" t="shared" si="18" ref="D64:I64">SUM(D65:D68)</f>
        <v>2517</v>
      </c>
      <c r="E64" s="89">
        <f t="shared" si="18"/>
        <v>4568067</v>
      </c>
      <c r="F64" s="89">
        <f t="shared" si="18"/>
        <v>62</v>
      </c>
      <c r="G64" s="89">
        <v>282</v>
      </c>
      <c r="H64" s="89">
        <v>1203253</v>
      </c>
      <c r="I64" s="89">
        <f t="shared" si="18"/>
        <v>698</v>
      </c>
      <c r="J64" s="89">
        <v>2235</v>
      </c>
      <c r="K64" s="89">
        <v>3364714</v>
      </c>
      <c r="N64" s="190" t="s">
        <v>248</v>
      </c>
      <c r="O64" s="221"/>
      <c r="P64" s="89">
        <f>SUM(P65:P68)</f>
        <v>27</v>
      </c>
      <c r="Q64" s="88" t="s">
        <v>282</v>
      </c>
      <c r="R64" s="88" t="s">
        <v>282</v>
      </c>
      <c r="S64" s="88" t="s">
        <v>282</v>
      </c>
      <c r="T64" s="88" t="s">
        <v>282</v>
      </c>
    </row>
    <row r="65" spans="1:20" ht="15" customHeight="1">
      <c r="A65" s="68"/>
      <c r="B65" s="51" t="s">
        <v>249</v>
      </c>
      <c r="C65" s="93">
        <f>SUM(F65,I65)</f>
        <v>239</v>
      </c>
      <c r="D65" s="93">
        <f>SUM(G65,J65)</f>
        <v>895</v>
      </c>
      <c r="E65" s="93">
        <f>SUM(H65,K65)</f>
        <v>2279410</v>
      </c>
      <c r="F65" s="98">
        <v>33</v>
      </c>
      <c r="G65" s="98">
        <v>148</v>
      </c>
      <c r="H65" s="98">
        <v>909834</v>
      </c>
      <c r="I65" s="98">
        <v>206</v>
      </c>
      <c r="J65" s="98">
        <v>747</v>
      </c>
      <c r="K65" s="98">
        <v>1369576</v>
      </c>
      <c r="N65" s="68"/>
      <c r="O65" s="51" t="s">
        <v>249</v>
      </c>
      <c r="P65" s="25">
        <v>10</v>
      </c>
      <c r="Q65" s="17" t="s">
        <v>226</v>
      </c>
      <c r="R65" s="17" t="s">
        <v>226</v>
      </c>
      <c r="S65" s="17" t="s">
        <v>226</v>
      </c>
      <c r="T65" s="17" t="s">
        <v>226</v>
      </c>
    </row>
    <row r="66" spans="1:20" ht="15" customHeight="1">
      <c r="A66" s="68"/>
      <c r="B66" s="51" t="s">
        <v>250</v>
      </c>
      <c r="C66" s="93">
        <f>SUM(F66,I66)</f>
        <v>161</v>
      </c>
      <c r="D66" s="93">
        <v>478</v>
      </c>
      <c r="E66" s="93">
        <v>566865</v>
      </c>
      <c r="F66" s="98">
        <v>5</v>
      </c>
      <c r="G66" s="144" t="s">
        <v>5</v>
      </c>
      <c r="H66" s="144" t="s">
        <v>5</v>
      </c>
      <c r="I66" s="98">
        <v>156</v>
      </c>
      <c r="J66" s="144" t="s">
        <v>5</v>
      </c>
      <c r="K66" s="144" t="s">
        <v>5</v>
      </c>
      <c r="N66" s="68"/>
      <c r="O66" s="51" t="s">
        <v>250</v>
      </c>
      <c r="P66" s="25">
        <v>2</v>
      </c>
      <c r="Q66" s="17" t="s">
        <v>226</v>
      </c>
      <c r="R66" s="17" t="s">
        <v>226</v>
      </c>
      <c r="S66" s="17" t="s">
        <v>226</v>
      </c>
      <c r="T66" s="17" t="s">
        <v>226</v>
      </c>
    </row>
    <row r="67" spans="1:20" ht="15" customHeight="1">
      <c r="A67" s="68"/>
      <c r="B67" s="51" t="s">
        <v>251</v>
      </c>
      <c r="C67" s="93">
        <f>SUM(F67,I67)</f>
        <v>290</v>
      </c>
      <c r="D67" s="93">
        <f>SUM(G67,J67)</f>
        <v>963</v>
      </c>
      <c r="E67" s="93">
        <f>SUM(H67,K67)</f>
        <v>1453046</v>
      </c>
      <c r="F67" s="98">
        <v>23</v>
      </c>
      <c r="G67" s="144">
        <v>109</v>
      </c>
      <c r="H67" s="144">
        <v>237562</v>
      </c>
      <c r="I67" s="98">
        <v>267</v>
      </c>
      <c r="J67" s="144">
        <v>854</v>
      </c>
      <c r="K67" s="144">
        <v>1215484</v>
      </c>
      <c r="N67" s="68"/>
      <c r="O67" s="51" t="s">
        <v>251</v>
      </c>
      <c r="P67" s="25">
        <v>15</v>
      </c>
      <c r="Q67" s="19">
        <v>149</v>
      </c>
      <c r="R67" s="19">
        <v>333197</v>
      </c>
      <c r="S67" s="17" t="s">
        <v>224</v>
      </c>
      <c r="T67" s="23">
        <v>5980</v>
      </c>
    </row>
    <row r="68" spans="1:20" ht="15" customHeight="1">
      <c r="A68" s="68"/>
      <c r="B68" s="51" t="s">
        <v>252</v>
      </c>
      <c r="C68" s="93">
        <f>SUM(F68,I68)</f>
        <v>70</v>
      </c>
      <c r="D68" s="93">
        <v>181</v>
      </c>
      <c r="E68" s="93">
        <v>268746</v>
      </c>
      <c r="F68" s="144">
        <v>1</v>
      </c>
      <c r="G68" s="144" t="s">
        <v>5</v>
      </c>
      <c r="H68" s="144" t="s">
        <v>5</v>
      </c>
      <c r="I68" s="98">
        <v>69</v>
      </c>
      <c r="J68" s="144" t="s">
        <v>5</v>
      </c>
      <c r="K68" s="144" t="s">
        <v>5</v>
      </c>
      <c r="N68" s="68"/>
      <c r="O68" s="51" t="s">
        <v>252</v>
      </c>
      <c r="P68" s="17" t="s">
        <v>259</v>
      </c>
      <c r="Q68" s="17" t="s">
        <v>224</v>
      </c>
      <c r="R68" s="17" t="s">
        <v>224</v>
      </c>
      <c r="S68" s="17" t="s">
        <v>224</v>
      </c>
      <c r="T68" s="17" t="s">
        <v>224</v>
      </c>
    </row>
    <row r="69" spans="1:20" ht="15" customHeight="1">
      <c r="A69" s="68"/>
      <c r="B69" s="51"/>
      <c r="C69" s="94"/>
      <c r="D69" s="94"/>
      <c r="E69" s="94"/>
      <c r="F69" s="94"/>
      <c r="G69" s="94"/>
      <c r="H69" s="94"/>
      <c r="I69" s="94"/>
      <c r="J69" s="94"/>
      <c r="K69" s="94"/>
      <c r="N69" s="68"/>
      <c r="O69" s="51"/>
      <c r="P69" s="24"/>
      <c r="Q69" s="20"/>
      <c r="R69" s="20"/>
      <c r="S69" s="20"/>
      <c r="T69" s="20"/>
    </row>
    <row r="70" spans="1:20" s="74" customFormat="1" ht="15" customHeight="1">
      <c r="A70" s="190" t="s">
        <v>253</v>
      </c>
      <c r="B70" s="221"/>
      <c r="C70" s="89">
        <f aca="true" t="shared" si="19" ref="C70:K70">SUM(C71)</f>
        <v>174</v>
      </c>
      <c r="D70" s="89">
        <f t="shared" si="19"/>
        <v>560</v>
      </c>
      <c r="E70" s="89">
        <f t="shared" si="19"/>
        <v>1151043</v>
      </c>
      <c r="F70" s="89">
        <f t="shared" si="19"/>
        <v>23</v>
      </c>
      <c r="G70" s="89">
        <f t="shared" si="19"/>
        <v>74</v>
      </c>
      <c r="H70" s="89">
        <f t="shared" si="19"/>
        <v>542664</v>
      </c>
      <c r="I70" s="89">
        <f t="shared" si="19"/>
        <v>151</v>
      </c>
      <c r="J70" s="89">
        <f t="shared" si="19"/>
        <v>486</v>
      </c>
      <c r="K70" s="89">
        <f t="shared" si="19"/>
        <v>608379</v>
      </c>
      <c r="N70" s="190" t="s">
        <v>253</v>
      </c>
      <c r="O70" s="221"/>
      <c r="P70" s="88" t="s">
        <v>280</v>
      </c>
      <c r="Q70" s="88" t="s">
        <v>281</v>
      </c>
      <c r="R70" s="88" t="s">
        <v>281</v>
      </c>
      <c r="S70" s="88" t="s">
        <v>281</v>
      </c>
      <c r="T70" s="88" t="s">
        <v>281</v>
      </c>
    </row>
    <row r="71" spans="1:20" ht="15" customHeight="1">
      <c r="A71" s="70"/>
      <c r="B71" s="54" t="s">
        <v>254</v>
      </c>
      <c r="C71" s="148">
        <f>SUM(F71,I71)</f>
        <v>174</v>
      </c>
      <c r="D71" s="151">
        <f>SUM(G71,J71)</f>
        <v>560</v>
      </c>
      <c r="E71" s="151">
        <f>SUM(H71,K71)</f>
        <v>1151043</v>
      </c>
      <c r="F71" s="149">
        <v>23</v>
      </c>
      <c r="G71" s="149">
        <v>74</v>
      </c>
      <c r="H71" s="149">
        <v>542664</v>
      </c>
      <c r="I71" s="149">
        <v>151</v>
      </c>
      <c r="J71" s="149">
        <v>486</v>
      </c>
      <c r="K71" s="149">
        <v>608379</v>
      </c>
      <c r="N71" s="70"/>
      <c r="O71" s="54" t="s">
        <v>254</v>
      </c>
      <c r="P71" s="27" t="s">
        <v>259</v>
      </c>
      <c r="Q71" s="18" t="s">
        <v>224</v>
      </c>
      <c r="R71" s="18" t="s">
        <v>224</v>
      </c>
      <c r="S71" s="18" t="s">
        <v>224</v>
      </c>
      <c r="T71" s="18" t="s">
        <v>224</v>
      </c>
    </row>
    <row r="72" spans="1:14" ht="15" customHeight="1">
      <c r="A72" s="13" t="s">
        <v>255</v>
      </c>
      <c r="N72" s="13" t="s">
        <v>260</v>
      </c>
    </row>
    <row r="73" spans="1:14" ht="15" customHeight="1">
      <c r="A73" s="13" t="s">
        <v>122</v>
      </c>
      <c r="N73" s="13" t="s">
        <v>122</v>
      </c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65">
    <mergeCell ref="N4:T4"/>
    <mergeCell ref="N3:T3"/>
    <mergeCell ref="A24:B24"/>
    <mergeCell ref="A11:B11"/>
    <mergeCell ref="A13:B13"/>
    <mergeCell ref="A9:B9"/>
    <mergeCell ref="A3:K3"/>
    <mergeCell ref="A4:K4"/>
    <mergeCell ref="A6:B8"/>
    <mergeCell ref="C6:E6"/>
    <mergeCell ref="F6:H6"/>
    <mergeCell ref="K7:K8"/>
    <mergeCell ref="H7:H8"/>
    <mergeCell ref="I7:I8"/>
    <mergeCell ref="J7:J8"/>
    <mergeCell ref="A70:B70"/>
    <mergeCell ref="A64:B64"/>
    <mergeCell ref="A43:B43"/>
    <mergeCell ref="A15:B15"/>
    <mergeCell ref="A17:B17"/>
    <mergeCell ref="A27:B27"/>
    <mergeCell ref="A19:B19"/>
    <mergeCell ref="A20:B20"/>
    <mergeCell ref="A22:B22"/>
    <mergeCell ref="A21:B21"/>
    <mergeCell ref="A18:B18"/>
    <mergeCell ref="F7:F8"/>
    <mergeCell ref="A33:B33"/>
    <mergeCell ref="A50:B50"/>
    <mergeCell ref="A56:B56"/>
    <mergeCell ref="I6:K6"/>
    <mergeCell ref="C7:C8"/>
    <mergeCell ref="G7:G8"/>
    <mergeCell ref="D7:D8"/>
    <mergeCell ref="E7:E8"/>
    <mergeCell ref="A14:B14"/>
    <mergeCell ref="A16:B16"/>
    <mergeCell ref="N6:O8"/>
    <mergeCell ref="P6:P8"/>
    <mergeCell ref="Q6:Q8"/>
    <mergeCell ref="N50:O50"/>
    <mergeCell ref="N56:O56"/>
    <mergeCell ref="N11:O11"/>
    <mergeCell ref="N13:O13"/>
    <mergeCell ref="N9:O9"/>
    <mergeCell ref="N10:O10"/>
    <mergeCell ref="N12:O12"/>
    <mergeCell ref="N15:O15"/>
    <mergeCell ref="N17:O17"/>
    <mergeCell ref="N70:O70"/>
    <mergeCell ref="N64:O64"/>
    <mergeCell ref="N21:O21"/>
    <mergeCell ref="N20:O20"/>
    <mergeCell ref="N22:O22"/>
    <mergeCell ref="N24:O24"/>
    <mergeCell ref="N27:O27"/>
    <mergeCell ref="N33:O33"/>
    <mergeCell ref="R6:R8"/>
    <mergeCell ref="S6:S8"/>
    <mergeCell ref="T6:T8"/>
    <mergeCell ref="N43:O43"/>
    <mergeCell ref="N14:O14"/>
    <mergeCell ref="N16:O16"/>
    <mergeCell ref="N18:O18"/>
    <mergeCell ref="N19:O19"/>
  </mergeCells>
  <printOptions horizontalCentered="1" verticalCentered="1"/>
  <pageMargins left="0.5118110236220472" right="0.31496062992125984" top="0.11811023622047245" bottom="0.11811023622047245" header="0" footer="0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PageLayoutView="0" workbookViewId="0" topLeftCell="E1">
      <selection activeCell="G1" sqref="G1"/>
    </sheetView>
  </sheetViews>
  <sheetFormatPr defaultColWidth="8.796875" defaultRowHeight="22.5" customHeight="1"/>
  <cols>
    <col min="1" max="8" width="13.09765625" style="13" customWidth="1"/>
    <col min="9" max="9" width="18.69921875" style="13" customWidth="1"/>
    <col min="10" max="11" width="3.69921875" style="13" customWidth="1"/>
    <col min="12" max="12" width="3.09765625" style="13" customWidth="1"/>
    <col min="13" max="13" width="21.19921875" style="13" customWidth="1"/>
    <col min="14" max="15" width="11.8984375" style="13" customWidth="1"/>
    <col min="16" max="17" width="13.09765625" style="13" customWidth="1"/>
    <col min="18" max="16384" width="11.8984375" style="13" customWidth="1"/>
  </cols>
  <sheetData>
    <row r="1" spans="1:23" ht="22.5" customHeight="1">
      <c r="A1" s="152" t="s">
        <v>335</v>
      </c>
      <c r="W1" s="153" t="s">
        <v>408</v>
      </c>
    </row>
    <row r="3" spans="1:23" ht="22.5" customHeight="1">
      <c r="A3" s="268" t="s">
        <v>334</v>
      </c>
      <c r="B3" s="268"/>
      <c r="C3" s="268"/>
      <c r="D3" s="268"/>
      <c r="E3" s="268"/>
      <c r="F3" s="268"/>
      <c r="G3" s="268"/>
      <c r="H3" s="268"/>
      <c r="J3" s="167" t="s">
        <v>407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22.5" customHeight="1" thickBot="1">
      <c r="A4" s="267" t="s">
        <v>333</v>
      </c>
      <c r="B4" s="267"/>
      <c r="C4" s="267"/>
      <c r="D4" s="267"/>
      <c r="E4" s="267"/>
      <c r="F4" s="267"/>
      <c r="G4" s="267"/>
      <c r="H4" s="267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317" t="s">
        <v>406</v>
      </c>
    </row>
    <row r="5" spans="1:23" ht="22.5" customHeight="1" thickBot="1">
      <c r="A5" s="1"/>
      <c r="B5" s="1"/>
      <c r="C5" s="266"/>
      <c r="D5" s="266"/>
      <c r="E5" s="266"/>
      <c r="F5" s="266"/>
      <c r="G5" s="266"/>
      <c r="H5" s="265" t="s">
        <v>332</v>
      </c>
      <c r="J5" s="316" t="s">
        <v>405</v>
      </c>
      <c r="K5" s="316"/>
      <c r="L5" s="316"/>
      <c r="M5" s="315"/>
      <c r="N5" s="314" t="s">
        <v>404</v>
      </c>
      <c r="O5" s="313" t="s">
        <v>403</v>
      </c>
      <c r="P5" s="312" t="s">
        <v>402</v>
      </c>
      <c r="Q5" s="311" t="s">
        <v>401</v>
      </c>
      <c r="R5" s="311" t="s">
        <v>400</v>
      </c>
      <c r="S5" s="311" t="s">
        <v>399</v>
      </c>
      <c r="T5" s="311" t="s">
        <v>398</v>
      </c>
      <c r="U5" s="311" t="s">
        <v>397</v>
      </c>
      <c r="V5" s="311" t="s">
        <v>396</v>
      </c>
      <c r="W5" s="310" t="s">
        <v>395</v>
      </c>
    </row>
    <row r="6" spans="1:23" ht="22.5" customHeight="1">
      <c r="A6" s="264" t="s">
        <v>331</v>
      </c>
      <c r="B6" s="234" t="s">
        <v>338</v>
      </c>
      <c r="C6" s="264" t="s">
        <v>329</v>
      </c>
      <c r="D6" s="262" t="s">
        <v>328</v>
      </c>
      <c r="E6" s="263" t="s">
        <v>327</v>
      </c>
      <c r="F6" s="234" t="s">
        <v>336</v>
      </c>
      <c r="G6" s="234" t="s">
        <v>337</v>
      </c>
      <c r="H6" s="261" t="s">
        <v>324</v>
      </c>
      <c r="J6" s="309"/>
      <c r="K6" s="309"/>
      <c r="L6" s="309"/>
      <c r="M6" s="308"/>
      <c r="N6" s="307"/>
      <c r="O6" s="306"/>
      <c r="P6" s="305"/>
      <c r="Q6" s="304"/>
      <c r="R6" s="304"/>
      <c r="S6" s="304"/>
      <c r="T6" s="304"/>
      <c r="U6" s="304"/>
      <c r="V6" s="304"/>
      <c r="W6" s="303"/>
    </row>
    <row r="7" spans="1:23" s="74" customFormat="1" ht="22.5" customHeight="1">
      <c r="A7" s="260"/>
      <c r="B7" s="227"/>
      <c r="C7" s="260"/>
      <c r="D7" s="258"/>
      <c r="E7" s="259"/>
      <c r="F7" s="258"/>
      <c r="G7" s="258"/>
      <c r="H7" s="257"/>
      <c r="J7" s="302" t="s">
        <v>394</v>
      </c>
      <c r="K7" s="302"/>
      <c r="L7" s="302"/>
      <c r="M7" s="301"/>
      <c r="N7" s="300" t="s">
        <v>59</v>
      </c>
      <c r="O7" s="299" t="s">
        <v>59</v>
      </c>
      <c r="P7" s="298">
        <f>SUM(Q7:W7)</f>
        <v>24526058</v>
      </c>
      <c r="Q7" s="298">
        <v>11153449</v>
      </c>
      <c r="R7" s="298">
        <v>6369286</v>
      </c>
      <c r="S7" s="298">
        <v>5103666</v>
      </c>
      <c r="T7" s="298">
        <v>562401</v>
      </c>
      <c r="U7" s="298">
        <v>147824</v>
      </c>
      <c r="V7" s="298">
        <v>229674</v>
      </c>
      <c r="W7" s="298">
        <v>959758</v>
      </c>
    </row>
    <row r="8" spans="1:23" s="74" customFormat="1" ht="22.5" customHeight="1">
      <c r="A8" s="247" t="s">
        <v>323</v>
      </c>
      <c r="B8" s="256">
        <v>7</v>
      </c>
      <c r="C8" s="255">
        <v>70255</v>
      </c>
      <c r="D8" s="254">
        <v>29063</v>
      </c>
      <c r="E8" s="254">
        <v>17662</v>
      </c>
      <c r="F8" s="254">
        <v>8321</v>
      </c>
      <c r="G8" s="254">
        <v>14295</v>
      </c>
      <c r="H8" s="254">
        <v>912</v>
      </c>
      <c r="J8" s="297" t="s">
        <v>393</v>
      </c>
      <c r="K8" s="296"/>
      <c r="L8" s="296"/>
      <c r="M8" s="274"/>
      <c r="N8" s="295" t="s">
        <v>59</v>
      </c>
      <c r="O8" s="294" t="s">
        <v>59</v>
      </c>
      <c r="P8" s="280">
        <f>SUM(Q8:W8)</f>
        <v>22284487</v>
      </c>
      <c r="Q8" s="280">
        <v>8464820</v>
      </c>
      <c r="R8" s="280">
        <v>3890210</v>
      </c>
      <c r="S8" s="280">
        <v>7949801</v>
      </c>
      <c r="T8" s="280">
        <v>99472</v>
      </c>
      <c r="U8" s="280">
        <v>117908</v>
      </c>
      <c r="V8" s="280">
        <v>205243</v>
      </c>
      <c r="W8" s="280">
        <v>1557033</v>
      </c>
    </row>
    <row r="9" spans="1:23" s="74" customFormat="1" ht="22.5" customHeight="1">
      <c r="A9" s="244" t="s">
        <v>322</v>
      </c>
      <c r="B9" s="243">
        <v>7</v>
      </c>
      <c r="C9" s="93">
        <v>68678</v>
      </c>
      <c r="D9" s="242">
        <v>28596</v>
      </c>
      <c r="E9" s="242">
        <v>16911</v>
      </c>
      <c r="F9" s="242">
        <v>7509</v>
      </c>
      <c r="G9" s="242">
        <v>14769</v>
      </c>
      <c r="H9" s="242">
        <v>894</v>
      </c>
      <c r="J9" s="293" t="s">
        <v>392</v>
      </c>
      <c r="K9" s="292"/>
      <c r="L9" s="292"/>
      <c r="M9" s="291"/>
      <c r="N9" s="290" t="s">
        <v>59</v>
      </c>
      <c r="O9" s="289" t="s">
        <v>4</v>
      </c>
      <c r="P9" s="288">
        <f>SUM(P11:P13,P26:P30,P37:P39,P48)</f>
        <v>24138665</v>
      </c>
      <c r="Q9" s="288">
        <f>SUM(Q11:Q13,Q26:Q30,Q37:Q39,Q48)</f>
        <v>11669991</v>
      </c>
      <c r="R9" s="288">
        <f>SUM(R11:R13,R26:R30,R37:R39,R48)</f>
        <v>5741544</v>
      </c>
      <c r="S9" s="288">
        <f>SUM(S11:S13,S26:S30,S37:S39,S48)</f>
        <v>4613139</v>
      </c>
      <c r="T9" s="288">
        <f>SUM(T11:T13,T26:T30,T37:T39,T48)</f>
        <v>207171</v>
      </c>
      <c r="U9" s="288">
        <f>SUM(U11:U13,U26:U30,U37:U39,U48)</f>
        <v>157916</v>
      </c>
      <c r="V9" s="288">
        <f>SUM(V11:V13,V26:V30,V37:V39,V48)</f>
        <v>209736</v>
      </c>
      <c r="W9" s="288">
        <f>SUM(W11:W13,W26:W30,W37:W39,W48)</f>
        <v>1539168</v>
      </c>
    </row>
    <row r="10" spans="1:23" s="74" customFormat="1" ht="22.5" customHeight="1">
      <c r="A10" s="244" t="s">
        <v>321</v>
      </c>
      <c r="B10" s="243">
        <v>7</v>
      </c>
      <c r="C10" s="93">
        <v>67537</v>
      </c>
      <c r="D10" s="242">
        <v>28268</v>
      </c>
      <c r="E10" s="242">
        <v>16723</v>
      </c>
      <c r="F10" s="242">
        <v>6800</v>
      </c>
      <c r="G10" s="242">
        <v>14812</v>
      </c>
      <c r="H10" s="242">
        <v>940</v>
      </c>
      <c r="J10" s="147"/>
      <c r="K10" s="147"/>
      <c r="L10" s="147"/>
      <c r="M10" s="284"/>
      <c r="N10" s="273"/>
      <c r="O10" s="276"/>
      <c r="P10" s="107"/>
      <c r="Q10" s="107"/>
      <c r="R10" s="107"/>
      <c r="S10" s="107"/>
      <c r="T10" s="107"/>
      <c r="U10" s="107"/>
      <c r="V10" s="107"/>
      <c r="W10" s="107"/>
    </row>
    <row r="11" spans="1:23" s="74" customFormat="1" ht="22.5" customHeight="1">
      <c r="A11" s="244" t="s">
        <v>320</v>
      </c>
      <c r="B11" s="243">
        <v>5</v>
      </c>
      <c r="C11" s="93">
        <v>66043</v>
      </c>
      <c r="D11" s="242">
        <v>27615</v>
      </c>
      <c r="E11" s="242">
        <v>16274</v>
      </c>
      <c r="F11" s="242">
        <v>6449</v>
      </c>
      <c r="G11" s="242">
        <v>14782</v>
      </c>
      <c r="H11" s="242">
        <v>920</v>
      </c>
      <c r="J11" s="283" t="s">
        <v>391</v>
      </c>
      <c r="K11" s="282" t="s">
        <v>390</v>
      </c>
      <c r="L11" s="282"/>
      <c r="M11" s="281"/>
      <c r="N11" s="273" t="s">
        <v>59</v>
      </c>
      <c r="O11" s="272" t="s">
        <v>4</v>
      </c>
      <c r="P11" s="280">
        <f>SUM(Q11:W11)</f>
        <v>14932</v>
      </c>
      <c r="Q11" s="113">
        <v>10390</v>
      </c>
      <c r="R11" s="113">
        <v>89</v>
      </c>
      <c r="S11" s="113">
        <v>4342</v>
      </c>
      <c r="T11" s="113" t="s">
        <v>59</v>
      </c>
      <c r="U11" s="113" t="s">
        <v>59</v>
      </c>
      <c r="V11" s="113">
        <v>111</v>
      </c>
      <c r="W11" s="113" t="s">
        <v>59</v>
      </c>
    </row>
    <row r="12" spans="1:23" s="74" customFormat="1" ht="22.5" customHeight="1">
      <c r="A12" s="253" t="s">
        <v>319</v>
      </c>
      <c r="B12" s="252">
        <f>SUM(B27)</f>
        <v>5</v>
      </c>
      <c r="C12" s="89">
        <v>63702</v>
      </c>
      <c r="D12" s="89">
        <v>25881</v>
      </c>
      <c r="E12" s="89">
        <v>15573</v>
      </c>
      <c r="F12" s="89">
        <f>SUM(F14:F27)</f>
        <v>6731</v>
      </c>
      <c r="G12" s="89">
        <v>14660</v>
      </c>
      <c r="H12" s="89">
        <f>SUM(H14:H27)</f>
        <v>861</v>
      </c>
      <c r="J12" s="279"/>
      <c r="K12" s="147"/>
      <c r="L12" s="147"/>
      <c r="M12" s="284"/>
      <c r="N12" s="273"/>
      <c r="O12" s="276"/>
      <c r="P12" s="107"/>
      <c r="Q12" s="107"/>
      <c r="R12" s="107"/>
      <c r="S12" s="107"/>
      <c r="T12" s="107"/>
      <c r="U12" s="107"/>
      <c r="V12" s="107"/>
      <c r="W12" s="107"/>
    </row>
    <row r="13" spans="1:23" s="74" customFormat="1" ht="22.5" customHeight="1">
      <c r="A13" s="251"/>
      <c r="B13" s="250"/>
      <c r="C13" s="147"/>
      <c r="D13" s="248"/>
      <c r="E13" s="248"/>
      <c r="F13" s="248"/>
      <c r="G13" s="248"/>
      <c r="H13" s="248"/>
      <c r="J13" s="283" t="s">
        <v>389</v>
      </c>
      <c r="K13" s="282" t="s">
        <v>388</v>
      </c>
      <c r="L13" s="282"/>
      <c r="M13" s="281"/>
      <c r="N13" s="273" t="s">
        <v>59</v>
      </c>
      <c r="O13" s="272" t="s">
        <v>4</v>
      </c>
      <c r="P13" s="280">
        <f>SUM(P14:P15,P21:P24)</f>
        <v>5341302</v>
      </c>
      <c r="Q13" s="280">
        <f>SUM(Q14:Q15,Q21:Q24)</f>
        <v>4161838</v>
      </c>
      <c r="R13" s="280">
        <f>SUM(R14:R15,R21:R24)</f>
        <v>644949</v>
      </c>
      <c r="S13" s="280">
        <f>SUM(S14:S15,S21:S24)</f>
        <v>418118</v>
      </c>
      <c r="T13" s="280">
        <f>SUM(T14:T15,T21:T24)</f>
        <v>14839</v>
      </c>
      <c r="U13" s="280">
        <f>SUM(U14:U15,U21:U24)</f>
        <v>18933</v>
      </c>
      <c r="V13" s="280">
        <f>SUM(V14:V15,V21:V24)</f>
        <v>82625</v>
      </c>
      <c r="W13" s="113" t="s">
        <v>59</v>
      </c>
    </row>
    <row r="14" spans="1:23" s="74" customFormat="1" ht="22.5" customHeight="1">
      <c r="A14" s="247" t="s">
        <v>318</v>
      </c>
      <c r="B14" s="246">
        <v>5</v>
      </c>
      <c r="C14" s="93">
        <f>SUM(D14:H14)</f>
        <v>5211</v>
      </c>
      <c r="D14" s="242">
        <v>2570</v>
      </c>
      <c r="E14" s="242">
        <v>1371</v>
      </c>
      <c r="F14" s="242">
        <v>332</v>
      </c>
      <c r="G14" s="242">
        <v>860</v>
      </c>
      <c r="H14" s="242">
        <v>78</v>
      </c>
      <c r="J14" s="147"/>
      <c r="K14" s="147" t="s">
        <v>344</v>
      </c>
      <c r="L14" s="282" t="s">
        <v>387</v>
      </c>
      <c r="M14" s="281"/>
      <c r="N14" s="273" t="s">
        <v>386</v>
      </c>
      <c r="O14" s="276">
        <v>2975</v>
      </c>
      <c r="P14" s="280">
        <f>SUM(Q14:W14)</f>
        <v>89942</v>
      </c>
      <c r="Q14" s="107">
        <v>82102</v>
      </c>
      <c r="R14" s="107">
        <v>2608</v>
      </c>
      <c r="S14" s="113">
        <v>4600</v>
      </c>
      <c r="T14" s="107">
        <v>632</v>
      </c>
      <c r="U14" s="113" t="s">
        <v>59</v>
      </c>
      <c r="V14" s="113" t="s">
        <v>59</v>
      </c>
      <c r="W14" s="113" t="s">
        <v>59</v>
      </c>
    </row>
    <row r="15" spans="1:23" s="74" customFormat="1" ht="22.5" customHeight="1">
      <c r="A15" s="249" t="s">
        <v>317</v>
      </c>
      <c r="B15" s="243">
        <v>5</v>
      </c>
      <c r="C15" s="93">
        <f>SUM(D15:H15)</f>
        <v>4213</v>
      </c>
      <c r="D15" s="242">
        <v>1675</v>
      </c>
      <c r="E15" s="242">
        <v>1068</v>
      </c>
      <c r="F15" s="242">
        <v>471</v>
      </c>
      <c r="G15" s="242">
        <v>940</v>
      </c>
      <c r="H15" s="242">
        <v>59</v>
      </c>
      <c r="J15" s="147"/>
      <c r="K15" s="147" t="s">
        <v>342</v>
      </c>
      <c r="L15" s="282" t="s">
        <v>385</v>
      </c>
      <c r="M15" s="281"/>
      <c r="N15" s="273" t="s">
        <v>384</v>
      </c>
      <c r="O15" s="276">
        <f>SUM(O16:O20)</f>
        <v>214939</v>
      </c>
      <c r="P15" s="107">
        <f>SUM(P16:P20)</f>
        <v>4976417</v>
      </c>
      <c r="Q15" s="107">
        <f>SUM(Q16:Q20)</f>
        <v>3839745</v>
      </c>
      <c r="R15" s="107">
        <f>SUM(R16:R20)</f>
        <v>623075</v>
      </c>
      <c r="S15" s="107">
        <f>SUM(S16:S20)</f>
        <v>402743</v>
      </c>
      <c r="T15" s="107">
        <f>SUM(T16:T20)</f>
        <v>13772</v>
      </c>
      <c r="U15" s="107">
        <f>SUM(U16:U20)</f>
        <v>17690</v>
      </c>
      <c r="V15" s="107">
        <f>SUM(V16:V20)</f>
        <v>79392</v>
      </c>
      <c r="W15" s="113" t="s">
        <v>59</v>
      </c>
    </row>
    <row r="16" spans="1:23" s="74" customFormat="1" ht="22.5" customHeight="1">
      <c r="A16" s="244" t="s">
        <v>316</v>
      </c>
      <c r="B16" s="243">
        <v>5</v>
      </c>
      <c r="C16" s="93">
        <f>SUM(D16:H16)</f>
        <v>5468</v>
      </c>
      <c r="D16" s="242">
        <v>2420</v>
      </c>
      <c r="E16" s="242">
        <v>1470</v>
      </c>
      <c r="F16" s="242">
        <v>498</v>
      </c>
      <c r="G16" s="242">
        <v>1009</v>
      </c>
      <c r="H16" s="242">
        <v>71</v>
      </c>
      <c r="J16" s="147"/>
      <c r="K16" s="147"/>
      <c r="L16" s="147"/>
      <c r="M16" s="287" t="s">
        <v>383</v>
      </c>
      <c r="N16" s="273" t="s">
        <v>378</v>
      </c>
      <c r="O16" s="276">
        <v>1375</v>
      </c>
      <c r="P16" s="280">
        <f>SUM(Q16:W16)</f>
        <v>207065</v>
      </c>
      <c r="Q16" s="107">
        <v>204334</v>
      </c>
      <c r="R16" s="107">
        <v>515</v>
      </c>
      <c r="S16" s="107">
        <v>2213</v>
      </c>
      <c r="T16" s="113" t="s">
        <v>59</v>
      </c>
      <c r="U16" s="113">
        <v>2</v>
      </c>
      <c r="V16" s="107">
        <v>1</v>
      </c>
      <c r="W16" s="113" t="s">
        <v>59</v>
      </c>
    </row>
    <row r="17" spans="1:23" s="74" customFormat="1" ht="22.5" customHeight="1">
      <c r="A17" s="244" t="s">
        <v>315</v>
      </c>
      <c r="B17" s="243">
        <v>5</v>
      </c>
      <c r="C17" s="93">
        <f>SUM(D17:H17)</f>
        <v>5206</v>
      </c>
      <c r="D17" s="242">
        <v>2363</v>
      </c>
      <c r="E17" s="242">
        <v>1164</v>
      </c>
      <c r="F17" s="242">
        <v>752</v>
      </c>
      <c r="G17" s="242">
        <v>858</v>
      </c>
      <c r="H17" s="242">
        <v>69</v>
      </c>
      <c r="J17" s="147"/>
      <c r="K17" s="147"/>
      <c r="L17" s="147"/>
      <c r="M17" s="287" t="s">
        <v>382</v>
      </c>
      <c r="N17" s="273" t="s">
        <v>378</v>
      </c>
      <c r="O17" s="276">
        <v>3207</v>
      </c>
      <c r="P17" s="280">
        <f>SUM(Q17:W17)</f>
        <v>121717</v>
      </c>
      <c r="Q17" s="107">
        <v>88252</v>
      </c>
      <c r="R17" s="107">
        <v>3078</v>
      </c>
      <c r="S17" s="107">
        <v>15196</v>
      </c>
      <c r="T17" s="107">
        <v>330</v>
      </c>
      <c r="U17" s="107">
        <v>22</v>
      </c>
      <c r="V17" s="107">
        <v>14839</v>
      </c>
      <c r="W17" s="113" t="s">
        <v>59</v>
      </c>
    </row>
    <row r="18" spans="1:23" s="74" customFormat="1" ht="22.5" customHeight="1">
      <c r="A18" s="247"/>
      <c r="B18" s="246"/>
      <c r="C18" s="248"/>
      <c r="D18" s="245"/>
      <c r="E18" s="245"/>
      <c r="F18" s="245"/>
      <c r="G18" s="245"/>
      <c r="H18" s="245"/>
      <c r="J18" s="147"/>
      <c r="K18" s="147"/>
      <c r="L18" s="147"/>
      <c r="M18" s="287" t="s">
        <v>381</v>
      </c>
      <c r="N18" s="273" t="s">
        <v>378</v>
      </c>
      <c r="O18" s="276">
        <v>12555</v>
      </c>
      <c r="P18" s="280">
        <f>SUM(Q18:W18)</f>
        <v>304903</v>
      </c>
      <c r="Q18" s="107">
        <v>241534</v>
      </c>
      <c r="R18" s="107">
        <v>31312</v>
      </c>
      <c r="S18" s="107">
        <v>21886</v>
      </c>
      <c r="T18" s="113">
        <v>206</v>
      </c>
      <c r="U18" s="113" t="s">
        <v>59</v>
      </c>
      <c r="V18" s="107">
        <v>9965</v>
      </c>
      <c r="W18" s="113" t="s">
        <v>59</v>
      </c>
    </row>
    <row r="19" spans="1:23" s="74" customFormat="1" ht="22.5" customHeight="1">
      <c r="A19" s="244" t="s">
        <v>314</v>
      </c>
      <c r="B19" s="243">
        <v>5</v>
      </c>
      <c r="C19" s="93">
        <f>SUM(D19:H19)</f>
        <v>5130</v>
      </c>
      <c r="D19" s="242">
        <v>2248</v>
      </c>
      <c r="E19" s="242">
        <v>1340</v>
      </c>
      <c r="F19" s="242">
        <v>586</v>
      </c>
      <c r="G19" s="242">
        <v>886</v>
      </c>
      <c r="H19" s="242">
        <v>70</v>
      </c>
      <c r="J19" s="147"/>
      <c r="K19" s="147"/>
      <c r="L19" s="147"/>
      <c r="M19" s="287" t="s">
        <v>380</v>
      </c>
      <c r="N19" s="273" t="s">
        <v>378</v>
      </c>
      <c r="O19" s="276">
        <v>1254</v>
      </c>
      <c r="P19" s="280">
        <f>SUM(Q19:W19)</f>
        <v>33530</v>
      </c>
      <c r="Q19" s="107">
        <v>22111</v>
      </c>
      <c r="R19" s="107">
        <v>3207</v>
      </c>
      <c r="S19" s="107">
        <v>4449</v>
      </c>
      <c r="T19" s="107">
        <v>56</v>
      </c>
      <c r="U19" s="107">
        <v>159</v>
      </c>
      <c r="V19" s="107">
        <v>3548</v>
      </c>
      <c r="W19" s="113" t="s">
        <v>59</v>
      </c>
    </row>
    <row r="20" spans="1:23" s="74" customFormat="1" ht="22.5" customHeight="1">
      <c r="A20" s="244" t="s">
        <v>313</v>
      </c>
      <c r="B20" s="243">
        <v>5</v>
      </c>
      <c r="C20" s="93">
        <f>SUM(D20:H20)</f>
        <v>4684</v>
      </c>
      <c r="D20" s="242">
        <v>1888</v>
      </c>
      <c r="E20" s="242">
        <v>1235</v>
      </c>
      <c r="F20" s="242">
        <v>523</v>
      </c>
      <c r="G20" s="242">
        <v>972</v>
      </c>
      <c r="H20" s="242">
        <v>66</v>
      </c>
      <c r="J20" s="147"/>
      <c r="K20" s="147"/>
      <c r="L20" s="147"/>
      <c r="M20" s="287" t="s">
        <v>379</v>
      </c>
      <c r="N20" s="273" t="s">
        <v>378</v>
      </c>
      <c r="O20" s="276">
        <v>196548</v>
      </c>
      <c r="P20" s="280">
        <f>SUM(Q20:W20)</f>
        <v>4309202</v>
      </c>
      <c r="Q20" s="107">
        <v>3283514</v>
      </c>
      <c r="R20" s="107">
        <v>584963</v>
      </c>
      <c r="S20" s="107">
        <v>358999</v>
      </c>
      <c r="T20" s="107">
        <v>13180</v>
      </c>
      <c r="U20" s="107">
        <v>17507</v>
      </c>
      <c r="V20" s="107">
        <v>51039</v>
      </c>
      <c r="W20" s="113" t="s">
        <v>59</v>
      </c>
    </row>
    <row r="21" spans="1:23" s="74" customFormat="1" ht="22.5" customHeight="1">
      <c r="A21" s="244" t="s">
        <v>312</v>
      </c>
      <c r="B21" s="243">
        <v>5</v>
      </c>
      <c r="C21" s="93">
        <f>SUM(D21:H21)</f>
        <v>6779</v>
      </c>
      <c r="D21" s="242">
        <v>2384</v>
      </c>
      <c r="E21" s="242">
        <v>1499</v>
      </c>
      <c r="F21" s="242">
        <v>511</v>
      </c>
      <c r="G21" s="242">
        <v>2302</v>
      </c>
      <c r="H21" s="242">
        <v>83</v>
      </c>
      <c r="J21" s="147"/>
      <c r="K21" s="147" t="s">
        <v>356</v>
      </c>
      <c r="L21" s="282" t="s">
        <v>377</v>
      </c>
      <c r="M21" s="281"/>
      <c r="N21" s="273" t="s">
        <v>59</v>
      </c>
      <c r="O21" s="272" t="s">
        <v>4</v>
      </c>
      <c r="P21" s="113" t="s">
        <v>59</v>
      </c>
      <c r="Q21" s="113" t="s">
        <v>59</v>
      </c>
      <c r="R21" s="113" t="s">
        <v>59</v>
      </c>
      <c r="S21" s="113" t="s">
        <v>59</v>
      </c>
      <c r="T21" s="113" t="s">
        <v>59</v>
      </c>
      <c r="U21" s="113" t="s">
        <v>59</v>
      </c>
      <c r="V21" s="113" t="s">
        <v>59</v>
      </c>
      <c r="W21" s="113" t="s">
        <v>59</v>
      </c>
    </row>
    <row r="22" spans="1:23" s="74" customFormat="1" ht="22.5" customHeight="1">
      <c r="A22" s="244" t="s">
        <v>311</v>
      </c>
      <c r="B22" s="243">
        <v>5</v>
      </c>
      <c r="C22" s="93">
        <f>SUM(D22:H22)</f>
        <v>4241</v>
      </c>
      <c r="D22" s="242">
        <v>1484</v>
      </c>
      <c r="E22" s="242">
        <v>1056</v>
      </c>
      <c r="F22" s="242">
        <v>471</v>
      </c>
      <c r="G22" s="242">
        <v>1147</v>
      </c>
      <c r="H22" s="242">
        <v>83</v>
      </c>
      <c r="J22" s="147"/>
      <c r="K22" s="147" t="s">
        <v>354</v>
      </c>
      <c r="L22" s="282" t="s">
        <v>376</v>
      </c>
      <c r="M22" s="281"/>
      <c r="N22" s="273" t="s">
        <v>59</v>
      </c>
      <c r="O22" s="272">
        <v>148</v>
      </c>
      <c r="P22" s="280">
        <f>SUM(Q22:W22)</f>
        <v>42686</v>
      </c>
      <c r="Q22" s="107">
        <v>37969</v>
      </c>
      <c r="R22" s="107">
        <v>1519</v>
      </c>
      <c r="S22" s="107">
        <v>2632</v>
      </c>
      <c r="T22" s="107">
        <v>303</v>
      </c>
      <c r="U22" s="107">
        <v>74</v>
      </c>
      <c r="V22" s="107">
        <v>189</v>
      </c>
      <c r="W22" s="113" t="s">
        <v>59</v>
      </c>
    </row>
    <row r="23" spans="1:23" ht="22.5" customHeight="1">
      <c r="A23" s="247"/>
      <c r="B23" s="246"/>
      <c r="C23" s="147"/>
      <c r="D23" s="245"/>
      <c r="E23" s="245"/>
      <c r="F23" s="245"/>
      <c r="G23" s="245"/>
      <c r="H23" s="245"/>
      <c r="J23" s="147"/>
      <c r="K23" s="147" t="s">
        <v>352</v>
      </c>
      <c r="L23" s="282" t="s">
        <v>375</v>
      </c>
      <c r="M23" s="281"/>
      <c r="N23" s="273" t="s">
        <v>59</v>
      </c>
      <c r="O23" s="272" t="s">
        <v>4</v>
      </c>
      <c r="P23" s="113" t="s">
        <v>59</v>
      </c>
      <c r="Q23" s="113" t="s">
        <v>59</v>
      </c>
      <c r="R23" s="113" t="s">
        <v>59</v>
      </c>
      <c r="S23" s="113" t="s">
        <v>59</v>
      </c>
      <c r="T23" s="113" t="s">
        <v>59</v>
      </c>
      <c r="U23" s="113" t="s">
        <v>59</v>
      </c>
      <c r="V23" s="113" t="s">
        <v>59</v>
      </c>
      <c r="W23" s="113" t="s">
        <v>59</v>
      </c>
    </row>
    <row r="24" spans="1:23" ht="22.5" customHeight="1">
      <c r="A24" s="244" t="s">
        <v>310</v>
      </c>
      <c r="B24" s="243">
        <v>5</v>
      </c>
      <c r="C24" s="93">
        <f>SUM(D24:H24)</f>
        <v>4212</v>
      </c>
      <c r="D24" s="242">
        <v>1799</v>
      </c>
      <c r="E24" s="242">
        <v>1160</v>
      </c>
      <c r="F24" s="242">
        <v>401</v>
      </c>
      <c r="G24" s="242">
        <v>792</v>
      </c>
      <c r="H24" s="242">
        <v>60</v>
      </c>
      <c r="J24" s="147"/>
      <c r="K24" s="147" t="s">
        <v>350</v>
      </c>
      <c r="L24" s="282" t="s">
        <v>374</v>
      </c>
      <c r="M24" s="281"/>
      <c r="N24" s="273" t="s">
        <v>59</v>
      </c>
      <c r="O24" s="272" t="s">
        <v>4</v>
      </c>
      <c r="P24" s="280">
        <f>SUM(Q24:W24)</f>
        <v>232257</v>
      </c>
      <c r="Q24" s="107">
        <v>202022</v>
      </c>
      <c r="R24" s="107">
        <v>17747</v>
      </c>
      <c r="S24" s="107">
        <v>8143</v>
      </c>
      <c r="T24" s="107">
        <v>132</v>
      </c>
      <c r="U24" s="107">
        <v>1169</v>
      </c>
      <c r="V24" s="107">
        <v>3044</v>
      </c>
      <c r="W24" s="113" t="s">
        <v>59</v>
      </c>
    </row>
    <row r="25" spans="1:23" s="74" customFormat="1" ht="22.5" customHeight="1">
      <c r="A25" s="244" t="s">
        <v>309</v>
      </c>
      <c r="B25" s="243">
        <v>5</v>
      </c>
      <c r="C25" s="93">
        <v>5191</v>
      </c>
      <c r="D25" s="242">
        <v>2434</v>
      </c>
      <c r="E25" s="242">
        <v>1258</v>
      </c>
      <c r="F25" s="242">
        <v>584</v>
      </c>
      <c r="G25" s="242">
        <v>842</v>
      </c>
      <c r="H25" s="242">
        <v>74</v>
      </c>
      <c r="J25" s="147"/>
      <c r="K25" s="147"/>
      <c r="L25" s="147"/>
      <c r="M25" s="284"/>
      <c r="N25" s="273"/>
      <c r="O25" s="276"/>
      <c r="P25" s="107"/>
      <c r="Q25" s="107"/>
      <c r="R25" s="107"/>
      <c r="S25" s="107"/>
      <c r="T25" s="107"/>
      <c r="U25" s="107"/>
      <c r="V25" s="107"/>
      <c r="W25" s="107"/>
    </row>
    <row r="26" spans="1:23" ht="22.5" customHeight="1">
      <c r="A26" s="244" t="s">
        <v>308</v>
      </c>
      <c r="B26" s="243">
        <v>5</v>
      </c>
      <c r="C26" s="93">
        <v>5313</v>
      </c>
      <c r="D26" s="242">
        <v>2216</v>
      </c>
      <c r="E26" s="242">
        <v>1204</v>
      </c>
      <c r="F26" s="242">
        <v>831</v>
      </c>
      <c r="G26" s="242">
        <v>998</v>
      </c>
      <c r="H26" s="242">
        <v>65</v>
      </c>
      <c r="J26" s="283" t="s">
        <v>373</v>
      </c>
      <c r="K26" s="282" t="s">
        <v>372</v>
      </c>
      <c r="L26" s="282"/>
      <c r="M26" s="281"/>
      <c r="N26" s="273" t="s">
        <v>59</v>
      </c>
      <c r="O26" s="272" t="s">
        <v>4</v>
      </c>
      <c r="P26" s="280">
        <f>SUM(Q26:W26)</f>
        <v>852</v>
      </c>
      <c r="Q26" s="113">
        <v>167</v>
      </c>
      <c r="R26" s="113" t="s">
        <v>59</v>
      </c>
      <c r="S26" s="113">
        <v>685</v>
      </c>
      <c r="T26" s="113" t="s">
        <v>59</v>
      </c>
      <c r="U26" s="113" t="s">
        <v>59</v>
      </c>
      <c r="V26" s="113" t="s">
        <v>59</v>
      </c>
      <c r="W26" s="113" t="s">
        <v>59</v>
      </c>
    </row>
    <row r="27" spans="1:23" ht="22.5" customHeight="1">
      <c r="A27" s="241" t="s">
        <v>307</v>
      </c>
      <c r="B27" s="240">
        <v>5</v>
      </c>
      <c r="C27" s="149">
        <f>SUM(D27:H27)</f>
        <v>8058</v>
      </c>
      <c r="D27" s="239">
        <v>2402</v>
      </c>
      <c r="E27" s="239">
        <v>1746</v>
      </c>
      <c r="F27" s="239">
        <v>771</v>
      </c>
      <c r="G27" s="239">
        <v>3056</v>
      </c>
      <c r="H27" s="239">
        <v>83</v>
      </c>
      <c r="J27" s="279"/>
      <c r="K27" s="147"/>
      <c r="L27" s="147"/>
      <c r="M27" s="284"/>
      <c r="N27" s="273"/>
      <c r="O27" s="276"/>
      <c r="P27" s="107"/>
      <c r="Q27" s="107"/>
      <c r="R27" s="107"/>
      <c r="S27" s="107"/>
      <c r="T27" s="107"/>
      <c r="U27" s="107"/>
      <c r="V27" s="107"/>
      <c r="W27" s="113"/>
    </row>
    <row r="28" spans="1:23" ht="22.5" customHeight="1">
      <c r="A28" s="238" t="s">
        <v>306</v>
      </c>
      <c r="B28" s="238"/>
      <c r="C28" s="238"/>
      <c r="D28" s="238"/>
      <c r="E28" s="238"/>
      <c r="F28" s="238"/>
      <c r="G28" s="237"/>
      <c r="H28" s="237"/>
      <c r="J28" s="283" t="s">
        <v>371</v>
      </c>
      <c r="K28" s="282" t="s">
        <v>370</v>
      </c>
      <c r="L28" s="282"/>
      <c r="M28" s="281"/>
      <c r="N28" s="273" t="s">
        <v>59</v>
      </c>
      <c r="O28" s="272" t="s">
        <v>4</v>
      </c>
      <c r="P28" s="280">
        <f>SUM(Q28:W28)</f>
        <v>67350</v>
      </c>
      <c r="Q28" s="107">
        <v>32008</v>
      </c>
      <c r="R28" s="113">
        <v>8096</v>
      </c>
      <c r="S28" s="107">
        <v>26445</v>
      </c>
      <c r="T28" s="113" t="s">
        <v>59</v>
      </c>
      <c r="U28" s="113" t="s">
        <v>59</v>
      </c>
      <c r="V28" s="113">
        <v>801</v>
      </c>
      <c r="W28" s="113" t="s">
        <v>59</v>
      </c>
    </row>
    <row r="29" spans="10:23" ht="22.5" customHeight="1">
      <c r="J29" s="279"/>
      <c r="K29" s="147"/>
      <c r="L29" s="147"/>
      <c r="M29" s="284"/>
      <c r="N29" s="273"/>
      <c r="O29" s="276"/>
      <c r="P29" s="107"/>
      <c r="Q29" s="107"/>
      <c r="R29" s="107"/>
      <c r="S29" s="107"/>
      <c r="T29" s="107"/>
      <c r="U29" s="107"/>
      <c r="V29" s="107"/>
      <c r="W29" s="107"/>
    </row>
    <row r="30" spans="1:23" ht="22.5" customHeight="1">
      <c r="A30" s="268" t="s">
        <v>428</v>
      </c>
      <c r="B30" s="268"/>
      <c r="C30" s="268"/>
      <c r="D30" s="268"/>
      <c r="E30" s="268"/>
      <c r="F30" s="268"/>
      <c r="G30" s="268"/>
      <c r="H30" s="268"/>
      <c r="J30" s="283" t="s">
        <v>369</v>
      </c>
      <c r="K30" s="282" t="s">
        <v>368</v>
      </c>
      <c r="L30" s="282"/>
      <c r="M30" s="281"/>
      <c r="N30" s="273" t="s">
        <v>59</v>
      </c>
      <c r="O30" s="272" t="s">
        <v>4</v>
      </c>
      <c r="P30" s="280">
        <f>SUM(P31:P32,P35)</f>
        <v>364344</v>
      </c>
      <c r="Q30" s="280">
        <f>SUM(Q31:Q32,Q35)</f>
        <v>221540</v>
      </c>
      <c r="R30" s="280">
        <f>SUM(R31:R32,R35)</f>
        <v>20778</v>
      </c>
      <c r="S30" s="280">
        <f>SUM(S31:S32,S35)</f>
        <v>117067</v>
      </c>
      <c r="T30" s="113" t="s">
        <v>59</v>
      </c>
      <c r="U30" s="280">
        <f>SUM(U31:U32,U35)</f>
        <v>722</v>
      </c>
      <c r="V30" s="280">
        <f>SUM(V31:V32,V35)</f>
        <v>3633</v>
      </c>
      <c r="W30" s="280">
        <f>SUM(W31:W32,W35)</f>
        <v>604</v>
      </c>
    </row>
    <row r="31" spans="1:23" s="74" customFormat="1" ht="22.5" customHeight="1">
      <c r="A31" s="333" t="s">
        <v>427</v>
      </c>
      <c r="B31" s="333"/>
      <c r="C31" s="333"/>
      <c r="D31" s="333"/>
      <c r="E31" s="333"/>
      <c r="F31" s="333"/>
      <c r="G31" s="333"/>
      <c r="H31" s="333"/>
      <c r="J31" s="279"/>
      <c r="K31" s="147" t="s">
        <v>344</v>
      </c>
      <c r="L31" s="282" t="s">
        <v>367</v>
      </c>
      <c r="M31" s="281"/>
      <c r="N31" s="273" t="s">
        <v>59</v>
      </c>
      <c r="O31" s="272" t="s">
        <v>4</v>
      </c>
      <c r="P31" s="280">
        <f>SUM(Q31:W31)</f>
        <v>4322</v>
      </c>
      <c r="Q31" s="107">
        <v>3631</v>
      </c>
      <c r="R31" s="113">
        <v>52</v>
      </c>
      <c r="S31" s="113">
        <v>22</v>
      </c>
      <c r="T31" s="113" t="s">
        <v>59</v>
      </c>
      <c r="U31" s="113" t="s">
        <v>59</v>
      </c>
      <c r="V31" s="113">
        <v>13</v>
      </c>
      <c r="W31" s="113">
        <v>604</v>
      </c>
    </row>
    <row r="32" spans="1:23" ht="22.5" customHeight="1" thickBot="1">
      <c r="A32" s="1"/>
      <c r="B32" s="1"/>
      <c r="C32" s="266"/>
      <c r="D32" s="332"/>
      <c r="E32" s="332"/>
      <c r="F32" s="332"/>
      <c r="G32" s="266"/>
      <c r="H32" s="265" t="s">
        <v>332</v>
      </c>
      <c r="J32" s="279"/>
      <c r="K32" s="147" t="s">
        <v>342</v>
      </c>
      <c r="L32" s="282" t="s">
        <v>366</v>
      </c>
      <c r="M32" s="281"/>
      <c r="N32" s="273" t="s">
        <v>59</v>
      </c>
      <c r="O32" s="272" t="s">
        <v>4</v>
      </c>
      <c r="P32" s="280">
        <f>SUM(P33:P34)</f>
        <v>208392</v>
      </c>
      <c r="Q32" s="280">
        <f>SUM(Q33:Q34)</f>
        <v>68203</v>
      </c>
      <c r="R32" s="280">
        <f>SUM(R33:R34)</f>
        <v>20726</v>
      </c>
      <c r="S32" s="280">
        <f>SUM(S33:S34)</f>
        <v>115121</v>
      </c>
      <c r="T32" s="113" t="s">
        <v>59</v>
      </c>
      <c r="U32" s="280">
        <f>SUM(U33:U34)</f>
        <v>722</v>
      </c>
      <c r="V32" s="280">
        <f>SUM(V33:V34)</f>
        <v>3620</v>
      </c>
      <c r="W32" s="113" t="s">
        <v>59</v>
      </c>
    </row>
    <row r="33" spans="1:23" ht="22.5" customHeight="1">
      <c r="A33" s="331" t="s">
        <v>426</v>
      </c>
      <c r="B33" s="262" t="s">
        <v>330</v>
      </c>
      <c r="C33" s="264" t="s">
        <v>329</v>
      </c>
      <c r="D33" s="262" t="s">
        <v>328</v>
      </c>
      <c r="E33" s="263" t="s">
        <v>327</v>
      </c>
      <c r="F33" s="262" t="s">
        <v>326</v>
      </c>
      <c r="G33" s="262" t="s">
        <v>325</v>
      </c>
      <c r="H33" s="261" t="s">
        <v>324</v>
      </c>
      <c r="J33" s="279"/>
      <c r="K33" s="147"/>
      <c r="L33" s="147"/>
      <c r="M33" s="287" t="s">
        <v>365</v>
      </c>
      <c r="N33" s="273" t="s">
        <v>59</v>
      </c>
      <c r="O33" s="272" t="s">
        <v>4</v>
      </c>
      <c r="P33" s="280">
        <f>SUM(Q33:W33)</f>
        <v>208112</v>
      </c>
      <c r="Q33" s="107">
        <v>68075</v>
      </c>
      <c r="R33" s="113">
        <v>20726</v>
      </c>
      <c r="S33" s="107">
        <v>114969</v>
      </c>
      <c r="T33" s="113" t="s">
        <v>59</v>
      </c>
      <c r="U33" s="113">
        <v>722</v>
      </c>
      <c r="V33" s="113">
        <v>3620</v>
      </c>
      <c r="W33" s="113" t="s">
        <v>59</v>
      </c>
    </row>
    <row r="34" spans="1:23" ht="22.5" customHeight="1">
      <c r="A34" s="224"/>
      <c r="B34" s="227"/>
      <c r="C34" s="225"/>
      <c r="D34" s="227"/>
      <c r="E34" s="259"/>
      <c r="F34" s="227"/>
      <c r="G34" s="227"/>
      <c r="H34" s="220"/>
      <c r="J34" s="279"/>
      <c r="K34" s="147"/>
      <c r="L34" s="147"/>
      <c r="M34" s="287" t="s">
        <v>364</v>
      </c>
      <c r="N34" s="273" t="s">
        <v>59</v>
      </c>
      <c r="O34" s="272" t="s">
        <v>4</v>
      </c>
      <c r="P34" s="280">
        <f>SUM(Q34:W34)</f>
        <v>280</v>
      </c>
      <c r="Q34" s="113">
        <v>128</v>
      </c>
      <c r="R34" s="113" t="s">
        <v>59</v>
      </c>
      <c r="S34" s="107">
        <v>152</v>
      </c>
      <c r="T34" s="113" t="s">
        <v>59</v>
      </c>
      <c r="U34" s="113" t="s">
        <v>59</v>
      </c>
      <c r="V34" s="113" t="s">
        <v>59</v>
      </c>
      <c r="W34" s="113" t="s">
        <v>59</v>
      </c>
    </row>
    <row r="35" spans="1:23" ht="22.5" customHeight="1">
      <c r="A35" s="330" t="s">
        <v>425</v>
      </c>
      <c r="B35" s="329">
        <v>126</v>
      </c>
      <c r="C35" s="328">
        <v>223442</v>
      </c>
      <c r="D35" s="328">
        <v>45452</v>
      </c>
      <c r="E35" s="328">
        <v>33360</v>
      </c>
      <c r="F35" s="328">
        <v>18838</v>
      </c>
      <c r="G35" s="328">
        <v>121549</v>
      </c>
      <c r="H35" s="328">
        <v>4241</v>
      </c>
      <c r="J35" s="279"/>
      <c r="K35" s="147" t="s">
        <v>356</v>
      </c>
      <c r="L35" s="282" t="s">
        <v>363</v>
      </c>
      <c r="M35" s="281"/>
      <c r="N35" s="273" t="s">
        <v>59</v>
      </c>
      <c r="O35" s="272" t="s">
        <v>4</v>
      </c>
      <c r="P35" s="280">
        <f>SUM(Q35:W35)</f>
        <v>151630</v>
      </c>
      <c r="Q35" s="107">
        <v>149706</v>
      </c>
      <c r="R35" s="113" t="s">
        <v>59</v>
      </c>
      <c r="S35" s="107">
        <v>1924</v>
      </c>
      <c r="T35" s="113" t="s">
        <v>59</v>
      </c>
      <c r="U35" s="113" t="s">
        <v>59</v>
      </c>
      <c r="V35" s="113" t="s">
        <v>59</v>
      </c>
      <c r="W35" s="113" t="s">
        <v>59</v>
      </c>
    </row>
    <row r="36" spans="1:23" ht="22.5" customHeight="1">
      <c r="A36" s="244" t="s">
        <v>424</v>
      </c>
      <c r="B36" s="321">
        <v>156</v>
      </c>
      <c r="C36" s="320">
        <v>266548</v>
      </c>
      <c r="D36" s="320">
        <v>45548</v>
      </c>
      <c r="E36" s="320">
        <v>37282</v>
      </c>
      <c r="F36" s="320">
        <v>20872</v>
      </c>
      <c r="G36" s="320">
        <v>157709</v>
      </c>
      <c r="H36" s="320">
        <v>5138</v>
      </c>
      <c r="J36" s="279"/>
      <c r="K36" s="147"/>
      <c r="L36" s="278"/>
      <c r="M36" s="277"/>
      <c r="N36" s="273"/>
      <c r="O36" s="276"/>
      <c r="P36" s="107"/>
      <c r="Q36" s="107"/>
      <c r="R36" s="107"/>
      <c r="S36" s="107"/>
      <c r="T36" s="107"/>
      <c r="U36" s="107"/>
      <c r="V36" s="107"/>
      <c r="W36" s="107"/>
    </row>
    <row r="37" spans="1:23" ht="22.5" customHeight="1">
      <c r="A37" s="244" t="s">
        <v>423</v>
      </c>
      <c r="B37" s="321">
        <v>152</v>
      </c>
      <c r="C37" s="320">
        <v>285460</v>
      </c>
      <c r="D37" s="320">
        <v>45185</v>
      </c>
      <c r="E37" s="320">
        <v>41633</v>
      </c>
      <c r="F37" s="320">
        <v>20415</v>
      </c>
      <c r="G37" s="320">
        <v>172174</v>
      </c>
      <c r="H37" s="320">
        <v>6054</v>
      </c>
      <c r="J37" s="283" t="s">
        <v>362</v>
      </c>
      <c r="K37" s="282" t="s">
        <v>361</v>
      </c>
      <c r="L37" s="282"/>
      <c r="M37" s="281"/>
      <c r="N37" s="273" t="s">
        <v>59</v>
      </c>
      <c r="O37" s="272" t="s">
        <v>4</v>
      </c>
      <c r="P37" s="280">
        <f>SUM(Q37:W37)</f>
        <v>309551</v>
      </c>
      <c r="Q37" s="107">
        <v>247054</v>
      </c>
      <c r="R37" s="107">
        <v>3643</v>
      </c>
      <c r="S37" s="107">
        <v>58256</v>
      </c>
      <c r="T37" s="113" t="s">
        <v>59</v>
      </c>
      <c r="U37" s="113">
        <v>90</v>
      </c>
      <c r="V37" s="107">
        <v>508</v>
      </c>
      <c r="W37" s="113" t="s">
        <v>59</v>
      </c>
    </row>
    <row r="38" spans="1:23" ht="22.5" customHeight="1">
      <c r="A38" s="244" t="s">
        <v>422</v>
      </c>
      <c r="B38" s="321">
        <v>154</v>
      </c>
      <c r="C38" s="320">
        <v>285839</v>
      </c>
      <c r="D38" s="320">
        <v>44570</v>
      </c>
      <c r="E38" s="320">
        <v>41203</v>
      </c>
      <c r="F38" s="320">
        <v>18880</v>
      </c>
      <c r="G38" s="320">
        <v>174963</v>
      </c>
      <c r="H38" s="320">
        <v>6221</v>
      </c>
      <c r="J38" s="279"/>
      <c r="K38" s="278"/>
      <c r="L38" s="278"/>
      <c r="M38" s="277"/>
      <c r="N38" s="273"/>
      <c r="O38" s="276"/>
      <c r="P38" s="107"/>
      <c r="Q38" s="107"/>
      <c r="R38" s="107"/>
      <c r="S38" s="107"/>
      <c r="T38" s="107"/>
      <c r="U38" s="107"/>
      <c r="V38" s="107"/>
      <c r="W38" s="107"/>
    </row>
    <row r="39" spans="1:23" ht="22.5" customHeight="1">
      <c r="A39" s="253" t="s">
        <v>421</v>
      </c>
      <c r="B39" s="327">
        <f>SUM(B54)</f>
        <v>149</v>
      </c>
      <c r="C39" s="326">
        <v>283870</v>
      </c>
      <c r="D39" s="326">
        <f>SUM(D41:D54)</f>
        <v>45283</v>
      </c>
      <c r="E39" s="326">
        <f>SUM(E41:E54)</f>
        <v>38499</v>
      </c>
      <c r="F39" s="326">
        <f>SUM(F41:F54)</f>
        <v>17805</v>
      </c>
      <c r="G39" s="326">
        <f>SUM(G41:G54)</f>
        <v>174924</v>
      </c>
      <c r="H39" s="326">
        <f>SUM(H41:H54)</f>
        <v>7356</v>
      </c>
      <c r="J39" s="283" t="s">
        <v>360</v>
      </c>
      <c r="K39" s="282" t="s">
        <v>359</v>
      </c>
      <c r="L39" s="282"/>
      <c r="M39" s="281"/>
      <c r="N39" s="273" t="s">
        <v>59</v>
      </c>
      <c r="O39" s="272" t="s">
        <v>4</v>
      </c>
      <c r="P39" s="280">
        <f>SUM(P40:P46)</f>
        <v>18001682</v>
      </c>
      <c r="Q39" s="280">
        <f>SUM(Q40:Q46)</f>
        <v>6983200</v>
      </c>
      <c r="R39" s="280">
        <f>SUM(R40:R46)</f>
        <v>5063700</v>
      </c>
      <c r="S39" s="280">
        <f>SUM(S40:S46)</f>
        <v>3979153</v>
      </c>
      <c r="T39" s="280">
        <f>SUM(T40:T46)</f>
        <v>192332</v>
      </c>
      <c r="U39" s="280">
        <f>SUM(U40:U46)</f>
        <v>138171</v>
      </c>
      <c r="V39" s="280">
        <f>SUM(V40:V46)</f>
        <v>120591</v>
      </c>
      <c r="W39" s="280">
        <f>SUM(W40:W46)</f>
        <v>1524535</v>
      </c>
    </row>
    <row r="40" spans="1:23" ht="22.5" customHeight="1">
      <c r="A40" s="325"/>
      <c r="B40" s="324"/>
      <c r="C40" s="322"/>
      <c r="D40" s="322"/>
      <c r="E40" s="322"/>
      <c r="F40" s="322"/>
      <c r="G40" s="322"/>
      <c r="H40" s="322"/>
      <c r="J40" s="279"/>
      <c r="K40" s="147" t="s">
        <v>344</v>
      </c>
      <c r="L40" s="282" t="s">
        <v>358</v>
      </c>
      <c r="M40" s="281"/>
      <c r="N40" s="273" t="s">
        <v>59</v>
      </c>
      <c r="O40" s="272" t="s">
        <v>4</v>
      </c>
      <c r="P40" s="280">
        <f>SUM(Q40:W40)</f>
        <v>3134438</v>
      </c>
      <c r="Q40" s="107">
        <v>505948</v>
      </c>
      <c r="R40" s="107">
        <v>638833</v>
      </c>
      <c r="S40" s="107">
        <v>1711563</v>
      </c>
      <c r="T40" s="113">
        <v>49166</v>
      </c>
      <c r="U40" s="107">
        <v>125033</v>
      </c>
      <c r="V40" s="107">
        <v>103895</v>
      </c>
      <c r="W40" s="113" t="s">
        <v>59</v>
      </c>
    </row>
    <row r="41" spans="1:23" s="74" customFormat="1" ht="22.5" customHeight="1">
      <c r="A41" s="247" t="s">
        <v>420</v>
      </c>
      <c r="B41" s="323">
        <v>154</v>
      </c>
      <c r="C41" s="320">
        <v>25812</v>
      </c>
      <c r="D41" s="320">
        <v>4502</v>
      </c>
      <c r="E41" s="320">
        <v>4087</v>
      </c>
      <c r="F41" s="320">
        <v>1697</v>
      </c>
      <c r="G41" s="320">
        <v>14973</v>
      </c>
      <c r="H41" s="320">
        <v>552</v>
      </c>
      <c r="J41" s="279"/>
      <c r="K41" s="147" t="s">
        <v>342</v>
      </c>
      <c r="L41" s="282" t="s">
        <v>357</v>
      </c>
      <c r="M41" s="281"/>
      <c r="N41" s="273" t="s">
        <v>59</v>
      </c>
      <c r="O41" s="272" t="s">
        <v>4</v>
      </c>
      <c r="P41" s="280">
        <f>SUM(Q41:W41)</f>
        <v>2441170</v>
      </c>
      <c r="Q41" s="107">
        <v>824071</v>
      </c>
      <c r="R41" s="107">
        <v>656055</v>
      </c>
      <c r="S41" s="107">
        <v>887864</v>
      </c>
      <c r="T41" s="107">
        <v>4770</v>
      </c>
      <c r="U41" s="113">
        <v>3410</v>
      </c>
      <c r="V41" s="113" t="s">
        <v>59</v>
      </c>
      <c r="W41" s="113">
        <v>65000</v>
      </c>
    </row>
    <row r="42" spans="1:23" ht="22.5" customHeight="1">
      <c r="A42" s="244" t="s">
        <v>419</v>
      </c>
      <c r="B42" s="321">
        <v>153</v>
      </c>
      <c r="C42" s="320">
        <v>21862</v>
      </c>
      <c r="D42" s="320">
        <v>2805</v>
      </c>
      <c r="E42" s="320">
        <v>2921</v>
      </c>
      <c r="F42" s="320">
        <v>1314</v>
      </c>
      <c r="G42" s="320">
        <v>14228</v>
      </c>
      <c r="H42" s="320">
        <v>596</v>
      </c>
      <c r="J42" s="279"/>
      <c r="K42" s="147" t="s">
        <v>356</v>
      </c>
      <c r="L42" s="282" t="s">
        <v>355</v>
      </c>
      <c r="M42" s="281"/>
      <c r="N42" s="273" t="s">
        <v>59</v>
      </c>
      <c r="O42" s="272" t="s">
        <v>4</v>
      </c>
      <c r="P42" s="280">
        <f>SUM(Q42:W42)</f>
        <v>4492583</v>
      </c>
      <c r="Q42" s="107">
        <v>3496251</v>
      </c>
      <c r="R42" s="107">
        <v>477814</v>
      </c>
      <c r="S42" s="107">
        <v>368201</v>
      </c>
      <c r="T42" s="107">
        <v>91792</v>
      </c>
      <c r="U42" s="107">
        <v>4007</v>
      </c>
      <c r="V42" s="113" t="s">
        <v>59</v>
      </c>
      <c r="W42" s="107">
        <v>54518</v>
      </c>
    </row>
    <row r="43" spans="1:23" ht="22.5" customHeight="1">
      <c r="A43" s="244" t="s">
        <v>418</v>
      </c>
      <c r="B43" s="321">
        <v>149</v>
      </c>
      <c r="C43" s="320">
        <v>22719</v>
      </c>
      <c r="D43" s="320">
        <v>3448</v>
      </c>
      <c r="E43" s="320">
        <v>3486</v>
      </c>
      <c r="F43" s="320">
        <v>1205</v>
      </c>
      <c r="G43" s="320">
        <v>14007</v>
      </c>
      <c r="H43" s="320">
        <v>573</v>
      </c>
      <c r="J43" s="279"/>
      <c r="K43" s="147" t="s">
        <v>354</v>
      </c>
      <c r="L43" s="286" t="s">
        <v>353</v>
      </c>
      <c r="M43" s="285"/>
      <c r="N43" s="273" t="s">
        <v>59</v>
      </c>
      <c r="O43" s="272" t="s">
        <v>4</v>
      </c>
      <c r="P43" s="280">
        <f>SUM(Q43:W43)</f>
        <v>122940</v>
      </c>
      <c r="Q43" s="107">
        <v>116218</v>
      </c>
      <c r="R43" s="107">
        <v>2579</v>
      </c>
      <c r="S43" s="107">
        <v>2420</v>
      </c>
      <c r="T43" s="113" t="s">
        <v>59</v>
      </c>
      <c r="U43" s="113" t="s">
        <v>59</v>
      </c>
      <c r="V43" s="113">
        <v>1723</v>
      </c>
      <c r="W43" s="113" t="s">
        <v>59</v>
      </c>
    </row>
    <row r="44" spans="1:23" ht="22.5" customHeight="1">
      <c r="A44" s="244" t="s">
        <v>417</v>
      </c>
      <c r="B44" s="321">
        <v>147</v>
      </c>
      <c r="C44" s="320">
        <v>22930</v>
      </c>
      <c r="D44" s="320">
        <v>3638</v>
      </c>
      <c r="E44" s="320">
        <v>3062</v>
      </c>
      <c r="F44" s="320">
        <v>1540</v>
      </c>
      <c r="G44" s="320">
        <v>14191</v>
      </c>
      <c r="H44" s="320">
        <v>498</v>
      </c>
      <c r="J44" s="279"/>
      <c r="K44" s="147" t="s">
        <v>352</v>
      </c>
      <c r="L44" s="282" t="s">
        <v>351</v>
      </c>
      <c r="M44" s="281"/>
      <c r="N44" s="273" t="s">
        <v>59</v>
      </c>
      <c r="O44" s="272" t="s">
        <v>4</v>
      </c>
      <c r="P44" s="280">
        <f>SUM(Q44:W44)</f>
        <v>6865170</v>
      </c>
      <c r="Q44" s="107">
        <v>1627524</v>
      </c>
      <c r="R44" s="107">
        <v>3075547</v>
      </c>
      <c r="S44" s="107">
        <v>760151</v>
      </c>
      <c r="T44" s="113">
        <v>284</v>
      </c>
      <c r="U44" s="107">
        <v>880</v>
      </c>
      <c r="V44" s="113">
        <v>784</v>
      </c>
      <c r="W44" s="113">
        <v>1400000</v>
      </c>
    </row>
    <row r="45" spans="1:23" ht="22.5" customHeight="1">
      <c r="A45" s="247"/>
      <c r="B45" s="323"/>
      <c r="C45" s="322"/>
      <c r="D45" s="322"/>
      <c r="E45" s="322"/>
      <c r="F45" s="322"/>
      <c r="G45" s="322"/>
      <c r="H45" s="322"/>
      <c r="J45" s="279"/>
      <c r="K45" s="147" t="s">
        <v>350</v>
      </c>
      <c r="L45" s="282" t="s">
        <v>349</v>
      </c>
      <c r="M45" s="281"/>
      <c r="N45" s="273" t="s">
        <v>59</v>
      </c>
      <c r="O45" s="272" t="s">
        <v>4</v>
      </c>
      <c r="P45" s="280">
        <f>SUM(Q45:W45)</f>
        <v>59102</v>
      </c>
      <c r="Q45" s="107">
        <v>8212</v>
      </c>
      <c r="R45" s="113" t="s">
        <v>59</v>
      </c>
      <c r="S45" s="107">
        <v>50890</v>
      </c>
      <c r="T45" s="113" t="s">
        <v>59</v>
      </c>
      <c r="U45" s="113" t="s">
        <v>59</v>
      </c>
      <c r="V45" s="113" t="s">
        <v>59</v>
      </c>
      <c r="W45" s="113" t="s">
        <v>59</v>
      </c>
    </row>
    <row r="46" spans="1:23" ht="22.5" customHeight="1">
      <c r="A46" s="244" t="s">
        <v>416</v>
      </c>
      <c r="B46" s="321">
        <v>148</v>
      </c>
      <c r="C46" s="320">
        <v>23642</v>
      </c>
      <c r="D46" s="320">
        <v>3867</v>
      </c>
      <c r="E46" s="320">
        <v>3260</v>
      </c>
      <c r="F46" s="320">
        <v>1368</v>
      </c>
      <c r="G46" s="320">
        <v>14553</v>
      </c>
      <c r="H46" s="320">
        <v>593</v>
      </c>
      <c r="J46" s="279"/>
      <c r="K46" s="147" t="s">
        <v>348</v>
      </c>
      <c r="L46" s="282" t="s">
        <v>347</v>
      </c>
      <c r="M46" s="281"/>
      <c r="N46" s="273" t="s">
        <v>59</v>
      </c>
      <c r="O46" s="272" t="s">
        <v>4</v>
      </c>
      <c r="P46" s="280">
        <f>SUM(Q46:W46)</f>
        <v>886279</v>
      </c>
      <c r="Q46" s="107">
        <v>404976</v>
      </c>
      <c r="R46" s="107">
        <v>212872</v>
      </c>
      <c r="S46" s="107">
        <v>198064</v>
      </c>
      <c r="T46" s="107">
        <v>46320</v>
      </c>
      <c r="U46" s="113">
        <v>4841</v>
      </c>
      <c r="V46" s="107">
        <v>14189</v>
      </c>
      <c r="W46" s="107">
        <v>5017</v>
      </c>
    </row>
    <row r="47" spans="1:23" ht="22.5" customHeight="1">
      <c r="A47" s="244" t="s">
        <v>415</v>
      </c>
      <c r="B47" s="321">
        <v>148</v>
      </c>
      <c r="C47" s="320">
        <v>22854</v>
      </c>
      <c r="D47" s="320">
        <v>3758</v>
      </c>
      <c r="E47" s="320">
        <v>2906</v>
      </c>
      <c r="F47" s="320">
        <v>1457</v>
      </c>
      <c r="G47" s="320">
        <v>14161</v>
      </c>
      <c r="H47" s="320">
        <v>571</v>
      </c>
      <c r="J47" s="279"/>
      <c r="K47" s="147"/>
      <c r="L47" s="147"/>
      <c r="M47" s="284"/>
      <c r="N47" s="273"/>
      <c r="O47" s="276"/>
      <c r="P47" s="107"/>
      <c r="Q47" s="107"/>
      <c r="R47" s="107"/>
      <c r="S47" s="107"/>
      <c r="T47" s="107"/>
      <c r="U47" s="107"/>
      <c r="V47" s="107"/>
      <c r="W47" s="107"/>
    </row>
    <row r="48" spans="1:23" s="74" customFormat="1" ht="22.5" customHeight="1">
      <c r="A48" s="244" t="s">
        <v>414</v>
      </c>
      <c r="B48" s="321">
        <v>148</v>
      </c>
      <c r="C48" s="320">
        <v>24348</v>
      </c>
      <c r="D48" s="320">
        <v>4371</v>
      </c>
      <c r="E48" s="320">
        <v>3219</v>
      </c>
      <c r="F48" s="320">
        <v>1609</v>
      </c>
      <c r="G48" s="320">
        <v>14406</v>
      </c>
      <c r="H48" s="320">
        <v>743</v>
      </c>
      <c r="J48" s="283" t="s">
        <v>346</v>
      </c>
      <c r="K48" s="282" t="s">
        <v>345</v>
      </c>
      <c r="L48" s="282"/>
      <c r="M48" s="281"/>
      <c r="N48" s="273" t="s">
        <v>59</v>
      </c>
      <c r="O48" s="272" t="s">
        <v>4</v>
      </c>
      <c r="P48" s="280">
        <f>SUM(P49:P50)</f>
        <v>38652</v>
      </c>
      <c r="Q48" s="280">
        <f>SUM(Q49:Q50)</f>
        <v>13794</v>
      </c>
      <c r="R48" s="280">
        <f>SUM(R49:R50)</f>
        <v>289</v>
      </c>
      <c r="S48" s="280">
        <f>SUM(S49:S50)</f>
        <v>9073</v>
      </c>
      <c r="T48" s="113" t="s">
        <v>59</v>
      </c>
      <c r="U48" s="113" t="s">
        <v>59</v>
      </c>
      <c r="V48" s="280">
        <f>SUM(V49:V50)</f>
        <v>1467</v>
      </c>
      <c r="W48" s="280">
        <f>SUM(W49:W50)</f>
        <v>14029</v>
      </c>
    </row>
    <row r="49" spans="1:23" ht="22.5" customHeight="1">
      <c r="A49" s="244" t="s">
        <v>413</v>
      </c>
      <c r="B49" s="321">
        <v>147</v>
      </c>
      <c r="C49" s="320">
        <v>24421</v>
      </c>
      <c r="D49" s="320">
        <v>3123</v>
      </c>
      <c r="E49" s="320">
        <v>3150</v>
      </c>
      <c r="F49" s="320">
        <v>1559</v>
      </c>
      <c r="G49" s="320">
        <v>15662</v>
      </c>
      <c r="H49" s="320">
        <v>927</v>
      </c>
      <c r="J49" s="279"/>
      <c r="K49" s="147" t="s">
        <v>344</v>
      </c>
      <c r="L49" s="282" t="s">
        <v>343</v>
      </c>
      <c r="M49" s="281"/>
      <c r="N49" s="273" t="s">
        <v>59</v>
      </c>
      <c r="O49" s="272" t="s">
        <v>4</v>
      </c>
      <c r="P49" s="280">
        <f>SUM(Q49:W49)</f>
        <v>15259</v>
      </c>
      <c r="Q49" s="107">
        <v>6280</v>
      </c>
      <c r="R49" s="107">
        <v>144</v>
      </c>
      <c r="S49" s="107">
        <v>8805</v>
      </c>
      <c r="T49" s="113" t="s">
        <v>59</v>
      </c>
      <c r="U49" s="113" t="s">
        <v>59</v>
      </c>
      <c r="V49" s="113">
        <v>30</v>
      </c>
      <c r="W49" s="113" t="s">
        <v>59</v>
      </c>
    </row>
    <row r="50" spans="1:23" ht="22.5" customHeight="1">
      <c r="A50" s="247"/>
      <c r="B50" s="323"/>
      <c r="C50" s="322"/>
      <c r="D50" s="322"/>
      <c r="E50" s="322"/>
      <c r="F50" s="322"/>
      <c r="G50" s="322"/>
      <c r="H50" s="322"/>
      <c r="J50" s="279"/>
      <c r="K50" s="147" t="s">
        <v>342</v>
      </c>
      <c r="L50" s="282" t="s">
        <v>341</v>
      </c>
      <c r="M50" s="281"/>
      <c r="N50" s="273" t="s">
        <v>59</v>
      </c>
      <c r="O50" s="272" t="s">
        <v>4</v>
      </c>
      <c r="P50" s="280">
        <f>SUM(Q50:W50)</f>
        <v>23393</v>
      </c>
      <c r="Q50" s="107">
        <v>7514</v>
      </c>
      <c r="R50" s="113">
        <v>145</v>
      </c>
      <c r="S50" s="113">
        <v>268</v>
      </c>
      <c r="T50" s="113" t="s">
        <v>59</v>
      </c>
      <c r="U50" s="113" t="s">
        <v>59</v>
      </c>
      <c r="V50" s="113">
        <v>1437</v>
      </c>
      <c r="W50" s="113">
        <v>14029</v>
      </c>
    </row>
    <row r="51" spans="1:23" ht="22.5" customHeight="1">
      <c r="A51" s="244" t="s">
        <v>412</v>
      </c>
      <c r="B51" s="321">
        <v>148</v>
      </c>
      <c r="C51" s="320">
        <v>22040</v>
      </c>
      <c r="D51" s="320">
        <v>3134</v>
      </c>
      <c r="E51" s="320">
        <v>2740</v>
      </c>
      <c r="F51" s="320">
        <v>1388</v>
      </c>
      <c r="G51" s="320">
        <v>14116</v>
      </c>
      <c r="H51" s="320">
        <v>662</v>
      </c>
      <c r="J51" s="279"/>
      <c r="K51" s="147"/>
      <c r="L51" s="278"/>
      <c r="M51" s="277"/>
      <c r="N51" s="273"/>
      <c r="O51" s="276"/>
      <c r="P51" s="107"/>
      <c r="Q51" s="107"/>
      <c r="R51" s="107"/>
      <c r="S51" s="107"/>
      <c r="T51" s="107"/>
      <c r="U51" s="107"/>
      <c r="V51" s="107"/>
      <c r="W51" s="107"/>
    </row>
    <row r="52" spans="1:23" ht="22.5" customHeight="1">
      <c r="A52" s="244" t="s">
        <v>411</v>
      </c>
      <c r="B52" s="321">
        <v>148</v>
      </c>
      <c r="C52" s="320">
        <v>23076</v>
      </c>
      <c r="D52" s="320">
        <v>4090</v>
      </c>
      <c r="E52" s="320">
        <v>2912</v>
      </c>
      <c r="F52" s="320">
        <v>1433</v>
      </c>
      <c r="G52" s="320">
        <v>14095</v>
      </c>
      <c r="H52" s="320">
        <v>545</v>
      </c>
      <c r="J52" s="275" t="s">
        <v>340</v>
      </c>
      <c r="K52" s="275"/>
      <c r="L52" s="275"/>
      <c r="M52" s="274"/>
      <c r="N52" s="273" t="s">
        <v>0</v>
      </c>
      <c r="O52" s="272" t="s">
        <v>4</v>
      </c>
      <c r="P52" s="271">
        <f>100*P9/$P9</f>
        <v>100</v>
      </c>
      <c r="Q52" s="271">
        <f>100*Q9/$P9</f>
        <v>48.345635518782835</v>
      </c>
      <c r="R52" s="271">
        <f>100*R9/$P9</f>
        <v>23.785673317062066</v>
      </c>
      <c r="S52" s="271">
        <f>100*S9/$P9</f>
        <v>19.110994746395463</v>
      </c>
      <c r="T52" s="271">
        <f>100*T9/$P9</f>
        <v>0.8582537600981661</v>
      </c>
      <c r="U52" s="271">
        <f>100*U9/$P9</f>
        <v>0.6542035361110484</v>
      </c>
      <c r="V52" s="271">
        <f>100*V9/$P9</f>
        <v>0.8688798655600879</v>
      </c>
      <c r="W52" s="271">
        <f>100*W9/$P9</f>
        <v>6.376359255990337</v>
      </c>
    </row>
    <row r="53" spans="1:23" ht="22.5" customHeight="1">
      <c r="A53" s="244" t="s">
        <v>410</v>
      </c>
      <c r="B53" s="321">
        <v>148</v>
      </c>
      <c r="C53" s="320">
        <v>22743</v>
      </c>
      <c r="D53" s="320">
        <v>4031</v>
      </c>
      <c r="E53" s="320">
        <v>2898</v>
      </c>
      <c r="F53" s="320">
        <v>1479</v>
      </c>
      <c r="G53" s="320">
        <v>13814</v>
      </c>
      <c r="H53" s="320">
        <v>521</v>
      </c>
      <c r="J53" s="270" t="s">
        <v>339</v>
      </c>
      <c r="K53" s="270"/>
      <c r="L53" s="270"/>
      <c r="M53" s="270"/>
      <c r="N53" s="270"/>
      <c r="O53" s="270"/>
      <c r="P53" s="147"/>
      <c r="Q53" s="269"/>
      <c r="R53" s="269"/>
      <c r="S53" s="269"/>
      <c r="T53" s="269"/>
      <c r="U53" s="269"/>
      <c r="V53" s="269"/>
      <c r="W53" s="269"/>
    </row>
    <row r="54" spans="1:8" s="74" customFormat="1" ht="22.5" customHeight="1">
      <c r="A54" s="241" t="s">
        <v>409</v>
      </c>
      <c r="B54" s="319">
        <v>149</v>
      </c>
      <c r="C54" s="318">
        <v>27423</v>
      </c>
      <c r="D54" s="318">
        <v>4516</v>
      </c>
      <c r="E54" s="318">
        <v>3858</v>
      </c>
      <c r="F54" s="318">
        <v>1756</v>
      </c>
      <c r="G54" s="318">
        <v>16718</v>
      </c>
      <c r="H54" s="318">
        <v>575</v>
      </c>
    </row>
    <row r="55" spans="1:8" ht="22.5" customHeight="1">
      <c r="A55" s="238" t="s">
        <v>306</v>
      </c>
      <c r="B55" s="238"/>
      <c r="C55" s="238"/>
      <c r="D55" s="238"/>
      <c r="E55" s="238"/>
      <c r="F55" s="238"/>
      <c r="G55" s="237"/>
      <c r="H55" s="237"/>
    </row>
    <row r="62" s="74" customFormat="1" ht="22.5" customHeight="1"/>
    <row r="68" s="74" customFormat="1" ht="22.5" customHeight="1"/>
  </sheetData>
  <sheetProtection/>
  <mergeCells count="65">
    <mergeCell ref="F33:F34"/>
    <mergeCell ref="G33:G34"/>
    <mergeCell ref="H33:H34"/>
    <mergeCell ref="A30:H30"/>
    <mergeCell ref="A31:H31"/>
    <mergeCell ref="E33:E34"/>
    <mergeCell ref="A33:A34"/>
    <mergeCell ref="B33:B34"/>
    <mergeCell ref="C33:C34"/>
    <mergeCell ref="D33:D34"/>
    <mergeCell ref="L23:M23"/>
    <mergeCell ref="L44:M44"/>
    <mergeCell ref="J52:M52"/>
    <mergeCell ref="K48:M48"/>
    <mergeCell ref="L49:M49"/>
    <mergeCell ref="L50:M50"/>
    <mergeCell ref="L51:M51"/>
    <mergeCell ref="L46:M46"/>
    <mergeCell ref="L45:M45"/>
    <mergeCell ref="K37:M37"/>
    <mergeCell ref="K39:M39"/>
    <mergeCell ref="U5:U6"/>
    <mergeCell ref="W5:W6"/>
    <mergeCell ref="T5:T6"/>
    <mergeCell ref="L32:M32"/>
    <mergeCell ref="K30:M30"/>
    <mergeCell ref="L31:M31"/>
    <mergeCell ref="J7:M7"/>
    <mergeCell ref="J8:M8"/>
    <mergeCell ref="L43:M43"/>
    <mergeCell ref="L24:M24"/>
    <mergeCell ref="K26:M26"/>
    <mergeCell ref="K28:M28"/>
    <mergeCell ref="J3:W3"/>
    <mergeCell ref="N5:N6"/>
    <mergeCell ref="O5:O6"/>
    <mergeCell ref="P5:P6"/>
    <mergeCell ref="Q5:Q6"/>
    <mergeCell ref="L40:M40"/>
    <mergeCell ref="L22:M22"/>
    <mergeCell ref="L14:M14"/>
    <mergeCell ref="L15:M15"/>
    <mergeCell ref="L21:M21"/>
    <mergeCell ref="K11:M11"/>
    <mergeCell ref="L42:M42"/>
    <mergeCell ref="L41:M41"/>
    <mergeCell ref="K38:M38"/>
    <mergeCell ref="L35:M35"/>
    <mergeCell ref="L36:M36"/>
    <mergeCell ref="K13:M13"/>
    <mergeCell ref="R5:R6"/>
    <mergeCell ref="S5:S6"/>
    <mergeCell ref="V5:V6"/>
    <mergeCell ref="J5:M6"/>
    <mergeCell ref="J9:M9"/>
    <mergeCell ref="A3:H3"/>
    <mergeCell ref="A4:H4"/>
    <mergeCell ref="A6:A7"/>
    <mergeCell ref="C6:C7"/>
    <mergeCell ref="D6:D7"/>
    <mergeCell ref="E6:E7"/>
    <mergeCell ref="F6:F7"/>
    <mergeCell ref="G6:G7"/>
    <mergeCell ref="H6:H7"/>
    <mergeCell ref="B6:B7"/>
  </mergeCells>
  <printOptions horizontalCentered="1" verticalCentered="1"/>
  <pageMargins left="0.5118110236220472" right="0.31496062992125984" top="0.11811023622047245" bottom="0.11811023622047245" header="0" footer="0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2013-05-07T23:57:22Z</cp:lastPrinted>
  <dcterms:created xsi:type="dcterms:W3CDTF">1998-05-21T06:01:19Z</dcterms:created>
  <dcterms:modified xsi:type="dcterms:W3CDTF">2013-05-07T23:57:24Z</dcterms:modified>
  <cp:category/>
  <cp:version/>
  <cp:contentType/>
  <cp:contentStatus/>
</cp:coreProperties>
</file>