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activeTab="0"/>
  </bookViews>
  <sheets>
    <sheet name="248" sheetId="1" r:id="rId1"/>
    <sheet name="250" sheetId="2" r:id="rId2"/>
    <sheet name="252" sheetId="3" r:id="rId3"/>
    <sheet name="254" sheetId="4" r:id="rId4"/>
  </sheets>
  <definedNames>
    <definedName name="_xlnm.Print_Area" localSheetId="0">'248'!$A$1:$W$63</definedName>
    <definedName name="_xlnm.Print_Area" localSheetId="1">'250'!$A$1:$X$57</definedName>
    <definedName name="_xlnm.Print_Area" localSheetId="2">'252'!$A$1:$AW$67</definedName>
    <definedName name="_xlnm.Print_Area" localSheetId="3">'254'!$A$1:$V$52</definedName>
  </definedNames>
  <calcPr fullCalcOnLoad="1"/>
</workbook>
</file>

<file path=xl/sharedStrings.xml><?xml version="1.0" encoding="utf-8"?>
<sst xmlns="http://schemas.openxmlformats.org/spreadsheetml/2006/main" count="1779" uniqueCount="443">
  <si>
    <t>人　　的　　被　　害</t>
  </si>
  <si>
    <t>住　　宅　　被　　害</t>
  </si>
  <si>
    <t>計</t>
  </si>
  <si>
    <t>死　者</t>
  </si>
  <si>
    <t>負傷者</t>
  </si>
  <si>
    <t>全　壊</t>
  </si>
  <si>
    <t>半　壊</t>
  </si>
  <si>
    <t>―</t>
  </si>
  <si>
    <t>津　　波</t>
  </si>
  <si>
    <t>大　　雨</t>
  </si>
  <si>
    <t>強　　風</t>
  </si>
  <si>
    <t>台　　風</t>
  </si>
  <si>
    <t>崖くずれ</t>
  </si>
  <si>
    <t>雪　　害</t>
  </si>
  <si>
    <t>地　　震</t>
  </si>
  <si>
    <t>そ の 他</t>
  </si>
  <si>
    <t>非住宅</t>
  </si>
  <si>
    <t>田</t>
  </si>
  <si>
    <t>畑</t>
  </si>
  <si>
    <t>学　校</t>
  </si>
  <si>
    <t>病　院</t>
  </si>
  <si>
    <t>道　路</t>
  </si>
  <si>
    <t>橋りょう</t>
  </si>
  <si>
    <t>冠　水</t>
  </si>
  <si>
    <t>(箇所)</t>
  </si>
  <si>
    <t>清掃施設</t>
  </si>
  <si>
    <t>鉄道不通</t>
  </si>
  <si>
    <t>船舶被害</t>
  </si>
  <si>
    <t>通信被害</t>
  </si>
  <si>
    <t>(戸数)</t>
  </si>
  <si>
    <t>(隻数)</t>
  </si>
  <si>
    <t>(回線)</t>
  </si>
  <si>
    <t>(千円)</t>
  </si>
  <si>
    <t xml:space="preserve">       7,113,603</t>
  </si>
  <si>
    <t>資料　石川県消防防災課「消防防災年報」</t>
  </si>
  <si>
    <t>河 川</t>
  </si>
  <si>
    <t>港 湾</t>
  </si>
  <si>
    <t>砂 防</t>
  </si>
  <si>
    <t>断 水</t>
  </si>
  <si>
    <t>総 被 害 額</t>
  </si>
  <si>
    <t>計　　　　（人）</t>
  </si>
  <si>
    <t>計　　　　（棟）</t>
  </si>
  <si>
    <t>一　部　　破　損</t>
  </si>
  <si>
    <t>床　上　　浸　水</t>
  </si>
  <si>
    <t>床　下　　浸　水</t>
  </si>
  <si>
    <t>耕　　　地　　　被　　　害</t>
  </si>
  <si>
    <t>流出・　　　　　埋没等</t>
  </si>
  <si>
    <t>（棟）</t>
  </si>
  <si>
    <t>（ha）</t>
  </si>
  <si>
    <t>行　方　　不明者</t>
  </si>
  <si>
    <t>り　災     世帯数</t>
  </si>
  <si>
    <t>―</t>
  </si>
  <si>
    <t>平成８年</t>
  </si>
  <si>
    <t>…</t>
  </si>
  <si>
    <t>年次及び　　　災 害 別</t>
  </si>
  <si>
    <r>
      <t>年次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>び　　　災 害 別</t>
    </r>
  </si>
  <si>
    <t>（人）</t>
  </si>
  <si>
    <t>り災者数</t>
  </si>
  <si>
    <t>１５７　　風　　水　　害　　の　　状　　況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</si>
  <si>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９</t>
    </r>
  </si>
  <si>
    <r>
      <t xml:space="preserve">  </t>
    </r>
    <r>
      <rPr>
        <sz val="12"/>
        <rFont val="ＭＳ 明朝"/>
        <family val="1"/>
      </rPr>
      <t>10</t>
    </r>
  </si>
  <si>
    <r>
      <t xml:space="preserve">  1</t>
    </r>
    <r>
      <rPr>
        <sz val="12"/>
        <rFont val="ＭＳ 明朝"/>
        <family val="1"/>
      </rPr>
      <t>1</t>
    </r>
  </si>
  <si>
    <t xml:space="preserve">  12</t>
  </si>
  <si>
    <t xml:space="preserve">  12</t>
  </si>
  <si>
    <r>
      <t>2</t>
    </r>
    <r>
      <rPr>
        <sz val="12"/>
        <rFont val="ＭＳ 明朝"/>
        <family val="1"/>
      </rPr>
      <t>48  災害及び事故</t>
    </r>
  </si>
  <si>
    <t>２２　　　災　　　　害　　　　及　　　　び　　　　事　　　　故</t>
  </si>
  <si>
    <t>資料　石川県農村環境課、森林管理課、水産課、中山間地域対策総室</t>
  </si>
  <si>
    <t>注　公共とは災害復旧対策（国庫補助及び国庫負担）の対象となるものであり、非公共とはその対象とならないものである。</t>
  </si>
  <si>
    <t>被害額(査定額)</t>
  </si>
  <si>
    <t>港数</t>
  </si>
  <si>
    <t>漁港</t>
  </si>
  <si>
    <t>公　共</t>
  </si>
  <si>
    <t>被　害　額（査定額）　計</t>
  </si>
  <si>
    <t>水　産　　　関　係　　　被　害</t>
  </si>
  <si>
    <t>被害額</t>
  </si>
  <si>
    <t>林業施設</t>
  </si>
  <si>
    <t>林産物</t>
  </si>
  <si>
    <t>非公共</t>
  </si>
  <si>
    <t>林道</t>
  </si>
  <si>
    <t>箇所</t>
  </si>
  <si>
    <t>治山　　　　　　　施設</t>
  </si>
  <si>
    <t>林　野　　　関　係　　　被　害</t>
  </si>
  <si>
    <t>地すべり　　　防止施設</t>
  </si>
  <si>
    <t>海岸保全　　　　施設</t>
  </si>
  <si>
    <t>農業用施設</t>
  </si>
  <si>
    <t>農地</t>
  </si>
  <si>
    <t>農　地　　　関　係　　　被　害</t>
  </si>
  <si>
    <t>被　　　害　　　総　　　額</t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</si>
  <si>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年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</si>
  <si>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年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</si>
  <si>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年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</si>
  <si>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年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</si>
  <si>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年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</si>
  <si>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年</t>
    </r>
  </si>
  <si>
    <t>９　年</t>
  </si>
  <si>
    <t>９　年</t>
  </si>
  <si>
    <t>平成８年</t>
  </si>
  <si>
    <t>項　　　　　　　　　目</t>
  </si>
  <si>
    <t>（単位：金額　千円）</t>
  </si>
  <si>
    <t>１５８　　農　林　水　産　業　施　設　被　害　状　況</t>
  </si>
  <si>
    <t>資料　石川県森林管理課「森林病害虫一斉調査」</t>
  </si>
  <si>
    <t>本  数</t>
  </si>
  <si>
    <t>金  額</t>
  </si>
  <si>
    <t>野うさぎ被害　</t>
  </si>
  <si>
    <t>面  積</t>
  </si>
  <si>
    <t>材  積</t>
  </si>
  <si>
    <t>すぎたまばえ被害　</t>
  </si>
  <si>
    <t>まつくいむし被害　</t>
  </si>
  <si>
    <t>項　　　　　　　　　　目</t>
  </si>
  <si>
    <r>
      <t>(単位：ha、千円、</t>
    </r>
    <r>
      <rPr>
        <sz val="12"/>
        <rFont val="ＭＳ Ｐゴシック"/>
        <family val="3"/>
      </rPr>
      <t>㎥</t>
    </r>
    <r>
      <rPr>
        <sz val="12"/>
        <rFont val="ＭＳ 明朝"/>
        <family val="1"/>
      </rPr>
      <t>、千本）</t>
    </r>
  </si>
  <si>
    <t>１５９　　森　林　病　害　虫　被　害　状　況</t>
  </si>
  <si>
    <t>項　　　　　　　　目</t>
  </si>
  <si>
    <r>
      <t>災害及び事故　2</t>
    </r>
    <r>
      <rPr>
        <sz val="12"/>
        <rFont val="ＭＳ 明朝"/>
        <family val="1"/>
      </rPr>
      <t>49</t>
    </r>
  </si>
  <si>
    <t>ま つ け む し 被 害　</t>
  </si>
  <si>
    <t>まつばのたまばえ被害　</t>
  </si>
  <si>
    <t>す ぎ は だ に 被 害　</t>
  </si>
  <si>
    <t>ま い ま い が 被 害　</t>
  </si>
  <si>
    <t>おおすしこがね被害　</t>
  </si>
  <si>
    <t>250  災害及び事故</t>
  </si>
  <si>
    <t>資料　北陸農政局統計情報部「石川作物統計」</t>
  </si>
  <si>
    <t>注　被害率は被害量の平年収量に対する割合（百分比）である。</t>
  </si>
  <si>
    <t>被害量</t>
  </si>
  <si>
    <t>被害面積</t>
  </si>
  <si>
    <t>その他の被害</t>
  </si>
  <si>
    <t>その他</t>
  </si>
  <si>
    <t>ウンカ</t>
  </si>
  <si>
    <t>虫害</t>
  </si>
  <si>
    <t>ﾆｶﾒｲﾁｭｳ</t>
  </si>
  <si>
    <t>紋枯病</t>
  </si>
  <si>
    <t>病害</t>
  </si>
  <si>
    <t>いもち病</t>
  </si>
  <si>
    <t>冷害</t>
  </si>
  <si>
    <t>干害</t>
  </si>
  <si>
    <t>気象　　　　　被害</t>
  </si>
  <si>
    <t>風水害</t>
  </si>
  <si>
    <t>被　　害　　率（％）</t>
  </si>
  <si>
    <t>被  害  量</t>
  </si>
  <si>
    <t>被害実面積</t>
  </si>
  <si>
    <t>合計</t>
  </si>
  <si>
    <t>被 害 面 積</t>
  </si>
  <si>
    <t>(単位：ha、ｔ）</t>
  </si>
  <si>
    <t>１６０　　水　　稲　　の　　被　　害　　状　　況</t>
  </si>
  <si>
    <t>資料　石川県河川課、港湾課</t>
  </si>
  <si>
    <t>金額</t>
  </si>
  <si>
    <t>箇所数</t>
  </si>
  <si>
    <t>下水道</t>
  </si>
  <si>
    <t>橋梁</t>
  </si>
  <si>
    <t>道路</t>
  </si>
  <si>
    <t xml:space="preserve">急傾斜地　　崩壊防止施設 </t>
  </si>
  <si>
    <t>海岸</t>
  </si>
  <si>
    <t>市町村工事</t>
  </si>
  <si>
    <t>河川</t>
  </si>
  <si>
    <t>査定決定額計</t>
  </si>
  <si>
    <t>港湾</t>
  </si>
  <si>
    <t>公園</t>
  </si>
  <si>
    <t>国庫補助　　　　事業対象の　　　　被害</t>
  </si>
  <si>
    <t xml:space="preserve">急 傾 斜 地　　崩壊防止施設 </t>
  </si>
  <si>
    <t>地すべり　　　　防止施設</t>
  </si>
  <si>
    <t>砂防施設</t>
  </si>
  <si>
    <t>県工事</t>
  </si>
  <si>
    <t>査定決定額合計</t>
  </si>
  <si>
    <t>その他</t>
  </si>
  <si>
    <t>急 傾 斜 地　    　崩壊防止施設</t>
  </si>
  <si>
    <t>県単独　　　　事業対象の　　　　被害</t>
  </si>
  <si>
    <t>砂防</t>
  </si>
  <si>
    <t>被害額合計</t>
  </si>
  <si>
    <t>金額</t>
  </si>
  <si>
    <t>箇所数</t>
  </si>
  <si>
    <t>国(直轄)工　　　事対象の被害</t>
  </si>
  <si>
    <t>被害総額</t>
  </si>
  <si>
    <t>項　　　　　　　　　　　　目</t>
  </si>
  <si>
    <t>１６１　　土　　木　　関　　係　　災　　害　　状　　況</t>
  </si>
  <si>
    <t>災害及び事故　251</t>
  </si>
  <si>
    <t>資料　石川労働局「業務概要」</t>
  </si>
  <si>
    <t>注　　休業４日以上の死傷数で、〇内数字は死亡者数を内数で示す。</t>
  </si>
  <si>
    <t>①</t>
  </si>
  <si>
    <t>その他の事業</t>
  </si>
  <si>
    <t>清掃・と畜業</t>
  </si>
  <si>
    <t>接客娯楽業</t>
  </si>
  <si>
    <t>商業</t>
  </si>
  <si>
    <t>②</t>
  </si>
  <si>
    <t>水産業</t>
  </si>
  <si>
    <t>畜産業</t>
  </si>
  <si>
    <t>林業</t>
  </si>
  <si>
    <t>農業</t>
  </si>
  <si>
    <t>港湾運送業</t>
  </si>
  <si>
    <t>陸上貨物取扱業</t>
  </si>
  <si>
    <t>貨物取扱業</t>
  </si>
  <si>
    <t>その他の運輸交通業</t>
  </si>
  <si>
    <t>道路貨物運送業</t>
  </si>
  <si>
    <t>道路旅客運送業</t>
  </si>
  <si>
    <t>鉄道等</t>
  </si>
  <si>
    <t>運輸交通業</t>
  </si>
  <si>
    <t>その他の建設業</t>
  </si>
  <si>
    <t>③</t>
  </si>
  <si>
    <t>建築工事業</t>
  </si>
  <si>
    <t>土木工事業</t>
  </si>
  <si>
    <t>⑦</t>
  </si>
  <si>
    <t>建設業</t>
  </si>
  <si>
    <t>鉱業</t>
  </si>
  <si>
    <t>その他の製造業</t>
  </si>
  <si>
    <t>電気・ガス・水道業</t>
  </si>
  <si>
    <t>輸送用機械器具製造業</t>
  </si>
  <si>
    <t>電気機械器具製造業</t>
  </si>
  <si>
    <t>一般機械器具製造業</t>
  </si>
  <si>
    <t>金属製品製造業</t>
  </si>
  <si>
    <t>非鉄金属製造業</t>
  </si>
  <si>
    <t>鉄鋼業　　</t>
  </si>
  <si>
    <t>窯業・土石製品製造業</t>
  </si>
  <si>
    <t>化学工業</t>
  </si>
  <si>
    <t>印刷・製本業</t>
  </si>
  <si>
    <t>パルプ・紙・紙加工品製造業</t>
  </si>
  <si>
    <t>家具装備品製造業</t>
  </si>
  <si>
    <t>木材・木製品製造業</t>
  </si>
  <si>
    <t>衣服その他の繊維製品　　　　製造業</t>
  </si>
  <si>
    <t>繊維工業</t>
  </si>
  <si>
    <t>食料品製造業</t>
  </si>
  <si>
    <t>①</t>
  </si>
  <si>
    <t>製造業</t>
  </si>
  <si>
    <t>⑤</t>
  </si>
  <si>
    <t>⑯</t>
  </si>
  <si>
    <t>全産業計</t>
  </si>
  <si>
    <t>業　  種　  別</t>
  </si>
  <si>
    <t>そ　　の　　他</t>
  </si>
  <si>
    <t>環境等</t>
  </si>
  <si>
    <t>荷</t>
  </si>
  <si>
    <t>材　　　　料</t>
  </si>
  <si>
    <t>仮設物建築物等</t>
  </si>
  <si>
    <t>用　　　　具</t>
  </si>
  <si>
    <t>人力機械工具等</t>
  </si>
  <si>
    <t>炉・窯等</t>
  </si>
  <si>
    <t>化学設備</t>
  </si>
  <si>
    <t>乗　　　　物</t>
  </si>
  <si>
    <t>動力運搬機</t>
  </si>
  <si>
    <t>動力クレ―ン等</t>
  </si>
  <si>
    <t>一般動力機械</t>
  </si>
  <si>
    <t>金属加工用機械</t>
  </si>
  <si>
    <t>建設用機械</t>
  </si>
  <si>
    <t>木材加工用機械</t>
  </si>
  <si>
    <t>動力伝導機構</t>
  </si>
  <si>
    <t>合　　　　計</t>
  </si>
  <si>
    <t>１６２　　業種別起因物別労働災害発生状況（平成12年）</t>
  </si>
  <si>
    <r>
      <t xml:space="preserve">　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起　因　物　別</t>
    </r>
  </si>
  <si>
    <t>252  災害及び事故</t>
  </si>
  <si>
    <t>圧力容器・溶接装置</t>
  </si>
  <si>
    <t>その他の装置・設備</t>
  </si>
  <si>
    <t>危険物・有害物等</t>
  </si>
  <si>
    <t xml:space="preserve">  12</t>
  </si>
  <si>
    <r>
      <t xml:space="preserve">  1</t>
    </r>
    <r>
      <rPr>
        <sz val="12"/>
        <rFont val="ＭＳ 明朝"/>
        <family val="1"/>
      </rPr>
      <t>1</t>
    </r>
  </si>
  <si>
    <r>
      <t xml:space="preserve">  </t>
    </r>
    <r>
      <rPr>
        <sz val="12"/>
        <rFont val="ＭＳ 明朝"/>
        <family val="1"/>
      </rPr>
      <t>10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</si>
  <si>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９</t>
    </r>
  </si>
  <si>
    <t>（㎡）</t>
  </si>
  <si>
    <t>（ａ）</t>
  </si>
  <si>
    <t>（台）</t>
  </si>
  <si>
    <t>（隻）</t>
  </si>
  <si>
    <t>収容物</t>
  </si>
  <si>
    <t>建 物</t>
  </si>
  <si>
    <t>合 計</t>
  </si>
  <si>
    <t>その他</t>
  </si>
  <si>
    <t>消　防　　団　員</t>
  </si>
  <si>
    <t>消　防　　吏　員</t>
  </si>
  <si>
    <t>建　物　　　　　焼　損　　　　　　面　積</t>
  </si>
  <si>
    <t>山林原          野焼損　　　　　面　積</t>
  </si>
  <si>
    <t>焼 失　　　　　車 両</t>
  </si>
  <si>
    <t>船 舶　　　　　　　　台 数</t>
  </si>
  <si>
    <t>損   　　 害　　    額</t>
  </si>
  <si>
    <t>負  　  傷 　   者</t>
  </si>
  <si>
    <t>死   　 亡　    者</t>
  </si>
  <si>
    <t>全  損</t>
  </si>
  <si>
    <t>半  損</t>
  </si>
  <si>
    <t>小  損</t>
  </si>
  <si>
    <t>全  焼</t>
  </si>
  <si>
    <t>半  焼</t>
  </si>
  <si>
    <t>部分焼</t>
  </si>
  <si>
    <t>ぼ　や</t>
  </si>
  <si>
    <t>船  舶</t>
  </si>
  <si>
    <t>車  両</t>
  </si>
  <si>
    <t>林  野</t>
  </si>
  <si>
    <t>建  物</t>
  </si>
  <si>
    <t>合  計</t>
  </si>
  <si>
    <t>り　災　　　人員数</t>
  </si>
  <si>
    <t>り  災  世  帯  数</t>
  </si>
  <si>
    <t>焼    損    棟    数</t>
  </si>
  <si>
    <t>火　　　　災　　　　件　　　　数</t>
  </si>
  <si>
    <t>（単位：金額　千円）</t>
  </si>
  <si>
    <t>（１）　件  数 、焼  損  棟  数  及  び  損  害  額</t>
  </si>
  <si>
    <t>１６３　　火　　　　　　　　　　　　　災</t>
  </si>
  <si>
    <t>年  次</t>
  </si>
  <si>
    <t>注　「その他の消防自動車」とは、はしご車、化学車等を含む。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</si>
  <si>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11</t>
    </r>
  </si>
  <si>
    <r>
      <t xml:space="preserve"> </t>
    </r>
    <r>
      <rPr>
        <sz val="12"/>
        <rFont val="ＭＳ 明朝"/>
        <family val="1"/>
      </rPr>
      <t xml:space="preserve"> 10</t>
    </r>
  </si>
  <si>
    <r>
      <t xml:space="preserve">  </t>
    </r>
    <r>
      <rPr>
        <sz val="12"/>
        <rFont val="ＭＳ 明朝"/>
        <family val="1"/>
      </rPr>
      <t>９</t>
    </r>
  </si>
  <si>
    <t>消防団員数</t>
  </si>
  <si>
    <t>消防吏員数</t>
  </si>
  <si>
    <t>救急自動車</t>
  </si>
  <si>
    <r>
      <t>小 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力        　      ポ  ン  プ</t>
    </r>
  </si>
  <si>
    <r>
      <t>そ の他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　　　  　消防自動車</t>
    </r>
  </si>
  <si>
    <t>消防ポンプ　　      自　動　車</t>
  </si>
  <si>
    <t>年　　次</t>
  </si>
  <si>
    <t>（単位：台、人）</t>
  </si>
  <si>
    <t>（３）　消  防  現  有  勢  力（各年４月１日現在）</t>
  </si>
  <si>
    <t>１６３　　火　　　　　　　　　　　災（つづき）</t>
  </si>
  <si>
    <t>注　　放火は疑いを含む。</t>
  </si>
  <si>
    <t>風呂かまど</t>
  </si>
  <si>
    <t>煙突</t>
  </si>
  <si>
    <t>火遊び</t>
  </si>
  <si>
    <t>ﾏｯﾁ･ﾗｲﾀｰ</t>
  </si>
  <si>
    <t>ストーブ</t>
  </si>
  <si>
    <t>放火</t>
  </si>
  <si>
    <t>たばこ</t>
  </si>
  <si>
    <t>こんろ</t>
  </si>
  <si>
    <t>たき火</t>
  </si>
  <si>
    <t>合　　計</t>
  </si>
  <si>
    <t>１２月</t>
  </si>
  <si>
    <t>１１月</t>
  </si>
  <si>
    <t>１０月</t>
  </si>
  <si>
    <t>９ 月</t>
  </si>
  <si>
    <t>８ 月</t>
  </si>
  <si>
    <t>７ 月</t>
  </si>
  <si>
    <t>６ 月</t>
  </si>
  <si>
    <t>５ 月</t>
  </si>
  <si>
    <t>４ 月</t>
  </si>
  <si>
    <t>３ 月</t>
  </si>
  <si>
    <t>２ 月</t>
  </si>
  <si>
    <t>１ 月</t>
  </si>
  <si>
    <t>計</t>
  </si>
  <si>
    <t>原 因 別</t>
  </si>
  <si>
    <r>
      <t>（２）　原　因　別　月　別　件　数（平成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年）</t>
    </r>
  </si>
  <si>
    <t>１６３　　火　　　　　　　　　災（つづき）</t>
  </si>
  <si>
    <t>災害及び事故　253</t>
  </si>
  <si>
    <t>資料　石川県警本部「いしかわの交通統計」</t>
  </si>
  <si>
    <t>　２　自動車台数（軽二輪車以上）は、中部運輸局石川陸運支局資料による。</t>
  </si>
  <si>
    <t>注１　人口は、石川県統計課資料による。</t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</si>
  <si>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12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</si>
  <si>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11</t>
    </r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</si>
  <si>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</si>
  <si>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９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</si>
  <si>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８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</si>
  <si>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７</t>
    </r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</si>
  <si>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６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</si>
  <si>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５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</si>
  <si>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４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</si>
  <si>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３</t>
    </r>
  </si>
  <si>
    <r>
      <t xml:space="preserve">      </t>
    </r>
    <r>
      <rPr>
        <sz val="12"/>
        <rFont val="ＭＳ 明朝"/>
        <family val="1"/>
      </rPr>
      <t>２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</si>
  <si>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年１月</t>
    </r>
  </si>
  <si>
    <t xml:space="preserve">   12</t>
  </si>
  <si>
    <r>
      <t xml:space="preserve">  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>1</t>
    </r>
  </si>
  <si>
    <t>　 10</t>
  </si>
  <si>
    <r>
      <t xml:space="preserve">  </t>
    </r>
    <r>
      <rPr>
        <sz val="12"/>
        <rFont val="ＭＳ 明朝"/>
        <family val="1"/>
      </rPr>
      <t xml:space="preserve"> ９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</si>
  <si>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</si>
  <si>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t>台</t>
  </si>
  <si>
    <t>人</t>
  </si>
  <si>
    <t>件</t>
  </si>
  <si>
    <t>自 動 車</t>
  </si>
  <si>
    <t>人　　口</t>
  </si>
  <si>
    <t>人  　　　　　口</t>
  </si>
  <si>
    <r>
      <t>負 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</si>
  <si>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t>死　者</t>
  </si>
  <si>
    <t>件　数</t>
  </si>
  <si>
    <r>
      <t xml:space="preserve">年次及び  　  　月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</si>
  <si>
    <t>（１）　年  次  別  月  別  発  生  状  況</t>
  </si>
  <si>
    <t>１６４　　交　  　　通　  　　事　  　　故</t>
  </si>
  <si>
    <t>10万人当死者数</t>
  </si>
  <si>
    <t xml:space="preserve"> </t>
  </si>
  <si>
    <t>人</t>
  </si>
  <si>
    <t>１万台当件数</t>
  </si>
  <si>
    <t>件</t>
  </si>
  <si>
    <t>　</t>
  </si>
  <si>
    <t>自　　　　動　　　　車</t>
  </si>
  <si>
    <t>254  災害及び事故</t>
  </si>
  <si>
    <t>資料　石川県警察本部「いしかわの交通統計」</t>
  </si>
  <si>
    <t>町村道</t>
  </si>
  <si>
    <t>市道</t>
  </si>
  <si>
    <t>一般県道</t>
  </si>
  <si>
    <t>能登大規模農道</t>
  </si>
  <si>
    <t>能登有料道</t>
  </si>
  <si>
    <t>主要地方道</t>
  </si>
  <si>
    <t>北陸自動車道</t>
  </si>
  <si>
    <t>一般国道</t>
  </si>
  <si>
    <t>合　　　計</t>
  </si>
  <si>
    <t>増　減</t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</si>
  <si>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年</t>
    </r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</si>
  <si>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</si>
  <si>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r>
      <t xml:space="preserve">負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傷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者</t>
    </r>
  </si>
  <si>
    <t>死　　　　　　者</t>
  </si>
  <si>
    <t>件　　　　　　数</t>
  </si>
  <si>
    <t>道　路　別</t>
  </si>
  <si>
    <r>
      <t>（２）　道 　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別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発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生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状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況</t>
    </r>
  </si>
  <si>
    <t>１６４　　交 　　通　 　事　 　故（つづき）</t>
  </si>
  <si>
    <t>高速道路</t>
  </si>
  <si>
    <t>内浦町</t>
  </si>
  <si>
    <t>柳田村</t>
  </si>
  <si>
    <t>能都町</t>
  </si>
  <si>
    <t>門前町</t>
  </si>
  <si>
    <t>穴水町</t>
  </si>
  <si>
    <t>鹿西町</t>
  </si>
  <si>
    <t>能登島町</t>
  </si>
  <si>
    <t>鹿島町</t>
  </si>
  <si>
    <t>中島町</t>
  </si>
  <si>
    <t>鳥屋町</t>
  </si>
  <si>
    <t>田鶴浜町</t>
  </si>
  <si>
    <t>押水町</t>
  </si>
  <si>
    <t>志賀町</t>
  </si>
  <si>
    <t>志雄町</t>
  </si>
  <si>
    <t>富来町</t>
  </si>
  <si>
    <t>内灘町</t>
  </si>
  <si>
    <t>宇ノ気町</t>
  </si>
  <si>
    <t>七塚町</t>
  </si>
  <si>
    <t>高松町</t>
  </si>
  <si>
    <t>津幡町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</si>
  <si>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</si>
  <si>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</si>
  <si>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</si>
  <si>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</si>
  <si>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</si>
  <si>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</si>
  <si>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</si>
  <si>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</si>
  <si>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川北町</t>
  </si>
  <si>
    <t>辰口町</t>
  </si>
  <si>
    <t>寺井町</t>
  </si>
  <si>
    <t>根上町</t>
  </si>
  <si>
    <t>山中町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</si>
  <si>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</si>
  <si>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</si>
  <si>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</si>
  <si>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</si>
  <si>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</si>
  <si>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</si>
  <si>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</si>
  <si>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</si>
  <si>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合　　計</t>
  </si>
  <si>
    <t>増　減</t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</si>
  <si>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年</t>
    </r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</si>
  <si>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</si>
  <si>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増　減</t>
  </si>
  <si>
    <t>負　　　傷　　　者</t>
  </si>
  <si>
    <t>死　　　　　　者</t>
  </si>
  <si>
    <t>件　　　　　　数</t>
  </si>
  <si>
    <t>市町村別</t>
  </si>
  <si>
    <r>
      <t xml:space="preserve">（３）　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村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別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生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況</t>
    </r>
  </si>
  <si>
    <t>１６４　　交　  　通  　　事　  　故（つづき）</t>
  </si>
  <si>
    <t>災害及び事故　255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</si>
</sst>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;[Red]\-#,##0\ "/>
    <numFmt numFmtId="180" formatCode="#,##0;[Red]#,##0"/>
    <numFmt numFmtId="181" formatCode="0.0"/>
    <numFmt numFmtId="182" formatCode="0_ ;[Red]\-0\ 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38" fontId="0" fillId="0" borderId="13" xfId="48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horizontal="right" vertical="center"/>
      <protection/>
    </xf>
    <xf numFmtId="38" fontId="0" fillId="0" borderId="14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177" fontId="0" fillId="0" borderId="0" xfId="48" applyNumberFormat="1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14" xfId="48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77" fontId="0" fillId="0" borderId="12" xfId="48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177" fontId="8" fillId="0" borderId="0" xfId="48" applyNumberFormat="1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38" fontId="8" fillId="0" borderId="10" xfId="48" applyNumberFormat="1" applyFont="1" applyFill="1" applyBorder="1" applyAlignment="1" applyProtection="1">
      <alignment horizontal="right" vertical="center"/>
      <protection/>
    </xf>
    <xf numFmtId="38" fontId="8" fillId="0" borderId="0" xfId="48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38" fontId="0" fillId="0" borderId="14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8" fillId="0" borderId="0" xfId="0" applyNumberFormat="1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0" xfId="48" applyFont="1" applyFill="1" applyBorder="1" applyAlignment="1" applyProtection="1">
      <alignment horizontal="center" vertical="center"/>
      <protection/>
    </xf>
    <xf numFmtId="177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right"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37" fontId="14" fillId="0" borderId="12" xfId="0" applyNumberFormat="1" applyFont="1" applyFill="1" applyBorder="1" applyAlignment="1" applyProtection="1">
      <alignment vertical="center"/>
      <protection/>
    </xf>
    <xf numFmtId="37" fontId="14" fillId="0" borderId="11" xfId="0" applyNumberFormat="1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4" fillId="0" borderId="10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distributed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8" fillId="0" borderId="10" xfId="0" applyNumberFormat="1" applyFont="1" applyFill="1" applyBorder="1" applyAlignment="1" applyProtection="1">
      <alignment vertical="center"/>
      <protection/>
    </xf>
    <xf numFmtId="37" fontId="8" fillId="0" borderId="14" xfId="0" applyNumberFormat="1" applyFont="1" applyFill="1" applyBorder="1" applyAlignment="1" applyProtection="1">
      <alignment vertical="center"/>
      <protection/>
    </xf>
    <xf numFmtId="37" fontId="8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right" vertical="center"/>
    </xf>
    <xf numFmtId="0" fontId="0" fillId="0" borderId="16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15" fillId="0" borderId="10" xfId="0" applyFont="1" applyFill="1" applyBorder="1" applyAlignment="1" applyProtection="1">
      <alignment horizontal="right" vertical="center"/>
      <protection/>
    </xf>
    <xf numFmtId="0" fontId="15" fillId="0" borderId="16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38" fontId="8" fillId="0" borderId="14" xfId="0" applyNumberFormat="1" applyFont="1" applyFill="1" applyBorder="1" applyAlignment="1" applyProtection="1" quotePrefix="1">
      <alignment vertical="center"/>
      <protection/>
    </xf>
    <xf numFmtId="38" fontId="8" fillId="0" borderId="0" xfId="0" applyNumberFormat="1" applyFont="1" applyFill="1" applyBorder="1" applyAlignment="1" applyProtection="1" quotePrefix="1">
      <alignment horizontal="right" vertical="center"/>
      <protection/>
    </xf>
    <xf numFmtId="0" fontId="8" fillId="0" borderId="13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 vertical="center"/>
      <protection/>
    </xf>
    <xf numFmtId="38" fontId="8" fillId="0" borderId="12" xfId="48" applyFont="1" applyFill="1" applyBorder="1" applyAlignment="1" applyProtection="1">
      <alignment vertical="center"/>
      <protection/>
    </xf>
    <xf numFmtId="37" fontId="8" fillId="0" borderId="22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 applyProtection="1" quotePrefix="1">
      <alignment horizontal="center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quotePrefix="1">
      <alignment horizontal="center"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 quotePrefix="1">
      <alignment horizontal="center" vertical="center" wrapText="1"/>
      <protection/>
    </xf>
    <xf numFmtId="0" fontId="0" fillId="0" borderId="15" xfId="0" applyFont="1" applyFill="1" applyBorder="1" applyAlignment="1" applyProtection="1" quotePrefix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 quotePrefix="1">
      <alignment vertical="center"/>
      <protection/>
    </xf>
    <xf numFmtId="0" fontId="8" fillId="0" borderId="12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>
      <alignment horizontal="distributed" vertical="center"/>
    </xf>
    <xf numFmtId="0" fontId="15" fillId="0" borderId="1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 applyProtection="1">
      <alignment vertical="center"/>
      <protection/>
    </xf>
    <xf numFmtId="38" fontId="0" fillId="0" borderId="12" xfId="48" applyNumberFormat="1" applyFont="1" applyFill="1" applyBorder="1" applyAlignment="1" applyProtection="1">
      <alignment vertical="center"/>
      <protection/>
    </xf>
    <xf numFmtId="38" fontId="0" fillId="0" borderId="12" xfId="48" applyNumberFormat="1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0" fontId="10" fillId="0" borderId="16" xfId="0" applyFont="1" applyFill="1" applyBorder="1" applyAlignment="1" applyProtection="1">
      <alignment horizontal="distributed" vertical="center"/>
      <protection/>
    </xf>
    <xf numFmtId="38" fontId="14" fillId="0" borderId="0" xfId="0" applyNumberFormat="1" applyFont="1" applyFill="1" applyBorder="1" applyAlignment="1" applyProtection="1">
      <alignment vertical="center"/>
      <protection/>
    </xf>
    <xf numFmtId="38" fontId="8" fillId="0" borderId="14" xfId="0" applyNumberFormat="1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>
      <alignment vertical="center"/>
    </xf>
    <xf numFmtId="38" fontId="0" fillId="0" borderId="22" xfId="0" applyNumberFormat="1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distributed" vertical="center"/>
      <protection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8" fontId="0" fillId="0" borderId="12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37" fontId="0" fillId="0" borderId="14" xfId="0" applyNumberFormat="1" applyFont="1" applyFill="1" applyBorder="1" applyAlignment="1" applyProtection="1" quotePrefix="1">
      <alignment horizontal="righ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38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distributed" textRotation="255"/>
      <protection/>
    </xf>
    <xf numFmtId="0" fontId="8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35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4" xfId="0" applyFont="1" applyFill="1" applyBorder="1" applyAlignment="1" applyProtection="1">
      <alignment horizontal="distributed" vertical="center" wrapText="1"/>
      <protection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>
      <alignment horizontal="distributed" vertical="center"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8" fillId="0" borderId="12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>
      <alignment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>
      <alignment vertical="center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right" vertical="center"/>
      <protection/>
    </xf>
    <xf numFmtId="180" fontId="8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0" fontId="0" fillId="0" borderId="14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19" xfId="0" applyFill="1" applyBorder="1" applyAlignment="1" applyProtection="1">
      <alignment horizontal="center" vertical="distributed" textRotation="255"/>
      <protection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 applyProtection="1">
      <alignment horizontal="center" vertical="distributed" textRotation="255"/>
      <protection/>
    </xf>
    <xf numFmtId="0" fontId="0" fillId="0" borderId="19" xfId="0" applyFill="1" applyBorder="1" applyAlignment="1" applyProtection="1">
      <alignment horizontal="center" vertical="distributed" textRotation="255" wrapText="1"/>
      <protection/>
    </xf>
    <xf numFmtId="0" fontId="0" fillId="0" borderId="21" xfId="0" applyFont="1" applyFill="1" applyBorder="1" applyAlignment="1">
      <alignment horizontal="center" vertical="distributed" textRotation="255" wrapText="1"/>
    </xf>
    <xf numFmtId="0" fontId="0" fillId="0" borderId="15" xfId="0" applyFont="1" applyFill="1" applyBorder="1" applyAlignment="1">
      <alignment horizontal="center" vertical="distributed" textRotation="255" wrapText="1"/>
    </xf>
    <xf numFmtId="0" fontId="0" fillId="0" borderId="16" xfId="0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16" xfId="0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center" vertical="distributed" textRotation="255"/>
    </xf>
    <xf numFmtId="181" fontId="0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181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38</xdr:row>
      <xdr:rowOff>76200</xdr:rowOff>
    </xdr:from>
    <xdr:to>
      <xdr:col>16</xdr:col>
      <xdr:colOff>200025</xdr:colOff>
      <xdr:row>40</xdr:row>
      <xdr:rowOff>171450</xdr:rowOff>
    </xdr:to>
    <xdr:sp>
      <xdr:nvSpPr>
        <xdr:cNvPr id="1" name="AutoShape 5"/>
        <xdr:cNvSpPr>
          <a:spLocks/>
        </xdr:cNvSpPr>
      </xdr:nvSpPr>
      <xdr:spPr>
        <a:xfrm>
          <a:off x="13944600" y="8039100"/>
          <a:ext cx="1333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95250</xdr:colOff>
      <xdr:row>41</xdr:row>
      <xdr:rowOff>76200</xdr:rowOff>
    </xdr:from>
    <xdr:to>
      <xdr:col>16</xdr:col>
      <xdr:colOff>190500</xdr:colOff>
      <xdr:row>43</xdr:row>
      <xdr:rowOff>142875</xdr:rowOff>
    </xdr:to>
    <xdr:sp>
      <xdr:nvSpPr>
        <xdr:cNvPr id="2" name="AutoShape 7"/>
        <xdr:cNvSpPr>
          <a:spLocks/>
        </xdr:cNvSpPr>
      </xdr:nvSpPr>
      <xdr:spPr>
        <a:xfrm>
          <a:off x="13963650" y="8667750"/>
          <a:ext cx="952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104775</xdr:colOff>
      <xdr:row>44</xdr:row>
      <xdr:rowOff>95250</xdr:rowOff>
    </xdr:from>
    <xdr:to>
      <xdr:col>16</xdr:col>
      <xdr:colOff>200025</xdr:colOff>
      <xdr:row>46</xdr:row>
      <xdr:rowOff>133350</xdr:rowOff>
    </xdr:to>
    <xdr:sp>
      <xdr:nvSpPr>
        <xdr:cNvPr id="3" name="AutoShape 9"/>
        <xdr:cNvSpPr>
          <a:spLocks/>
        </xdr:cNvSpPr>
      </xdr:nvSpPr>
      <xdr:spPr>
        <a:xfrm>
          <a:off x="13973175" y="93154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95250</xdr:colOff>
      <xdr:row>47</xdr:row>
      <xdr:rowOff>66675</xdr:rowOff>
    </xdr:from>
    <xdr:to>
      <xdr:col>16</xdr:col>
      <xdr:colOff>190500</xdr:colOff>
      <xdr:row>49</xdr:row>
      <xdr:rowOff>133350</xdr:rowOff>
    </xdr:to>
    <xdr:sp>
      <xdr:nvSpPr>
        <xdr:cNvPr id="4" name="AutoShape 10"/>
        <xdr:cNvSpPr>
          <a:spLocks/>
        </xdr:cNvSpPr>
      </xdr:nvSpPr>
      <xdr:spPr>
        <a:xfrm>
          <a:off x="13963650" y="9915525"/>
          <a:ext cx="952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95250</xdr:colOff>
      <xdr:row>50</xdr:row>
      <xdr:rowOff>76200</xdr:rowOff>
    </xdr:from>
    <xdr:to>
      <xdr:col>16</xdr:col>
      <xdr:colOff>180975</xdr:colOff>
      <xdr:row>52</xdr:row>
      <xdr:rowOff>142875</xdr:rowOff>
    </xdr:to>
    <xdr:sp>
      <xdr:nvSpPr>
        <xdr:cNvPr id="5" name="AutoShape 11"/>
        <xdr:cNvSpPr>
          <a:spLocks/>
        </xdr:cNvSpPr>
      </xdr:nvSpPr>
      <xdr:spPr>
        <a:xfrm>
          <a:off x="13963650" y="1055370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133350</xdr:colOff>
      <xdr:row>53</xdr:row>
      <xdr:rowOff>66675</xdr:rowOff>
    </xdr:from>
    <xdr:to>
      <xdr:col>16</xdr:col>
      <xdr:colOff>200025</xdr:colOff>
      <xdr:row>55</xdr:row>
      <xdr:rowOff>142875</xdr:rowOff>
    </xdr:to>
    <xdr:sp>
      <xdr:nvSpPr>
        <xdr:cNvPr id="6" name="AutoShape 12"/>
        <xdr:cNvSpPr>
          <a:spLocks/>
        </xdr:cNvSpPr>
      </xdr:nvSpPr>
      <xdr:spPr>
        <a:xfrm>
          <a:off x="14001750" y="11172825"/>
          <a:ext cx="6667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123825</xdr:colOff>
      <xdr:row>56</xdr:row>
      <xdr:rowOff>95250</xdr:rowOff>
    </xdr:from>
    <xdr:to>
      <xdr:col>16</xdr:col>
      <xdr:colOff>200025</xdr:colOff>
      <xdr:row>58</xdr:row>
      <xdr:rowOff>133350</xdr:rowOff>
    </xdr:to>
    <xdr:sp>
      <xdr:nvSpPr>
        <xdr:cNvPr id="7" name="AutoShape 13"/>
        <xdr:cNvSpPr>
          <a:spLocks/>
        </xdr:cNvSpPr>
      </xdr:nvSpPr>
      <xdr:spPr>
        <a:xfrm>
          <a:off x="13992225" y="11830050"/>
          <a:ext cx="8572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95250</xdr:colOff>
      <xdr:row>59</xdr:row>
      <xdr:rowOff>66675</xdr:rowOff>
    </xdr:from>
    <xdr:to>
      <xdr:col>16</xdr:col>
      <xdr:colOff>190500</xdr:colOff>
      <xdr:row>61</xdr:row>
      <xdr:rowOff>114300</xdr:rowOff>
    </xdr:to>
    <xdr:sp>
      <xdr:nvSpPr>
        <xdr:cNvPr id="8" name="AutoShape 14"/>
        <xdr:cNvSpPr>
          <a:spLocks/>
        </xdr:cNvSpPr>
      </xdr:nvSpPr>
      <xdr:spPr>
        <a:xfrm>
          <a:off x="13963650" y="1243012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209550</xdr:rowOff>
    </xdr:from>
    <xdr:to>
      <xdr:col>1</xdr:col>
      <xdr:colOff>104775</xdr:colOff>
      <xdr:row>19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1133475" y="2590800"/>
          <a:ext cx="10477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95250</xdr:rowOff>
    </xdr:from>
    <xdr:to>
      <xdr:col>3</xdr:col>
      <xdr:colOff>123825</xdr:colOff>
      <xdr:row>11</xdr:row>
      <xdr:rowOff>171450</xdr:rowOff>
    </xdr:to>
    <xdr:sp>
      <xdr:nvSpPr>
        <xdr:cNvPr id="2" name="AutoShape 4"/>
        <xdr:cNvSpPr>
          <a:spLocks/>
        </xdr:cNvSpPr>
      </xdr:nvSpPr>
      <xdr:spPr>
        <a:xfrm>
          <a:off x="2514600" y="24765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95250</xdr:rowOff>
    </xdr:from>
    <xdr:to>
      <xdr:col>3</xdr:col>
      <xdr:colOff>123825</xdr:colOff>
      <xdr:row>13</xdr:row>
      <xdr:rowOff>171450</xdr:rowOff>
    </xdr:to>
    <xdr:sp>
      <xdr:nvSpPr>
        <xdr:cNvPr id="3" name="AutoShape 5"/>
        <xdr:cNvSpPr>
          <a:spLocks/>
        </xdr:cNvSpPr>
      </xdr:nvSpPr>
      <xdr:spPr>
        <a:xfrm>
          <a:off x="2514600" y="29527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95250</xdr:rowOff>
    </xdr:from>
    <xdr:to>
      <xdr:col>3</xdr:col>
      <xdr:colOff>123825</xdr:colOff>
      <xdr:row>15</xdr:row>
      <xdr:rowOff>171450</xdr:rowOff>
    </xdr:to>
    <xdr:sp>
      <xdr:nvSpPr>
        <xdr:cNvPr id="4" name="AutoShape 6"/>
        <xdr:cNvSpPr>
          <a:spLocks/>
        </xdr:cNvSpPr>
      </xdr:nvSpPr>
      <xdr:spPr>
        <a:xfrm>
          <a:off x="2514600" y="3429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3</xdr:col>
      <xdr:colOff>123825</xdr:colOff>
      <xdr:row>17</xdr:row>
      <xdr:rowOff>171450</xdr:rowOff>
    </xdr:to>
    <xdr:sp>
      <xdr:nvSpPr>
        <xdr:cNvPr id="5" name="AutoShape 7"/>
        <xdr:cNvSpPr>
          <a:spLocks/>
        </xdr:cNvSpPr>
      </xdr:nvSpPr>
      <xdr:spPr>
        <a:xfrm>
          <a:off x="2514600" y="39052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95250</xdr:rowOff>
    </xdr:from>
    <xdr:to>
      <xdr:col>3</xdr:col>
      <xdr:colOff>123825</xdr:colOff>
      <xdr:row>19</xdr:row>
      <xdr:rowOff>171450</xdr:rowOff>
    </xdr:to>
    <xdr:sp>
      <xdr:nvSpPr>
        <xdr:cNvPr id="6" name="AutoShape 8"/>
        <xdr:cNvSpPr>
          <a:spLocks/>
        </xdr:cNvSpPr>
      </xdr:nvSpPr>
      <xdr:spPr>
        <a:xfrm>
          <a:off x="2514600" y="43815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95250</xdr:rowOff>
    </xdr:from>
    <xdr:to>
      <xdr:col>3</xdr:col>
      <xdr:colOff>104775</xdr:colOff>
      <xdr:row>22</xdr:row>
      <xdr:rowOff>180975</xdr:rowOff>
    </xdr:to>
    <xdr:sp>
      <xdr:nvSpPr>
        <xdr:cNvPr id="7" name="AutoShape 10"/>
        <xdr:cNvSpPr>
          <a:spLocks/>
        </xdr:cNvSpPr>
      </xdr:nvSpPr>
      <xdr:spPr>
        <a:xfrm>
          <a:off x="2505075" y="509587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95250</xdr:rowOff>
    </xdr:from>
    <xdr:to>
      <xdr:col>3</xdr:col>
      <xdr:colOff>104775</xdr:colOff>
      <xdr:row>24</xdr:row>
      <xdr:rowOff>180975</xdr:rowOff>
    </xdr:to>
    <xdr:sp>
      <xdr:nvSpPr>
        <xdr:cNvPr id="8" name="AutoShape 11"/>
        <xdr:cNvSpPr>
          <a:spLocks/>
        </xdr:cNvSpPr>
      </xdr:nvSpPr>
      <xdr:spPr>
        <a:xfrm>
          <a:off x="2505075" y="557212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95250</xdr:rowOff>
    </xdr:from>
    <xdr:to>
      <xdr:col>3</xdr:col>
      <xdr:colOff>104775</xdr:colOff>
      <xdr:row>26</xdr:row>
      <xdr:rowOff>180975</xdr:rowOff>
    </xdr:to>
    <xdr:sp>
      <xdr:nvSpPr>
        <xdr:cNvPr id="9" name="AutoShape 12"/>
        <xdr:cNvSpPr>
          <a:spLocks/>
        </xdr:cNvSpPr>
      </xdr:nvSpPr>
      <xdr:spPr>
        <a:xfrm>
          <a:off x="2505075" y="604837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95250</xdr:rowOff>
    </xdr:from>
    <xdr:to>
      <xdr:col>3</xdr:col>
      <xdr:colOff>104775</xdr:colOff>
      <xdr:row>28</xdr:row>
      <xdr:rowOff>180975</xdr:rowOff>
    </xdr:to>
    <xdr:sp>
      <xdr:nvSpPr>
        <xdr:cNvPr id="10" name="AutoShape 13"/>
        <xdr:cNvSpPr>
          <a:spLocks/>
        </xdr:cNvSpPr>
      </xdr:nvSpPr>
      <xdr:spPr>
        <a:xfrm>
          <a:off x="2505075" y="6524625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30</xdr:row>
      <xdr:rowOff>95250</xdr:rowOff>
    </xdr:from>
    <xdr:to>
      <xdr:col>3</xdr:col>
      <xdr:colOff>85725</xdr:colOff>
      <xdr:row>31</xdr:row>
      <xdr:rowOff>171450</xdr:rowOff>
    </xdr:to>
    <xdr:sp>
      <xdr:nvSpPr>
        <xdr:cNvPr id="11" name="AutoShape 15"/>
        <xdr:cNvSpPr>
          <a:spLocks/>
        </xdr:cNvSpPr>
      </xdr:nvSpPr>
      <xdr:spPr>
        <a:xfrm>
          <a:off x="2505075" y="7239000"/>
          <a:ext cx="8572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32</xdr:row>
      <xdr:rowOff>85725</xdr:rowOff>
    </xdr:from>
    <xdr:to>
      <xdr:col>3</xdr:col>
      <xdr:colOff>85725</xdr:colOff>
      <xdr:row>33</xdr:row>
      <xdr:rowOff>190500</xdr:rowOff>
    </xdr:to>
    <xdr:sp>
      <xdr:nvSpPr>
        <xdr:cNvPr id="12" name="AutoShape 18"/>
        <xdr:cNvSpPr>
          <a:spLocks/>
        </xdr:cNvSpPr>
      </xdr:nvSpPr>
      <xdr:spPr>
        <a:xfrm>
          <a:off x="2505075" y="7705725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34</xdr:row>
      <xdr:rowOff>95250</xdr:rowOff>
    </xdr:from>
    <xdr:to>
      <xdr:col>3</xdr:col>
      <xdr:colOff>85725</xdr:colOff>
      <xdr:row>35</xdr:row>
      <xdr:rowOff>180975</xdr:rowOff>
    </xdr:to>
    <xdr:sp>
      <xdr:nvSpPr>
        <xdr:cNvPr id="13" name="AutoShape 20"/>
        <xdr:cNvSpPr>
          <a:spLocks/>
        </xdr:cNvSpPr>
      </xdr:nvSpPr>
      <xdr:spPr>
        <a:xfrm>
          <a:off x="2505075" y="8191500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36</xdr:row>
      <xdr:rowOff>95250</xdr:rowOff>
    </xdr:from>
    <xdr:to>
      <xdr:col>3</xdr:col>
      <xdr:colOff>85725</xdr:colOff>
      <xdr:row>37</xdr:row>
      <xdr:rowOff>161925</xdr:rowOff>
    </xdr:to>
    <xdr:sp>
      <xdr:nvSpPr>
        <xdr:cNvPr id="14" name="AutoShape 21"/>
        <xdr:cNvSpPr>
          <a:spLocks/>
        </xdr:cNvSpPr>
      </xdr:nvSpPr>
      <xdr:spPr>
        <a:xfrm>
          <a:off x="2505075" y="8667750"/>
          <a:ext cx="8572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39</xdr:row>
      <xdr:rowOff>95250</xdr:rowOff>
    </xdr:from>
    <xdr:to>
      <xdr:col>3</xdr:col>
      <xdr:colOff>85725</xdr:colOff>
      <xdr:row>40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2505075" y="9382125"/>
          <a:ext cx="8572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95250</xdr:rowOff>
    </xdr:from>
    <xdr:to>
      <xdr:col>1</xdr:col>
      <xdr:colOff>142875</xdr:colOff>
      <xdr:row>27</xdr:row>
      <xdr:rowOff>219075</xdr:rowOff>
    </xdr:to>
    <xdr:sp>
      <xdr:nvSpPr>
        <xdr:cNvPr id="16" name="AutoShape 53"/>
        <xdr:cNvSpPr>
          <a:spLocks/>
        </xdr:cNvSpPr>
      </xdr:nvSpPr>
      <xdr:spPr>
        <a:xfrm>
          <a:off x="1171575" y="5095875"/>
          <a:ext cx="104775" cy="1552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114300</xdr:rowOff>
    </xdr:from>
    <xdr:to>
      <xdr:col>1</xdr:col>
      <xdr:colOff>133350</xdr:colOff>
      <xdr:row>8</xdr:row>
      <xdr:rowOff>114300</xdr:rowOff>
    </xdr:to>
    <xdr:sp>
      <xdr:nvSpPr>
        <xdr:cNvPr id="17" name="AutoShape 54"/>
        <xdr:cNvSpPr>
          <a:spLocks/>
        </xdr:cNvSpPr>
      </xdr:nvSpPr>
      <xdr:spPr>
        <a:xfrm>
          <a:off x="1171575" y="1304925"/>
          <a:ext cx="95250" cy="714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104775</xdr:rowOff>
    </xdr:from>
    <xdr:to>
      <xdr:col>1</xdr:col>
      <xdr:colOff>152400</xdr:colOff>
      <xdr:row>36</xdr:row>
      <xdr:rowOff>180975</xdr:rowOff>
    </xdr:to>
    <xdr:sp>
      <xdr:nvSpPr>
        <xdr:cNvPr id="18" name="AutoShape 55"/>
        <xdr:cNvSpPr>
          <a:spLocks/>
        </xdr:cNvSpPr>
      </xdr:nvSpPr>
      <xdr:spPr>
        <a:xfrm>
          <a:off x="1190625" y="7248525"/>
          <a:ext cx="95250" cy="1504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85725</xdr:rowOff>
    </xdr:from>
    <xdr:to>
      <xdr:col>13</xdr:col>
      <xdr:colOff>104775</xdr:colOff>
      <xdr:row>53</xdr:row>
      <xdr:rowOff>85725</xdr:rowOff>
    </xdr:to>
    <xdr:sp>
      <xdr:nvSpPr>
        <xdr:cNvPr id="19" name="AutoShape 23"/>
        <xdr:cNvSpPr>
          <a:spLocks/>
        </xdr:cNvSpPr>
      </xdr:nvSpPr>
      <xdr:spPr>
        <a:xfrm>
          <a:off x="12649200" y="5562600"/>
          <a:ext cx="104775" cy="7143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95250</xdr:rowOff>
    </xdr:from>
    <xdr:to>
      <xdr:col>15</xdr:col>
      <xdr:colOff>104775</xdr:colOff>
      <xdr:row>42</xdr:row>
      <xdr:rowOff>85725</xdr:rowOff>
    </xdr:to>
    <xdr:sp>
      <xdr:nvSpPr>
        <xdr:cNvPr id="20" name="AutoShape 24"/>
        <xdr:cNvSpPr>
          <a:spLocks/>
        </xdr:cNvSpPr>
      </xdr:nvSpPr>
      <xdr:spPr>
        <a:xfrm>
          <a:off x="13182600" y="5810250"/>
          <a:ext cx="104775" cy="427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1247775</xdr:colOff>
      <xdr:row>9</xdr:row>
      <xdr:rowOff>85725</xdr:rowOff>
    </xdr:from>
    <xdr:to>
      <xdr:col>17</xdr:col>
      <xdr:colOff>85725</xdr:colOff>
      <xdr:row>10</xdr:row>
      <xdr:rowOff>171450</xdr:rowOff>
    </xdr:to>
    <xdr:sp>
      <xdr:nvSpPr>
        <xdr:cNvPr id="21" name="AutoShape 26"/>
        <xdr:cNvSpPr>
          <a:spLocks/>
        </xdr:cNvSpPr>
      </xdr:nvSpPr>
      <xdr:spPr>
        <a:xfrm>
          <a:off x="14668500" y="2228850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95250</xdr:rowOff>
    </xdr:from>
    <xdr:to>
      <xdr:col>17</xdr:col>
      <xdr:colOff>104775</xdr:colOff>
      <xdr:row>12</xdr:row>
      <xdr:rowOff>190500</xdr:rowOff>
    </xdr:to>
    <xdr:sp>
      <xdr:nvSpPr>
        <xdr:cNvPr id="22" name="AutoShape 28"/>
        <xdr:cNvSpPr>
          <a:spLocks/>
        </xdr:cNvSpPr>
      </xdr:nvSpPr>
      <xdr:spPr>
        <a:xfrm>
          <a:off x="14668500" y="271462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95250</xdr:rowOff>
    </xdr:from>
    <xdr:to>
      <xdr:col>17</xdr:col>
      <xdr:colOff>123825</xdr:colOff>
      <xdr:row>14</xdr:row>
      <xdr:rowOff>209550</xdr:rowOff>
    </xdr:to>
    <xdr:sp>
      <xdr:nvSpPr>
        <xdr:cNvPr id="23" name="AutoShape 29"/>
        <xdr:cNvSpPr>
          <a:spLocks/>
        </xdr:cNvSpPr>
      </xdr:nvSpPr>
      <xdr:spPr>
        <a:xfrm>
          <a:off x="14678025" y="3190875"/>
          <a:ext cx="1047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95250</xdr:rowOff>
    </xdr:from>
    <xdr:to>
      <xdr:col>17</xdr:col>
      <xdr:colOff>104775</xdr:colOff>
      <xdr:row>16</xdr:row>
      <xdr:rowOff>152400</xdr:rowOff>
    </xdr:to>
    <xdr:sp>
      <xdr:nvSpPr>
        <xdr:cNvPr id="24" name="AutoShape 30"/>
        <xdr:cNvSpPr>
          <a:spLocks/>
        </xdr:cNvSpPr>
      </xdr:nvSpPr>
      <xdr:spPr>
        <a:xfrm>
          <a:off x="14668500" y="36671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1247775</xdr:colOff>
      <xdr:row>17</xdr:row>
      <xdr:rowOff>95250</xdr:rowOff>
    </xdr:from>
    <xdr:to>
      <xdr:col>17</xdr:col>
      <xdr:colOff>85725</xdr:colOff>
      <xdr:row>18</xdr:row>
      <xdr:rowOff>123825</xdr:rowOff>
    </xdr:to>
    <xdr:sp>
      <xdr:nvSpPr>
        <xdr:cNvPr id="25" name="AutoShape 31"/>
        <xdr:cNvSpPr>
          <a:spLocks/>
        </xdr:cNvSpPr>
      </xdr:nvSpPr>
      <xdr:spPr>
        <a:xfrm>
          <a:off x="14668500" y="414337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1247775</xdr:colOff>
      <xdr:row>19</xdr:row>
      <xdr:rowOff>95250</xdr:rowOff>
    </xdr:from>
    <xdr:to>
      <xdr:col>17</xdr:col>
      <xdr:colOff>85725</xdr:colOff>
      <xdr:row>20</xdr:row>
      <xdr:rowOff>152400</xdr:rowOff>
    </xdr:to>
    <xdr:sp>
      <xdr:nvSpPr>
        <xdr:cNvPr id="26" name="AutoShape 32"/>
        <xdr:cNvSpPr>
          <a:spLocks/>
        </xdr:cNvSpPr>
      </xdr:nvSpPr>
      <xdr:spPr>
        <a:xfrm>
          <a:off x="14668500" y="4619625"/>
          <a:ext cx="8572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95250</xdr:rowOff>
    </xdr:from>
    <xdr:to>
      <xdr:col>17</xdr:col>
      <xdr:colOff>104775</xdr:colOff>
      <xdr:row>22</xdr:row>
      <xdr:rowOff>152400</xdr:rowOff>
    </xdr:to>
    <xdr:sp>
      <xdr:nvSpPr>
        <xdr:cNvPr id="27" name="AutoShape 33"/>
        <xdr:cNvSpPr>
          <a:spLocks/>
        </xdr:cNvSpPr>
      </xdr:nvSpPr>
      <xdr:spPr>
        <a:xfrm>
          <a:off x="14668500" y="50958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95250</xdr:rowOff>
    </xdr:from>
    <xdr:to>
      <xdr:col>17</xdr:col>
      <xdr:colOff>104775</xdr:colOff>
      <xdr:row>26</xdr:row>
      <xdr:rowOff>152400</xdr:rowOff>
    </xdr:to>
    <xdr:sp>
      <xdr:nvSpPr>
        <xdr:cNvPr id="28" name="AutoShape 34"/>
        <xdr:cNvSpPr>
          <a:spLocks/>
        </xdr:cNvSpPr>
      </xdr:nvSpPr>
      <xdr:spPr>
        <a:xfrm>
          <a:off x="14668500" y="60483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95250</xdr:rowOff>
    </xdr:from>
    <xdr:to>
      <xdr:col>17</xdr:col>
      <xdr:colOff>104775</xdr:colOff>
      <xdr:row>28</xdr:row>
      <xdr:rowOff>152400</xdr:rowOff>
    </xdr:to>
    <xdr:sp>
      <xdr:nvSpPr>
        <xdr:cNvPr id="29" name="AutoShape 35"/>
        <xdr:cNvSpPr>
          <a:spLocks/>
        </xdr:cNvSpPr>
      </xdr:nvSpPr>
      <xdr:spPr>
        <a:xfrm>
          <a:off x="14668500" y="65246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95250</xdr:rowOff>
    </xdr:from>
    <xdr:to>
      <xdr:col>17</xdr:col>
      <xdr:colOff>104775</xdr:colOff>
      <xdr:row>30</xdr:row>
      <xdr:rowOff>142875</xdr:rowOff>
    </xdr:to>
    <xdr:sp>
      <xdr:nvSpPr>
        <xdr:cNvPr id="30" name="AutoShape 36"/>
        <xdr:cNvSpPr>
          <a:spLocks/>
        </xdr:cNvSpPr>
      </xdr:nvSpPr>
      <xdr:spPr>
        <a:xfrm>
          <a:off x="14668500" y="7000875"/>
          <a:ext cx="10477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95250</xdr:rowOff>
    </xdr:from>
    <xdr:to>
      <xdr:col>17</xdr:col>
      <xdr:colOff>104775</xdr:colOff>
      <xdr:row>32</xdr:row>
      <xdr:rowOff>152400</xdr:rowOff>
    </xdr:to>
    <xdr:sp>
      <xdr:nvSpPr>
        <xdr:cNvPr id="31" name="AutoShape 37"/>
        <xdr:cNvSpPr>
          <a:spLocks/>
        </xdr:cNvSpPr>
      </xdr:nvSpPr>
      <xdr:spPr>
        <a:xfrm>
          <a:off x="14668500" y="74771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95250</xdr:rowOff>
    </xdr:from>
    <xdr:to>
      <xdr:col>17</xdr:col>
      <xdr:colOff>104775</xdr:colOff>
      <xdr:row>34</xdr:row>
      <xdr:rowOff>152400</xdr:rowOff>
    </xdr:to>
    <xdr:sp>
      <xdr:nvSpPr>
        <xdr:cNvPr id="32" name="AutoShape 38"/>
        <xdr:cNvSpPr>
          <a:spLocks/>
        </xdr:cNvSpPr>
      </xdr:nvSpPr>
      <xdr:spPr>
        <a:xfrm>
          <a:off x="14668500" y="79533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95250</xdr:rowOff>
    </xdr:from>
    <xdr:to>
      <xdr:col>17</xdr:col>
      <xdr:colOff>104775</xdr:colOff>
      <xdr:row>36</xdr:row>
      <xdr:rowOff>152400</xdr:rowOff>
    </xdr:to>
    <xdr:sp>
      <xdr:nvSpPr>
        <xdr:cNvPr id="33" name="AutoShape 39"/>
        <xdr:cNvSpPr>
          <a:spLocks/>
        </xdr:cNvSpPr>
      </xdr:nvSpPr>
      <xdr:spPr>
        <a:xfrm>
          <a:off x="14668500" y="84296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95250</xdr:rowOff>
    </xdr:from>
    <xdr:to>
      <xdr:col>17</xdr:col>
      <xdr:colOff>104775</xdr:colOff>
      <xdr:row>38</xdr:row>
      <xdr:rowOff>152400</xdr:rowOff>
    </xdr:to>
    <xdr:sp>
      <xdr:nvSpPr>
        <xdr:cNvPr id="34" name="AutoShape 40"/>
        <xdr:cNvSpPr>
          <a:spLocks/>
        </xdr:cNvSpPr>
      </xdr:nvSpPr>
      <xdr:spPr>
        <a:xfrm>
          <a:off x="14668500" y="89058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41</xdr:row>
      <xdr:rowOff>95250</xdr:rowOff>
    </xdr:from>
    <xdr:to>
      <xdr:col>17</xdr:col>
      <xdr:colOff>104775</xdr:colOff>
      <xdr:row>42</xdr:row>
      <xdr:rowOff>152400</xdr:rowOff>
    </xdr:to>
    <xdr:sp>
      <xdr:nvSpPr>
        <xdr:cNvPr id="35" name="AutoShape 41"/>
        <xdr:cNvSpPr>
          <a:spLocks/>
        </xdr:cNvSpPr>
      </xdr:nvSpPr>
      <xdr:spPr>
        <a:xfrm>
          <a:off x="14668500" y="985837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95250</xdr:rowOff>
    </xdr:from>
    <xdr:to>
      <xdr:col>17</xdr:col>
      <xdr:colOff>104775</xdr:colOff>
      <xdr:row>45</xdr:row>
      <xdr:rowOff>152400</xdr:rowOff>
    </xdr:to>
    <xdr:sp>
      <xdr:nvSpPr>
        <xdr:cNvPr id="36" name="AutoShape 42"/>
        <xdr:cNvSpPr>
          <a:spLocks/>
        </xdr:cNvSpPr>
      </xdr:nvSpPr>
      <xdr:spPr>
        <a:xfrm>
          <a:off x="14668500" y="105727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95250</xdr:rowOff>
    </xdr:from>
    <xdr:to>
      <xdr:col>17</xdr:col>
      <xdr:colOff>104775</xdr:colOff>
      <xdr:row>47</xdr:row>
      <xdr:rowOff>152400</xdr:rowOff>
    </xdr:to>
    <xdr:sp>
      <xdr:nvSpPr>
        <xdr:cNvPr id="37" name="AutoShape 43"/>
        <xdr:cNvSpPr>
          <a:spLocks/>
        </xdr:cNvSpPr>
      </xdr:nvSpPr>
      <xdr:spPr>
        <a:xfrm>
          <a:off x="14668500" y="1104900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48</xdr:row>
      <xdr:rowOff>95250</xdr:rowOff>
    </xdr:from>
    <xdr:to>
      <xdr:col>17</xdr:col>
      <xdr:colOff>104775</xdr:colOff>
      <xdr:row>49</xdr:row>
      <xdr:rowOff>152400</xdr:rowOff>
    </xdr:to>
    <xdr:sp>
      <xdr:nvSpPr>
        <xdr:cNvPr id="38" name="AutoShape 44"/>
        <xdr:cNvSpPr>
          <a:spLocks/>
        </xdr:cNvSpPr>
      </xdr:nvSpPr>
      <xdr:spPr>
        <a:xfrm>
          <a:off x="14668500" y="115252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95250</xdr:rowOff>
    </xdr:from>
    <xdr:to>
      <xdr:col>17</xdr:col>
      <xdr:colOff>104775</xdr:colOff>
      <xdr:row>51</xdr:row>
      <xdr:rowOff>152400</xdr:rowOff>
    </xdr:to>
    <xdr:sp>
      <xdr:nvSpPr>
        <xdr:cNvPr id="39" name="AutoShape 45"/>
        <xdr:cNvSpPr>
          <a:spLocks/>
        </xdr:cNvSpPr>
      </xdr:nvSpPr>
      <xdr:spPr>
        <a:xfrm>
          <a:off x="14668500" y="1200150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95250</xdr:rowOff>
    </xdr:from>
    <xdr:to>
      <xdr:col>17</xdr:col>
      <xdr:colOff>104775</xdr:colOff>
      <xdr:row>53</xdr:row>
      <xdr:rowOff>152400</xdr:rowOff>
    </xdr:to>
    <xdr:sp>
      <xdr:nvSpPr>
        <xdr:cNvPr id="40" name="AutoShape 46"/>
        <xdr:cNvSpPr>
          <a:spLocks/>
        </xdr:cNvSpPr>
      </xdr:nvSpPr>
      <xdr:spPr>
        <a:xfrm>
          <a:off x="14668500" y="124777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95250</xdr:rowOff>
    </xdr:from>
    <xdr:to>
      <xdr:col>13</xdr:col>
      <xdr:colOff>104775</xdr:colOff>
      <xdr:row>7</xdr:row>
      <xdr:rowOff>152400</xdr:rowOff>
    </xdr:to>
    <xdr:sp>
      <xdr:nvSpPr>
        <xdr:cNvPr id="41" name="AutoShape 47"/>
        <xdr:cNvSpPr>
          <a:spLocks/>
        </xdr:cNvSpPr>
      </xdr:nvSpPr>
      <xdr:spPr>
        <a:xfrm>
          <a:off x="12649200" y="152400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1314450</xdr:colOff>
      <xdr:row>8</xdr:row>
      <xdr:rowOff>114300</xdr:rowOff>
    </xdr:from>
    <xdr:to>
      <xdr:col>13</xdr:col>
      <xdr:colOff>133350</xdr:colOff>
      <xdr:row>22</xdr:row>
      <xdr:rowOff>95250</xdr:rowOff>
    </xdr:to>
    <xdr:sp>
      <xdr:nvSpPr>
        <xdr:cNvPr id="42" name="AutoShape 48"/>
        <xdr:cNvSpPr>
          <a:spLocks/>
        </xdr:cNvSpPr>
      </xdr:nvSpPr>
      <xdr:spPr>
        <a:xfrm>
          <a:off x="12592050" y="2019300"/>
          <a:ext cx="190500" cy="3314700"/>
        </a:xfrm>
        <a:prstGeom prst="leftBrace">
          <a:avLst>
            <a:gd name="adj" fmla="val -393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95250</xdr:rowOff>
    </xdr:from>
    <xdr:to>
      <xdr:col>17</xdr:col>
      <xdr:colOff>104775</xdr:colOff>
      <xdr:row>55</xdr:row>
      <xdr:rowOff>152400</xdr:rowOff>
    </xdr:to>
    <xdr:sp>
      <xdr:nvSpPr>
        <xdr:cNvPr id="43" name="AutoShape 49"/>
        <xdr:cNvSpPr>
          <a:spLocks/>
        </xdr:cNvSpPr>
      </xdr:nvSpPr>
      <xdr:spPr>
        <a:xfrm>
          <a:off x="14668500" y="1295400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133350</xdr:rowOff>
    </xdr:from>
    <xdr:to>
      <xdr:col>15</xdr:col>
      <xdr:colOff>104775</xdr:colOff>
      <xdr:row>55</xdr:row>
      <xdr:rowOff>57150</xdr:rowOff>
    </xdr:to>
    <xdr:sp>
      <xdr:nvSpPr>
        <xdr:cNvPr id="44" name="AutoShape 50"/>
        <xdr:cNvSpPr>
          <a:spLocks/>
        </xdr:cNvSpPr>
      </xdr:nvSpPr>
      <xdr:spPr>
        <a:xfrm>
          <a:off x="13182600" y="10372725"/>
          <a:ext cx="104775" cy="2781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95250</xdr:rowOff>
    </xdr:from>
    <xdr:to>
      <xdr:col>17</xdr:col>
      <xdr:colOff>104775</xdr:colOff>
      <xdr:row>40</xdr:row>
      <xdr:rowOff>152400</xdr:rowOff>
    </xdr:to>
    <xdr:sp>
      <xdr:nvSpPr>
        <xdr:cNvPr id="45" name="AutoShape 51"/>
        <xdr:cNvSpPr>
          <a:spLocks/>
        </xdr:cNvSpPr>
      </xdr:nvSpPr>
      <xdr:spPr>
        <a:xfrm>
          <a:off x="14668500" y="9382125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162050"/>
          <a:ext cx="3209925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65"/>
  <sheetViews>
    <sheetView showGridLines="0" tabSelected="1" defaultGridColor="0" zoomScalePageLayoutView="0" colorId="31" workbookViewId="0" topLeftCell="L1">
      <selection activeCell="W1" sqref="W1"/>
    </sheetView>
  </sheetViews>
  <sheetFormatPr defaultColWidth="10.59765625" defaultRowHeight="16.5" customHeight="1"/>
  <cols>
    <col min="1" max="1" width="10.59765625" style="3" customWidth="1"/>
    <col min="2" max="13" width="8.59765625" style="3" customWidth="1"/>
    <col min="14" max="16" width="10.59765625" style="3" customWidth="1"/>
    <col min="17" max="17" width="11.8984375" style="3" customWidth="1"/>
    <col min="18" max="18" width="15" style="3" customWidth="1"/>
    <col min="19" max="23" width="11.8984375" style="3" customWidth="1"/>
    <col min="24" max="16384" width="10.59765625" style="3" customWidth="1"/>
  </cols>
  <sheetData>
    <row r="1" spans="1:23" ht="16.5" customHeight="1">
      <c r="A1" s="129" t="s">
        <v>64</v>
      </c>
      <c r="W1" s="128" t="s">
        <v>112</v>
      </c>
    </row>
    <row r="3" spans="1:23" ht="16.5" customHeight="1">
      <c r="A3" s="276" t="s">
        <v>65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</row>
    <row r="5" spans="1:24" s="1" customFormat="1" ht="16.5" customHeight="1">
      <c r="A5" s="284" t="s">
        <v>58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O5" s="284" t="s">
        <v>99</v>
      </c>
      <c r="P5" s="284"/>
      <c r="Q5" s="284"/>
      <c r="R5" s="284"/>
      <c r="S5" s="284"/>
      <c r="T5" s="284"/>
      <c r="U5" s="284"/>
      <c r="V5" s="284"/>
      <c r="W5" s="284"/>
      <c r="X5" s="86"/>
    </row>
    <row r="6" spans="15:24" s="1" customFormat="1" ht="16.5" customHeight="1" thickBot="1">
      <c r="O6" s="86"/>
      <c r="P6" s="107"/>
      <c r="Q6" s="107"/>
      <c r="R6" s="108"/>
      <c r="S6" s="107"/>
      <c r="T6" s="107"/>
      <c r="U6" s="107"/>
      <c r="V6" s="107"/>
      <c r="W6" s="106" t="s">
        <v>98</v>
      </c>
      <c r="X6" s="86"/>
    </row>
    <row r="7" spans="1:24" s="1" customFormat="1" ht="16.5" customHeight="1">
      <c r="A7" s="307" t="s">
        <v>55</v>
      </c>
      <c r="B7" s="323" t="s">
        <v>50</v>
      </c>
      <c r="C7" s="294" t="s">
        <v>57</v>
      </c>
      <c r="D7" s="312" t="s">
        <v>0</v>
      </c>
      <c r="E7" s="313"/>
      <c r="F7" s="313"/>
      <c r="G7" s="322"/>
      <c r="H7" s="312" t="s">
        <v>1</v>
      </c>
      <c r="I7" s="313"/>
      <c r="J7" s="313"/>
      <c r="K7" s="313"/>
      <c r="L7" s="313"/>
      <c r="M7" s="313"/>
      <c r="O7" s="278" t="s">
        <v>97</v>
      </c>
      <c r="P7" s="278"/>
      <c r="Q7" s="278"/>
      <c r="R7" s="279"/>
      <c r="S7" s="105" t="s">
        <v>96</v>
      </c>
      <c r="T7" s="105" t="s">
        <v>95</v>
      </c>
      <c r="U7" s="105" t="s">
        <v>93</v>
      </c>
      <c r="V7" s="105" t="s">
        <v>91</v>
      </c>
      <c r="W7" s="104" t="s">
        <v>89</v>
      </c>
      <c r="X7" s="86"/>
    </row>
    <row r="8" spans="1:24" ht="16.5" customHeight="1">
      <c r="A8" s="310"/>
      <c r="B8" s="324"/>
      <c r="C8" s="295"/>
      <c r="D8" s="320" t="s">
        <v>40</v>
      </c>
      <c r="E8" s="316" t="s">
        <v>3</v>
      </c>
      <c r="F8" s="316" t="s">
        <v>4</v>
      </c>
      <c r="G8" s="320" t="s">
        <v>49</v>
      </c>
      <c r="H8" s="320" t="s">
        <v>41</v>
      </c>
      <c r="I8" s="316" t="s">
        <v>5</v>
      </c>
      <c r="J8" s="316" t="s">
        <v>6</v>
      </c>
      <c r="K8" s="320" t="s">
        <v>42</v>
      </c>
      <c r="L8" s="320" t="s">
        <v>43</v>
      </c>
      <c r="M8" s="318" t="s">
        <v>44</v>
      </c>
      <c r="O8" s="285" t="s">
        <v>87</v>
      </c>
      <c r="P8" s="285"/>
      <c r="Q8" s="285"/>
      <c r="R8" s="286"/>
      <c r="S8" s="103">
        <f>SUM(S9,S18,S24)</f>
        <v>1152445</v>
      </c>
      <c r="T8" s="102">
        <f>SUM(T9,T18,T24)</f>
        <v>2424480</v>
      </c>
      <c r="U8" s="102">
        <f>SUM(U9,U18,U24)</f>
        <v>7351270</v>
      </c>
      <c r="V8" s="102">
        <f>SUM(V9,V18,V24)</f>
        <v>1819646</v>
      </c>
      <c r="W8" s="102">
        <f>SUM(W9,W18,W24)</f>
        <v>1003453</v>
      </c>
      <c r="X8" s="86"/>
    </row>
    <row r="9" spans="1:24" ht="16.5" customHeight="1">
      <c r="A9" s="311"/>
      <c r="B9" s="321"/>
      <c r="C9" s="39" t="s">
        <v>56</v>
      </c>
      <c r="D9" s="321"/>
      <c r="E9" s="317"/>
      <c r="F9" s="317"/>
      <c r="G9" s="321"/>
      <c r="H9" s="321"/>
      <c r="I9" s="317"/>
      <c r="J9" s="317"/>
      <c r="K9" s="321"/>
      <c r="L9" s="321"/>
      <c r="M9" s="319"/>
      <c r="O9" s="289" t="s">
        <v>86</v>
      </c>
      <c r="P9" s="288" t="s">
        <v>72</v>
      </c>
      <c r="Q9" s="285"/>
      <c r="R9" s="286"/>
      <c r="S9" s="95">
        <f>SUM(S11,S13,S15,S17)</f>
        <v>535307</v>
      </c>
      <c r="T9" s="94">
        <f>SUM(T11,T13,T15,T17)</f>
        <v>1739133</v>
      </c>
      <c r="U9" s="94">
        <f>SUM(U11,U13,U15,U17)</f>
        <v>4463907</v>
      </c>
      <c r="V9" s="94">
        <f>SUM(V11,V13,V15,V17)</f>
        <v>1036860</v>
      </c>
      <c r="W9" s="94">
        <f>SUM(W11,W13,W15,W17)</f>
        <v>451580</v>
      </c>
      <c r="X9" s="86"/>
    </row>
    <row r="10" spans="1:24" ht="16.5" customHeight="1">
      <c r="A10" s="40" t="s">
        <v>52</v>
      </c>
      <c r="B10" s="34">
        <v>52</v>
      </c>
      <c r="C10" s="35">
        <v>142</v>
      </c>
      <c r="D10" s="69">
        <f>SUM(E10:G10)</f>
        <v>2</v>
      </c>
      <c r="E10" s="70" t="s">
        <v>7</v>
      </c>
      <c r="F10" s="69">
        <v>2</v>
      </c>
      <c r="G10" s="70" t="s">
        <v>7</v>
      </c>
      <c r="H10" s="69">
        <f>SUM(I10:M10)</f>
        <v>187</v>
      </c>
      <c r="I10" s="70" t="s">
        <v>7</v>
      </c>
      <c r="J10" s="70">
        <v>4</v>
      </c>
      <c r="K10" s="69">
        <v>5</v>
      </c>
      <c r="L10" s="70">
        <v>45</v>
      </c>
      <c r="M10" s="69">
        <v>133</v>
      </c>
      <c r="O10" s="290"/>
      <c r="P10" s="101"/>
      <c r="Q10" s="282" t="s">
        <v>85</v>
      </c>
      <c r="R10" s="98" t="s">
        <v>79</v>
      </c>
      <c r="S10" s="97">
        <v>78</v>
      </c>
      <c r="T10" s="96">
        <v>277</v>
      </c>
      <c r="U10" s="96">
        <v>1009</v>
      </c>
      <c r="V10" s="96">
        <v>306</v>
      </c>
      <c r="W10" s="96">
        <v>174</v>
      </c>
      <c r="X10" s="86"/>
    </row>
    <row r="11" spans="1:24" ht="16.5" customHeight="1">
      <c r="A11" s="41" t="s">
        <v>59</v>
      </c>
      <c r="B11" s="36">
        <v>5</v>
      </c>
      <c r="C11" s="37">
        <v>12</v>
      </c>
      <c r="D11" s="71">
        <f>SUM(E11:G11)</f>
        <v>1</v>
      </c>
      <c r="E11" s="72" t="s">
        <v>7</v>
      </c>
      <c r="F11" s="71">
        <v>1</v>
      </c>
      <c r="G11" s="72" t="s">
        <v>7</v>
      </c>
      <c r="H11" s="71">
        <f>SUM(I11:M11)</f>
        <v>97</v>
      </c>
      <c r="I11" s="72" t="s">
        <v>7</v>
      </c>
      <c r="J11" s="72" t="s">
        <v>7</v>
      </c>
      <c r="K11" s="71">
        <v>5</v>
      </c>
      <c r="L11" s="71">
        <v>1</v>
      </c>
      <c r="M11" s="71">
        <v>91</v>
      </c>
      <c r="O11" s="290"/>
      <c r="P11" s="101"/>
      <c r="Q11" s="283"/>
      <c r="R11" s="98" t="s">
        <v>74</v>
      </c>
      <c r="S11" s="97">
        <v>90950</v>
      </c>
      <c r="T11" s="96">
        <v>396704</v>
      </c>
      <c r="U11" s="96">
        <v>1283961</v>
      </c>
      <c r="V11" s="96">
        <v>350785</v>
      </c>
      <c r="W11" s="96">
        <v>163029</v>
      </c>
      <c r="X11" s="86"/>
    </row>
    <row r="12" spans="1:24" ht="16.5" customHeight="1">
      <c r="A12" s="41" t="s">
        <v>60</v>
      </c>
      <c r="B12" s="36">
        <v>450</v>
      </c>
      <c r="C12" s="37">
        <v>139</v>
      </c>
      <c r="D12" s="71">
        <f>SUM(E12:G12)</f>
        <v>9</v>
      </c>
      <c r="E12" s="72">
        <v>1</v>
      </c>
      <c r="F12" s="71">
        <v>8</v>
      </c>
      <c r="G12" s="72" t="s">
        <v>7</v>
      </c>
      <c r="H12" s="71">
        <f>SUM(I12:M12)</f>
        <v>2219</v>
      </c>
      <c r="I12" s="72" t="s">
        <v>7</v>
      </c>
      <c r="J12" s="72">
        <v>10</v>
      </c>
      <c r="K12" s="71">
        <v>23</v>
      </c>
      <c r="L12" s="71">
        <v>32</v>
      </c>
      <c r="M12" s="71">
        <v>2154</v>
      </c>
      <c r="O12" s="290"/>
      <c r="P12" s="101"/>
      <c r="Q12" s="282" t="s">
        <v>84</v>
      </c>
      <c r="R12" s="98" t="s">
        <v>79</v>
      </c>
      <c r="S12" s="97">
        <v>201</v>
      </c>
      <c r="T12" s="96">
        <v>477</v>
      </c>
      <c r="U12" s="96">
        <v>1409</v>
      </c>
      <c r="V12" s="96">
        <v>365</v>
      </c>
      <c r="W12" s="96">
        <v>125</v>
      </c>
      <c r="X12" s="86"/>
    </row>
    <row r="13" spans="1:24" ht="16.5" customHeight="1">
      <c r="A13" s="41" t="s">
        <v>61</v>
      </c>
      <c r="B13" s="36">
        <v>1</v>
      </c>
      <c r="C13" s="37">
        <v>3</v>
      </c>
      <c r="D13" s="71">
        <f>SUM(E13:G13)</f>
        <v>3</v>
      </c>
      <c r="E13" s="72">
        <v>1</v>
      </c>
      <c r="F13" s="71">
        <v>2</v>
      </c>
      <c r="G13" s="72" t="s">
        <v>7</v>
      </c>
      <c r="H13" s="71">
        <f>SUM(I13:M13)</f>
        <v>603</v>
      </c>
      <c r="I13" s="72" t="s">
        <v>7</v>
      </c>
      <c r="J13" s="72" t="s">
        <v>7</v>
      </c>
      <c r="K13" s="71">
        <v>21</v>
      </c>
      <c r="L13" s="71">
        <v>18</v>
      </c>
      <c r="M13" s="71">
        <v>564</v>
      </c>
      <c r="O13" s="290"/>
      <c r="P13" s="287" t="s">
        <v>71</v>
      </c>
      <c r="Q13" s="283"/>
      <c r="R13" s="98" t="s">
        <v>74</v>
      </c>
      <c r="S13" s="97">
        <v>444357</v>
      </c>
      <c r="T13" s="96">
        <v>1342429</v>
      </c>
      <c r="U13" s="96">
        <v>3168721</v>
      </c>
      <c r="V13" s="96">
        <v>686075</v>
      </c>
      <c r="W13" s="96">
        <v>278980</v>
      </c>
      <c r="X13" s="86"/>
    </row>
    <row r="14" spans="1:24" ht="16.5" customHeight="1">
      <c r="A14" s="60" t="s">
        <v>63</v>
      </c>
      <c r="B14" s="65" t="s">
        <v>7</v>
      </c>
      <c r="C14" s="66" t="s">
        <v>7</v>
      </c>
      <c r="D14" s="76">
        <f>SUM(D16:D23)</f>
        <v>2</v>
      </c>
      <c r="E14" s="66" t="s">
        <v>7</v>
      </c>
      <c r="F14" s="76">
        <f>SUM(F16:F23)</f>
        <v>2</v>
      </c>
      <c r="G14" s="67" t="s">
        <v>7</v>
      </c>
      <c r="H14" s="76">
        <f>SUM(H16:H23)</f>
        <v>23</v>
      </c>
      <c r="I14" s="67" t="s">
        <v>7</v>
      </c>
      <c r="J14" s="67" t="s">
        <v>7</v>
      </c>
      <c r="K14" s="67" t="s">
        <v>7</v>
      </c>
      <c r="L14" s="66" t="s">
        <v>7</v>
      </c>
      <c r="M14" s="76">
        <f>SUM(M16:M23)</f>
        <v>23</v>
      </c>
      <c r="O14" s="290"/>
      <c r="P14" s="287"/>
      <c r="Q14" s="280" t="s">
        <v>83</v>
      </c>
      <c r="R14" s="98" t="s">
        <v>79</v>
      </c>
      <c r="S14" s="97" t="s">
        <v>7</v>
      </c>
      <c r="T14" s="96" t="s">
        <v>7</v>
      </c>
      <c r="U14" s="96" t="s">
        <v>7</v>
      </c>
      <c r="V14" s="96" t="s">
        <v>7</v>
      </c>
      <c r="W14" s="96" t="s">
        <v>7</v>
      </c>
      <c r="X14" s="86"/>
    </row>
    <row r="15" spans="1:24" ht="16.5" customHeight="1">
      <c r="A15" s="42"/>
      <c r="B15" s="7"/>
      <c r="C15" s="8"/>
      <c r="D15" s="73"/>
      <c r="E15" s="73"/>
      <c r="F15" s="73"/>
      <c r="G15" s="73"/>
      <c r="H15" s="73"/>
      <c r="I15" s="73"/>
      <c r="J15" s="73"/>
      <c r="K15" s="73"/>
      <c r="L15" s="73"/>
      <c r="M15" s="73"/>
      <c r="O15" s="290"/>
      <c r="P15" s="101"/>
      <c r="Q15" s="281"/>
      <c r="R15" s="89" t="s">
        <v>68</v>
      </c>
      <c r="S15" s="97" t="s">
        <v>7</v>
      </c>
      <c r="T15" s="96" t="s">
        <v>7</v>
      </c>
      <c r="U15" s="96" t="s">
        <v>7</v>
      </c>
      <c r="V15" s="96" t="s">
        <v>7</v>
      </c>
      <c r="W15" s="96" t="s">
        <v>7</v>
      </c>
      <c r="X15" s="86"/>
    </row>
    <row r="16" spans="1:24" ht="16.5" customHeight="1">
      <c r="A16" s="43" t="s">
        <v>8</v>
      </c>
      <c r="B16" s="9" t="s">
        <v>7</v>
      </c>
      <c r="C16" s="6" t="s">
        <v>7</v>
      </c>
      <c r="D16" s="74" t="s">
        <v>7</v>
      </c>
      <c r="E16" s="74" t="s">
        <v>7</v>
      </c>
      <c r="F16" s="74" t="s">
        <v>7</v>
      </c>
      <c r="G16" s="74" t="s">
        <v>7</v>
      </c>
      <c r="H16" s="74" t="s">
        <v>7</v>
      </c>
      <c r="I16" s="74" t="s">
        <v>7</v>
      </c>
      <c r="J16" s="74" t="s">
        <v>7</v>
      </c>
      <c r="K16" s="74" t="s">
        <v>7</v>
      </c>
      <c r="L16" s="74" t="s">
        <v>7</v>
      </c>
      <c r="M16" s="75" t="s">
        <v>7</v>
      </c>
      <c r="O16" s="290"/>
      <c r="P16" s="101"/>
      <c r="Q16" s="280" t="s">
        <v>82</v>
      </c>
      <c r="R16" s="98" t="s">
        <v>79</v>
      </c>
      <c r="S16" s="97" t="s">
        <v>7</v>
      </c>
      <c r="T16" s="96" t="s">
        <v>7</v>
      </c>
      <c r="U16" s="96">
        <v>1</v>
      </c>
      <c r="V16" s="96" t="s">
        <v>7</v>
      </c>
      <c r="W16" s="96">
        <v>1</v>
      </c>
      <c r="X16" s="86"/>
    </row>
    <row r="17" spans="1:24" ht="16.5" customHeight="1">
      <c r="A17" s="43" t="s">
        <v>9</v>
      </c>
      <c r="B17" s="11" t="s">
        <v>7</v>
      </c>
      <c r="C17" s="10" t="s">
        <v>7</v>
      </c>
      <c r="D17" s="75" t="s">
        <v>7</v>
      </c>
      <c r="E17" s="75" t="s">
        <v>7</v>
      </c>
      <c r="F17" s="75" t="s">
        <v>7</v>
      </c>
      <c r="G17" s="74" t="s">
        <v>7</v>
      </c>
      <c r="H17" s="71">
        <f>SUM(I17:M17)</f>
        <v>12</v>
      </c>
      <c r="I17" s="74" t="s">
        <v>7</v>
      </c>
      <c r="J17" s="74" t="s">
        <v>7</v>
      </c>
      <c r="K17" s="74" t="s">
        <v>7</v>
      </c>
      <c r="L17" s="74" t="s">
        <v>7</v>
      </c>
      <c r="M17" s="75">
        <v>12</v>
      </c>
      <c r="O17" s="291"/>
      <c r="P17" s="98"/>
      <c r="Q17" s="281"/>
      <c r="R17" s="89" t="s">
        <v>68</v>
      </c>
      <c r="S17" s="97" t="s">
        <v>7</v>
      </c>
      <c r="T17" s="96" t="s">
        <v>7</v>
      </c>
      <c r="U17" s="96">
        <v>11225</v>
      </c>
      <c r="V17" s="96" t="s">
        <v>7</v>
      </c>
      <c r="W17" s="96">
        <v>9571</v>
      </c>
      <c r="X17" s="86"/>
    </row>
    <row r="18" spans="1:24" ht="16.5" customHeight="1">
      <c r="A18" s="43" t="s">
        <v>10</v>
      </c>
      <c r="B18" s="9" t="s">
        <v>7</v>
      </c>
      <c r="C18" s="6" t="s">
        <v>7</v>
      </c>
      <c r="D18" s="74" t="s">
        <v>7</v>
      </c>
      <c r="E18" s="74" t="s">
        <v>7</v>
      </c>
      <c r="F18" s="74" t="s">
        <v>7</v>
      </c>
      <c r="G18" s="74" t="s">
        <v>7</v>
      </c>
      <c r="H18" s="74" t="s">
        <v>7</v>
      </c>
      <c r="I18" s="74" t="s">
        <v>7</v>
      </c>
      <c r="J18" s="74" t="s">
        <v>7</v>
      </c>
      <c r="K18" s="74" t="s">
        <v>7</v>
      </c>
      <c r="L18" s="74" t="s">
        <v>7</v>
      </c>
      <c r="M18" s="75" t="s">
        <v>7</v>
      </c>
      <c r="O18" s="289" t="s">
        <v>81</v>
      </c>
      <c r="P18" s="288" t="s">
        <v>72</v>
      </c>
      <c r="Q18" s="285"/>
      <c r="R18" s="286"/>
      <c r="S18" s="95">
        <f>SUM(S20,S21,S23)</f>
        <v>511182</v>
      </c>
      <c r="T18" s="94">
        <f>SUM(T20,T21,T23)</f>
        <v>584412</v>
      </c>
      <c r="U18" s="94">
        <f>SUM(U20,U21,U23)</f>
        <v>2798290</v>
      </c>
      <c r="V18" s="94">
        <f>SUM(V20,V21,V23)</f>
        <v>606832</v>
      </c>
      <c r="W18" s="94">
        <f>SUM(W20,W21,W23)</f>
        <v>278539</v>
      </c>
      <c r="X18" s="86"/>
    </row>
    <row r="19" spans="1:24" ht="16.5" customHeight="1">
      <c r="A19" s="43" t="s">
        <v>11</v>
      </c>
      <c r="B19" s="9" t="s">
        <v>7</v>
      </c>
      <c r="C19" s="6" t="s">
        <v>7</v>
      </c>
      <c r="D19" s="74" t="s">
        <v>7</v>
      </c>
      <c r="E19" s="74" t="s">
        <v>7</v>
      </c>
      <c r="F19" s="74" t="s">
        <v>7</v>
      </c>
      <c r="G19" s="74" t="s">
        <v>7</v>
      </c>
      <c r="H19" s="71">
        <f>SUM(I19:M19)</f>
        <v>11</v>
      </c>
      <c r="I19" s="74" t="s">
        <v>7</v>
      </c>
      <c r="J19" s="74" t="s">
        <v>7</v>
      </c>
      <c r="K19" s="74" t="s">
        <v>7</v>
      </c>
      <c r="L19" s="74" t="s">
        <v>7</v>
      </c>
      <c r="M19" s="75">
        <v>11</v>
      </c>
      <c r="O19" s="290"/>
      <c r="P19" s="101"/>
      <c r="Q19" s="280" t="s">
        <v>80</v>
      </c>
      <c r="R19" s="98" t="s">
        <v>79</v>
      </c>
      <c r="S19" s="97">
        <v>3</v>
      </c>
      <c r="T19" s="96">
        <v>1</v>
      </c>
      <c r="U19" s="96">
        <v>3</v>
      </c>
      <c r="V19" s="96">
        <v>2</v>
      </c>
      <c r="W19" s="96">
        <v>1</v>
      </c>
      <c r="X19" s="86"/>
    </row>
    <row r="20" spans="1:24" ht="16.5" customHeight="1">
      <c r="A20" s="43" t="s">
        <v>12</v>
      </c>
      <c r="B20" s="9" t="s">
        <v>7</v>
      </c>
      <c r="C20" s="6" t="s">
        <v>7</v>
      </c>
      <c r="D20" s="74" t="s">
        <v>7</v>
      </c>
      <c r="E20" s="74" t="s">
        <v>7</v>
      </c>
      <c r="F20" s="74" t="s">
        <v>7</v>
      </c>
      <c r="G20" s="74" t="s">
        <v>7</v>
      </c>
      <c r="H20" s="74" t="s">
        <v>7</v>
      </c>
      <c r="I20" s="74" t="s">
        <v>7</v>
      </c>
      <c r="J20" s="74" t="s">
        <v>7</v>
      </c>
      <c r="K20" s="74" t="s">
        <v>7</v>
      </c>
      <c r="L20" s="74" t="s">
        <v>7</v>
      </c>
      <c r="M20" s="75" t="s">
        <v>7</v>
      </c>
      <c r="O20" s="290"/>
      <c r="P20" s="100" t="s">
        <v>71</v>
      </c>
      <c r="Q20" s="281"/>
      <c r="R20" s="89" t="s">
        <v>68</v>
      </c>
      <c r="S20" s="97">
        <v>231763</v>
      </c>
      <c r="T20" s="96">
        <v>144887</v>
      </c>
      <c r="U20" s="96">
        <v>84234</v>
      </c>
      <c r="V20" s="96">
        <v>233168</v>
      </c>
      <c r="W20" s="96">
        <v>41127</v>
      </c>
      <c r="X20" s="86"/>
    </row>
    <row r="21" spans="1:24" ht="16.5" customHeight="1">
      <c r="A21" s="43" t="s">
        <v>13</v>
      </c>
      <c r="B21" s="9" t="s">
        <v>7</v>
      </c>
      <c r="C21" s="6" t="s">
        <v>7</v>
      </c>
      <c r="D21" s="74" t="s">
        <v>7</v>
      </c>
      <c r="E21" s="74" t="s">
        <v>7</v>
      </c>
      <c r="F21" s="74" t="s">
        <v>7</v>
      </c>
      <c r="G21" s="74" t="s">
        <v>7</v>
      </c>
      <c r="H21" s="74" t="s">
        <v>7</v>
      </c>
      <c r="I21" s="74" t="s">
        <v>7</v>
      </c>
      <c r="J21" s="74" t="s">
        <v>7</v>
      </c>
      <c r="K21" s="74" t="s">
        <v>7</v>
      </c>
      <c r="L21" s="74" t="s">
        <v>7</v>
      </c>
      <c r="M21" s="75" t="s">
        <v>7</v>
      </c>
      <c r="O21" s="290"/>
      <c r="P21" s="98"/>
      <c r="Q21" s="99" t="s">
        <v>78</v>
      </c>
      <c r="R21" s="89" t="s">
        <v>68</v>
      </c>
      <c r="S21" s="97">
        <v>279419</v>
      </c>
      <c r="T21" s="96">
        <v>439525</v>
      </c>
      <c r="U21" s="96">
        <v>2714056</v>
      </c>
      <c r="V21" s="96">
        <v>373664</v>
      </c>
      <c r="W21" s="96">
        <v>237412</v>
      </c>
      <c r="X21" s="86"/>
    </row>
    <row r="22" spans="1:24" ht="16.5" customHeight="1">
      <c r="A22" s="43" t="s">
        <v>14</v>
      </c>
      <c r="B22" s="9" t="s">
        <v>7</v>
      </c>
      <c r="C22" s="6" t="s">
        <v>7</v>
      </c>
      <c r="D22" s="71">
        <f>SUM(E22:G22)</f>
        <v>2</v>
      </c>
      <c r="E22" s="74" t="s">
        <v>7</v>
      </c>
      <c r="F22" s="74">
        <v>2</v>
      </c>
      <c r="G22" s="74" t="s">
        <v>7</v>
      </c>
      <c r="H22" s="74" t="s">
        <v>7</v>
      </c>
      <c r="I22" s="74" t="s">
        <v>7</v>
      </c>
      <c r="J22" s="74" t="s">
        <v>7</v>
      </c>
      <c r="K22" s="74" t="s">
        <v>7</v>
      </c>
      <c r="L22" s="74" t="s">
        <v>7</v>
      </c>
      <c r="M22" s="75" t="s">
        <v>7</v>
      </c>
      <c r="O22" s="290"/>
      <c r="P22" s="292" t="s">
        <v>77</v>
      </c>
      <c r="Q22" s="93" t="s">
        <v>76</v>
      </c>
      <c r="R22" s="98" t="s">
        <v>74</v>
      </c>
      <c r="S22" s="97" t="s">
        <v>7</v>
      </c>
      <c r="T22" s="96" t="s">
        <v>7</v>
      </c>
      <c r="U22" s="96" t="s">
        <v>7</v>
      </c>
      <c r="V22" s="96" t="s">
        <v>7</v>
      </c>
      <c r="W22" s="96" t="s">
        <v>7</v>
      </c>
      <c r="X22" s="86"/>
    </row>
    <row r="23" spans="1:24" ht="16.5" customHeight="1">
      <c r="A23" s="44" t="s">
        <v>15</v>
      </c>
      <c r="B23" s="12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3" t="s">
        <v>7</v>
      </c>
      <c r="H23" s="13" t="s">
        <v>7</v>
      </c>
      <c r="I23" s="59" t="s">
        <v>7</v>
      </c>
      <c r="J23" s="59" t="s">
        <v>7</v>
      </c>
      <c r="K23" s="59" t="s">
        <v>7</v>
      </c>
      <c r="L23" s="59" t="s">
        <v>7</v>
      </c>
      <c r="M23" s="14" t="s">
        <v>7</v>
      </c>
      <c r="O23" s="291"/>
      <c r="P23" s="293"/>
      <c r="Q23" s="99" t="s">
        <v>75</v>
      </c>
      <c r="R23" s="98" t="s">
        <v>74</v>
      </c>
      <c r="S23" s="97" t="s">
        <v>7</v>
      </c>
      <c r="T23" s="96" t="s">
        <v>7</v>
      </c>
      <c r="U23" s="96" t="s">
        <v>7</v>
      </c>
      <c r="V23" s="96" t="s">
        <v>7</v>
      </c>
      <c r="W23" s="96" t="s">
        <v>7</v>
      </c>
      <c r="X23" s="86"/>
    </row>
    <row r="24" spans="15:24" ht="16.5" customHeight="1">
      <c r="O24" s="296" t="s">
        <v>73</v>
      </c>
      <c r="P24" s="288" t="s">
        <v>72</v>
      </c>
      <c r="Q24" s="285"/>
      <c r="R24" s="286"/>
      <c r="S24" s="95">
        <f>SUM(S26)</f>
        <v>105956</v>
      </c>
      <c r="T24" s="94">
        <f>SUM(T26)</f>
        <v>100935</v>
      </c>
      <c r="U24" s="94">
        <f>SUM(U26)</f>
        <v>89073</v>
      </c>
      <c r="V24" s="94">
        <f>SUM(V26)</f>
        <v>175954</v>
      </c>
      <c r="W24" s="94">
        <f>SUM(W26)</f>
        <v>273334</v>
      </c>
      <c r="X24" s="86"/>
    </row>
    <row r="25" spans="1:24" s="5" customFormat="1" ht="16.5" customHeight="1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O25" s="297"/>
      <c r="P25" s="292" t="s">
        <v>71</v>
      </c>
      <c r="Q25" s="282" t="s">
        <v>70</v>
      </c>
      <c r="R25" s="92" t="s">
        <v>69</v>
      </c>
      <c r="S25" s="91">
        <v>2</v>
      </c>
      <c r="T25" s="90">
        <v>2</v>
      </c>
      <c r="U25" s="90">
        <v>6</v>
      </c>
      <c r="V25" s="90">
        <v>4</v>
      </c>
      <c r="W25" s="90">
        <v>3</v>
      </c>
      <c r="X25" s="86"/>
    </row>
    <row r="26" spans="1:24" s="5" customFormat="1" ht="16.5" customHeight="1">
      <c r="A26" s="307" t="s">
        <v>54</v>
      </c>
      <c r="B26" s="45"/>
      <c r="C26" s="326" t="s">
        <v>45</v>
      </c>
      <c r="D26" s="327"/>
      <c r="E26" s="327"/>
      <c r="F26" s="327"/>
      <c r="G26" s="328"/>
      <c r="H26" s="46"/>
      <c r="I26" s="45"/>
      <c r="J26" s="45"/>
      <c r="K26" s="47"/>
      <c r="M26" s="48"/>
      <c r="O26" s="298"/>
      <c r="P26" s="293"/>
      <c r="Q26" s="283"/>
      <c r="R26" s="89" t="s">
        <v>68</v>
      </c>
      <c r="S26" s="88">
        <v>105956</v>
      </c>
      <c r="T26" s="87">
        <v>100935</v>
      </c>
      <c r="U26" s="87">
        <v>89073</v>
      </c>
      <c r="V26" s="87">
        <v>175954</v>
      </c>
      <c r="W26" s="87">
        <v>273334</v>
      </c>
      <c r="X26" s="86"/>
    </row>
    <row r="27" spans="1:24" s="5" customFormat="1" ht="16.5" customHeight="1">
      <c r="A27" s="308"/>
      <c r="B27" s="49" t="s">
        <v>16</v>
      </c>
      <c r="C27" s="314" t="s">
        <v>2</v>
      </c>
      <c r="D27" s="329" t="s">
        <v>17</v>
      </c>
      <c r="E27" s="330"/>
      <c r="F27" s="329" t="s">
        <v>18</v>
      </c>
      <c r="G27" s="330"/>
      <c r="H27" s="50" t="s">
        <v>19</v>
      </c>
      <c r="I27" s="49" t="s">
        <v>20</v>
      </c>
      <c r="J27" s="49" t="s">
        <v>21</v>
      </c>
      <c r="K27" s="51" t="s">
        <v>22</v>
      </c>
      <c r="O27" s="127" t="s">
        <v>67</v>
      </c>
      <c r="P27" s="86"/>
      <c r="Q27" s="86"/>
      <c r="R27" s="86"/>
      <c r="S27" s="86"/>
      <c r="T27" s="86"/>
      <c r="U27" s="86"/>
      <c r="V27" s="86"/>
      <c r="W27" s="86"/>
      <c r="X27" s="86"/>
    </row>
    <row r="28" spans="1:24" s="5" customFormat="1" ht="16.5" customHeight="1">
      <c r="A28" s="308"/>
      <c r="B28" s="49"/>
      <c r="C28" s="295"/>
      <c r="D28" s="305" t="s">
        <v>46</v>
      </c>
      <c r="E28" s="314" t="s">
        <v>23</v>
      </c>
      <c r="F28" s="305" t="s">
        <v>46</v>
      </c>
      <c r="G28" s="314" t="s">
        <v>23</v>
      </c>
      <c r="H28" s="49"/>
      <c r="I28" s="49"/>
      <c r="J28" s="49"/>
      <c r="K28" s="52"/>
      <c r="O28" s="86" t="s">
        <v>66</v>
      </c>
      <c r="P28" s="86"/>
      <c r="Q28" s="86"/>
      <c r="R28" s="86"/>
      <c r="S28" s="86"/>
      <c r="T28" s="86"/>
      <c r="U28" s="86"/>
      <c r="V28" s="86"/>
      <c r="W28" s="86"/>
      <c r="X28" s="86"/>
    </row>
    <row r="29" spans="1:11" s="5" customFormat="1" ht="16.5" customHeight="1">
      <c r="A29" s="309"/>
      <c r="B29" s="53" t="s">
        <v>47</v>
      </c>
      <c r="C29" s="54" t="s">
        <v>48</v>
      </c>
      <c r="D29" s="306"/>
      <c r="E29" s="315"/>
      <c r="F29" s="306"/>
      <c r="G29" s="315"/>
      <c r="H29" s="54" t="s">
        <v>24</v>
      </c>
      <c r="I29" s="54" t="s">
        <v>24</v>
      </c>
      <c r="J29" s="54" t="s">
        <v>24</v>
      </c>
      <c r="K29" s="55" t="s">
        <v>24</v>
      </c>
    </row>
    <row r="30" spans="1:11" s="5" customFormat="1" ht="16.5" customHeight="1">
      <c r="A30" s="40" t="s">
        <v>52</v>
      </c>
      <c r="B30" s="15">
        <v>30</v>
      </c>
      <c r="C30" s="16" t="s">
        <v>7</v>
      </c>
      <c r="D30" s="16" t="s">
        <v>7</v>
      </c>
      <c r="E30" s="16" t="s">
        <v>7</v>
      </c>
      <c r="F30" s="17" t="s">
        <v>7</v>
      </c>
      <c r="G30" s="17" t="s">
        <v>7</v>
      </c>
      <c r="H30" s="17" t="s">
        <v>7</v>
      </c>
      <c r="I30" s="17" t="s">
        <v>7</v>
      </c>
      <c r="J30" s="17">
        <v>141</v>
      </c>
      <c r="K30" s="17" t="s">
        <v>7</v>
      </c>
    </row>
    <row r="31" spans="1:11" s="5" customFormat="1" ht="16.5" customHeight="1">
      <c r="A31" s="41" t="s">
        <v>59</v>
      </c>
      <c r="B31" s="18">
        <v>48</v>
      </c>
      <c r="C31" s="19" t="s">
        <v>7</v>
      </c>
      <c r="D31" s="19" t="s">
        <v>7</v>
      </c>
      <c r="E31" s="19" t="s">
        <v>7</v>
      </c>
      <c r="F31" s="19" t="s">
        <v>7</v>
      </c>
      <c r="G31" s="19" t="s">
        <v>7</v>
      </c>
      <c r="H31" s="19">
        <v>2</v>
      </c>
      <c r="I31" s="19" t="s">
        <v>7</v>
      </c>
      <c r="J31" s="19">
        <v>350</v>
      </c>
      <c r="K31" s="19" t="s">
        <v>7</v>
      </c>
    </row>
    <row r="32" spans="1:11" s="5" customFormat="1" ht="16.5" customHeight="1">
      <c r="A32" s="41" t="s">
        <v>60</v>
      </c>
      <c r="B32" s="77">
        <v>21</v>
      </c>
      <c r="C32" s="78">
        <f>SUM(D32:G32)</f>
        <v>2738.3999999999996</v>
      </c>
      <c r="D32" s="78" t="s">
        <v>7</v>
      </c>
      <c r="E32" s="78">
        <v>1484.3</v>
      </c>
      <c r="F32" s="78" t="s">
        <v>7</v>
      </c>
      <c r="G32" s="78">
        <v>1254.1</v>
      </c>
      <c r="H32" s="79" t="s">
        <v>7</v>
      </c>
      <c r="I32" s="79" t="s">
        <v>7</v>
      </c>
      <c r="J32" s="79">
        <v>771</v>
      </c>
      <c r="K32" s="19">
        <v>3</v>
      </c>
    </row>
    <row r="33" spans="1:11" s="5" customFormat="1" ht="16.5" customHeight="1">
      <c r="A33" s="41" t="s">
        <v>61</v>
      </c>
      <c r="B33" s="77">
        <v>5</v>
      </c>
      <c r="C33" s="78">
        <f>SUM(D33:G33)</f>
        <v>16.6</v>
      </c>
      <c r="D33" s="78">
        <v>9.1</v>
      </c>
      <c r="E33" s="78">
        <v>7.5</v>
      </c>
      <c r="F33" s="78" t="s">
        <v>7</v>
      </c>
      <c r="G33" s="78" t="s">
        <v>7</v>
      </c>
      <c r="H33" s="79" t="s">
        <v>7</v>
      </c>
      <c r="I33" s="79" t="s">
        <v>7</v>
      </c>
      <c r="J33" s="79">
        <v>154</v>
      </c>
      <c r="K33" s="19">
        <v>3</v>
      </c>
    </row>
    <row r="34" spans="1:11" ht="16.5" customHeight="1">
      <c r="A34" s="60" t="s">
        <v>62</v>
      </c>
      <c r="B34" s="76">
        <f>SUM(B36:B43)</f>
        <v>8</v>
      </c>
      <c r="C34" s="84">
        <f>SUM(C36:C43)</f>
        <v>6.43</v>
      </c>
      <c r="D34" s="84">
        <f>SUM(D36:D43)</f>
        <v>6.43</v>
      </c>
      <c r="E34" s="63" t="s">
        <v>7</v>
      </c>
      <c r="F34" s="63" t="s">
        <v>7</v>
      </c>
      <c r="G34" s="63" t="s">
        <v>7</v>
      </c>
      <c r="H34" s="85">
        <f>SUM(H36:H43)</f>
        <v>4</v>
      </c>
      <c r="I34" s="64" t="s">
        <v>7</v>
      </c>
      <c r="J34" s="76">
        <f>SUM(J36:J43)</f>
        <v>10</v>
      </c>
      <c r="K34" s="64" t="s">
        <v>7</v>
      </c>
    </row>
    <row r="35" spans="1:11" ht="16.5" customHeight="1">
      <c r="A35" s="42"/>
      <c r="B35" s="80"/>
      <c r="C35" s="81"/>
      <c r="D35" s="81"/>
      <c r="E35" s="81"/>
      <c r="F35" s="81"/>
      <c r="G35" s="81"/>
      <c r="H35" s="82"/>
      <c r="I35" s="82"/>
      <c r="J35" s="82"/>
      <c r="K35" s="8"/>
    </row>
    <row r="36" spans="1:22" ht="16.5" customHeight="1">
      <c r="A36" s="43" t="s">
        <v>8</v>
      </c>
      <c r="B36" s="83" t="s">
        <v>7</v>
      </c>
      <c r="C36" s="78" t="s">
        <v>7</v>
      </c>
      <c r="D36" s="78" t="s">
        <v>7</v>
      </c>
      <c r="E36" s="78" t="s">
        <v>7</v>
      </c>
      <c r="F36" s="78" t="s">
        <v>7</v>
      </c>
      <c r="G36" s="78" t="s">
        <v>7</v>
      </c>
      <c r="H36" s="79" t="s">
        <v>7</v>
      </c>
      <c r="I36" s="79" t="s">
        <v>7</v>
      </c>
      <c r="J36" s="79" t="s">
        <v>7</v>
      </c>
      <c r="K36" s="19" t="s">
        <v>7</v>
      </c>
      <c r="L36" s="4"/>
      <c r="O36" s="284" t="s">
        <v>110</v>
      </c>
      <c r="P36" s="284"/>
      <c r="Q36" s="284"/>
      <c r="R36" s="284"/>
      <c r="S36" s="284"/>
      <c r="T36" s="284"/>
      <c r="U36" s="284"/>
      <c r="V36" s="284"/>
    </row>
    <row r="37" spans="1:22" s="1" customFormat="1" ht="16.5" customHeight="1" thickBot="1">
      <c r="A37" s="43" t="s">
        <v>9</v>
      </c>
      <c r="B37" s="77">
        <v>1</v>
      </c>
      <c r="C37" s="78">
        <f>SUM(D37:G37)</f>
        <v>2.4</v>
      </c>
      <c r="D37" s="78">
        <v>2.4</v>
      </c>
      <c r="E37" s="78" t="s">
        <v>7</v>
      </c>
      <c r="F37" s="78" t="s">
        <v>7</v>
      </c>
      <c r="G37" s="78" t="s">
        <v>7</v>
      </c>
      <c r="H37" s="79">
        <v>1</v>
      </c>
      <c r="I37" s="79" t="s">
        <v>7</v>
      </c>
      <c r="J37" s="79" t="s">
        <v>7</v>
      </c>
      <c r="K37" s="19" t="s">
        <v>7</v>
      </c>
      <c r="L37" s="3"/>
      <c r="M37" s="4"/>
      <c r="O37" s="86"/>
      <c r="P37" s="107"/>
      <c r="Q37" s="107"/>
      <c r="R37" s="107"/>
      <c r="S37" s="107"/>
      <c r="T37" s="107"/>
      <c r="U37" s="107"/>
      <c r="V37" s="125" t="s">
        <v>109</v>
      </c>
    </row>
    <row r="38" spans="1:22" s="1" customFormat="1" ht="16.5" customHeight="1">
      <c r="A38" s="43" t="s">
        <v>10</v>
      </c>
      <c r="B38" s="83" t="s">
        <v>7</v>
      </c>
      <c r="C38" s="78" t="s">
        <v>7</v>
      </c>
      <c r="D38" s="78" t="s">
        <v>7</v>
      </c>
      <c r="E38" s="78" t="s">
        <v>7</v>
      </c>
      <c r="F38" s="78" t="s">
        <v>7</v>
      </c>
      <c r="G38" s="78" t="s">
        <v>7</v>
      </c>
      <c r="H38" s="79" t="s">
        <v>7</v>
      </c>
      <c r="I38" s="79" t="s">
        <v>7</v>
      </c>
      <c r="J38" s="79" t="s">
        <v>7</v>
      </c>
      <c r="K38" s="19" t="s">
        <v>7</v>
      </c>
      <c r="L38" s="56"/>
      <c r="O38" s="277" t="s">
        <v>111</v>
      </c>
      <c r="P38" s="278"/>
      <c r="Q38" s="279"/>
      <c r="R38" s="105" t="s">
        <v>96</v>
      </c>
      <c r="S38" s="105" t="s">
        <v>95</v>
      </c>
      <c r="T38" s="105" t="s">
        <v>93</v>
      </c>
      <c r="U38" s="105" t="s">
        <v>91</v>
      </c>
      <c r="V38" s="104" t="s">
        <v>89</v>
      </c>
    </row>
    <row r="39" spans="1:22" s="1" customFormat="1" ht="16.5" customHeight="1">
      <c r="A39" s="43" t="s">
        <v>11</v>
      </c>
      <c r="B39" s="83">
        <v>2</v>
      </c>
      <c r="C39" s="78">
        <f>SUM(D39:G39)</f>
        <v>4.03</v>
      </c>
      <c r="D39" s="78">
        <v>4.03</v>
      </c>
      <c r="E39" s="78" t="s">
        <v>7</v>
      </c>
      <c r="F39" s="78" t="s">
        <v>7</v>
      </c>
      <c r="G39" s="78" t="s">
        <v>7</v>
      </c>
      <c r="H39" s="79" t="s">
        <v>7</v>
      </c>
      <c r="I39" s="79" t="s">
        <v>7</v>
      </c>
      <c r="J39" s="79" t="s">
        <v>7</v>
      </c>
      <c r="K39" s="19" t="s">
        <v>7</v>
      </c>
      <c r="L39" s="57"/>
      <c r="M39" s="56"/>
      <c r="O39" s="124"/>
      <c r="P39" s="123"/>
      <c r="Q39" s="122" t="s">
        <v>104</v>
      </c>
      <c r="R39" s="121">
        <v>9266</v>
      </c>
      <c r="S39" s="120">
        <v>15205</v>
      </c>
      <c r="T39" s="120">
        <v>13868</v>
      </c>
      <c r="U39" s="120">
        <v>9933</v>
      </c>
      <c r="V39" s="120">
        <v>10031</v>
      </c>
    </row>
    <row r="40" spans="1:22" s="1" customFormat="1" ht="16.5" customHeight="1">
      <c r="A40" s="43" t="s">
        <v>12</v>
      </c>
      <c r="B40" s="21" t="s">
        <v>7</v>
      </c>
      <c r="C40" s="20" t="s">
        <v>7</v>
      </c>
      <c r="D40" s="20" t="s">
        <v>7</v>
      </c>
      <c r="E40" s="20" t="s">
        <v>7</v>
      </c>
      <c r="F40" s="20" t="s">
        <v>7</v>
      </c>
      <c r="G40" s="20" t="s">
        <v>7</v>
      </c>
      <c r="H40" s="19" t="s">
        <v>7</v>
      </c>
      <c r="I40" s="19" t="s">
        <v>7</v>
      </c>
      <c r="J40" s="19" t="s">
        <v>7</v>
      </c>
      <c r="K40" s="19" t="s">
        <v>7</v>
      </c>
      <c r="L40" s="57"/>
      <c r="M40" s="57"/>
      <c r="O40" s="275" t="s">
        <v>107</v>
      </c>
      <c r="P40" s="275"/>
      <c r="Q40" s="100" t="s">
        <v>102</v>
      </c>
      <c r="R40" s="91" t="s">
        <v>7</v>
      </c>
      <c r="S40" s="90" t="s">
        <v>7</v>
      </c>
      <c r="T40" s="90" t="s">
        <v>7</v>
      </c>
      <c r="U40" s="90" t="s">
        <v>7</v>
      </c>
      <c r="V40" s="90" t="s">
        <v>7</v>
      </c>
    </row>
    <row r="41" spans="1:22" s="1" customFormat="1" ht="16.5" customHeight="1">
      <c r="A41" s="43" t="s">
        <v>13</v>
      </c>
      <c r="B41" s="21" t="s">
        <v>7</v>
      </c>
      <c r="C41" s="20" t="s">
        <v>7</v>
      </c>
      <c r="D41" s="20" t="s">
        <v>7</v>
      </c>
      <c r="E41" s="20" t="s">
        <v>7</v>
      </c>
      <c r="F41" s="20" t="s">
        <v>7</v>
      </c>
      <c r="G41" s="20" t="s">
        <v>7</v>
      </c>
      <c r="H41" s="19" t="s">
        <v>7</v>
      </c>
      <c r="I41" s="19" t="s">
        <v>7</v>
      </c>
      <c r="J41" s="19" t="s">
        <v>7</v>
      </c>
      <c r="K41" s="19" t="s">
        <v>7</v>
      </c>
      <c r="L41" s="57"/>
      <c r="M41" s="57"/>
      <c r="O41" s="108"/>
      <c r="P41" s="108"/>
      <c r="Q41" s="100" t="s">
        <v>105</v>
      </c>
      <c r="R41" s="91">
        <v>17624</v>
      </c>
      <c r="S41" s="90">
        <v>15765</v>
      </c>
      <c r="T41" s="90">
        <v>13632</v>
      </c>
      <c r="U41" s="90">
        <v>11081</v>
      </c>
      <c r="V41" s="90">
        <v>14208</v>
      </c>
    </row>
    <row r="42" spans="1:22" s="1" customFormat="1" ht="16.5" customHeight="1">
      <c r="A42" s="43" t="s">
        <v>14</v>
      </c>
      <c r="B42" s="21">
        <v>2</v>
      </c>
      <c r="C42" s="20" t="s">
        <v>7</v>
      </c>
      <c r="D42" s="20" t="s">
        <v>7</v>
      </c>
      <c r="E42" s="20" t="s">
        <v>7</v>
      </c>
      <c r="F42" s="20" t="s">
        <v>7</v>
      </c>
      <c r="G42" s="20" t="s">
        <v>7</v>
      </c>
      <c r="H42" s="19">
        <v>3</v>
      </c>
      <c r="I42" s="19" t="s">
        <v>7</v>
      </c>
      <c r="J42" s="19" t="s">
        <v>7</v>
      </c>
      <c r="K42" s="19" t="s">
        <v>7</v>
      </c>
      <c r="L42" s="57"/>
      <c r="M42" s="57"/>
      <c r="O42" s="108"/>
      <c r="P42" s="108"/>
      <c r="Q42" s="100" t="s">
        <v>104</v>
      </c>
      <c r="R42" s="119">
        <v>0</v>
      </c>
      <c r="S42" s="106" t="s">
        <v>7</v>
      </c>
      <c r="T42" s="90" t="s">
        <v>7</v>
      </c>
      <c r="U42" s="90" t="s">
        <v>7</v>
      </c>
      <c r="V42" s="90" t="s">
        <v>7</v>
      </c>
    </row>
    <row r="43" spans="1:22" s="1" customFormat="1" ht="16.5" customHeight="1">
      <c r="A43" s="44" t="s">
        <v>15</v>
      </c>
      <c r="B43" s="22">
        <v>3</v>
      </c>
      <c r="C43" s="38" t="s">
        <v>7</v>
      </c>
      <c r="D43" s="38" t="s">
        <v>7</v>
      </c>
      <c r="E43" s="38" t="s">
        <v>7</v>
      </c>
      <c r="F43" s="38" t="s">
        <v>7</v>
      </c>
      <c r="G43" s="38" t="s">
        <v>7</v>
      </c>
      <c r="H43" s="23" t="s">
        <v>7</v>
      </c>
      <c r="I43" s="23" t="s">
        <v>7</v>
      </c>
      <c r="J43" s="23">
        <v>10</v>
      </c>
      <c r="K43" s="23" t="s">
        <v>7</v>
      </c>
      <c r="L43" s="57"/>
      <c r="M43" s="57"/>
      <c r="O43" s="275" t="s">
        <v>113</v>
      </c>
      <c r="P43" s="275"/>
      <c r="Q43" s="100" t="s">
        <v>102</v>
      </c>
      <c r="R43" s="91" t="s">
        <v>7</v>
      </c>
      <c r="S43" s="90" t="s">
        <v>7</v>
      </c>
      <c r="T43" s="90" t="s">
        <v>7</v>
      </c>
      <c r="U43" s="90" t="s">
        <v>7</v>
      </c>
      <c r="V43" s="90" t="s">
        <v>7</v>
      </c>
    </row>
    <row r="44" spans="12:22" s="1" customFormat="1" ht="16.5" customHeight="1">
      <c r="L44" s="57"/>
      <c r="M44" s="57"/>
      <c r="O44" s="275"/>
      <c r="P44" s="275"/>
      <c r="Q44" s="100" t="s">
        <v>105</v>
      </c>
      <c r="R44" s="91">
        <v>0</v>
      </c>
      <c r="S44" s="90" t="s">
        <v>7</v>
      </c>
      <c r="T44" s="90" t="s">
        <v>7</v>
      </c>
      <c r="U44" s="90" t="s">
        <v>7</v>
      </c>
      <c r="V44" s="90" t="s">
        <v>7</v>
      </c>
    </row>
    <row r="45" spans="1:22" s="1" customFormat="1" ht="16.5" customHeight="1" thickBo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275"/>
      <c r="P45" s="275"/>
      <c r="Q45" s="100" t="s">
        <v>104</v>
      </c>
      <c r="R45" s="91" t="s">
        <v>7</v>
      </c>
      <c r="S45" s="90" t="s">
        <v>7</v>
      </c>
      <c r="T45" s="90" t="s">
        <v>7</v>
      </c>
      <c r="U45" s="90" t="s">
        <v>7</v>
      </c>
      <c r="V45" s="90" t="s">
        <v>7</v>
      </c>
    </row>
    <row r="46" spans="1:22" s="1" customFormat="1" ht="16.5" customHeight="1">
      <c r="A46" s="307" t="s">
        <v>55</v>
      </c>
      <c r="B46" s="294" t="s">
        <v>35</v>
      </c>
      <c r="C46" s="294" t="s">
        <v>36</v>
      </c>
      <c r="D46" s="294" t="s">
        <v>37</v>
      </c>
      <c r="E46" s="294" t="s">
        <v>38</v>
      </c>
      <c r="F46" s="294" t="s">
        <v>25</v>
      </c>
      <c r="G46" s="294" t="s">
        <v>12</v>
      </c>
      <c r="H46" s="294" t="s">
        <v>26</v>
      </c>
      <c r="I46" s="294" t="s">
        <v>27</v>
      </c>
      <c r="J46" s="294" t="s">
        <v>28</v>
      </c>
      <c r="K46" s="301" t="s">
        <v>39</v>
      </c>
      <c r="L46" s="302"/>
      <c r="M46" s="57"/>
      <c r="O46" s="275" t="s">
        <v>114</v>
      </c>
      <c r="P46" s="275"/>
      <c r="Q46" s="100" t="s">
        <v>102</v>
      </c>
      <c r="R46" s="91" t="s">
        <v>7</v>
      </c>
      <c r="S46" s="90" t="s">
        <v>7</v>
      </c>
      <c r="T46" s="90" t="s">
        <v>7</v>
      </c>
      <c r="U46" s="90" t="s">
        <v>7</v>
      </c>
      <c r="V46" s="90" t="s">
        <v>7</v>
      </c>
    </row>
    <row r="47" spans="1:22" s="1" customFormat="1" ht="16.5" customHeight="1">
      <c r="A47" s="310"/>
      <c r="B47" s="295"/>
      <c r="C47" s="295"/>
      <c r="D47" s="295"/>
      <c r="E47" s="295"/>
      <c r="F47" s="295"/>
      <c r="G47" s="295"/>
      <c r="H47" s="295"/>
      <c r="I47" s="295"/>
      <c r="J47" s="295"/>
      <c r="K47" s="303"/>
      <c r="L47" s="304"/>
      <c r="M47" s="57"/>
      <c r="O47" s="275"/>
      <c r="P47" s="275"/>
      <c r="Q47" s="100" t="s">
        <v>105</v>
      </c>
      <c r="R47" s="91" t="s">
        <v>7</v>
      </c>
      <c r="S47" s="90" t="s">
        <v>7</v>
      </c>
      <c r="T47" s="90" t="s">
        <v>7</v>
      </c>
      <c r="U47" s="90" t="s">
        <v>7</v>
      </c>
      <c r="V47" s="90" t="s">
        <v>7</v>
      </c>
    </row>
    <row r="48" spans="1:22" s="1" customFormat="1" ht="16.5" customHeight="1">
      <c r="A48" s="311"/>
      <c r="B48" s="58" t="s">
        <v>24</v>
      </c>
      <c r="C48" s="58" t="s">
        <v>24</v>
      </c>
      <c r="D48" s="58" t="s">
        <v>24</v>
      </c>
      <c r="E48" s="58" t="s">
        <v>29</v>
      </c>
      <c r="F48" s="58" t="s">
        <v>24</v>
      </c>
      <c r="G48" s="58" t="s">
        <v>24</v>
      </c>
      <c r="H48" s="58" t="s">
        <v>24</v>
      </c>
      <c r="I48" s="58" t="s">
        <v>30</v>
      </c>
      <c r="J48" s="58" t="s">
        <v>31</v>
      </c>
      <c r="K48" s="331" t="s">
        <v>32</v>
      </c>
      <c r="L48" s="332"/>
      <c r="M48" s="57"/>
      <c r="O48" s="275"/>
      <c r="P48" s="275"/>
      <c r="Q48" s="100" t="s">
        <v>104</v>
      </c>
      <c r="R48" s="91" t="s">
        <v>7</v>
      </c>
      <c r="S48" s="90" t="s">
        <v>7</v>
      </c>
      <c r="T48" s="90" t="s">
        <v>7</v>
      </c>
      <c r="U48" s="90" t="s">
        <v>7</v>
      </c>
      <c r="V48" s="90" t="s">
        <v>7</v>
      </c>
    </row>
    <row r="49" spans="1:22" s="1" customFormat="1" ht="16.5" customHeight="1">
      <c r="A49" s="40" t="s">
        <v>52</v>
      </c>
      <c r="B49" s="24">
        <v>166</v>
      </c>
      <c r="C49" s="25" t="s">
        <v>7</v>
      </c>
      <c r="D49" s="25" t="s">
        <v>7</v>
      </c>
      <c r="E49" s="26" t="s">
        <v>7</v>
      </c>
      <c r="F49" s="25" t="s">
        <v>7</v>
      </c>
      <c r="G49" s="25" t="s">
        <v>7</v>
      </c>
      <c r="H49" s="25" t="s">
        <v>7</v>
      </c>
      <c r="I49" s="25" t="s">
        <v>7</v>
      </c>
      <c r="J49" s="27" t="s">
        <v>7</v>
      </c>
      <c r="K49" s="325" t="s">
        <v>33</v>
      </c>
      <c r="L49" s="325"/>
      <c r="M49" s="57"/>
      <c r="O49" s="275" t="s">
        <v>106</v>
      </c>
      <c r="P49" s="275"/>
      <c r="Q49" s="100" t="s">
        <v>102</v>
      </c>
      <c r="R49" s="91" t="s">
        <v>7</v>
      </c>
      <c r="S49" s="90" t="s">
        <v>7</v>
      </c>
      <c r="T49" s="90" t="s">
        <v>7</v>
      </c>
      <c r="U49" s="90" t="s">
        <v>7</v>
      </c>
      <c r="V49" s="90" t="s">
        <v>7</v>
      </c>
    </row>
    <row r="50" spans="1:22" s="1" customFormat="1" ht="16.5" customHeight="1">
      <c r="A50" s="41" t="s">
        <v>59</v>
      </c>
      <c r="B50" s="28">
        <v>330</v>
      </c>
      <c r="C50" s="2" t="s">
        <v>7</v>
      </c>
      <c r="D50" s="2">
        <v>4</v>
      </c>
      <c r="E50" s="2" t="s">
        <v>7</v>
      </c>
      <c r="F50" s="2" t="s">
        <v>7</v>
      </c>
      <c r="G50" s="2">
        <v>27</v>
      </c>
      <c r="H50" s="2">
        <v>1</v>
      </c>
      <c r="I50" s="2" t="s">
        <v>7</v>
      </c>
      <c r="J50" s="29" t="s">
        <v>7</v>
      </c>
      <c r="K50" s="333">
        <v>7997385</v>
      </c>
      <c r="L50" s="333"/>
      <c r="M50" s="57"/>
      <c r="O50" s="275"/>
      <c r="P50" s="275"/>
      <c r="Q50" s="100" t="s">
        <v>105</v>
      </c>
      <c r="R50" s="91" t="s">
        <v>7</v>
      </c>
      <c r="S50" s="90" t="s">
        <v>7</v>
      </c>
      <c r="T50" s="90" t="s">
        <v>7</v>
      </c>
      <c r="U50" s="90" t="s">
        <v>7</v>
      </c>
      <c r="V50" s="90" t="s">
        <v>7</v>
      </c>
    </row>
    <row r="51" spans="1:22" s="1" customFormat="1" ht="16.5" customHeight="1">
      <c r="A51" s="41" t="s">
        <v>60</v>
      </c>
      <c r="B51" s="28">
        <v>656</v>
      </c>
      <c r="C51" s="2" t="s">
        <v>7</v>
      </c>
      <c r="D51" s="2">
        <v>11</v>
      </c>
      <c r="E51" s="2" t="s">
        <v>7</v>
      </c>
      <c r="F51" s="2" t="s">
        <v>53</v>
      </c>
      <c r="G51" s="2">
        <v>157</v>
      </c>
      <c r="H51" s="2">
        <v>17</v>
      </c>
      <c r="I51" s="2">
        <v>103</v>
      </c>
      <c r="J51" s="29">
        <v>109</v>
      </c>
      <c r="K51" s="334">
        <v>31747744</v>
      </c>
      <c r="L51" s="334"/>
      <c r="M51" s="57"/>
      <c r="O51" s="275"/>
      <c r="P51" s="275"/>
      <c r="Q51" s="100" t="s">
        <v>104</v>
      </c>
      <c r="R51" s="91">
        <v>0</v>
      </c>
      <c r="S51" s="90" t="s">
        <v>7</v>
      </c>
      <c r="T51" s="90" t="s">
        <v>7</v>
      </c>
      <c r="U51" s="90" t="s">
        <v>7</v>
      </c>
      <c r="V51" s="90" t="s">
        <v>7</v>
      </c>
    </row>
    <row r="52" spans="1:22" ht="16.5" customHeight="1">
      <c r="A52" s="41" t="s">
        <v>61</v>
      </c>
      <c r="B52" s="28">
        <v>102</v>
      </c>
      <c r="C52" s="2" t="s">
        <v>7</v>
      </c>
      <c r="D52" s="2" t="s">
        <v>7</v>
      </c>
      <c r="E52" s="2" t="s">
        <v>7</v>
      </c>
      <c r="F52" s="2" t="s">
        <v>7</v>
      </c>
      <c r="G52" s="2">
        <v>38</v>
      </c>
      <c r="H52" s="2" t="s">
        <v>7</v>
      </c>
      <c r="I52" s="2" t="s">
        <v>7</v>
      </c>
      <c r="J52" s="29" t="s">
        <v>7</v>
      </c>
      <c r="K52" s="300">
        <v>6792048</v>
      </c>
      <c r="L52" s="300"/>
      <c r="M52" s="4"/>
      <c r="O52" s="275" t="s">
        <v>115</v>
      </c>
      <c r="P52" s="275"/>
      <c r="Q52" s="100" t="s">
        <v>102</v>
      </c>
      <c r="R52" s="91" t="s">
        <v>7</v>
      </c>
      <c r="S52" s="90" t="s">
        <v>7</v>
      </c>
      <c r="T52" s="90" t="s">
        <v>7</v>
      </c>
      <c r="U52" s="90" t="s">
        <v>7</v>
      </c>
      <c r="V52" s="90" t="s">
        <v>7</v>
      </c>
    </row>
    <row r="53" spans="1:22" ht="16.5" customHeight="1">
      <c r="A53" s="60" t="s">
        <v>62</v>
      </c>
      <c r="B53" s="76">
        <f>SUM(B56,B58)</f>
        <v>44</v>
      </c>
      <c r="C53" s="61" t="s">
        <v>7</v>
      </c>
      <c r="D53" s="76">
        <f>SUM(D55:D62)</f>
        <v>2</v>
      </c>
      <c r="E53" s="61" t="s">
        <v>7</v>
      </c>
      <c r="F53" s="61" t="s">
        <v>7</v>
      </c>
      <c r="G53" s="61" t="s">
        <v>7</v>
      </c>
      <c r="H53" s="61" t="s">
        <v>7</v>
      </c>
      <c r="I53" s="61" t="s">
        <v>7</v>
      </c>
      <c r="J53" s="61" t="s">
        <v>7</v>
      </c>
      <c r="K53" s="335">
        <f>SUM(K55:L62)</f>
        <v>3565207</v>
      </c>
      <c r="L53" s="336"/>
      <c r="M53" s="62"/>
      <c r="O53" s="275"/>
      <c r="P53" s="275"/>
      <c r="Q53" s="100" t="s">
        <v>105</v>
      </c>
      <c r="R53" s="91">
        <v>0</v>
      </c>
      <c r="S53" s="90" t="s">
        <v>7</v>
      </c>
      <c r="T53" s="90" t="s">
        <v>7</v>
      </c>
      <c r="U53" s="90" t="s">
        <v>7</v>
      </c>
      <c r="V53" s="90" t="s">
        <v>7</v>
      </c>
    </row>
    <row r="54" spans="1:22" ht="16.5" customHeight="1">
      <c r="A54" s="42"/>
      <c r="B54" s="30"/>
      <c r="C54" s="31"/>
      <c r="D54" s="31"/>
      <c r="E54" s="31"/>
      <c r="F54" s="31"/>
      <c r="G54" s="31"/>
      <c r="H54" s="31"/>
      <c r="I54" s="31"/>
      <c r="J54" s="8"/>
      <c r="K54" s="300"/>
      <c r="L54" s="300"/>
      <c r="M54" s="4"/>
      <c r="O54" s="275"/>
      <c r="P54" s="275"/>
      <c r="Q54" s="100" t="s">
        <v>104</v>
      </c>
      <c r="R54" s="91">
        <v>0</v>
      </c>
      <c r="S54" s="90" t="s">
        <v>7</v>
      </c>
      <c r="T54" s="90" t="s">
        <v>7</v>
      </c>
      <c r="U54" s="90" t="s">
        <v>7</v>
      </c>
      <c r="V54" s="90" t="s">
        <v>7</v>
      </c>
    </row>
    <row r="55" spans="1:22" ht="16.5" customHeight="1">
      <c r="A55" s="43" t="s">
        <v>8</v>
      </c>
      <c r="B55" s="28" t="s">
        <v>7</v>
      </c>
      <c r="C55" s="2" t="s">
        <v>7</v>
      </c>
      <c r="D55" s="2" t="s">
        <v>7</v>
      </c>
      <c r="E55" s="2" t="s">
        <v>7</v>
      </c>
      <c r="F55" s="2" t="s">
        <v>7</v>
      </c>
      <c r="G55" s="2" t="s">
        <v>7</v>
      </c>
      <c r="H55" s="2" t="s">
        <v>7</v>
      </c>
      <c r="I55" s="2" t="s">
        <v>7</v>
      </c>
      <c r="J55" s="2" t="s">
        <v>7</v>
      </c>
      <c r="K55" s="300" t="s">
        <v>51</v>
      </c>
      <c r="L55" s="300"/>
      <c r="M55" s="4"/>
      <c r="O55" s="275" t="s">
        <v>116</v>
      </c>
      <c r="P55" s="275"/>
      <c r="Q55" s="100" t="s">
        <v>102</v>
      </c>
      <c r="R55" s="91" t="s">
        <v>7</v>
      </c>
      <c r="S55" s="90" t="s">
        <v>7</v>
      </c>
      <c r="T55" s="90" t="s">
        <v>7</v>
      </c>
      <c r="U55" s="90" t="s">
        <v>7</v>
      </c>
      <c r="V55" s="90" t="s">
        <v>7</v>
      </c>
    </row>
    <row r="56" spans="1:22" ht="16.5" customHeight="1">
      <c r="A56" s="43" t="s">
        <v>9</v>
      </c>
      <c r="B56" s="9">
        <v>26</v>
      </c>
      <c r="C56" s="2" t="s">
        <v>7</v>
      </c>
      <c r="D56" s="2" t="s">
        <v>7</v>
      </c>
      <c r="E56" s="2" t="s">
        <v>7</v>
      </c>
      <c r="F56" s="2" t="s">
        <v>7</v>
      </c>
      <c r="G56" s="2" t="s">
        <v>7</v>
      </c>
      <c r="H56" s="2" t="s">
        <v>7</v>
      </c>
      <c r="I56" s="2" t="s">
        <v>7</v>
      </c>
      <c r="J56" s="2" t="s">
        <v>7</v>
      </c>
      <c r="K56" s="300">
        <v>1145667</v>
      </c>
      <c r="L56" s="300"/>
      <c r="M56" s="4"/>
      <c r="O56" s="275"/>
      <c r="P56" s="275"/>
      <c r="Q56" s="100" t="s">
        <v>105</v>
      </c>
      <c r="R56" s="91">
        <v>0</v>
      </c>
      <c r="S56" s="90" t="s">
        <v>7</v>
      </c>
      <c r="T56" s="90" t="s">
        <v>7</v>
      </c>
      <c r="U56" s="90" t="s">
        <v>7</v>
      </c>
      <c r="V56" s="90" t="s">
        <v>7</v>
      </c>
    </row>
    <row r="57" spans="1:22" ht="16.5" customHeight="1">
      <c r="A57" s="43" t="s">
        <v>10</v>
      </c>
      <c r="B57" s="28" t="s">
        <v>7</v>
      </c>
      <c r="C57" s="2" t="s">
        <v>7</v>
      </c>
      <c r="D57" s="2" t="s">
        <v>7</v>
      </c>
      <c r="E57" s="2" t="s">
        <v>7</v>
      </c>
      <c r="F57" s="2" t="s">
        <v>7</v>
      </c>
      <c r="G57" s="2" t="s">
        <v>7</v>
      </c>
      <c r="H57" s="2" t="s">
        <v>7</v>
      </c>
      <c r="I57" s="2" t="s">
        <v>7</v>
      </c>
      <c r="J57" s="2" t="s">
        <v>7</v>
      </c>
      <c r="K57" s="300">
        <v>5270</v>
      </c>
      <c r="L57" s="300"/>
      <c r="M57" s="4"/>
      <c r="O57" s="275"/>
      <c r="P57" s="275"/>
      <c r="Q57" s="100" t="s">
        <v>104</v>
      </c>
      <c r="R57" s="91" t="s">
        <v>7</v>
      </c>
      <c r="S57" s="90" t="s">
        <v>7</v>
      </c>
      <c r="T57" s="90" t="s">
        <v>7</v>
      </c>
      <c r="U57" s="90" t="s">
        <v>7</v>
      </c>
      <c r="V57" s="90" t="s">
        <v>7</v>
      </c>
    </row>
    <row r="58" spans="1:22" ht="16.5" customHeight="1">
      <c r="A58" s="43" t="s">
        <v>11</v>
      </c>
      <c r="B58" s="9">
        <v>18</v>
      </c>
      <c r="C58" s="2" t="s">
        <v>7</v>
      </c>
      <c r="D58" s="2">
        <v>2</v>
      </c>
      <c r="E58" s="2" t="s">
        <v>7</v>
      </c>
      <c r="F58" s="2" t="s">
        <v>7</v>
      </c>
      <c r="G58" s="2" t="s">
        <v>7</v>
      </c>
      <c r="H58" s="2" t="s">
        <v>7</v>
      </c>
      <c r="I58" s="2" t="s">
        <v>7</v>
      </c>
      <c r="J58" s="2" t="s">
        <v>7</v>
      </c>
      <c r="K58" s="300">
        <v>690422</v>
      </c>
      <c r="L58" s="300"/>
      <c r="M58" s="4"/>
      <c r="O58" s="275" t="s">
        <v>117</v>
      </c>
      <c r="P58" s="275"/>
      <c r="Q58" s="100" t="s">
        <v>102</v>
      </c>
      <c r="R58" s="91" t="s">
        <v>7</v>
      </c>
      <c r="S58" s="90" t="s">
        <v>7</v>
      </c>
      <c r="T58" s="90" t="s">
        <v>7</v>
      </c>
      <c r="U58" s="90" t="s">
        <v>7</v>
      </c>
      <c r="V58" s="90" t="s">
        <v>7</v>
      </c>
    </row>
    <row r="59" spans="1:22" ht="16.5" customHeight="1">
      <c r="A59" s="43" t="s">
        <v>12</v>
      </c>
      <c r="B59" s="28" t="s">
        <v>7</v>
      </c>
      <c r="C59" s="2" t="s">
        <v>7</v>
      </c>
      <c r="D59" s="2" t="s">
        <v>7</v>
      </c>
      <c r="E59" s="2" t="s">
        <v>7</v>
      </c>
      <c r="F59" s="2" t="s">
        <v>7</v>
      </c>
      <c r="G59" s="2" t="s">
        <v>7</v>
      </c>
      <c r="H59" s="2" t="s">
        <v>7</v>
      </c>
      <c r="I59" s="2" t="s">
        <v>7</v>
      </c>
      <c r="J59" s="2" t="s">
        <v>7</v>
      </c>
      <c r="K59" s="300" t="s">
        <v>51</v>
      </c>
      <c r="L59" s="300"/>
      <c r="M59" s="4"/>
      <c r="O59" s="275"/>
      <c r="P59" s="275"/>
      <c r="Q59" s="100" t="s">
        <v>105</v>
      </c>
      <c r="R59" s="91" t="s">
        <v>7</v>
      </c>
      <c r="S59" s="90" t="s">
        <v>7</v>
      </c>
      <c r="T59" s="90" t="s">
        <v>7</v>
      </c>
      <c r="U59" s="90" t="s">
        <v>7</v>
      </c>
      <c r="V59" s="90" t="s">
        <v>7</v>
      </c>
    </row>
    <row r="60" spans="1:22" ht="16.5" customHeight="1">
      <c r="A60" s="43" t="s">
        <v>13</v>
      </c>
      <c r="B60" s="28" t="s">
        <v>7</v>
      </c>
      <c r="C60" s="2" t="s">
        <v>7</v>
      </c>
      <c r="D60" s="2" t="s">
        <v>7</v>
      </c>
      <c r="E60" s="2" t="s">
        <v>7</v>
      </c>
      <c r="F60" s="2" t="s">
        <v>7</v>
      </c>
      <c r="G60" s="2" t="s">
        <v>7</v>
      </c>
      <c r="H60" s="2" t="s">
        <v>7</v>
      </c>
      <c r="I60" s="2" t="s">
        <v>7</v>
      </c>
      <c r="J60" s="2" t="s">
        <v>7</v>
      </c>
      <c r="K60" s="300">
        <v>110611</v>
      </c>
      <c r="L60" s="300"/>
      <c r="M60" s="4"/>
      <c r="O60" s="275"/>
      <c r="P60" s="275"/>
      <c r="Q60" s="100" t="s">
        <v>104</v>
      </c>
      <c r="R60" s="118">
        <v>0.6</v>
      </c>
      <c r="S60" s="117">
        <v>2</v>
      </c>
      <c r="T60" s="117">
        <v>0.2</v>
      </c>
      <c r="U60" s="117" t="s">
        <v>7</v>
      </c>
      <c r="V60" s="117" t="s">
        <v>7</v>
      </c>
    </row>
    <row r="61" spans="1:22" ht="16.5" customHeight="1">
      <c r="A61" s="43" t="s">
        <v>14</v>
      </c>
      <c r="B61" s="28" t="s">
        <v>7</v>
      </c>
      <c r="C61" s="2" t="s">
        <v>7</v>
      </c>
      <c r="D61" s="2" t="s">
        <v>7</v>
      </c>
      <c r="E61" s="2" t="s">
        <v>7</v>
      </c>
      <c r="F61" s="2" t="s">
        <v>7</v>
      </c>
      <c r="G61" s="2" t="s">
        <v>7</v>
      </c>
      <c r="H61" s="2" t="s">
        <v>7</v>
      </c>
      <c r="I61" s="2" t="s">
        <v>7</v>
      </c>
      <c r="J61" s="2" t="s">
        <v>7</v>
      </c>
      <c r="K61" s="300">
        <v>2800</v>
      </c>
      <c r="L61" s="300"/>
      <c r="M61" s="4"/>
      <c r="O61" s="275" t="s">
        <v>103</v>
      </c>
      <c r="P61" s="275"/>
      <c r="Q61" s="100" t="s">
        <v>102</v>
      </c>
      <c r="R61" s="91" t="s">
        <v>7</v>
      </c>
      <c r="S61" s="90" t="s">
        <v>7</v>
      </c>
      <c r="T61" s="90" t="s">
        <v>7</v>
      </c>
      <c r="U61" s="90" t="s">
        <v>7</v>
      </c>
      <c r="V61" s="90" t="s">
        <v>7</v>
      </c>
    </row>
    <row r="62" spans="1:22" ht="16.5" customHeight="1">
      <c r="A62" s="44" t="s">
        <v>15</v>
      </c>
      <c r="B62" s="32" t="s">
        <v>7</v>
      </c>
      <c r="C62" s="33" t="s">
        <v>7</v>
      </c>
      <c r="D62" s="33" t="s">
        <v>7</v>
      </c>
      <c r="E62" s="33" t="s">
        <v>7</v>
      </c>
      <c r="F62" s="33" t="s">
        <v>7</v>
      </c>
      <c r="G62" s="33" t="s">
        <v>7</v>
      </c>
      <c r="H62" s="33" t="s">
        <v>7</v>
      </c>
      <c r="I62" s="33" t="s">
        <v>7</v>
      </c>
      <c r="J62" s="33" t="s">
        <v>7</v>
      </c>
      <c r="K62" s="299">
        <v>1610437</v>
      </c>
      <c r="L62" s="299"/>
      <c r="M62" s="4"/>
      <c r="O62" s="115"/>
      <c r="P62" s="114"/>
      <c r="Q62" s="113" t="s">
        <v>101</v>
      </c>
      <c r="R62" s="112">
        <v>12</v>
      </c>
      <c r="S62" s="111">
        <v>6</v>
      </c>
      <c r="T62" s="110">
        <v>0.3</v>
      </c>
      <c r="U62" s="110" t="s">
        <v>7</v>
      </c>
      <c r="V62" s="109" t="s">
        <v>7</v>
      </c>
    </row>
    <row r="63" spans="1:22" ht="16.5" customHeight="1">
      <c r="A63" s="3" t="s">
        <v>34</v>
      </c>
      <c r="M63" s="4"/>
      <c r="O63" s="86" t="s">
        <v>100</v>
      </c>
      <c r="P63" s="86"/>
      <c r="Q63" s="86"/>
      <c r="R63" s="86"/>
      <c r="S63" s="86"/>
      <c r="T63" s="86"/>
      <c r="U63" s="86"/>
      <c r="V63" s="86"/>
    </row>
    <row r="64" ht="16.5" customHeight="1">
      <c r="M64" s="4"/>
    </row>
    <row r="65" ht="16.5" customHeight="1">
      <c r="M65" s="4"/>
    </row>
  </sheetData>
  <sheetProtection/>
  <mergeCells count="92">
    <mergeCell ref="K59:L59"/>
    <mergeCell ref="K50:L50"/>
    <mergeCell ref="K51:L51"/>
    <mergeCell ref="K54:L54"/>
    <mergeCell ref="K52:L52"/>
    <mergeCell ref="K55:L55"/>
    <mergeCell ref="K53:L53"/>
    <mergeCell ref="K56:L56"/>
    <mergeCell ref="K49:L49"/>
    <mergeCell ref="C26:G26"/>
    <mergeCell ref="D27:E27"/>
    <mergeCell ref="D8:D9"/>
    <mergeCell ref="H8:H9"/>
    <mergeCell ref="K48:L48"/>
    <mergeCell ref="F27:G27"/>
    <mergeCell ref="D28:D29"/>
    <mergeCell ref="C27:C28"/>
    <mergeCell ref="E28:E29"/>
    <mergeCell ref="A5:M5"/>
    <mergeCell ref="L8:L9"/>
    <mergeCell ref="D7:G7"/>
    <mergeCell ref="B7:B9"/>
    <mergeCell ref="E8:E9"/>
    <mergeCell ref="C7:C8"/>
    <mergeCell ref="I8:I9"/>
    <mergeCell ref="A7:A9"/>
    <mergeCell ref="G8:G9"/>
    <mergeCell ref="K8:K9"/>
    <mergeCell ref="F28:F29"/>
    <mergeCell ref="A26:A29"/>
    <mergeCell ref="A46:A48"/>
    <mergeCell ref="H7:M7"/>
    <mergeCell ref="G28:G29"/>
    <mergeCell ref="J8:J9"/>
    <mergeCell ref="M8:M9"/>
    <mergeCell ref="F8:F9"/>
    <mergeCell ref="K62:L62"/>
    <mergeCell ref="K57:L57"/>
    <mergeCell ref="K61:L61"/>
    <mergeCell ref="K60:L60"/>
    <mergeCell ref="K58:L58"/>
    <mergeCell ref="G46:G47"/>
    <mergeCell ref="H46:H47"/>
    <mergeCell ref="I46:I47"/>
    <mergeCell ref="J46:J47"/>
    <mergeCell ref="K46:L47"/>
    <mergeCell ref="Q19:Q20"/>
    <mergeCell ref="O18:O23"/>
    <mergeCell ref="B46:B47"/>
    <mergeCell ref="C46:C47"/>
    <mergeCell ref="E46:E47"/>
    <mergeCell ref="F46:F47"/>
    <mergeCell ref="D46:D47"/>
    <mergeCell ref="Q25:Q26"/>
    <mergeCell ref="O24:O26"/>
    <mergeCell ref="O36:V36"/>
    <mergeCell ref="O5:W5"/>
    <mergeCell ref="O7:R7"/>
    <mergeCell ref="O8:R8"/>
    <mergeCell ref="P13:P14"/>
    <mergeCell ref="P9:R9"/>
    <mergeCell ref="Q10:Q11"/>
    <mergeCell ref="Q14:Q15"/>
    <mergeCell ref="O9:O17"/>
    <mergeCell ref="O43:P43"/>
    <mergeCell ref="O46:P46"/>
    <mergeCell ref="O49:P49"/>
    <mergeCell ref="O52:P52"/>
    <mergeCell ref="Q16:Q17"/>
    <mergeCell ref="Q12:Q13"/>
    <mergeCell ref="P18:R18"/>
    <mergeCell ref="P24:R24"/>
    <mergeCell ref="P25:P26"/>
    <mergeCell ref="P22:P23"/>
    <mergeCell ref="O61:P61"/>
    <mergeCell ref="A3:W3"/>
    <mergeCell ref="O44:P44"/>
    <mergeCell ref="O45:P45"/>
    <mergeCell ref="O47:P47"/>
    <mergeCell ref="O48:P48"/>
    <mergeCell ref="O50:P50"/>
    <mergeCell ref="O51:P51"/>
    <mergeCell ref="O38:Q38"/>
    <mergeCell ref="O40:P40"/>
    <mergeCell ref="O53:P53"/>
    <mergeCell ref="O54:P54"/>
    <mergeCell ref="O56:P56"/>
    <mergeCell ref="O57:P57"/>
    <mergeCell ref="O59:P59"/>
    <mergeCell ref="O60:P60"/>
    <mergeCell ref="O55:P55"/>
    <mergeCell ref="O58:P58"/>
  </mergeCells>
  <printOptions horizontalCentered="1" verticalCentered="1"/>
  <pageMargins left="0.7086614173228347" right="0.31496062992125984" top="0.11811023622047245" bottom="0.1968503937007874" header="0" footer="0"/>
  <pageSetup horizontalDpi="300" verticalDpi="3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R1">
      <selection activeCell="X1" sqref="X1"/>
    </sheetView>
  </sheetViews>
  <sheetFormatPr defaultColWidth="11.8984375" defaultRowHeight="18.75" customHeight="1"/>
  <cols>
    <col min="1" max="1" width="11.8984375" style="0" customWidth="1"/>
    <col min="2" max="2" width="2.5" style="0" customWidth="1"/>
    <col min="3" max="3" width="11.8984375" style="0" customWidth="1"/>
    <col min="4" max="4" width="1.8984375" style="0" customWidth="1"/>
    <col min="5" max="10" width="11.8984375" style="0" customWidth="1"/>
    <col min="11" max="12" width="9.3984375" style="0" customWidth="1"/>
    <col min="13" max="13" width="14.3984375" style="0" customWidth="1"/>
    <col min="14" max="14" width="1.8984375" style="0" customWidth="1"/>
    <col min="15" max="15" width="3.69921875" style="0" customWidth="1"/>
    <col min="16" max="16" width="2.5" style="0" customWidth="1"/>
    <col min="17" max="17" width="13.09765625" style="0" customWidth="1"/>
    <col min="18" max="18" width="1.8984375" style="0" customWidth="1"/>
    <col min="19" max="21" width="11.8984375" style="0" customWidth="1"/>
    <col min="22" max="22" width="13.09765625" style="0" customWidth="1"/>
  </cols>
  <sheetData>
    <row r="1" spans="1:24" ht="18.75" customHeight="1">
      <c r="A1" s="129" t="s">
        <v>118</v>
      </c>
      <c r="X1" s="128" t="s">
        <v>172</v>
      </c>
    </row>
    <row r="3" spans="1:24" ht="18.75" customHeight="1">
      <c r="A3" s="284" t="s">
        <v>141</v>
      </c>
      <c r="B3" s="284"/>
      <c r="C3" s="284"/>
      <c r="D3" s="284"/>
      <c r="E3" s="284"/>
      <c r="F3" s="284"/>
      <c r="G3" s="284"/>
      <c r="H3" s="284"/>
      <c r="I3" s="284"/>
      <c r="J3" s="284"/>
      <c r="M3" s="284" t="s">
        <v>171</v>
      </c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</row>
    <row r="4" spans="1:24" ht="18.75" customHeight="1" thickBot="1">
      <c r="A4" s="86"/>
      <c r="B4" s="86"/>
      <c r="C4" s="107"/>
      <c r="D4" s="107"/>
      <c r="E4" s="107"/>
      <c r="F4" s="107"/>
      <c r="G4" s="107"/>
      <c r="H4" s="107"/>
      <c r="I4" s="107"/>
      <c r="J4" s="106" t="s">
        <v>140</v>
      </c>
      <c r="M4" s="86"/>
      <c r="N4" s="86"/>
      <c r="O4" s="107"/>
      <c r="P4" s="107"/>
      <c r="Q4" s="107"/>
      <c r="R4" s="107"/>
      <c r="S4" s="107"/>
      <c r="T4" s="107"/>
      <c r="U4" s="107"/>
      <c r="V4" s="107"/>
      <c r="W4" s="107"/>
      <c r="X4" s="106" t="s">
        <v>98</v>
      </c>
    </row>
    <row r="5" spans="1:24" ht="18.75" customHeight="1">
      <c r="A5" s="278" t="s">
        <v>108</v>
      </c>
      <c r="B5" s="278"/>
      <c r="C5" s="278"/>
      <c r="D5" s="278"/>
      <c r="E5" s="279"/>
      <c r="F5" s="105" t="s">
        <v>52</v>
      </c>
      <c r="G5" s="105" t="s">
        <v>94</v>
      </c>
      <c r="H5" s="105" t="s">
        <v>92</v>
      </c>
      <c r="I5" s="105" t="s">
        <v>90</v>
      </c>
      <c r="J5" s="104" t="s">
        <v>88</v>
      </c>
      <c r="M5" s="278" t="s">
        <v>170</v>
      </c>
      <c r="N5" s="278"/>
      <c r="O5" s="278"/>
      <c r="P5" s="278"/>
      <c r="Q5" s="278"/>
      <c r="R5" s="278"/>
      <c r="S5" s="279"/>
      <c r="T5" s="105" t="s">
        <v>52</v>
      </c>
      <c r="U5" s="105" t="s">
        <v>94</v>
      </c>
      <c r="V5" s="105" t="s">
        <v>92</v>
      </c>
      <c r="W5" s="105" t="s">
        <v>90</v>
      </c>
      <c r="X5" s="104" t="s">
        <v>88</v>
      </c>
    </row>
    <row r="6" spans="1:24" ht="18.75" customHeight="1">
      <c r="A6" s="168"/>
      <c r="B6" s="168"/>
      <c r="C6" s="350" t="s">
        <v>139</v>
      </c>
      <c r="D6" s="350"/>
      <c r="E6" s="365"/>
      <c r="F6" s="167">
        <v>12400</v>
      </c>
      <c r="G6" s="166">
        <v>30700</v>
      </c>
      <c r="H6" s="166">
        <v>42000</v>
      </c>
      <c r="I6" s="166">
        <v>40100</v>
      </c>
      <c r="J6" s="166">
        <v>32200</v>
      </c>
      <c r="M6" s="285" t="s">
        <v>169</v>
      </c>
      <c r="N6" s="285"/>
      <c r="O6" s="344"/>
      <c r="P6" s="344"/>
      <c r="Q6" s="344"/>
      <c r="R6" s="344"/>
      <c r="S6" s="345"/>
      <c r="T6" s="167">
        <f>SUM(T8,T9,T24)</f>
        <v>4809823</v>
      </c>
      <c r="U6" s="166">
        <f>SUM(U8,U9,U24)</f>
        <v>6939547</v>
      </c>
      <c r="V6" s="166">
        <f>SUM(V8,V9,V24)</f>
        <v>14032658</v>
      </c>
      <c r="W6" s="166">
        <f>SUM(W8,W9,W24)</f>
        <v>3055424</v>
      </c>
      <c r="X6" s="166">
        <f>SUM(X8,X9,X24)</f>
        <v>2296678</v>
      </c>
    </row>
    <row r="7" spans="1:24" ht="18.75" customHeight="1">
      <c r="A7" s="348" t="s">
        <v>138</v>
      </c>
      <c r="B7" s="163"/>
      <c r="C7" s="348" t="s">
        <v>137</v>
      </c>
      <c r="D7" s="348"/>
      <c r="E7" s="364"/>
      <c r="F7" s="165">
        <v>7980</v>
      </c>
      <c r="G7" s="164">
        <v>20100</v>
      </c>
      <c r="H7" s="164">
        <v>28100</v>
      </c>
      <c r="I7" s="164">
        <v>27800</v>
      </c>
      <c r="J7" s="164">
        <v>23300</v>
      </c>
      <c r="M7" s="346" t="s">
        <v>168</v>
      </c>
      <c r="N7" s="172"/>
      <c r="O7" s="350" t="s">
        <v>167</v>
      </c>
      <c r="P7" s="350"/>
      <c r="Q7" s="351"/>
      <c r="R7" s="351"/>
      <c r="S7" s="352"/>
      <c r="T7" s="95">
        <v>6</v>
      </c>
      <c r="U7" s="94">
        <v>6</v>
      </c>
      <c r="V7" s="164">
        <v>9</v>
      </c>
      <c r="W7" s="164">
        <v>7</v>
      </c>
      <c r="X7" s="164">
        <v>1</v>
      </c>
    </row>
    <row r="8" spans="1:24" ht="18.75" customHeight="1">
      <c r="A8" s="348"/>
      <c r="B8" s="163"/>
      <c r="C8" s="348" t="s">
        <v>136</v>
      </c>
      <c r="D8" s="348"/>
      <c r="E8" s="364"/>
      <c r="F8" s="165">
        <f>SUM(F12,F23,F32,F41)</f>
        <v>910</v>
      </c>
      <c r="G8" s="164">
        <f>ROUND(SUM(G12,G23,G32,G41),-1)</f>
        <v>4940</v>
      </c>
      <c r="H8" s="164">
        <f>ROUND(SUM(H12,H23,H32,H41),-1)</f>
        <v>8560</v>
      </c>
      <c r="I8" s="164">
        <f>ROUND(SUM(I12,I23,I32,I41),-1)</f>
        <v>3880</v>
      </c>
      <c r="J8" s="164">
        <v>3780</v>
      </c>
      <c r="M8" s="347"/>
      <c r="N8" s="171"/>
      <c r="O8" s="353" t="s">
        <v>166</v>
      </c>
      <c r="P8" s="353"/>
      <c r="Q8" s="354"/>
      <c r="R8" s="354"/>
      <c r="S8" s="355"/>
      <c r="T8" s="95">
        <v>1513768</v>
      </c>
      <c r="U8" s="94">
        <v>1384267</v>
      </c>
      <c r="V8" s="164">
        <v>1371684</v>
      </c>
      <c r="W8" s="164">
        <v>925509</v>
      </c>
      <c r="X8" s="164">
        <v>109411</v>
      </c>
    </row>
    <row r="9" spans="1:24" ht="18.75" customHeight="1">
      <c r="A9" s="163"/>
      <c r="B9" s="163"/>
      <c r="C9" s="348" t="s">
        <v>135</v>
      </c>
      <c r="D9" s="348"/>
      <c r="E9" s="364"/>
      <c r="F9" s="162">
        <v>0.6</v>
      </c>
      <c r="G9" s="161">
        <v>3.2</v>
      </c>
      <c r="H9" s="160">
        <v>6</v>
      </c>
      <c r="I9" s="160">
        <v>2.8</v>
      </c>
      <c r="J9" s="160">
        <v>2.7</v>
      </c>
      <c r="M9" s="124"/>
      <c r="N9" s="124"/>
      <c r="O9" s="350" t="s">
        <v>165</v>
      </c>
      <c r="P9" s="350"/>
      <c r="Q9" s="351"/>
      <c r="R9" s="351"/>
      <c r="S9" s="352"/>
      <c r="T9" s="165">
        <f>SUM(T11,T13,T15,T17,T19,T21,T23)</f>
        <v>72310</v>
      </c>
      <c r="U9" s="164">
        <f>SUM(U11,U13,U15,U17,U19,U21,U23)</f>
        <v>49088</v>
      </c>
      <c r="V9" s="164">
        <f>SUM(V11,V13,V15,V17,V19,V21,V23)</f>
        <v>95340</v>
      </c>
      <c r="W9" s="164">
        <f>SUM(W11,W13,W15,W17,W19,W21,W23)</f>
        <v>19425</v>
      </c>
      <c r="X9" s="164">
        <f>SUM(X11,X13,X15,X17,X19,X21,X23)</f>
        <v>30064</v>
      </c>
    </row>
    <row r="10" spans="1:24" ht="18.75" customHeight="1">
      <c r="A10" s="158"/>
      <c r="B10" s="158"/>
      <c r="C10" s="158"/>
      <c r="D10" s="158"/>
      <c r="E10" s="159"/>
      <c r="F10" s="156"/>
      <c r="G10" s="155"/>
      <c r="H10" s="154"/>
      <c r="I10" s="154"/>
      <c r="J10" s="154"/>
      <c r="M10" s="146"/>
      <c r="N10" s="146"/>
      <c r="O10" s="275" t="s">
        <v>151</v>
      </c>
      <c r="P10" s="275"/>
      <c r="Q10" s="340"/>
      <c r="R10" s="140"/>
      <c r="S10" s="101" t="s">
        <v>144</v>
      </c>
      <c r="T10" s="147">
        <v>3</v>
      </c>
      <c r="U10" s="142">
        <v>3</v>
      </c>
      <c r="V10" s="142">
        <v>11</v>
      </c>
      <c r="W10" s="142">
        <v>1</v>
      </c>
      <c r="X10" s="142">
        <v>5</v>
      </c>
    </row>
    <row r="11" spans="1:24" ht="18.75" customHeight="1">
      <c r="A11" s="158"/>
      <c r="B11" s="158"/>
      <c r="C11" s="358" t="s">
        <v>2</v>
      </c>
      <c r="D11" s="153"/>
      <c r="E11" s="139" t="s">
        <v>122</v>
      </c>
      <c r="F11" s="151">
        <v>3890</v>
      </c>
      <c r="G11" s="150">
        <v>21300</v>
      </c>
      <c r="H11" s="150">
        <v>32900</v>
      </c>
      <c r="I11" s="150">
        <v>33200</v>
      </c>
      <c r="J11" s="150">
        <v>25800</v>
      </c>
      <c r="M11" s="146"/>
      <c r="N11" s="146"/>
      <c r="O11" s="340"/>
      <c r="P11" s="340"/>
      <c r="Q11" s="340"/>
      <c r="R11" s="140"/>
      <c r="S11" s="101" t="s">
        <v>143</v>
      </c>
      <c r="T11" s="147">
        <v>24060</v>
      </c>
      <c r="U11" s="142">
        <v>14856</v>
      </c>
      <c r="V11" s="142">
        <v>27160</v>
      </c>
      <c r="W11" s="142">
        <v>798</v>
      </c>
      <c r="X11" s="142">
        <v>5514</v>
      </c>
    </row>
    <row r="12" spans="1:24" ht="18.75" customHeight="1">
      <c r="A12" s="158"/>
      <c r="B12" s="158"/>
      <c r="C12" s="358"/>
      <c r="D12" s="152"/>
      <c r="E12" s="139" t="s">
        <v>121</v>
      </c>
      <c r="F12" s="151">
        <f>SUM(F14,F16,F18,F20)</f>
        <v>380</v>
      </c>
      <c r="G12" s="150">
        <v>4050</v>
      </c>
      <c r="H12" s="150">
        <f>SUM(H14,H16,H18,H20)</f>
        <v>7110</v>
      </c>
      <c r="I12" s="150">
        <v>3240</v>
      </c>
      <c r="J12" s="150">
        <v>2890</v>
      </c>
      <c r="M12" s="146"/>
      <c r="N12" s="146"/>
      <c r="O12" s="275" t="s">
        <v>149</v>
      </c>
      <c r="P12" s="275"/>
      <c r="Q12" s="340"/>
      <c r="R12" s="140"/>
      <c r="S12" s="101" t="s">
        <v>144</v>
      </c>
      <c r="T12" s="91" t="s">
        <v>7</v>
      </c>
      <c r="U12" s="90">
        <v>2</v>
      </c>
      <c r="V12" s="90">
        <v>1</v>
      </c>
      <c r="W12" s="90" t="s">
        <v>7</v>
      </c>
      <c r="X12" s="90" t="s">
        <v>7</v>
      </c>
    </row>
    <row r="13" spans="1:24" ht="18.75" customHeight="1">
      <c r="A13" s="146"/>
      <c r="B13" s="146"/>
      <c r="C13" s="275" t="s">
        <v>134</v>
      </c>
      <c r="D13" s="116"/>
      <c r="E13" s="101" t="s">
        <v>122</v>
      </c>
      <c r="F13" s="151">
        <v>2830</v>
      </c>
      <c r="G13" s="150">
        <v>11100</v>
      </c>
      <c r="H13" s="150">
        <v>4760</v>
      </c>
      <c r="I13" s="150">
        <v>5330</v>
      </c>
      <c r="J13" s="150">
        <v>3220</v>
      </c>
      <c r="M13" s="116"/>
      <c r="N13" s="116"/>
      <c r="O13" s="340"/>
      <c r="P13" s="340"/>
      <c r="Q13" s="340"/>
      <c r="R13" s="140"/>
      <c r="S13" s="101" t="s">
        <v>143</v>
      </c>
      <c r="T13" s="91" t="s">
        <v>7</v>
      </c>
      <c r="U13" s="90">
        <v>4083</v>
      </c>
      <c r="V13" s="90">
        <v>13860</v>
      </c>
      <c r="W13" s="90" t="s">
        <v>7</v>
      </c>
      <c r="X13" s="90" t="s">
        <v>7</v>
      </c>
    </row>
    <row r="14" spans="1:24" ht="18.75" customHeight="1">
      <c r="A14" s="143"/>
      <c r="B14" s="146"/>
      <c r="C14" s="275"/>
      <c r="D14" s="116"/>
      <c r="E14" s="101" t="s">
        <v>121</v>
      </c>
      <c r="F14" s="151">
        <v>335</v>
      </c>
      <c r="G14" s="150">
        <v>1860</v>
      </c>
      <c r="H14" s="150">
        <v>1500</v>
      </c>
      <c r="I14" s="150">
        <v>942</v>
      </c>
      <c r="J14" s="150">
        <v>563</v>
      </c>
      <c r="M14" s="146"/>
      <c r="N14" s="146"/>
      <c r="O14" s="275" t="s">
        <v>164</v>
      </c>
      <c r="P14" s="275"/>
      <c r="Q14" s="340"/>
      <c r="R14" s="140"/>
      <c r="S14" s="101" t="s">
        <v>144</v>
      </c>
      <c r="T14" s="91">
        <v>1</v>
      </c>
      <c r="U14" s="90">
        <v>1</v>
      </c>
      <c r="V14" s="90" t="s">
        <v>7</v>
      </c>
      <c r="W14" s="90" t="s">
        <v>7</v>
      </c>
      <c r="X14" s="90" t="s">
        <v>7</v>
      </c>
    </row>
    <row r="15" spans="1:24" ht="18.75" customHeight="1">
      <c r="A15" s="359" t="s">
        <v>133</v>
      </c>
      <c r="B15" s="146"/>
      <c r="C15" s="275" t="s">
        <v>132</v>
      </c>
      <c r="D15" s="116"/>
      <c r="E15" s="101" t="s">
        <v>122</v>
      </c>
      <c r="F15" s="151">
        <v>62</v>
      </c>
      <c r="G15" s="150">
        <v>120</v>
      </c>
      <c r="H15" s="96" t="s">
        <v>7</v>
      </c>
      <c r="I15" s="96">
        <v>18</v>
      </c>
      <c r="J15" s="96">
        <v>208</v>
      </c>
      <c r="M15" s="342" t="s">
        <v>163</v>
      </c>
      <c r="N15" s="116"/>
      <c r="O15" s="340"/>
      <c r="P15" s="340"/>
      <c r="Q15" s="340"/>
      <c r="R15" s="140"/>
      <c r="S15" s="101" t="s">
        <v>143</v>
      </c>
      <c r="T15" s="91">
        <v>12709</v>
      </c>
      <c r="U15" s="90">
        <v>1092</v>
      </c>
      <c r="V15" s="90" t="s">
        <v>7</v>
      </c>
      <c r="W15" s="90" t="s">
        <v>7</v>
      </c>
      <c r="X15" s="90" t="s">
        <v>7</v>
      </c>
    </row>
    <row r="16" spans="1:24" ht="18.75" customHeight="1">
      <c r="A16" s="360"/>
      <c r="B16" s="146"/>
      <c r="C16" s="275"/>
      <c r="D16" s="116"/>
      <c r="E16" s="101" t="s">
        <v>121</v>
      </c>
      <c r="F16" s="151">
        <v>41</v>
      </c>
      <c r="G16" s="150">
        <v>49</v>
      </c>
      <c r="H16" s="96" t="s">
        <v>7</v>
      </c>
      <c r="I16" s="96">
        <v>12</v>
      </c>
      <c r="J16" s="96">
        <v>112</v>
      </c>
      <c r="M16" s="343"/>
      <c r="N16" s="146"/>
      <c r="O16" s="339" t="s">
        <v>162</v>
      </c>
      <c r="P16" s="339"/>
      <c r="Q16" s="341"/>
      <c r="R16" s="169"/>
      <c r="S16" s="101" t="s">
        <v>144</v>
      </c>
      <c r="T16" s="91">
        <v>2</v>
      </c>
      <c r="U16" s="90" t="s">
        <v>7</v>
      </c>
      <c r="V16" s="90" t="s">
        <v>7</v>
      </c>
      <c r="W16" s="90" t="s">
        <v>7</v>
      </c>
      <c r="X16" s="90" t="s">
        <v>7</v>
      </c>
    </row>
    <row r="17" spans="1:24" ht="18.75" customHeight="1">
      <c r="A17" s="146"/>
      <c r="B17" s="146"/>
      <c r="C17" s="275" t="s">
        <v>131</v>
      </c>
      <c r="D17" s="116"/>
      <c r="E17" s="101" t="s">
        <v>122</v>
      </c>
      <c r="F17" s="97" t="s">
        <v>7</v>
      </c>
      <c r="G17" s="96" t="s">
        <v>7</v>
      </c>
      <c r="H17" s="96" t="s">
        <v>7</v>
      </c>
      <c r="I17" s="96" t="s">
        <v>7</v>
      </c>
      <c r="J17" s="96" t="s">
        <v>7</v>
      </c>
      <c r="M17" s="343"/>
      <c r="N17" s="116"/>
      <c r="O17" s="341"/>
      <c r="P17" s="341"/>
      <c r="Q17" s="341"/>
      <c r="R17" s="169"/>
      <c r="S17" s="101" t="s">
        <v>143</v>
      </c>
      <c r="T17" s="91">
        <v>6635</v>
      </c>
      <c r="U17" s="90" t="s">
        <v>7</v>
      </c>
      <c r="V17" s="90" t="s">
        <v>7</v>
      </c>
      <c r="W17" s="90" t="s">
        <v>7</v>
      </c>
      <c r="X17" s="90" t="s">
        <v>7</v>
      </c>
    </row>
    <row r="18" spans="1:24" ht="18.75" customHeight="1">
      <c r="A18" s="146"/>
      <c r="B18" s="146"/>
      <c r="C18" s="275"/>
      <c r="D18" s="116"/>
      <c r="E18" s="101" t="s">
        <v>121</v>
      </c>
      <c r="F18" s="97" t="s">
        <v>7</v>
      </c>
      <c r="G18" s="96" t="s">
        <v>7</v>
      </c>
      <c r="H18" s="96" t="s">
        <v>7</v>
      </c>
      <c r="I18" s="96" t="s">
        <v>7</v>
      </c>
      <c r="J18" s="96" t="s">
        <v>7</v>
      </c>
      <c r="M18" s="146"/>
      <c r="N18" s="146"/>
      <c r="O18" s="275" t="s">
        <v>147</v>
      </c>
      <c r="P18" s="275"/>
      <c r="Q18" s="340"/>
      <c r="R18" s="140"/>
      <c r="S18" s="101" t="s">
        <v>144</v>
      </c>
      <c r="T18" s="147">
        <v>4</v>
      </c>
      <c r="U18" s="142">
        <v>9</v>
      </c>
      <c r="V18" s="142">
        <v>42</v>
      </c>
      <c r="W18" s="142">
        <v>17</v>
      </c>
      <c r="X18" s="90">
        <v>26</v>
      </c>
    </row>
    <row r="19" spans="1:24" ht="18.75" customHeight="1">
      <c r="A19" s="146"/>
      <c r="B19" s="146"/>
      <c r="C19" s="275" t="s">
        <v>124</v>
      </c>
      <c r="D19" s="116"/>
      <c r="E19" s="101" t="s">
        <v>122</v>
      </c>
      <c r="F19" s="151">
        <v>1000</v>
      </c>
      <c r="G19" s="150">
        <v>10100</v>
      </c>
      <c r="H19" s="150">
        <v>28100</v>
      </c>
      <c r="I19" s="150">
        <v>27900</v>
      </c>
      <c r="J19" s="150">
        <v>22400</v>
      </c>
      <c r="M19" s="146"/>
      <c r="N19" s="146"/>
      <c r="O19" s="340"/>
      <c r="P19" s="340"/>
      <c r="Q19" s="340"/>
      <c r="R19" s="140"/>
      <c r="S19" s="101" t="s">
        <v>143</v>
      </c>
      <c r="T19" s="147">
        <v>28906</v>
      </c>
      <c r="U19" s="142">
        <v>18425</v>
      </c>
      <c r="V19" s="142">
        <v>54320</v>
      </c>
      <c r="W19" s="142">
        <v>18627</v>
      </c>
      <c r="X19" s="142">
        <v>24550</v>
      </c>
    </row>
    <row r="20" spans="1:24" ht="18.75" customHeight="1">
      <c r="A20" s="146"/>
      <c r="B20" s="146"/>
      <c r="C20" s="275"/>
      <c r="D20" s="140"/>
      <c r="E20" s="101" t="s">
        <v>121</v>
      </c>
      <c r="F20" s="151">
        <v>4</v>
      </c>
      <c r="G20" s="150">
        <v>2140</v>
      </c>
      <c r="H20" s="150">
        <v>5610</v>
      </c>
      <c r="I20" s="150">
        <v>2290</v>
      </c>
      <c r="J20" s="150">
        <v>2210</v>
      </c>
      <c r="M20" s="146"/>
      <c r="N20" s="146"/>
      <c r="O20" s="275" t="s">
        <v>153</v>
      </c>
      <c r="P20" s="275"/>
      <c r="Q20" s="340"/>
      <c r="R20" s="140"/>
      <c r="S20" s="101" t="s">
        <v>144</v>
      </c>
      <c r="T20" s="91" t="s">
        <v>7</v>
      </c>
      <c r="U20" s="90">
        <v>1</v>
      </c>
      <c r="V20" s="90" t="s">
        <v>7</v>
      </c>
      <c r="W20" s="90" t="s">
        <v>7</v>
      </c>
      <c r="X20" s="90" t="s">
        <v>51</v>
      </c>
    </row>
    <row r="21" spans="1:24" ht="18.75" customHeight="1">
      <c r="A21" s="146"/>
      <c r="B21" s="146"/>
      <c r="C21" s="146"/>
      <c r="D21" s="146"/>
      <c r="E21" s="157"/>
      <c r="F21" s="156"/>
      <c r="G21" s="155"/>
      <c r="H21" s="154"/>
      <c r="I21" s="154"/>
      <c r="J21" s="154"/>
      <c r="M21" s="146"/>
      <c r="N21" s="146"/>
      <c r="O21" s="340"/>
      <c r="P21" s="340"/>
      <c r="Q21" s="340"/>
      <c r="R21" s="140"/>
      <c r="S21" s="101" t="s">
        <v>143</v>
      </c>
      <c r="T21" s="91" t="s">
        <v>7</v>
      </c>
      <c r="U21" s="90">
        <v>10632</v>
      </c>
      <c r="V21" s="90" t="s">
        <v>7</v>
      </c>
      <c r="W21" s="90" t="s">
        <v>7</v>
      </c>
      <c r="X21" s="90" t="s">
        <v>51</v>
      </c>
    </row>
    <row r="22" spans="1:24" ht="18.75" customHeight="1">
      <c r="A22" s="146"/>
      <c r="B22" s="146"/>
      <c r="C22" s="358" t="s">
        <v>2</v>
      </c>
      <c r="D22" s="153"/>
      <c r="E22" s="139" t="s">
        <v>122</v>
      </c>
      <c r="F22" s="151">
        <v>3780</v>
      </c>
      <c r="G22" s="150">
        <v>6040</v>
      </c>
      <c r="H22" s="150">
        <v>6010</v>
      </c>
      <c r="I22" s="150">
        <v>4100</v>
      </c>
      <c r="J22" s="150">
        <v>3530</v>
      </c>
      <c r="M22" s="146"/>
      <c r="N22" s="146"/>
      <c r="O22" s="275" t="s">
        <v>161</v>
      </c>
      <c r="P22" s="275"/>
      <c r="Q22" s="340"/>
      <c r="R22" s="140"/>
      <c r="S22" s="101" t="s">
        <v>144</v>
      </c>
      <c r="T22" s="91" t="s">
        <v>7</v>
      </c>
      <c r="U22" s="90" t="s">
        <v>7</v>
      </c>
      <c r="V22" s="90" t="s">
        <v>7</v>
      </c>
      <c r="W22" s="90" t="s">
        <v>7</v>
      </c>
      <c r="X22" s="90" t="s">
        <v>7</v>
      </c>
    </row>
    <row r="23" spans="1:24" ht="18.75" customHeight="1">
      <c r="A23" s="146"/>
      <c r="B23" s="146"/>
      <c r="C23" s="358"/>
      <c r="D23" s="152"/>
      <c r="E23" s="139" t="s">
        <v>121</v>
      </c>
      <c r="F23" s="151">
        <f>SUM(F25,F27,F29)</f>
        <v>337</v>
      </c>
      <c r="G23" s="150">
        <f>SUM(G25,G27,G29)</f>
        <v>770</v>
      </c>
      <c r="H23" s="150">
        <v>1380</v>
      </c>
      <c r="I23" s="150">
        <f>SUM(I25,I27,I29)</f>
        <v>514</v>
      </c>
      <c r="J23" s="150">
        <f>SUM(J25,J27,J29)</f>
        <v>646</v>
      </c>
      <c r="M23" s="146"/>
      <c r="N23" s="146"/>
      <c r="O23" s="340"/>
      <c r="P23" s="340"/>
      <c r="Q23" s="340"/>
      <c r="R23" s="140"/>
      <c r="S23" s="101" t="s">
        <v>143</v>
      </c>
      <c r="T23" s="91" t="s">
        <v>7</v>
      </c>
      <c r="U23" s="90" t="s">
        <v>7</v>
      </c>
      <c r="V23" s="90" t="s">
        <v>7</v>
      </c>
      <c r="W23" s="90" t="s">
        <v>7</v>
      </c>
      <c r="X23" s="90" t="s">
        <v>7</v>
      </c>
    </row>
    <row r="24" spans="1:24" ht="18.75" customHeight="1">
      <c r="A24" s="146"/>
      <c r="B24" s="146"/>
      <c r="C24" s="275" t="s">
        <v>130</v>
      </c>
      <c r="D24" s="116"/>
      <c r="E24" s="101" t="s">
        <v>122</v>
      </c>
      <c r="F24" s="151">
        <v>998</v>
      </c>
      <c r="G24" s="150">
        <v>1810</v>
      </c>
      <c r="H24" s="150">
        <v>3560</v>
      </c>
      <c r="I24" s="150">
        <v>1160</v>
      </c>
      <c r="J24" s="150">
        <v>597</v>
      </c>
      <c r="M24" s="146"/>
      <c r="N24" s="146"/>
      <c r="O24" s="348" t="s">
        <v>160</v>
      </c>
      <c r="P24" s="348"/>
      <c r="Q24" s="357"/>
      <c r="R24" s="357"/>
      <c r="S24" s="349"/>
      <c r="T24" s="165">
        <f>SUM(T25,T44)</f>
        <v>3223745</v>
      </c>
      <c r="U24" s="164">
        <f>SUM(U25,U44)</f>
        <v>5506192</v>
      </c>
      <c r="V24" s="164">
        <f>SUM(V25,V44)</f>
        <v>12565634</v>
      </c>
      <c r="W24" s="164">
        <f>SUM(W25,W44)</f>
        <v>2110490</v>
      </c>
      <c r="X24" s="164">
        <f>SUM(X25,X44)</f>
        <v>2157203</v>
      </c>
    </row>
    <row r="25" spans="1:24" ht="18.75" customHeight="1">
      <c r="A25" s="149" t="s">
        <v>129</v>
      </c>
      <c r="B25" s="146"/>
      <c r="C25" s="275"/>
      <c r="D25" s="116"/>
      <c r="E25" s="101" t="s">
        <v>121</v>
      </c>
      <c r="F25" s="151">
        <v>146</v>
      </c>
      <c r="G25" s="150">
        <v>385</v>
      </c>
      <c r="H25" s="150">
        <v>1130</v>
      </c>
      <c r="I25" s="150">
        <v>173</v>
      </c>
      <c r="J25" s="150">
        <v>133</v>
      </c>
      <c r="M25" s="146"/>
      <c r="N25" s="146"/>
      <c r="O25" s="163"/>
      <c r="P25" s="163"/>
      <c r="Q25" s="348" t="s">
        <v>152</v>
      </c>
      <c r="R25" s="348"/>
      <c r="S25" s="349"/>
      <c r="T25" s="165">
        <f>SUM(T27,T29,T31,T33,T35,T37,T39,T41,T43)</f>
        <v>2217434</v>
      </c>
      <c r="U25" s="164">
        <f>SUM(U27,U29,U31,U33,U35,U37,U39,U41,U43)</f>
        <v>3507379</v>
      </c>
      <c r="V25" s="164">
        <f>SUM(V27,V29,V31,V33,V35,V37,V39,V41,V43)</f>
        <v>6692753</v>
      </c>
      <c r="W25" s="164">
        <f>SUM(W27,W29,W31,W33,W35,W37,W39,W41,W43)</f>
        <v>1039221</v>
      </c>
      <c r="X25" s="164">
        <f>SUM(X27,X29,X31,X33,X35,X37,X39,X41,X43)</f>
        <v>1749103</v>
      </c>
    </row>
    <row r="26" spans="1:24" ht="18.75" customHeight="1">
      <c r="A26" s="146"/>
      <c r="B26" s="146"/>
      <c r="C26" s="275" t="s">
        <v>128</v>
      </c>
      <c r="D26" s="116"/>
      <c r="E26" s="101" t="s">
        <v>122</v>
      </c>
      <c r="F26" s="151">
        <v>2660</v>
      </c>
      <c r="G26" s="150">
        <v>3130</v>
      </c>
      <c r="H26" s="150">
        <v>2100</v>
      </c>
      <c r="I26" s="150">
        <v>2570</v>
      </c>
      <c r="J26" s="150">
        <v>2750</v>
      </c>
      <c r="M26" s="146"/>
      <c r="N26" s="146"/>
      <c r="O26" s="146"/>
      <c r="P26" s="146"/>
      <c r="Q26" s="275" t="s">
        <v>151</v>
      </c>
      <c r="R26" s="116"/>
      <c r="S26" s="101" t="s">
        <v>144</v>
      </c>
      <c r="T26" s="147">
        <v>105</v>
      </c>
      <c r="U26" s="142">
        <v>149</v>
      </c>
      <c r="V26" s="142">
        <v>276</v>
      </c>
      <c r="W26" s="142">
        <v>33</v>
      </c>
      <c r="X26" s="142">
        <v>10</v>
      </c>
    </row>
    <row r="27" spans="1:24" ht="18.75" customHeight="1">
      <c r="A27" s="146"/>
      <c r="B27" s="146"/>
      <c r="C27" s="275"/>
      <c r="D27" s="116"/>
      <c r="E27" s="101" t="s">
        <v>121</v>
      </c>
      <c r="F27" s="151">
        <v>185</v>
      </c>
      <c r="G27" s="150">
        <v>340</v>
      </c>
      <c r="H27" s="150">
        <v>214</v>
      </c>
      <c r="I27" s="150">
        <v>334</v>
      </c>
      <c r="J27" s="150">
        <v>488</v>
      </c>
      <c r="M27" s="146"/>
      <c r="N27" s="146"/>
      <c r="O27" s="146"/>
      <c r="P27" s="146"/>
      <c r="Q27" s="340"/>
      <c r="R27" s="140"/>
      <c r="S27" s="101" t="s">
        <v>143</v>
      </c>
      <c r="T27" s="147">
        <v>1060427</v>
      </c>
      <c r="U27" s="142">
        <v>1486035</v>
      </c>
      <c r="V27" s="142">
        <v>3616646</v>
      </c>
      <c r="W27" s="142">
        <v>277080</v>
      </c>
      <c r="X27" s="142">
        <v>57808</v>
      </c>
    </row>
    <row r="28" spans="1:24" ht="18.75" customHeight="1">
      <c r="A28" s="146"/>
      <c r="B28" s="146"/>
      <c r="C28" s="275" t="s">
        <v>124</v>
      </c>
      <c r="D28" s="116"/>
      <c r="E28" s="101" t="s">
        <v>122</v>
      </c>
      <c r="F28" s="151">
        <v>118</v>
      </c>
      <c r="G28" s="150">
        <v>1100</v>
      </c>
      <c r="H28" s="150">
        <v>354</v>
      </c>
      <c r="I28" s="150">
        <v>370</v>
      </c>
      <c r="J28" s="150">
        <v>187</v>
      </c>
      <c r="M28" s="146"/>
      <c r="N28" s="146"/>
      <c r="O28" s="126"/>
      <c r="P28" s="126"/>
      <c r="Q28" s="275" t="s">
        <v>149</v>
      </c>
      <c r="R28" s="116"/>
      <c r="S28" s="101" t="s">
        <v>144</v>
      </c>
      <c r="T28" s="147">
        <v>3</v>
      </c>
      <c r="U28" s="142">
        <v>4</v>
      </c>
      <c r="V28" s="142">
        <v>5</v>
      </c>
      <c r="W28" s="142">
        <v>1</v>
      </c>
      <c r="X28" s="142">
        <v>3</v>
      </c>
    </row>
    <row r="29" spans="1:24" ht="18.75" customHeight="1">
      <c r="A29" s="146"/>
      <c r="B29" s="146"/>
      <c r="C29" s="275"/>
      <c r="D29" s="140"/>
      <c r="E29" s="101" t="s">
        <v>121</v>
      </c>
      <c r="F29" s="151">
        <v>6</v>
      </c>
      <c r="G29" s="150">
        <v>45</v>
      </c>
      <c r="H29" s="150">
        <v>32</v>
      </c>
      <c r="I29" s="150">
        <v>7</v>
      </c>
      <c r="J29" s="150">
        <v>25</v>
      </c>
      <c r="M29" s="146"/>
      <c r="N29" s="146"/>
      <c r="O29" s="126"/>
      <c r="P29" s="126"/>
      <c r="Q29" s="340"/>
      <c r="R29" s="140"/>
      <c r="S29" s="101" t="s">
        <v>143</v>
      </c>
      <c r="T29" s="147">
        <v>284485</v>
      </c>
      <c r="U29" s="142">
        <v>374225</v>
      </c>
      <c r="V29" s="142">
        <v>231636</v>
      </c>
      <c r="W29" s="142">
        <v>50052</v>
      </c>
      <c r="X29" s="142">
        <v>1171057</v>
      </c>
    </row>
    <row r="30" spans="1:24" ht="18.75" customHeight="1">
      <c r="A30" s="146"/>
      <c r="B30" s="146"/>
      <c r="C30" s="146"/>
      <c r="D30" s="146"/>
      <c r="E30" s="157"/>
      <c r="F30" s="156"/>
      <c r="G30" s="155"/>
      <c r="H30" s="154"/>
      <c r="I30" s="154"/>
      <c r="J30" s="154"/>
      <c r="M30" s="146"/>
      <c r="N30" s="146"/>
      <c r="O30" s="337" t="s">
        <v>159</v>
      </c>
      <c r="P30" s="126"/>
      <c r="Q30" s="275" t="s">
        <v>158</v>
      </c>
      <c r="R30" s="116"/>
      <c r="S30" s="101" t="s">
        <v>144</v>
      </c>
      <c r="T30" s="91">
        <v>4</v>
      </c>
      <c r="U30" s="142">
        <v>4</v>
      </c>
      <c r="V30" s="142">
        <v>10</v>
      </c>
      <c r="W30" s="90" t="s">
        <v>7</v>
      </c>
      <c r="X30" s="90">
        <v>3</v>
      </c>
    </row>
    <row r="31" spans="1:24" ht="18.75" customHeight="1">
      <c r="A31" s="146"/>
      <c r="B31" s="146"/>
      <c r="C31" s="358" t="s">
        <v>2</v>
      </c>
      <c r="D31" s="153"/>
      <c r="E31" s="141" t="s">
        <v>122</v>
      </c>
      <c r="F31" s="151">
        <v>4340</v>
      </c>
      <c r="G31" s="150">
        <v>3050</v>
      </c>
      <c r="H31" s="150">
        <v>2660</v>
      </c>
      <c r="I31" s="150">
        <v>2260</v>
      </c>
      <c r="J31" s="150">
        <v>2200</v>
      </c>
      <c r="M31" s="146"/>
      <c r="N31" s="146"/>
      <c r="O31" s="338"/>
      <c r="P31" s="126"/>
      <c r="Q31" s="340"/>
      <c r="R31" s="140"/>
      <c r="S31" s="101" t="s">
        <v>143</v>
      </c>
      <c r="T31" s="91">
        <v>264257</v>
      </c>
      <c r="U31" s="142">
        <v>76228</v>
      </c>
      <c r="V31" s="142">
        <v>81870</v>
      </c>
      <c r="W31" s="90" t="s">
        <v>7</v>
      </c>
      <c r="X31" s="90">
        <v>24599</v>
      </c>
    </row>
    <row r="32" spans="1:24" ht="18.75" customHeight="1">
      <c r="A32" s="146"/>
      <c r="B32" s="146"/>
      <c r="C32" s="358"/>
      <c r="D32" s="152"/>
      <c r="E32" s="139" t="s">
        <v>121</v>
      </c>
      <c r="F32" s="151">
        <f>SUM(F34,F36,F38)</f>
        <v>146</v>
      </c>
      <c r="G32" s="150">
        <f>SUM(G34,G36,G38)</f>
        <v>82</v>
      </c>
      <c r="H32" s="150">
        <f>SUM(H34,H36,H38)</f>
        <v>60</v>
      </c>
      <c r="I32" s="150">
        <f>SUM(I34,I36,I38)</f>
        <v>67</v>
      </c>
      <c r="J32" s="150">
        <f>SUM(J34,J36,J38)</f>
        <v>108</v>
      </c>
      <c r="M32" s="146"/>
      <c r="N32" s="146"/>
      <c r="O32" s="338"/>
      <c r="P32" s="126"/>
      <c r="Q32" s="339" t="s">
        <v>157</v>
      </c>
      <c r="R32" s="116"/>
      <c r="S32" s="101" t="s">
        <v>144</v>
      </c>
      <c r="T32" s="91" t="s">
        <v>7</v>
      </c>
      <c r="U32" s="90">
        <v>4</v>
      </c>
      <c r="V32" s="90">
        <v>5</v>
      </c>
      <c r="W32" s="90" t="s">
        <v>7</v>
      </c>
      <c r="X32" s="90" t="s">
        <v>7</v>
      </c>
    </row>
    <row r="33" spans="1:24" ht="18.75" customHeight="1">
      <c r="A33" s="146"/>
      <c r="B33" s="146"/>
      <c r="C33" s="275" t="s">
        <v>127</v>
      </c>
      <c r="D33" s="116"/>
      <c r="E33" s="101" t="s">
        <v>122</v>
      </c>
      <c r="F33" s="147">
        <v>370</v>
      </c>
      <c r="G33" s="142">
        <v>216</v>
      </c>
      <c r="H33" s="142">
        <v>240</v>
      </c>
      <c r="I33" s="142">
        <v>239</v>
      </c>
      <c r="J33" s="142">
        <v>316</v>
      </c>
      <c r="M33" s="146"/>
      <c r="N33" s="146"/>
      <c r="O33" s="338"/>
      <c r="P33" s="126"/>
      <c r="Q33" s="339"/>
      <c r="R33" s="116"/>
      <c r="S33" s="101" t="s">
        <v>143</v>
      </c>
      <c r="T33" s="91" t="s">
        <v>7</v>
      </c>
      <c r="U33" s="90">
        <v>33581</v>
      </c>
      <c r="V33" s="90">
        <v>47641</v>
      </c>
      <c r="W33" s="90" t="s">
        <v>7</v>
      </c>
      <c r="X33" s="90" t="s">
        <v>7</v>
      </c>
    </row>
    <row r="34" spans="1:24" ht="18.75" customHeight="1">
      <c r="A34" s="149" t="s">
        <v>126</v>
      </c>
      <c r="B34" s="146"/>
      <c r="C34" s="275"/>
      <c r="D34" s="116"/>
      <c r="E34" s="101" t="s">
        <v>121</v>
      </c>
      <c r="F34" s="147">
        <v>23</v>
      </c>
      <c r="G34" s="142">
        <v>7</v>
      </c>
      <c r="H34" s="142">
        <v>2</v>
      </c>
      <c r="I34" s="142">
        <v>16</v>
      </c>
      <c r="J34" s="142">
        <v>32</v>
      </c>
      <c r="M34" s="143"/>
      <c r="N34" s="143"/>
      <c r="O34" s="338"/>
      <c r="P34" s="126"/>
      <c r="Q34" s="339" t="s">
        <v>156</v>
      </c>
      <c r="R34" s="170"/>
      <c r="S34" s="101" t="s">
        <v>144</v>
      </c>
      <c r="T34" s="91">
        <v>1</v>
      </c>
      <c r="U34" s="142">
        <v>4</v>
      </c>
      <c r="V34" s="142">
        <v>5</v>
      </c>
      <c r="W34" s="142">
        <v>1</v>
      </c>
      <c r="X34" s="90" t="s">
        <v>7</v>
      </c>
    </row>
    <row r="35" spans="1:24" ht="18.75" customHeight="1">
      <c r="A35" s="148"/>
      <c r="B35" s="146"/>
      <c r="C35" s="275" t="s">
        <v>125</v>
      </c>
      <c r="D35" s="116"/>
      <c r="E35" s="101" t="s">
        <v>122</v>
      </c>
      <c r="F35" s="147">
        <v>438</v>
      </c>
      <c r="G35" s="142">
        <v>429</v>
      </c>
      <c r="H35" s="142">
        <v>346</v>
      </c>
      <c r="I35" s="142">
        <v>291</v>
      </c>
      <c r="J35" s="142">
        <v>255</v>
      </c>
      <c r="M35" s="116"/>
      <c r="N35" s="116"/>
      <c r="O35" s="338"/>
      <c r="P35" s="126"/>
      <c r="Q35" s="341"/>
      <c r="R35" s="169"/>
      <c r="S35" s="101" t="s">
        <v>143</v>
      </c>
      <c r="T35" s="91">
        <v>7533</v>
      </c>
      <c r="U35" s="142">
        <v>54402</v>
      </c>
      <c r="V35" s="142">
        <v>111121</v>
      </c>
      <c r="W35" s="142">
        <v>228593</v>
      </c>
      <c r="X35" s="90" t="s">
        <v>7</v>
      </c>
    </row>
    <row r="36" spans="1:24" ht="18.75" customHeight="1">
      <c r="A36" s="146"/>
      <c r="B36" s="146"/>
      <c r="C36" s="275"/>
      <c r="D36" s="116"/>
      <c r="E36" s="101" t="s">
        <v>121</v>
      </c>
      <c r="F36" s="147">
        <v>51</v>
      </c>
      <c r="G36" s="142">
        <v>23</v>
      </c>
      <c r="H36" s="142">
        <v>8</v>
      </c>
      <c r="I36" s="142">
        <v>10</v>
      </c>
      <c r="J36" s="142">
        <v>8</v>
      </c>
      <c r="M36" s="146"/>
      <c r="N36" s="146"/>
      <c r="O36" s="338"/>
      <c r="P36" s="126"/>
      <c r="Q36" s="275" t="s">
        <v>147</v>
      </c>
      <c r="R36" s="116"/>
      <c r="S36" s="101" t="s">
        <v>144</v>
      </c>
      <c r="T36" s="147">
        <v>68</v>
      </c>
      <c r="U36" s="142">
        <v>158</v>
      </c>
      <c r="V36" s="142">
        <v>257</v>
      </c>
      <c r="W36" s="142">
        <v>38</v>
      </c>
      <c r="X36" s="142">
        <v>25</v>
      </c>
    </row>
    <row r="37" spans="1:24" ht="18.75" customHeight="1">
      <c r="A37" s="146"/>
      <c r="B37" s="146"/>
      <c r="C37" s="275" t="s">
        <v>124</v>
      </c>
      <c r="D37" s="116"/>
      <c r="E37" s="101" t="s">
        <v>122</v>
      </c>
      <c r="F37" s="147">
        <v>3530</v>
      </c>
      <c r="G37" s="142">
        <v>2400</v>
      </c>
      <c r="H37" s="142">
        <v>2070</v>
      </c>
      <c r="I37" s="142">
        <v>1730</v>
      </c>
      <c r="J37" s="142">
        <v>1630</v>
      </c>
      <c r="M37" s="116"/>
      <c r="N37" s="116"/>
      <c r="O37" s="338"/>
      <c r="P37" s="146"/>
      <c r="Q37" s="340"/>
      <c r="R37" s="140"/>
      <c r="S37" s="101" t="s">
        <v>143</v>
      </c>
      <c r="T37" s="147">
        <v>600732</v>
      </c>
      <c r="U37" s="142">
        <v>1330981</v>
      </c>
      <c r="V37" s="142">
        <v>2525039</v>
      </c>
      <c r="W37" s="142">
        <v>309101</v>
      </c>
      <c r="X37" s="142">
        <v>235090</v>
      </c>
    </row>
    <row r="38" spans="1:24" ht="18.75" customHeight="1">
      <c r="A38" s="146"/>
      <c r="B38" s="146"/>
      <c r="C38" s="275"/>
      <c r="D38" s="140"/>
      <c r="E38" s="101" t="s">
        <v>121</v>
      </c>
      <c r="F38" s="147">
        <v>72</v>
      </c>
      <c r="G38" s="142">
        <v>52</v>
      </c>
      <c r="H38" s="142">
        <v>50</v>
      </c>
      <c r="I38" s="142">
        <v>41</v>
      </c>
      <c r="J38" s="142">
        <v>68</v>
      </c>
      <c r="M38" s="342" t="s">
        <v>155</v>
      </c>
      <c r="N38" s="146"/>
      <c r="O38" s="338"/>
      <c r="P38" s="146"/>
      <c r="Q38" s="275" t="s">
        <v>146</v>
      </c>
      <c r="R38" s="116"/>
      <c r="S38" s="101" t="s">
        <v>144</v>
      </c>
      <c r="T38" s="91" t="s">
        <v>7</v>
      </c>
      <c r="U38" s="90" t="s">
        <v>7</v>
      </c>
      <c r="V38" s="90" t="s">
        <v>7</v>
      </c>
      <c r="W38" s="90" t="s">
        <v>7</v>
      </c>
      <c r="X38" s="90" t="s">
        <v>7</v>
      </c>
    </row>
    <row r="39" spans="1:24" ht="18.75" customHeight="1">
      <c r="A39" s="146"/>
      <c r="B39" s="146"/>
      <c r="C39" s="143"/>
      <c r="D39" s="143"/>
      <c r="E39" s="145"/>
      <c r="F39" s="144"/>
      <c r="G39" s="143"/>
      <c r="H39" s="143"/>
      <c r="I39" s="143"/>
      <c r="J39" s="142"/>
      <c r="M39" s="343"/>
      <c r="N39" s="116"/>
      <c r="O39" s="146"/>
      <c r="P39" s="146"/>
      <c r="Q39" s="340"/>
      <c r="R39" s="140"/>
      <c r="S39" s="101" t="s">
        <v>143</v>
      </c>
      <c r="T39" s="91" t="s">
        <v>7</v>
      </c>
      <c r="U39" s="90" t="s">
        <v>7</v>
      </c>
      <c r="V39" s="90" t="s">
        <v>7</v>
      </c>
      <c r="W39" s="90" t="s">
        <v>7</v>
      </c>
      <c r="X39" s="90" t="s">
        <v>7</v>
      </c>
    </row>
    <row r="40" spans="1:24" ht="18.75" customHeight="1">
      <c r="A40" s="361" t="s">
        <v>123</v>
      </c>
      <c r="B40" s="362"/>
      <c r="C40" s="362"/>
      <c r="D40" s="140"/>
      <c r="E40" s="139" t="s">
        <v>122</v>
      </c>
      <c r="F40" s="138">
        <v>388</v>
      </c>
      <c r="G40" s="137">
        <v>329</v>
      </c>
      <c r="H40" s="137">
        <v>398</v>
      </c>
      <c r="I40" s="137">
        <v>522</v>
      </c>
      <c r="J40" s="137">
        <v>634</v>
      </c>
      <c r="M40" s="343"/>
      <c r="N40" s="116"/>
      <c r="O40" s="146"/>
      <c r="P40" s="146"/>
      <c r="Q40" s="340" t="s">
        <v>154</v>
      </c>
      <c r="R40" s="140"/>
      <c r="S40" s="101" t="s">
        <v>144</v>
      </c>
      <c r="T40" s="91" t="s">
        <v>7</v>
      </c>
      <c r="U40" s="90" t="s">
        <v>7</v>
      </c>
      <c r="V40" s="90">
        <v>1</v>
      </c>
      <c r="W40" s="90" t="s">
        <v>7</v>
      </c>
      <c r="X40" s="90" t="s">
        <v>7</v>
      </c>
    </row>
    <row r="41" spans="1:24" ht="18.75" customHeight="1">
      <c r="A41" s="363"/>
      <c r="B41" s="363"/>
      <c r="C41" s="363"/>
      <c r="D41" s="136"/>
      <c r="E41" s="135" t="s">
        <v>121</v>
      </c>
      <c r="F41" s="134">
        <v>47</v>
      </c>
      <c r="G41" s="133">
        <v>36</v>
      </c>
      <c r="H41" s="133">
        <v>14</v>
      </c>
      <c r="I41" s="133">
        <v>57</v>
      </c>
      <c r="J41" s="133">
        <v>132</v>
      </c>
      <c r="M41" s="116"/>
      <c r="N41" s="116"/>
      <c r="O41" s="146"/>
      <c r="P41" s="146"/>
      <c r="Q41" s="340"/>
      <c r="R41" s="140"/>
      <c r="S41" s="101" t="s">
        <v>143</v>
      </c>
      <c r="T41" s="91" t="s">
        <v>7</v>
      </c>
      <c r="U41" s="90" t="s">
        <v>7</v>
      </c>
      <c r="V41" s="90">
        <v>7274</v>
      </c>
      <c r="W41" s="90" t="s">
        <v>7</v>
      </c>
      <c r="X41" s="90" t="s">
        <v>7</v>
      </c>
    </row>
    <row r="42" spans="1:24" ht="18.75" customHeight="1">
      <c r="A42" s="132" t="s">
        <v>120</v>
      </c>
      <c r="B42" s="132"/>
      <c r="C42" s="132"/>
      <c r="D42" s="132"/>
      <c r="E42" s="132"/>
      <c r="F42" s="131"/>
      <c r="G42" s="131"/>
      <c r="H42" s="131"/>
      <c r="I42" s="131"/>
      <c r="J42" s="131"/>
      <c r="M42" s="143"/>
      <c r="N42" s="143"/>
      <c r="O42" s="146"/>
      <c r="P42" s="146"/>
      <c r="Q42" s="275" t="s">
        <v>153</v>
      </c>
      <c r="R42" s="116"/>
      <c r="S42" s="101" t="s">
        <v>144</v>
      </c>
      <c r="T42" s="91" t="s">
        <v>7</v>
      </c>
      <c r="U42" s="90">
        <v>2</v>
      </c>
      <c r="V42" s="90">
        <v>1</v>
      </c>
      <c r="W42" s="90">
        <v>2</v>
      </c>
      <c r="X42" s="90">
        <v>4</v>
      </c>
    </row>
    <row r="43" spans="1:24" ht="18.75" customHeight="1">
      <c r="A43" s="130" t="s">
        <v>119</v>
      </c>
      <c r="B43" s="130"/>
      <c r="C43" s="130"/>
      <c r="D43" s="130"/>
      <c r="E43" s="130"/>
      <c r="F43" s="130"/>
      <c r="G43" s="130"/>
      <c r="H43" s="130"/>
      <c r="I43" s="130"/>
      <c r="J43" s="130"/>
      <c r="M43" s="146"/>
      <c r="N43" s="146"/>
      <c r="O43" s="146"/>
      <c r="P43" s="146"/>
      <c r="Q43" s="340"/>
      <c r="R43" s="140"/>
      <c r="S43" s="101" t="s">
        <v>143</v>
      </c>
      <c r="T43" s="91" t="s">
        <v>7</v>
      </c>
      <c r="U43" s="90">
        <v>151927</v>
      </c>
      <c r="V43" s="90">
        <v>71526</v>
      </c>
      <c r="W43" s="90">
        <v>174395</v>
      </c>
      <c r="X43" s="90">
        <v>260549</v>
      </c>
    </row>
    <row r="44" spans="13:24" ht="18.75" customHeight="1">
      <c r="M44" s="146"/>
      <c r="N44" s="146"/>
      <c r="O44" s="146"/>
      <c r="P44" s="146"/>
      <c r="Q44" s="348" t="s">
        <v>152</v>
      </c>
      <c r="R44" s="348"/>
      <c r="S44" s="349"/>
      <c r="T44" s="165">
        <f>SUM(T46,T48,T50,T52,T54,T56)</f>
        <v>1006311</v>
      </c>
      <c r="U44" s="164">
        <f>SUM(U46,U48,U50,U52,U54,U56)</f>
        <v>1998813</v>
      </c>
      <c r="V44" s="164">
        <f>SUM(V46,V48,V50,V52,V54,V56)</f>
        <v>5872881</v>
      </c>
      <c r="W44" s="164">
        <f>SUM(W46,W48,W50,W52,W54,W56)</f>
        <v>1071269</v>
      </c>
      <c r="X44" s="164">
        <f>SUM(X46,X48,X50,X52,X54,X56)</f>
        <v>408100</v>
      </c>
    </row>
    <row r="45" spans="13:24" ht="18.75" customHeight="1">
      <c r="M45" s="146"/>
      <c r="N45" s="146"/>
      <c r="O45" s="126"/>
      <c r="P45" s="126"/>
      <c r="Q45" s="275" t="s">
        <v>151</v>
      </c>
      <c r="R45" s="116"/>
      <c r="S45" s="101" t="s">
        <v>144</v>
      </c>
      <c r="T45" s="147">
        <v>61</v>
      </c>
      <c r="U45" s="142">
        <v>181</v>
      </c>
      <c r="V45" s="142">
        <v>382</v>
      </c>
      <c r="W45" s="142">
        <v>65</v>
      </c>
      <c r="X45" s="142">
        <v>33</v>
      </c>
    </row>
    <row r="46" spans="13:24" ht="18.75" customHeight="1">
      <c r="M46" s="146"/>
      <c r="N46" s="146"/>
      <c r="O46" s="126"/>
      <c r="P46" s="126"/>
      <c r="Q46" s="340"/>
      <c r="R46" s="140"/>
      <c r="S46" s="101" t="s">
        <v>143</v>
      </c>
      <c r="T46" s="147">
        <v>370179</v>
      </c>
      <c r="U46" s="142">
        <v>1086955</v>
      </c>
      <c r="V46" s="142">
        <v>3153452</v>
      </c>
      <c r="W46" s="142">
        <v>384320</v>
      </c>
      <c r="X46" s="142">
        <v>141962</v>
      </c>
    </row>
    <row r="47" spans="13:24" ht="18.75" customHeight="1">
      <c r="M47" s="146"/>
      <c r="N47" s="146"/>
      <c r="O47" s="337" t="s">
        <v>150</v>
      </c>
      <c r="P47" s="126"/>
      <c r="Q47" s="275" t="s">
        <v>149</v>
      </c>
      <c r="R47" s="116"/>
      <c r="S47" s="101" t="s">
        <v>144</v>
      </c>
      <c r="T47" s="91" t="s">
        <v>7</v>
      </c>
      <c r="U47" s="90" t="s">
        <v>7</v>
      </c>
      <c r="V47" s="90" t="s">
        <v>7</v>
      </c>
      <c r="W47" s="90" t="s">
        <v>7</v>
      </c>
      <c r="X47" s="90" t="s">
        <v>7</v>
      </c>
    </row>
    <row r="48" spans="13:24" ht="18.75" customHeight="1">
      <c r="M48" s="146"/>
      <c r="N48" s="146"/>
      <c r="O48" s="337"/>
      <c r="P48" s="126"/>
      <c r="Q48" s="340"/>
      <c r="R48" s="140"/>
      <c r="S48" s="101" t="s">
        <v>143</v>
      </c>
      <c r="T48" s="91" t="s">
        <v>7</v>
      </c>
      <c r="U48" s="90" t="s">
        <v>7</v>
      </c>
      <c r="V48" s="90" t="s">
        <v>7</v>
      </c>
      <c r="W48" s="90" t="s">
        <v>7</v>
      </c>
      <c r="X48" s="90" t="s">
        <v>7</v>
      </c>
    </row>
    <row r="49" spans="13:24" ht="18.75" customHeight="1">
      <c r="M49" s="146"/>
      <c r="N49" s="146"/>
      <c r="O49" s="337"/>
      <c r="P49" s="126"/>
      <c r="Q49" s="339" t="s">
        <v>148</v>
      </c>
      <c r="R49" s="170"/>
      <c r="S49" s="101" t="s">
        <v>144</v>
      </c>
      <c r="T49" s="91" t="s">
        <v>7</v>
      </c>
      <c r="U49" s="90">
        <v>1</v>
      </c>
      <c r="V49" s="90">
        <v>1</v>
      </c>
      <c r="W49" s="90" t="s">
        <v>7</v>
      </c>
      <c r="X49" s="90" t="s">
        <v>7</v>
      </c>
    </row>
    <row r="50" spans="13:24" ht="18.75" customHeight="1">
      <c r="M50" s="146"/>
      <c r="N50" s="146"/>
      <c r="O50" s="337"/>
      <c r="P50" s="126"/>
      <c r="Q50" s="341"/>
      <c r="R50" s="169"/>
      <c r="S50" s="101" t="s">
        <v>143</v>
      </c>
      <c r="T50" s="91" t="s">
        <v>7</v>
      </c>
      <c r="U50" s="90">
        <v>10593</v>
      </c>
      <c r="V50" s="90">
        <v>15613</v>
      </c>
      <c r="W50" s="90" t="s">
        <v>7</v>
      </c>
      <c r="X50" s="90" t="s">
        <v>7</v>
      </c>
    </row>
    <row r="51" spans="13:24" ht="18.75" customHeight="1">
      <c r="M51" s="146"/>
      <c r="N51" s="146"/>
      <c r="O51" s="337"/>
      <c r="P51" s="126"/>
      <c r="Q51" s="275" t="s">
        <v>147</v>
      </c>
      <c r="R51" s="116"/>
      <c r="S51" s="101" t="s">
        <v>144</v>
      </c>
      <c r="T51" s="147">
        <v>72</v>
      </c>
      <c r="U51" s="142">
        <v>192</v>
      </c>
      <c r="V51" s="142">
        <v>514</v>
      </c>
      <c r="W51" s="142">
        <v>119</v>
      </c>
      <c r="X51" s="142">
        <v>64</v>
      </c>
    </row>
    <row r="52" spans="13:24" ht="18.75" customHeight="1">
      <c r="M52" s="146"/>
      <c r="N52" s="146"/>
      <c r="O52" s="337"/>
      <c r="P52" s="126"/>
      <c r="Q52" s="340"/>
      <c r="R52" s="140"/>
      <c r="S52" s="101" t="s">
        <v>143</v>
      </c>
      <c r="T52" s="147">
        <v>636132</v>
      </c>
      <c r="U52" s="142">
        <v>901265</v>
      </c>
      <c r="V52" s="142">
        <v>2467862</v>
      </c>
      <c r="W52" s="142">
        <v>686949</v>
      </c>
      <c r="X52" s="142">
        <v>266138</v>
      </c>
    </row>
    <row r="53" spans="13:24" ht="18.75" customHeight="1">
      <c r="M53" s="146"/>
      <c r="N53" s="146"/>
      <c r="O53" s="337"/>
      <c r="P53" s="126"/>
      <c r="Q53" s="275" t="s">
        <v>146</v>
      </c>
      <c r="R53" s="116"/>
      <c r="S53" s="101" t="s">
        <v>144</v>
      </c>
      <c r="T53" s="91" t="s">
        <v>7</v>
      </c>
      <c r="U53" s="90" t="s">
        <v>7</v>
      </c>
      <c r="V53" s="90">
        <v>3</v>
      </c>
      <c r="W53" s="90" t="s">
        <v>7</v>
      </c>
      <c r="X53" s="90" t="s">
        <v>7</v>
      </c>
    </row>
    <row r="54" spans="13:24" ht="18.75" customHeight="1">
      <c r="M54" s="146"/>
      <c r="N54" s="146"/>
      <c r="O54" s="146"/>
      <c r="P54" s="146"/>
      <c r="Q54" s="340"/>
      <c r="R54" s="140"/>
      <c r="S54" s="101" t="s">
        <v>143</v>
      </c>
      <c r="T54" s="91" t="s">
        <v>7</v>
      </c>
      <c r="U54" s="90" t="s">
        <v>7</v>
      </c>
      <c r="V54" s="90">
        <v>156297</v>
      </c>
      <c r="W54" s="90" t="s">
        <v>7</v>
      </c>
      <c r="X54" s="90" t="s">
        <v>7</v>
      </c>
    </row>
    <row r="55" spans="13:24" ht="18.75" customHeight="1">
      <c r="M55" s="146"/>
      <c r="N55" s="146"/>
      <c r="O55" s="146"/>
      <c r="P55" s="146"/>
      <c r="Q55" s="340" t="s">
        <v>145</v>
      </c>
      <c r="R55" s="140"/>
      <c r="S55" s="101" t="s">
        <v>144</v>
      </c>
      <c r="T55" s="91" t="s">
        <v>7</v>
      </c>
      <c r="U55" s="90" t="s">
        <v>7</v>
      </c>
      <c r="V55" s="90">
        <v>4</v>
      </c>
      <c r="W55" s="90" t="s">
        <v>7</v>
      </c>
      <c r="X55" s="90" t="s">
        <v>7</v>
      </c>
    </row>
    <row r="56" spans="13:24" ht="18.75" customHeight="1">
      <c r="M56" s="115"/>
      <c r="N56" s="115"/>
      <c r="O56" s="115"/>
      <c r="P56" s="115"/>
      <c r="Q56" s="356"/>
      <c r="R56" s="136"/>
      <c r="S56" s="98" t="s">
        <v>143</v>
      </c>
      <c r="T56" s="88" t="s">
        <v>7</v>
      </c>
      <c r="U56" s="87" t="s">
        <v>7</v>
      </c>
      <c r="V56" s="87">
        <v>79657</v>
      </c>
      <c r="W56" s="87" t="s">
        <v>7</v>
      </c>
      <c r="X56" s="87" t="s">
        <v>7</v>
      </c>
    </row>
    <row r="57" spans="13:24" ht="18.75" customHeight="1">
      <c r="M57" s="86" t="s">
        <v>142</v>
      </c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</row>
  </sheetData>
  <sheetProtection/>
  <mergeCells count="58">
    <mergeCell ref="C7:E7"/>
    <mergeCell ref="C8:E8"/>
    <mergeCell ref="C9:E9"/>
    <mergeCell ref="A5:E5"/>
    <mergeCell ref="C6:E6"/>
    <mergeCell ref="A40:C41"/>
    <mergeCell ref="C19:C20"/>
    <mergeCell ref="C33:C34"/>
    <mergeCell ref="C35:C36"/>
    <mergeCell ref="C37:C38"/>
    <mergeCell ref="C22:C23"/>
    <mergeCell ref="C31:C32"/>
    <mergeCell ref="C24:C25"/>
    <mergeCell ref="C26:C27"/>
    <mergeCell ref="C28:C29"/>
    <mergeCell ref="C11:C12"/>
    <mergeCell ref="C13:C14"/>
    <mergeCell ref="C15:C16"/>
    <mergeCell ref="C17:C18"/>
    <mergeCell ref="A15:A16"/>
    <mergeCell ref="M3:X3"/>
    <mergeCell ref="O14:Q15"/>
    <mergeCell ref="M5:S5"/>
    <mergeCell ref="A3:J3"/>
    <mergeCell ref="A7:A8"/>
    <mergeCell ref="Q55:Q56"/>
    <mergeCell ref="Q40:Q41"/>
    <mergeCell ref="Q45:Q46"/>
    <mergeCell ref="Q53:Q54"/>
    <mergeCell ref="Q49:Q50"/>
    <mergeCell ref="O22:Q23"/>
    <mergeCell ref="O24:S24"/>
    <mergeCell ref="Q47:Q48"/>
    <mergeCell ref="O47:O53"/>
    <mergeCell ref="Q51:Q52"/>
    <mergeCell ref="Q44:S44"/>
    <mergeCell ref="Q36:Q37"/>
    <mergeCell ref="O7:S7"/>
    <mergeCell ref="O8:S8"/>
    <mergeCell ref="O9:S9"/>
    <mergeCell ref="Q25:S25"/>
    <mergeCell ref="Q26:Q27"/>
    <mergeCell ref="Q38:Q39"/>
    <mergeCell ref="Q42:Q43"/>
    <mergeCell ref="M38:M40"/>
    <mergeCell ref="O18:Q19"/>
    <mergeCell ref="M6:S6"/>
    <mergeCell ref="O10:Q11"/>
    <mergeCell ref="O16:Q17"/>
    <mergeCell ref="M7:M8"/>
    <mergeCell ref="M15:M17"/>
    <mergeCell ref="O20:Q21"/>
    <mergeCell ref="O30:O38"/>
    <mergeCell ref="Q32:Q33"/>
    <mergeCell ref="O12:Q13"/>
    <mergeCell ref="Q28:Q29"/>
    <mergeCell ref="Q30:Q31"/>
    <mergeCell ref="Q34:Q35"/>
  </mergeCells>
  <printOptions horizontalCentered="1" verticalCentered="1"/>
  <pageMargins left="0.5118110236220472" right="0.31496062992125984" top="0.15748031496062992" bottom="0.15748031496062992" header="0" footer="0"/>
  <pageSetup horizontalDpi="600" verticalDpi="6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7"/>
  <sheetViews>
    <sheetView zoomScalePageLayoutView="0" workbookViewId="0" topLeftCell="AJ1">
      <selection activeCell="AW1" sqref="AW1"/>
    </sheetView>
  </sheetViews>
  <sheetFormatPr defaultColWidth="8.796875" defaultRowHeight="22.5" customHeight="1"/>
  <cols>
    <col min="1" max="2" width="3.09765625" style="0" customWidth="1"/>
    <col min="3" max="3" width="27.5" style="0" customWidth="1"/>
    <col min="4" max="4" width="3.69921875" style="0" customWidth="1"/>
    <col min="5" max="5" width="6.8984375" style="0" customWidth="1"/>
    <col min="6" max="7" width="3.69921875" style="0" customWidth="1"/>
    <col min="8" max="8" width="6.19921875" style="0" customWidth="1"/>
    <col min="9" max="10" width="3.69921875" style="0" customWidth="1"/>
    <col min="11" max="12" width="6.19921875" style="0" customWidth="1"/>
    <col min="13" max="15" width="3.69921875" style="0" customWidth="1"/>
    <col min="16" max="16" width="4.3984375" style="0" customWidth="1"/>
    <col min="17" max="18" width="3.69921875" style="0" customWidth="1"/>
    <col min="19" max="24" width="6.19921875" style="0" customWidth="1"/>
    <col min="25" max="25" width="3.69921875" style="0" customWidth="1"/>
    <col min="26" max="26" width="4.3984375" style="0" customWidth="1"/>
    <col min="27" max="29" width="6.19921875" style="0" customWidth="1"/>
    <col min="30" max="31" width="3.69921875" style="0" customWidth="1"/>
    <col min="32" max="32" width="6.19921875" style="0" customWidth="1"/>
    <col min="33" max="34" width="7.5" style="0" customWidth="1"/>
    <col min="35" max="35" width="10.59765625" style="0" customWidth="1"/>
    <col min="42" max="42" width="10.59765625" style="0" customWidth="1"/>
  </cols>
  <sheetData>
    <row r="1" spans="1:49" ht="22.5" customHeight="1">
      <c r="A1" s="129" t="s">
        <v>243</v>
      </c>
      <c r="AW1" s="128" t="s">
        <v>329</v>
      </c>
    </row>
    <row r="3" spans="1:49" ht="22.5" customHeight="1">
      <c r="A3" s="284" t="s">
        <v>241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I3" s="284" t="s">
        <v>286</v>
      </c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</row>
    <row r="4" spans="1:49" ht="22.5" customHeight="1" thickBot="1">
      <c r="A4" s="205"/>
      <c r="B4" s="107"/>
      <c r="C4" s="107"/>
      <c r="D4" s="106"/>
      <c r="E4" s="107"/>
      <c r="F4" s="106"/>
      <c r="G4" s="107"/>
      <c r="H4" s="107"/>
      <c r="I4" s="106"/>
      <c r="J4" s="107"/>
      <c r="K4" s="107"/>
      <c r="L4" s="107"/>
      <c r="M4" s="106"/>
      <c r="N4" s="107"/>
      <c r="O4" s="106"/>
      <c r="P4" s="107"/>
      <c r="Q4" s="106"/>
      <c r="R4" s="107"/>
      <c r="S4" s="107"/>
      <c r="T4" s="107"/>
      <c r="U4" s="107"/>
      <c r="V4" s="107"/>
      <c r="W4" s="107"/>
      <c r="X4" s="107"/>
      <c r="Y4" s="106"/>
      <c r="Z4" s="107"/>
      <c r="AA4" s="107"/>
      <c r="AB4" s="107"/>
      <c r="AC4" s="107"/>
      <c r="AD4" s="106"/>
      <c r="AE4" s="107"/>
      <c r="AF4" s="107"/>
      <c r="AI4" s="372" t="s">
        <v>285</v>
      </c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</row>
    <row r="5" spans="1:49" ht="22.5" customHeight="1" thickBot="1">
      <c r="A5" s="204"/>
      <c r="B5" s="203"/>
      <c r="C5" s="202"/>
      <c r="D5" s="413" t="s">
        <v>240</v>
      </c>
      <c r="E5" s="414"/>
      <c r="F5" s="413" t="s">
        <v>239</v>
      </c>
      <c r="G5" s="414"/>
      <c r="H5" s="424" t="s">
        <v>238</v>
      </c>
      <c r="I5" s="413" t="s">
        <v>237</v>
      </c>
      <c r="J5" s="414"/>
      <c r="K5" s="424" t="s">
        <v>236</v>
      </c>
      <c r="L5" s="424" t="s">
        <v>235</v>
      </c>
      <c r="M5" s="413" t="s">
        <v>234</v>
      </c>
      <c r="N5" s="414"/>
      <c r="O5" s="413" t="s">
        <v>233</v>
      </c>
      <c r="P5" s="414"/>
      <c r="Q5" s="413" t="s">
        <v>232</v>
      </c>
      <c r="R5" s="414"/>
      <c r="S5" s="421" t="s">
        <v>244</v>
      </c>
      <c r="T5" s="434" t="s">
        <v>231</v>
      </c>
      <c r="U5" s="424" t="s">
        <v>230</v>
      </c>
      <c r="V5" s="424" t="s">
        <v>229</v>
      </c>
      <c r="W5" s="424" t="s">
        <v>228</v>
      </c>
      <c r="X5" s="421" t="s">
        <v>245</v>
      </c>
      <c r="Y5" s="413" t="s">
        <v>227</v>
      </c>
      <c r="Z5" s="414"/>
      <c r="AA5" s="425" t="s">
        <v>246</v>
      </c>
      <c r="AB5" s="424" t="s">
        <v>226</v>
      </c>
      <c r="AC5" s="424" t="s">
        <v>225</v>
      </c>
      <c r="AD5" s="413" t="s">
        <v>224</v>
      </c>
      <c r="AE5" s="414"/>
      <c r="AF5" s="413" t="s">
        <v>223</v>
      </c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106" t="s">
        <v>284</v>
      </c>
    </row>
    <row r="6" spans="1:49" ht="22.5" customHeight="1">
      <c r="A6" s="108"/>
      <c r="B6" s="108"/>
      <c r="C6" s="206" t="s">
        <v>242</v>
      </c>
      <c r="D6" s="415"/>
      <c r="E6" s="416"/>
      <c r="F6" s="415"/>
      <c r="G6" s="416"/>
      <c r="H6" s="422"/>
      <c r="I6" s="415"/>
      <c r="J6" s="416"/>
      <c r="K6" s="422"/>
      <c r="L6" s="422"/>
      <c r="M6" s="415"/>
      <c r="N6" s="416"/>
      <c r="O6" s="415"/>
      <c r="P6" s="416"/>
      <c r="Q6" s="415"/>
      <c r="R6" s="416"/>
      <c r="S6" s="422"/>
      <c r="T6" s="422"/>
      <c r="U6" s="422"/>
      <c r="V6" s="422"/>
      <c r="W6" s="422"/>
      <c r="X6" s="422"/>
      <c r="Y6" s="415"/>
      <c r="Z6" s="416"/>
      <c r="AA6" s="426"/>
      <c r="AB6" s="422"/>
      <c r="AC6" s="422"/>
      <c r="AD6" s="415"/>
      <c r="AE6" s="416"/>
      <c r="AF6" s="419"/>
      <c r="AI6" s="402" t="s">
        <v>287</v>
      </c>
      <c r="AJ6" s="278" t="s">
        <v>283</v>
      </c>
      <c r="AK6" s="278"/>
      <c r="AL6" s="278"/>
      <c r="AM6" s="278"/>
      <c r="AN6" s="278"/>
      <c r="AO6" s="279"/>
      <c r="AP6" s="397" t="s">
        <v>282</v>
      </c>
      <c r="AQ6" s="398"/>
      <c r="AR6" s="398"/>
      <c r="AS6" s="399"/>
      <c r="AT6" s="394" t="s">
        <v>281</v>
      </c>
      <c r="AU6" s="395"/>
      <c r="AV6" s="396"/>
      <c r="AW6" s="400" t="s">
        <v>280</v>
      </c>
    </row>
    <row r="7" spans="1:49" ht="22.5" customHeight="1">
      <c r="A7" s="108"/>
      <c r="B7" s="108"/>
      <c r="C7" s="201"/>
      <c r="D7" s="415"/>
      <c r="E7" s="416"/>
      <c r="F7" s="415"/>
      <c r="G7" s="416"/>
      <c r="H7" s="422"/>
      <c r="I7" s="415"/>
      <c r="J7" s="416"/>
      <c r="K7" s="422"/>
      <c r="L7" s="422"/>
      <c r="M7" s="415"/>
      <c r="N7" s="416"/>
      <c r="O7" s="415"/>
      <c r="P7" s="416"/>
      <c r="Q7" s="415"/>
      <c r="R7" s="416"/>
      <c r="S7" s="422"/>
      <c r="T7" s="422"/>
      <c r="U7" s="422"/>
      <c r="V7" s="422"/>
      <c r="W7" s="422"/>
      <c r="X7" s="422"/>
      <c r="Y7" s="415"/>
      <c r="Z7" s="416"/>
      <c r="AA7" s="426"/>
      <c r="AB7" s="422"/>
      <c r="AC7" s="422"/>
      <c r="AD7" s="415"/>
      <c r="AE7" s="416"/>
      <c r="AF7" s="419"/>
      <c r="AI7" s="403"/>
      <c r="AJ7" s="113" t="s">
        <v>279</v>
      </c>
      <c r="AK7" s="113" t="s">
        <v>278</v>
      </c>
      <c r="AL7" s="113" t="s">
        <v>277</v>
      </c>
      <c r="AM7" s="113" t="s">
        <v>276</v>
      </c>
      <c r="AN7" s="113" t="s">
        <v>275</v>
      </c>
      <c r="AO7" s="113" t="s">
        <v>124</v>
      </c>
      <c r="AP7" s="232" t="s">
        <v>274</v>
      </c>
      <c r="AQ7" s="231" t="s">
        <v>273</v>
      </c>
      <c r="AR7" s="222" t="s">
        <v>272</v>
      </c>
      <c r="AS7" s="222" t="s">
        <v>271</v>
      </c>
      <c r="AT7" s="222" t="s">
        <v>270</v>
      </c>
      <c r="AU7" s="222" t="s">
        <v>269</v>
      </c>
      <c r="AV7" s="222" t="s">
        <v>268</v>
      </c>
      <c r="AW7" s="401"/>
    </row>
    <row r="8" spans="1:49" ht="22.5" customHeight="1">
      <c r="A8" s="108"/>
      <c r="B8" s="108"/>
      <c r="C8" s="201"/>
      <c r="D8" s="415"/>
      <c r="E8" s="416"/>
      <c r="F8" s="415"/>
      <c r="G8" s="416"/>
      <c r="H8" s="422"/>
      <c r="I8" s="415"/>
      <c r="J8" s="416"/>
      <c r="K8" s="422"/>
      <c r="L8" s="422"/>
      <c r="M8" s="415"/>
      <c r="N8" s="416"/>
      <c r="O8" s="415"/>
      <c r="P8" s="416"/>
      <c r="Q8" s="415"/>
      <c r="R8" s="416"/>
      <c r="S8" s="422"/>
      <c r="T8" s="422"/>
      <c r="U8" s="422"/>
      <c r="V8" s="422"/>
      <c r="W8" s="422"/>
      <c r="X8" s="422"/>
      <c r="Y8" s="415"/>
      <c r="Z8" s="416"/>
      <c r="AA8" s="426"/>
      <c r="AB8" s="422"/>
      <c r="AC8" s="422"/>
      <c r="AD8" s="415"/>
      <c r="AE8" s="416"/>
      <c r="AF8" s="419"/>
      <c r="AI8" s="218" t="s">
        <v>96</v>
      </c>
      <c r="AJ8" s="230">
        <f>SUM(AK8:AO8)</f>
        <v>420</v>
      </c>
      <c r="AK8" s="143">
        <v>246</v>
      </c>
      <c r="AL8" s="143">
        <v>48</v>
      </c>
      <c r="AM8" s="143">
        <v>61</v>
      </c>
      <c r="AN8" s="173">
        <v>2</v>
      </c>
      <c r="AO8" s="143">
        <v>63</v>
      </c>
      <c r="AP8" s="173">
        <v>117</v>
      </c>
      <c r="AQ8" s="143">
        <v>117</v>
      </c>
      <c r="AR8" s="143">
        <v>36</v>
      </c>
      <c r="AS8" s="143">
        <v>67</v>
      </c>
      <c r="AT8" s="143">
        <v>151</v>
      </c>
      <c r="AU8" s="143">
        <v>28</v>
      </c>
      <c r="AV8" s="143">
        <v>47</v>
      </c>
      <c r="AW8" s="143">
        <v>716</v>
      </c>
    </row>
    <row r="9" spans="1:49" ht="22.5" customHeight="1">
      <c r="A9" s="108"/>
      <c r="B9" s="108"/>
      <c r="C9" s="201"/>
      <c r="D9" s="415"/>
      <c r="E9" s="416"/>
      <c r="F9" s="415"/>
      <c r="G9" s="416"/>
      <c r="H9" s="422"/>
      <c r="I9" s="415"/>
      <c r="J9" s="416"/>
      <c r="K9" s="422"/>
      <c r="L9" s="422"/>
      <c r="M9" s="415"/>
      <c r="N9" s="416"/>
      <c r="O9" s="415"/>
      <c r="P9" s="416"/>
      <c r="Q9" s="415"/>
      <c r="R9" s="416"/>
      <c r="S9" s="422"/>
      <c r="T9" s="422"/>
      <c r="U9" s="422"/>
      <c r="V9" s="422"/>
      <c r="W9" s="422"/>
      <c r="X9" s="422"/>
      <c r="Y9" s="415"/>
      <c r="Z9" s="416"/>
      <c r="AA9" s="426"/>
      <c r="AB9" s="422"/>
      <c r="AC9" s="422"/>
      <c r="AD9" s="415"/>
      <c r="AE9" s="416"/>
      <c r="AF9" s="419"/>
      <c r="AI9" s="214" t="s">
        <v>250</v>
      </c>
      <c r="AJ9" s="229">
        <f>SUM(AK9:AO9)</f>
        <v>365</v>
      </c>
      <c r="AK9" s="143">
        <v>228</v>
      </c>
      <c r="AL9" s="143">
        <v>34</v>
      </c>
      <c r="AM9" s="143">
        <v>43</v>
      </c>
      <c r="AN9" s="143">
        <v>2</v>
      </c>
      <c r="AO9" s="143">
        <v>58</v>
      </c>
      <c r="AP9" s="173">
        <v>100</v>
      </c>
      <c r="AQ9" s="143">
        <v>136</v>
      </c>
      <c r="AR9" s="143">
        <v>31</v>
      </c>
      <c r="AS9" s="143">
        <v>61</v>
      </c>
      <c r="AT9" s="143">
        <v>183</v>
      </c>
      <c r="AU9" s="143">
        <v>23</v>
      </c>
      <c r="AV9" s="143">
        <v>44</v>
      </c>
      <c r="AW9" s="143">
        <v>692</v>
      </c>
    </row>
    <row r="10" spans="1:49" ht="22.5" customHeight="1">
      <c r="A10" s="108"/>
      <c r="B10" s="108" t="s">
        <v>222</v>
      </c>
      <c r="C10" s="201"/>
      <c r="D10" s="415"/>
      <c r="E10" s="416"/>
      <c r="F10" s="415"/>
      <c r="G10" s="416"/>
      <c r="H10" s="422"/>
      <c r="I10" s="415"/>
      <c r="J10" s="416"/>
      <c r="K10" s="422"/>
      <c r="L10" s="422"/>
      <c r="M10" s="415"/>
      <c r="N10" s="416"/>
      <c r="O10" s="415"/>
      <c r="P10" s="416"/>
      <c r="Q10" s="415"/>
      <c r="R10" s="416"/>
      <c r="S10" s="422"/>
      <c r="T10" s="422"/>
      <c r="U10" s="422"/>
      <c r="V10" s="422"/>
      <c r="W10" s="422"/>
      <c r="X10" s="422"/>
      <c r="Y10" s="415"/>
      <c r="Z10" s="416"/>
      <c r="AA10" s="426"/>
      <c r="AB10" s="422"/>
      <c r="AC10" s="422"/>
      <c r="AD10" s="415"/>
      <c r="AE10" s="416"/>
      <c r="AF10" s="419"/>
      <c r="AI10" s="214" t="s">
        <v>249</v>
      </c>
      <c r="AJ10" s="229">
        <f>SUM(AK10:AO10)</f>
        <v>327</v>
      </c>
      <c r="AK10" s="143">
        <v>205</v>
      </c>
      <c r="AL10" s="143">
        <v>21</v>
      </c>
      <c r="AM10" s="143">
        <v>51</v>
      </c>
      <c r="AN10" s="143">
        <v>4</v>
      </c>
      <c r="AO10" s="143">
        <v>46</v>
      </c>
      <c r="AP10" s="143">
        <v>88</v>
      </c>
      <c r="AQ10" s="143">
        <v>125</v>
      </c>
      <c r="AR10" s="143">
        <v>19</v>
      </c>
      <c r="AS10" s="143">
        <v>57</v>
      </c>
      <c r="AT10" s="143">
        <v>127</v>
      </c>
      <c r="AU10" s="143">
        <v>21</v>
      </c>
      <c r="AV10" s="143">
        <v>44</v>
      </c>
      <c r="AW10" s="143">
        <v>577</v>
      </c>
    </row>
    <row r="11" spans="1:49" ht="22.5" customHeight="1">
      <c r="A11" s="114"/>
      <c r="B11" s="114"/>
      <c r="C11" s="200"/>
      <c r="D11" s="417"/>
      <c r="E11" s="418"/>
      <c r="F11" s="417"/>
      <c r="G11" s="418"/>
      <c r="H11" s="423"/>
      <c r="I11" s="417"/>
      <c r="J11" s="418"/>
      <c r="K11" s="423"/>
      <c r="L11" s="423"/>
      <c r="M11" s="417"/>
      <c r="N11" s="418"/>
      <c r="O11" s="417"/>
      <c r="P11" s="418"/>
      <c r="Q11" s="417"/>
      <c r="R11" s="418"/>
      <c r="S11" s="423"/>
      <c r="T11" s="423"/>
      <c r="U11" s="423"/>
      <c r="V11" s="423"/>
      <c r="W11" s="423"/>
      <c r="X11" s="423"/>
      <c r="Y11" s="417"/>
      <c r="Z11" s="418"/>
      <c r="AA11" s="427"/>
      <c r="AB11" s="423"/>
      <c r="AC11" s="423"/>
      <c r="AD11" s="417"/>
      <c r="AE11" s="418"/>
      <c r="AF11" s="420"/>
      <c r="AI11" s="214" t="s">
        <v>248</v>
      </c>
      <c r="AJ11" s="229">
        <f>SUM(AK11:AO11)</f>
        <v>379</v>
      </c>
      <c r="AK11" s="146">
        <v>226</v>
      </c>
      <c r="AL11" s="146">
        <v>24</v>
      </c>
      <c r="AM11" s="146">
        <v>69</v>
      </c>
      <c r="AN11" s="146">
        <v>1</v>
      </c>
      <c r="AO11" s="146">
        <v>59</v>
      </c>
      <c r="AP11" s="143">
        <v>105</v>
      </c>
      <c r="AQ11" s="146">
        <v>106</v>
      </c>
      <c r="AR11" s="146">
        <v>23</v>
      </c>
      <c r="AS11" s="146">
        <v>62</v>
      </c>
      <c r="AT11" s="146">
        <v>148</v>
      </c>
      <c r="AU11" s="146">
        <v>18</v>
      </c>
      <c r="AV11" s="146">
        <v>41</v>
      </c>
      <c r="AW11" s="146">
        <v>666</v>
      </c>
    </row>
    <row r="12" spans="1:49" ht="22.5" customHeight="1">
      <c r="A12" s="348" t="s">
        <v>221</v>
      </c>
      <c r="B12" s="348"/>
      <c r="C12" s="364"/>
      <c r="D12" s="199" t="s">
        <v>220</v>
      </c>
      <c r="E12" s="197">
        <f>SUM(E14,E34,E36,E41,E47,E51:E65)</f>
        <v>1313</v>
      </c>
      <c r="F12" s="198" t="s">
        <v>180</v>
      </c>
      <c r="G12" s="197">
        <f>SUM(G14,G34,G36,G41,G47,G51:G65)</f>
        <v>5</v>
      </c>
      <c r="H12" s="197">
        <f>SUM(H14,H34,H36,H41,H47,H51:H65)</f>
        <v>62</v>
      </c>
      <c r="I12" s="61" t="s">
        <v>175</v>
      </c>
      <c r="J12" s="197">
        <f>SUM(J14,J34,J36,J41,J47,J51:J65)</f>
        <v>28</v>
      </c>
      <c r="K12" s="197">
        <f>SUM(K14,K34,K36,K41,K47,K51:K65)</f>
        <v>61</v>
      </c>
      <c r="L12" s="197">
        <f>SUM(L14,L34,L36,L41,L47,L51:L65)</f>
        <v>81</v>
      </c>
      <c r="M12" s="61" t="s">
        <v>175</v>
      </c>
      <c r="N12" s="197">
        <f>SUM(N14,N34,N36,N41,N47,N51:N65)</f>
        <v>37</v>
      </c>
      <c r="O12" s="61" t="s">
        <v>180</v>
      </c>
      <c r="P12" s="197">
        <f>SUM(P14,P34,P36,P41,P47,P51:P65)</f>
        <v>149</v>
      </c>
      <c r="Q12" s="61" t="s">
        <v>180</v>
      </c>
      <c r="R12" s="197">
        <f aca="true" t="shared" si="0" ref="R12:X12">SUM(R14,R34,R36,R41,R47,R51:R65)</f>
        <v>54</v>
      </c>
      <c r="S12" s="197">
        <f t="shared" si="0"/>
        <v>4</v>
      </c>
      <c r="T12" s="197">
        <f t="shared" si="0"/>
        <v>1</v>
      </c>
      <c r="U12" s="197">
        <f t="shared" si="0"/>
        <v>10</v>
      </c>
      <c r="V12" s="197">
        <f t="shared" si="0"/>
        <v>72</v>
      </c>
      <c r="W12" s="197">
        <f t="shared" si="0"/>
        <v>110</v>
      </c>
      <c r="X12" s="197">
        <f t="shared" si="0"/>
        <v>14</v>
      </c>
      <c r="Y12" s="61" t="s">
        <v>194</v>
      </c>
      <c r="Z12" s="197">
        <f>SUM(Z14,Z34,Z36,Z41,Z47,Z51:Z65)</f>
        <v>339</v>
      </c>
      <c r="AA12" s="197">
        <f>SUM(AA14,AA34,AA36,AA41,AA47,AA51:AA65)</f>
        <v>13</v>
      </c>
      <c r="AB12" s="197">
        <f>SUM(AB14,AB34,AB36,AB41,AB47,AB51:AB65)</f>
        <v>84</v>
      </c>
      <c r="AC12" s="197">
        <f>SUM(AC14,AC34,AC36,AC41,AC47,AC51:AC65)</f>
        <v>40</v>
      </c>
      <c r="AD12" s="61" t="s">
        <v>219</v>
      </c>
      <c r="AE12" s="197">
        <f>SUM(AE14,AE34,AE36,AE41,AE47,AE51:AE65)</f>
        <v>92</v>
      </c>
      <c r="AF12" s="197">
        <f>SUM(AF14,AF34,AF36,AF41,AF47,AF51:AF65)</f>
        <v>57</v>
      </c>
      <c r="AI12" s="212" t="s">
        <v>247</v>
      </c>
      <c r="AJ12" s="228">
        <f>SUM(AK12:AO12)</f>
        <v>424</v>
      </c>
      <c r="AK12" s="209">
        <v>217</v>
      </c>
      <c r="AL12" s="209">
        <v>33</v>
      </c>
      <c r="AM12" s="209">
        <v>68</v>
      </c>
      <c r="AN12" s="209">
        <v>1</v>
      </c>
      <c r="AO12" s="209">
        <v>105</v>
      </c>
      <c r="AP12" s="227">
        <v>105</v>
      </c>
      <c r="AQ12" s="209">
        <v>112</v>
      </c>
      <c r="AR12" s="209">
        <v>19</v>
      </c>
      <c r="AS12" s="209">
        <v>46</v>
      </c>
      <c r="AT12" s="209">
        <v>128</v>
      </c>
      <c r="AU12" s="209">
        <v>15</v>
      </c>
      <c r="AV12" s="209">
        <v>22</v>
      </c>
      <c r="AW12" s="209">
        <v>571</v>
      </c>
    </row>
    <row r="13" spans="1:49" ht="22.5" customHeight="1">
      <c r="A13" s="196"/>
      <c r="B13" s="196"/>
      <c r="C13" s="195"/>
      <c r="D13" s="194"/>
      <c r="E13" s="193"/>
      <c r="F13" s="192"/>
      <c r="G13" s="181"/>
      <c r="H13" s="181"/>
      <c r="I13" s="74"/>
      <c r="J13" s="181"/>
      <c r="K13" s="181"/>
      <c r="L13" s="181"/>
      <c r="M13" s="74"/>
      <c r="N13" s="181"/>
      <c r="O13" s="74"/>
      <c r="P13" s="181"/>
      <c r="Q13" s="74"/>
      <c r="R13" s="181"/>
      <c r="S13" s="181"/>
      <c r="T13" s="181"/>
      <c r="U13" s="181"/>
      <c r="V13" s="181"/>
      <c r="W13" s="181"/>
      <c r="X13" s="181"/>
      <c r="Y13" s="74"/>
      <c r="Z13" s="181"/>
      <c r="AA13" s="181"/>
      <c r="AB13" s="181"/>
      <c r="AC13" s="181"/>
      <c r="AD13" s="74"/>
      <c r="AE13" s="181"/>
      <c r="AF13" s="181"/>
      <c r="AI13" s="226"/>
      <c r="AJ13" s="224"/>
      <c r="AK13" s="224"/>
      <c r="AL13" s="224"/>
      <c r="AM13" s="224"/>
      <c r="AN13" s="224"/>
      <c r="AO13" s="224"/>
      <c r="AP13" s="225"/>
      <c r="AQ13" s="224"/>
      <c r="AR13" s="224"/>
      <c r="AS13" s="224"/>
      <c r="AT13" s="224"/>
      <c r="AU13" s="224"/>
      <c r="AV13" s="224"/>
      <c r="AW13" s="224"/>
    </row>
    <row r="14" spans="1:49" ht="22.5" customHeight="1" thickBot="1">
      <c r="A14" s="108"/>
      <c r="B14" s="275" t="s">
        <v>218</v>
      </c>
      <c r="C14" s="429"/>
      <c r="D14" s="191" t="s">
        <v>217</v>
      </c>
      <c r="E14" s="181">
        <f>SUM(E15:E32)</f>
        <v>406</v>
      </c>
      <c r="F14" s="74"/>
      <c r="G14" s="181">
        <f>SUM(G15:G32)</f>
        <v>1</v>
      </c>
      <c r="H14" s="181">
        <f>SUM(H15:H32)</f>
        <v>25</v>
      </c>
      <c r="I14" s="74"/>
      <c r="J14" s="74" t="s">
        <v>51</v>
      </c>
      <c r="K14" s="181">
        <f>SUM(K15:K32)</f>
        <v>53</v>
      </c>
      <c r="L14" s="181">
        <f>SUM(L15:L32)</f>
        <v>66</v>
      </c>
      <c r="M14" s="74"/>
      <c r="N14" s="181">
        <f>SUM(N15:N32)</f>
        <v>15</v>
      </c>
      <c r="O14" s="74"/>
      <c r="P14" s="181">
        <f>SUM(P15:P32)</f>
        <v>23</v>
      </c>
      <c r="Q14" s="74"/>
      <c r="R14" s="181">
        <f aca="true" t="shared" si="1" ref="R14:X14">SUM(R15:R32)</f>
        <v>4</v>
      </c>
      <c r="S14" s="181">
        <f t="shared" si="1"/>
        <v>2</v>
      </c>
      <c r="T14" s="181">
        <f t="shared" si="1"/>
        <v>1</v>
      </c>
      <c r="U14" s="181">
        <f t="shared" si="1"/>
        <v>5</v>
      </c>
      <c r="V14" s="181">
        <f t="shared" si="1"/>
        <v>31</v>
      </c>
      <c r="W14" s="181">
        <f t="shared" si="1"/>
        <v>43</v>
      </c>
      <c r="X14" s="181">
        <f t="shared" si="1"/>
        <v>7</v>
      </c>
      <c r="Y14" s="74"/>
      <c r="Z14" s="181">
        <f>SUM(Z15:Z32)</f>
        <v>58</v>
      </c>
      <c r="AA14" s="181">
        <f>SUM(AA15:AA32)</f>
        <v>6</v>
      </c>
      <c r="AB14" s="181">
        <f>SUM(AB15:AB32)</f>
        <v>37</v>
      </c>
      <c r="AC14" s="181">
        <f>SUM(AC15:AC32)</f>
        <v>11</v>
      </c>
      <c r="AD14" s="74" t="s">
        <v>175</v>
      </c>
      <c r="AE14" s="181">
        <f>SUM(AE15:AE32)</f>
        <v>4</v>
      </c>
      <c r="AF14" s="181">
        <f>SUM(AF15:AF32)</f>
        <v>14</v>
      </c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</row>
    <row r="15" spans="1:49" ht="22.5" customHeight="1">
      <c r="A15" s="108"/>
      <c r="B15" s="108"/>
      <c r="C15" s="101" t="s">
        <v>216</v>
      </c>
      <c r="D15" s="184"/>
      <c r="E15" s="74">
        <f>SUM(G15:AF15)</f>
        <v>55</v>
      </c>
      <c r="F15" s="74"/>
      <c r="G15" s="74" t="s">
        <v>51</v>
      </c>
      <c r="H15" s="74" t="s">
        <v>51</v>
      </c>
      <c r="I15" s="74"/>
      <c r="J15" s="74" t="s">
        <v>51</v>
      </c>
      <c r="K15" s="74" t="s">
        <v>51</v>
      </c>
      <c r="L15" s="74">
        <v>17</v>
      </c>
      <c r="M15" s="74"/>
      <c r="N15" s="74" t="s">
        <v>51</v>
      </c>
      <c r="O15" s="74"/>
      <c r="P15" s="181">
        <v>3</v>
      </c>
      <c r="Q15" s="74"/>
      <c r="R15" s="74">
        <v>1</v>
      </c>
      <c r="S15" s="74" t="s">
        <v>51</v>
      </c>
      <c r="T15" s="74" t="s">
        <v>51</v>
      </c>
      <c r="U15" s="74">
        <v>2</v>
      </c>
      <c r="V15" s="181">
        <v>16</v>
      </c>
      <c r="W15" s="181">
        <v>2</v>
      </c>
      <c r="X15" s="74">
        <v>1</v>
      </c>
      <c r="Y15" s="74"/>
      <c r="Z15" s="181">
        <v>10</v>
      </c>
      <c r="AA15" s="74" t="s">
        <v>51</v>
      </c>
      <c r="AB15" s="74" t="s">
        <v>51</v>
      </c>
      <c r="AC15" s="74">
        <v>1</v>
      </c>
      <c r="AD15" s="74"/>
      <c r="AE15" s="74" t="s">
        <v>51</v>
      </c>
      <c r="AF15" s="181">
        <v>2</v>
      </c>
      <c r="AI15" s="402" t="s">
        <v>287</v>
      </c>
      <c r="AJ15" s="410" t="s">
        <v>267</v>
      </c>
      <c r="AK15" s="410"/>
      <c r="AL15" s="389"/>
      <c r="AM15" s="384" t="s">
        <v>266</v>
      </c>
      <c r="AN15" s="410"/>
      <c r="AO15" s="389"/>
      <c r="AP15" s="384" t="s">
        <v>265</v>
      </c>
      <c r="AQ15" s="410"/>
      <c r="AR15" s="410"/>
      <c r="AS15" s="389"/>
      <c r="AT15" s="391" t="s">
        <v>264</v>
      </c>
      <c r="AU15" s="391" t="s">
        <v>263</v>
      </c>
      <c r="AV15" s="391" t="s">
        <v>262</v>
      </c>
      <c r="AW15" s="400" t="s">
        <v>261</v>
      </c>
    </row>
    <row r="16" spans="1:49" ht="22.5" customHeight="1">
      <c r="A16" s="108"/>
      <c r="B16" s="108"/>
      <c r="C16" s="101" t="s">
        <v>215</v>
      </c>
      <c r="D16" s="184"/>
      <c r="E16" s="74">
        <f>SUM(G16:AF16)</f>
        <v>32</v>
      </c>
      <c r="F16" s="74"/>
      <c r="G16" s="74" t="s">
        <v>51</v>
      </c>
      <c r="H16" s="74" t="s">
        <v>51</v>
      </c>
      <c r="I16" s="74"/>
      <c r="J16" s="74" t="s">
        <v>51</v>
      </c>
      <c r="K16" s="74" t="s">
        <v>51</v>
      </c>
      <c r="L16" s="74">
        <v>13</v>
      </c>
      <c r="M16" s="74"/>
      <c r="N16" s="74" t="s">
        <v>51</v>
      </c>
      <c r="O16" s="74"/>
      <c r="P16" s="74">
        <v>2</v>
      </c>
      <c r="Q16" s="74"/>
      <c r="R16" s="74" t="s">
        <v>51</v>
      </c>
      <c r="S16" s="74" t="s">
        <v>51</v>
      </c>
      <c r="T16" s="74" t="s">
        <v>51</v>
      </c>
      <c r="U16" s="74" t="s">
        <v>51</v>
      </c>
      <c r="V16" s="181">
        <v>4</v>
      </c>
      <c r="W16" s="181">
        <v>4</v>
      </c>
      <c r="X16" s="74" t="s">
        <v>51</v>
      </c>
      <c r="Y16" s="74"/>
      <c r="Z16" s="181">
        <v>5</v>
      </c>
      <c r="AA16" s="74">
        <v>1</v>
      </c>
      <c r="AB16" s="74" t="s">
        <v>51</v>
      </c>
      <c r="AC16" s="74">
        <v>1</v>
      </c>
      <c r="AD16" s="74"/>
      <c r="AE16" s="74" t="s">
        <v>51</v>
      </c>
      <c r="AF16" s="74">
        <v>2</v>
      </c>
      <c r="AI16" s="405"/>
      <c r="AJ16" s="411"/>
      <c r="AK16" s="411"/>
      <c r="AL16" s="406"/>
      <c r="AM16" s="385"/>
      <c r="AN16" s="411"/>
      <c r="AO16" s="406"/>
      <c r="AP16" s="385"/>
      <c r="AQ16" s="411"/>
      <c r="AR16" s="411"/>
      <c r="AS16" s="406"/>
      <c r="AT16" s="407"/>
      <c r="AU16" s="407"/>
      <c r="AV16" s="407"/>
      <c r="AW16" s="404"/>
    </row>
    <row r="17" spans="1:49" ht="22.5" customHeight="1">
      <c r="A17" s="108"/>
      <c r="B17" s="108"/>
      <c r="C17" s="432" t="s">
        <v>214</v>
      </c>
      <c r="D17" s="190"/>
      <c r="E17" s="412">
        <f>SUM(G17:AF17)</f>
        <v>10</v>
      </c>
      <c r="F17" s="74"/>
      <c r="G17" s="412" t="s">
        <v>51</v>
      </c>
      <c r="H17" s="412" t="s">
        <v>51</v>
      </c>
      <c r="I17" s="74"/>
      <c r="J17" s="412" t="s">
        <v>51</v>
      </c>
      <c r="K17" s="412">
        <v>1</v>
      </c>
      <c r="L17" s="412">
        <v>2</v>
      </c>
      <c r="M17" s="74"/>
      <c r="N17" s="412" t="s">
        <v>51</v>
      </c>
      <c r="O17" s="74"/>
      <c r="P17" s="412" t="s">
        <v>51</v>
      </c>
      <c r="Q17" s="74"/>
      <c r="R17" s="412" t="s">
        <v>51</v>
      </c>
      <c r="S17" s="412" t="s">
        <v>51</v>
      </c>
      <c r="T17" s="412" t="s">
        <v>51</v>
      </c>
      <c r="U17" s="412" t="s">
        <v>51</v>
      </c>
      <c r="V17" s="412">
        <v>1</v>
      </c>
      <c r="W17" s="412">
        <v>2</v>
      </c>
      <c r="X17" s="412" t="s">
        <v>51</v>
      </c>
      <c r="Y17" s="412"/>
      <c r="Z17" s="412">
        <v>3</v>
      </c>
      <c r="AA17" s="412" t="s">
        <v>51</v>
      </c>
      <c r="AB17" s="412" t="s">
        <v>51</v>
      </c>
      <c r="AC17" s="412" t="s">
        <v>51</v>
      </c>
      <c r="AD17" s="412"/>
      <c r="AE17" s="412">
        <v>1</v>
      </c>
      <c r="AF17" s="412" t="s">
        <v>51</v>
      </c>
      <c r="AI17" s="405"/>
      <c r="AJ17" s="289" t="s">
        <v>260</v>
      </c>
      <c r="AK17" s="408" t="s">
        <v>259</v>
      </c>
      <c r="AL17" s="408" t="s">
        <v>258</v>
      </c>
      <c r="AM17" s="408" t="s">
        <v>260</v>
      </c>
      <c r="AN17" s="408" t="s">
        <v>259</v>
      </c>
      <c r="AO17" s="408" t="s">
        <v>258</v>
      </c>
      <c r="AP17" s="292" t="s">
        <v>257</v>
      </c>
      <c r="AQ17" s="292" t="s">
        <v>256</v>
      </c>
      <c r="AR17" s="292" t="s">
        <v>255</v>
      </c>
      <c r="AS17" s="292" t="s">
        <v>124</v>
      </c>
      <c r="AT17" s="407"/>
      <c r="AU17" s="407"/>
      <c r="AV17" s="407"/>
      <c r="AW17" s="404"/>
    </row>
    <row r="18" spans="1:49" ht="22.5" customHeight="1">
      <c r="A18" s="108"/>
      <c r="B18" s="108"/>
      <c r="C18" s="433"/>
      <c r="D18" s="189"/>
      <c r="E18" s="412"/>
      <c r="G18" s="412"/>
      <c r="H18" s="412"/>
      <c r="J18" s="412"/>
      <c r="K18" s="412"/>
      <c r="L18" s="412"/>
      <c r="N18" s="412"/>
      <c r="P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I18" s="406"/>
      <c r="AJ18" s="409"/>
      <c r="AK18" s="392"/>
      <c r="AL18" s="392"/>
      <c r="AM18" s="392"/>
      <c r="AN18" s="392"/>
      <c r="AO18" s="392"/>
      <c r="AP18" s="383"/>
      <c r="AQ18" s="383"/>
      <c r="AR18" s="383"/>
      <c r="AS18" s="383"/>
      <c r="AT18" s="220" t="s">
        <v>254</v>
      </c>
      <c r="AU18" s="220" t="s">
        <v>253</v>
      </c>
      <c r="AV18" s="220" t="s">
        <v>252</v>
      </c>
      <c r="AW18" s="219" t="s">
        <v>251</v>
      </c>
    </row>
    <row r="19" spans="1:49" ht="22.5" customHeight="1">
      <c r="A19" s="108"/>
      <c r="B19" s="108"/>
      <c r="C19" s="101" t="s">
        <v>213</v>
      </c>
      <c r="D19" s="184"/>
      <c r="E19" s="74">
        <f aca="true" t="shared" si="2" ref="E19:E32">SUM(G19:AF19)</f>
        <v>28</v>
      </c>
      <c r="F19" s="74"/>
      <c r="G19" s="74" t="s">
        <v>51</v>
      </c>
      <c r="H19" s="181">
        <v>16</v>
      </c>
      <c r="I19" s="74"/>
      <c r="J19" s="74" t="s">
        <v>51</v>
      </c>
      <c r="K19" s="74" t="s">
        <v>51</v>
      </c>
      <c r="L19" s="74" t="s">
        <v>51</v>
      </c>
      <c r="M19" s="74"/>
      <c r="N19" s="181">
        <v>1</v>
      </c>
      <c r="O19" s="74"/>
      <c r="P19" s="74">
        <v>3</v>
      </c>
      <c r="Q19" s="74"/>
      <c r="R19" s="74" t="s">
        <v>51</v>
      </c>
      <c r="S19" s="74" t="s">
        <v>51</v>
      </c>
      <c r="T19" s="74" t="s">
        <v>51</v>
      </c>
      <c r="U19" s="74" t="s">
        <v>51</v>
      </c>
      <c r="V19" s="74" t="s">
        <v>51</v>
      </c>
      <c r="W19" s="74">
        <v>1</v>
      </c>
      <c r="X19" s="74">
        <v>2</v>
      </c>
      <c r="Y19" s="74"/>
      <c r="Z19" s="181">
        <v>2</v>
      </c>
      <c r="AA19" s="74" t="s">
        <v>51</v>
      </c>
      <c r="AB19" s="181">
        <v>1</v>
      </c>
      <c r="AC19" s="74" t="s">
        <v>51</v>
      </c>
      <c r="AD19" s="74"/>
      <c r="AE19" s="74" t="s">
        <v>51</v>
      </c>
      <c r="AF19" s="181">
        <v>2</v>
      </c>
      <c r="AI19" s="218" t="s">
        <v>96</v>
      </c>
      <c r="AJ19" s="119" t="s">
        <v>7</v>
      </c>
      <c r="AK19" s="173" t="s">
        <v>7</v>
      </c>
      <c r="AL19" s="146">
        <v>12</v>
      </c>
      <c r="AM19" s="146">
        <v>4</v>
      </c>
      <c r="AN19" s="146">
        <v>5</v>
      </c>
      <c r="AO19" s="146">
        <v>47</v>
      </c>
      <c r="AP19" s="217">
        <f>SUM(AQ19:AS19)</f>
        <v>1298670</v>
      </c>
      <c r="AQ19" s="142">
        <v>721592</v>
      </c>
      <c r="AR19" s="142">
        <v>530533</v>
      </c>
      <c r="AS19" s="142">
        <v>46545</v>
      </c>
      <c r="AT19" s="106">
        <v>2</v>
      </c>
      <c r="AU19" s="146">
        <v>69</v>
      </c>
      <c r="AV19" s="216">
        <v>1824</v>
      </c>
      <c r="AW19" s="142">
        <v>15798</v>
      </c>
    </row>
    <row r="20" spans="1:49" ht="22.5" customHeight="1">
      <c r="A20" s="108"/>
      <c r="B20" s="108"/>
      <c r="C20" s="183" t="s">
        <v>212</v>
      </c>
      <c r="D20" s="188"/>
      <c r="E20" s="74">
        <f t="shared" si="2"/>
        <v>10</v>
      </c>
      <c r="F20" s="74"/>
      <c r="G20" s="74" t="s">
        <v>51</v>
      </c>
      <c r="H20" s="181">
        <v>7</v>
      </c>
      <c r="I20" s="74"/>
      <c r="J20" s="74" t="s">
        <v>51</v>
      </c>
      <c r="K20" s="74" t="s">
        <v>51</v>
      </c>
      <c r="L20" s="74" t="s">
        <v>51</v>
      </c>
      <c r="M20" s="74"/>
      <c r="N20" s="74" t="s">
        <v>51</v>
      </c>
      <c r="O20" s="74"/>
      <c r="P20" s="74" t="s">
        <v>51</v>
      </c>
      <c r="Q20" s="74"/>
      <c r="R20" s="74" t="s">
        <v>51</v>
      </c>
      <c r="S20" s="74" t="s">
        <v>51</v>
      </c>
      <c r="T20" s="74" t="s">
        <v>51</v>
      </c>
      <c r="U20" s="74" t="s">
        <v>51</v>
      </c>
      <c r="V20" s="74">
        <v>3</v>
      </c>
      <c r="W20" s="74" t="s">
        <v>51</v>
      </c>
      <c r="X20" s="74" t="s">
        <v>51</v>
      </c>
      <c r="Y20" s="74"/>
      <c r="Z20" s="74" t="s">
        <v>51</v>
      </c>
      <c r="AA20" s="74" t="s">
        <v>51</v>
      </c>
      <c r="AB20" s="74" t="s">
        <v>51</v>
      </c>
      <c r="AC20" s="74" t="s">
        <v>51</v>
      </c>
      <c r="AD20" s="74"/>
      <c r="AE20" s="74" t="s">
        <v>51</v>
      </c>
      <c r="AF20" s="74" t="s">
        <v>51</v>
      </c>
      <c r="AI20" s="214" t="s">
        <v>250</v>
      </c>
      <c r="AJ20" s="119" t="s">
        <v>7</v>
      </c>
      <c r="AK20" s="173" t="s">
        <v>7</v>
      </c>
      <c r="AL20" s="146">
        <v>7</v>
      </c>
      <c r="AM20" s="146">
        <v>4</v>
      </c>
      <c r="AN20" s="146">
        <v>9</v>
      </c>
      <c r="AO20" s="146">
        <v>40</v>
      </c>
      <c r="AP20" s="150">
        <f>SUM(AQ20:AS20)</f>
        <v>1014315</v>
      </c>
      <c r="AQ20" s="142">
        <v>552512</v>
      </c>
      <c r="AR20" s="142">
        <v>368831</v>
      </c>
      <c r="AS20" s="142">
        <v>92972</v>
      </c>
      <c r="AT20" s="146">
        <v>2</v>
      </c>
      <c r="AU20" s="146">
        <v>48</v>
      </c>
      <c r="AV20" s="215">
        <v>592</v>
      </c>
      <c r="AW20" s="142">
        <v>15268</v>
      </c>
    </row>
    <row r="21" spans="1:49" ht="22.5" customHeight="1">
      <c r="A21" s="108"/>
      <c r="B21" s="108"/>
      <c r="C21" s="187" t="s">
        <v>211</v>
      </c>
      <c r="D21" s="119"/>
      <c r="E21" s="74">
        <f t="shared" si="2"/>
        <v>12</v>
      </c>
      <c r="F21" s="74"/>
      <c r="G21" s="74" t="s">
        <v>51</v>
      </c>
      <c r="H21" s="74" t="s">
        <v>51</v>
      </c>
      <c r="I21" s="74"/>
      <c r="J21" s="74" t="s">
        <v>51</v>
      </c>
      <c r="K21" s="74" t="s">
        <v>51</v>
      </c>
      <c r="L21" s="74">
        <v>7</v>
      </c>
      <c r="M21" s="74"/>
      <c r="N21" s="74" t="s">
        <v>51</v>
      </c>
      <c r="O21" s="74"/>
      <c r="P21" s="74">
        <v>2</v>
      </c>
      <c r="Q21" s="74"/>
      <c r="R21" s="74" t="s">
        <v>51</v>
      </c>
      <c r="S21" s="74" t="s">
        <v>51</v>
      </c>
      <c r="T21" s="74" t="s">
        <v>51</v>
      </c>
      <c r="U21" s="74" t="s">
        <v>51</v>
      </c>
      <c r="V21" s="74" t="s">
        <v>51</v>
      </c>
      <c r="W21" s="74">
        <v>2</v>
      </c>
      <c r="X21" s="74" t="s">
        <v>51</v>
      </c>
      <c r="Y21" s="74"/>
      <c r="Z21" s="74" t="s">
        <v>51</v>
      </c>
      <c r="AA21" s="74" t="s">
        <v>51</v>
      </c>
      <c r="AB21" s="74" t="s">
        <v>51</v>
      </c>
      <c r="AC21" s="74" t="s">
        <v>51</v>
      </c>
      <c r="AD21" s="74"/>
      <c r="AE21" s="74" t="s">
        <v>51</v>
      </c>
      <c r="AF21" s="74">
        <v>1</v>
      </c>
      <c r="AI21" s="214" t="s">
        <v>249</v>
      </c>
      <c r="AJ21" s="119" t="s">
        <v>7</v>
      </c>
      <c r="AK21" s="173" t="s">
        <v>7</v>
      </c>
      <c r="AL21" s="146">
        <v>28</v>
      </c>
      <c r="AM21" s="146">
        <v>1</v>
      </c>
      <c r="AN21" s="146">
        <v>9</v>
      </c>
      <c r="AO21" s="146">
        <v>42</v>
      </c>
      <c r="AP21" s="150">
        <f>SUM(AQ21:AS21)</f>
        <v>849803</v>
      </c>
      <c r="AQ21" s="142">
        <v>542263</v>
      </c>
      <c r="AR21" s="142">
        <v>217446</v>
      </c>
      <c r="AS21" s="142">
        <v>90094</v>
      </c>
      <c r="AT21" s="146">
        <v>4</v>
      </c>
      <c r="AU21" s="146">
        <v>51</v>
      </c>
      <c r="AV21" s="146">
        <v>386</v>
      </c>
      <c r="AW21" s="142">
        <v>11927</v>
      </c>
    </row>
    <row r="22" spans="1:49" ht="22.5" customHeight="1">
      <c r="A22" s="108"/>
      <c r="B22" s="108"/>
      <c r="C22" s="101" t="s">
        <v>210</v>
      </c>
      <c r="D22" s="184"/>
      <c r="E22" s="74">
        <f t="shared" si="2"/>
        <v>11</v>
      </c>
      <c r="F22" s="74"/>
      <c r="G22" s="74" t="s">
        <v>51</v>
      </c>
      <c r="H22" s="74" t="s">
        <v>51</v>
      </c>
      <c r="I22" s="74"/>
      <c r="J22" s="74" t="s">
        <v>51</v>
      </c>
      <c r="K22" s="74" t="s">
        <v>51</v>
      </c>
      <c r="L22" s="74">
        <v>8</v>
      </c>
      <c r="M22" s="74"/>
      <c r="N22" s="74" t="s">
        <v>51</v>
      </c>
      <c r="O22" s="74"/>
      <c r="P22" s="74" t="s">
        <v>51</v>
      </c>
      <c r="Q22" s="74"/>
      <c r="R22" s="74" t="s">
        <v>51</v>
      </c>
      <c r="S22" s="74" t="s">
        <v>51</v>
      </c>
      <c r="T22" s="74" t="s">
        <v>51</v>
      </c>
      <c r="U22" s="74" t="s">
        <v>51</v>
      </c>
      <c r="V22" s="74" t="s">
        <v>51</v>
      </c>
      <c r="W22" s="74" t="s">
        <v>51</v>
      </c>
      <c r="X22" s="74" t="s">
        <v>51</v>
      </c>
      <c r="Y22" s="74"/>
      <c r="Z22" s="74">
        <v>2</v>
      </c>
      <c r="AA22" s="74" t="s">
        <v>51</v>
      </c>
      <c r="AB22" s="74" t="s">
        <v>51</v>
      </c>
      <c r="AC22" s="74" t="s">
        <v>51</v>
      </c>
      <c r="AD22" s="74"/>
      <c r="AE22" s="74">
        <v>1</v>
      </c>
      <c r="AF22" s="74" t="s">
        <v>51</v>
      </c>
      <c r="AI22" s="214" t="s">
        <v>248</v>
      </c>
      <c r="AJ22" s="119" t="s">
        <v>7</v>
      </c>
      <c r="AK22" s="173" t="s">
        <v>7</v>
      </c>
      <c r="AL22" s="146">
        <v>17</v>
      </c>
      <c r="AM22" s="106" t="s">
        <v>7</v>
      </c>
      <c r="AN22" s="146">
        <v>3</v>
      </c>
      <c r="AO22" s="146">
        <v>49</v>
      </c>
      <c r="AP22" s="150">
        <f>SUM(AQ22:AS22)</f>
        <v>871237</v>
      </c>
      <c r="AQ22" s="142">
        <v>636335</v>
      </c>
      <c r="AR22" s="142">
        <v>215512</v>
      </c>
      <c r="AS22" s="142">
        <v>19390</v>
      </c>
      <c r="AT22" s="146">
        <v>1</v>
      </c>
      <c r="AU22" s="146">
        <v>73</v>
      </c>
      <c r="AV22" s="213">
        <v>470</v>
      </c>
      <c r="AW22" s="142">
        <v>15642</v>
      </c>
    </row>
    <row r="23" spans="1:49" ht="22.5" customHeight="1">
      <c r="A23" s="108"/>
      <c r="B23" s="108"/>
      <c r="C23" s="101" t="s">
        <v>209</v>
      </c>
      <c r="D23" s="184"/>
      <c r="E23" s="74">
        <f t="shared" si="2"/>
        <v>12</v>
      </c>
      <c r="F23" s="74"/>
      <c r="G23" s="74" t="s">
        <v>51</v>
      </c>
      <c r="H23" s="74" t="s">
        <v>51</v>
      </c>
      <c r="I23" s="74"/>
      <c r="J23" s="74" t="s">
        <v>51</v>
      </c>
      <c r="K23" s="74" t="s">
        <v>51</v>
      </c>
      <c r="L23" s="74">
        <v>4</v>
      </c>
      <c r="M23" s="74"/>
      <c r="N23" s="74" t="s">
        <v>51</v>
      </c>
      <c r="O23" s="74"/>
      <c r="P23" s="74">
        <v>2</v>
      </c>
      <c r="Q23" s="74"/>
      <c r="R23" s="74" t="s">
        <v>51</v>
      </c>
      <c r="S23" s="74" t="s">
        <v>51</v>
      </c>
      <c r="T23" s="74">
        <v>1</v>
      </c>
      <c r="U23" s="74" t="s">
        <v>51</v>
      </c>
      <c r="V23" s="74" t="s">
        <v>51</v>
      </c>
      <c r="W23" s="74">
        <v>1</v>
      </c>
      <c r="X23" s="74" t="s">
        <v>51</v>
      </c>
      <c r="Y23" s="74"/>
      <c r="Z23" s="74">
        <v>2</v>
      </c>
      <c r="AA23" s="74">
        <v>1</v>
      </c>
      <c r="AB23" s="74">
        <v>1</v>
      </c>
      <c r="AC23" s="74" t="s">
        <v>51</v>
      </c>
      <c r="AD23" s="74"/>
      <c r="AE23" s="74" t="s">
        <v>51</v>
      </c>
      <c r="AF23" s="74" t="s">
        <v>51</v>
      </c>
      <c r="AI23" s="212" t="s">
        <v>247</v>
      </c>
      <c r="AJ23" s="211" t="s">
        <v>7</v>
      </c>
      <c r="AK23" s="210" t="s">
        <v>7</v>
      </c>
      <c r="AL23" s="209">
        <v>18</v>
      </c>
      <c r="AM23" s="210">
        <v>2</v>
      </c>
      <c r="AN23" s="209">
        <v>2</v>
      </c>
      <c r="AO23" s="209">
        <v>47</v>
      </c>
      <c r="AP23" s="208">
        <f>SUM(AQ23:AS23)</f>
        <v>898751</v>
      </c>
      <c r="AQ23" s="207">
        <v>569911</v>
      </c>
      <c r="AR23" s="207">
        <v>300846</v>
      </c>
      <c r="AS23" s="207">
        <v>27994</v>
      </c>
      <c r="AT23" s="207">
        <v>1</v>
      </c>
      <c r="AU23" s="207">
        <v>71</v>
      </c>
      <c r="AV23" s="207">
        <v>643</v>
      </c>
      <c r="AW23" s="207">
        <v>11791</v>
      </c>
    </row>
    <row r="24" spans="1:49" ht="22.5" customHeight="1">
      <c r="A24" s="108"/>
      <c r="B24" s="108"/>
      <c r="C24" s="101" t="s">
        <v>208</v>
      </c>
      <c r="D24" s="184"/>
      <c r="E24" s="74">
        <f t="shared" si="2"/>
        <v>23</v>
      </c>
      <c r="F24" s="74"/>
      <c r="G24" s="74" t="s">
        <v>51</v>
      </c>
      <c r="H24" s="74" t="s">
        <v>51</v>
      </c>
      <c r="I24" s="74"/>
      <c r="J24" s="74" t="s">
        <v>51</v>
      </c>
      <c r="K24" s="74">
        <v>2</v>
      </c>
      <c r="L24" s="74">
        <v>3</v>
      </c>
      <c r="M24" s="74"/>
      <c r="N24" s="74">
        <v>1</v>
      </c>
      <c r="O24" s="74"/>
      <c r="P24" s="74">
        <v>2</v>
      </c>
      <c r="Q24" s="74"/>
      <c r="R24" s="74">
        <v>1</v>
      </c>
      <c r="S24" s="74" t="s">
        <v>51</v>
      </c>
      <c r="T24" s="74" t="s">
        <v>51</v>
      </c>
      <c r="U24" s="74" t="s">
        <v>51</v>
      </c>
      <c r="V24" s="74">
        <v>1</v>
      </c>
      <c r="W24" s="74">
        <v>3</v>
      </c>
      <c r="X24" s="74">
        <v>2</v>
      </c>
      <c r="Y24" s="74"/>
      <c r="Z24" s="74">
        <v>3</v>
      </c>
      <c r="AA24" s="74" t="s">
        <v>51</v>
      </c>
      <c r="AB24" s="74">
        <v>3</v>
      </c>
      <c r="AC24" s="74">
        <v>2</v>
      </c>
      <c r="AD24" s="74"/>
      <c r="AE24" s="74" t="s">
        <v>51</v>
      </c>
      <c r="AF24" s="74" t="s">
        <v>51</v>
      </c>
      <c r="AI24" s="143" t="s">
        <v>34</v>
      </c>
      <c r="AJ24" s="143"/>
      <c r="AK24" s="143"/>
      <c r="AL24" s="143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</row>
    <row r="25" spans="1:32" ht="22.5" customHeight="1">
      <c r="A25" s="108"/>
      <c r="B25" s="108"/>
      <c r="C25" s="101" t="s">
        <v>207</v>
      </c>
      <c r="D25" s="184"/>
      <c r="E25" s="74">
        <f t="shared" si="2"/>
        <v>14</v>
      </c>
      <c r="F25" s="74"/>
      <c r="G25" s="74" t="s">
        <v>51</v>
      </c>
      <c r="H25" s="74" t="s">
        <v>51</v>
      </c>
      <c r="I25" s="74"/>
      <c r="J25" s="74" t="s">
        <v>51</v>
      </c>
      <c r="K25" s="74">
        <v>4</v>
      </c>
      <c r="L25" s="74">
        <v>1</v>
      </c>
      <c r="M25" s="74"/>
      <c r="N25" s="74">
        <v>1</v>
      </c>
      <c r="O25" s="74"/>
      <c r="P25" s="74">
        <v>1</v>
      </c>
      <c r="Q25" s="74"/>
      <c r="R25" s="74" t="s">
        <v>51</v>
      </c>
      <c r="S25" s="74" t="s">
        <v>51</v>
      </c>
      <c r="T25" s="74" t="s">
        <v>51</v>
      </c>
      <c r="U25" s="74" t="s">
        <v>51</v>
      </c>
      <c r="V25" s="74" t="s">
        <v>51</v>
      </c>
      <c r="W25" s="74">
        <v>1</v>
      </c>
      <c r="X25" s="74" t="s">
        <v>51</v>
      </c>
      <c r="Y25" s="74"/>
      <c r="Z25" s="74" t="s">
        <v>51</v>
      </c>
      <c r="AA25" s="74" t="s">
        <v>51</v>
      </c>
      <c r="AB25" s="74">
        <v>5</v>
      </c>
      <c r="AC25" s="74">
        <v>1</v>
      </c>
      <c r="AD25" s="74"/>
      <c r="AE25" s="74" t="s">
        <v>51</v>
      </c>
      <c r="AF25" s="74" t="s">
        <v>51</v>
      </c>
    </row>
    <row r="26" spans="1:32" ht="22.5" customHeight="1">
      <c r="A26" s="108"/>
      <c r="B26" s="108"/>
      <c r="C26" s="101" t="s">
        <v>206</v>
      </c>
      <c r="D26" s="184"/>
      <c r="E26" s="74">
        <f t="shared" si="2"/>
        <v>5</v>
      </c>
      <c r="F26" s="74"/>
      <c r="G26" s="74" t="s">
        <v>51</v>
      </c>
      <c r="H26" s="74" t="s">
        <v>51</v>
      </c>
      <c r="I26" s="74"/>
      <c r="J26" s="74" t="s">
        <v>51</v>
      </c>
      <c r="K26" s="74">
        <v>2</v>
      </c>
      <c r="L26" s="74">
        <v>1</v>
      </c>
      <c r="M26" s="74"/>
      <c r="N26" s="74" t="s">
        <v>51</v>
      </c>
      <c r="O26" s="74"/>
      <c r="P26" s="74" t="s">
        <v>51</v>
      </c>
      <c r="Q26" s="74"/>
      <c r="R26" s="74" t="s">
        <v>51</v>
      </c>
      <c r="S26" s="74" t="s">
        <v>51</v>
      </c>
      <c r="T26" s="74" t="s">
        <v>51</v>
      </c>
      <c r="U26" s="74">
        <v>1</v>
      </c>
      <c r="V26" s="74" t="s">
        <v>51</v>
      </c>
      <c r="W26" s="74" t="s">
        <v>51</v>
      </c>
      <c r="X26" s="74" t="s">
        <v>51</v>
      </c>
      <c r="Y26" s="74"/>
      <c r="Z26" s="74" t="s">
        <v>51</v>
      </c>
      <c r="AA26" s="74" t="s">
        <v>51</v>
      </c>
      <c r="AB26" s="74" t="s">
        <v>51</v>
      </c>
      <c r="AC26" s="74">
        <v>1</v>
      </c>
      <c r="AD26" s="74"/>
      <c r="AE26" s="74" t="s">
        <v>51</v>
      </c>
      <c r="AF26" s="74" t="s">
        <v>51</v>
      </c>
    </row>
    <row r="27" spans="1:32" ht="22.5" customHeight="1">
      <c r="A27" s="108"/>
      <c r="B27" s="108"/>
      <c r="C27" s="101" t="s">
        <v>205</v>
      </c>
      <c r="D27" s="184"/>
      <c r="E27" s="74">
        <f t="shared" si="2"/>
        <v>91</v>
      </c>
      <c r="F27" s="74"/>
      <c r="G27" s="74" t="s">
        <v>51</v>
      </c>
      <c r="H27" s="74">
        <v>1</v>
      </c>
      <c r="I27" s="74"/>
      <c r="J27" s="74" t="s">
        <v>51</v>
      </c>
      <c r="K27" s="74">
        <v>25</v>
      </c>
      <c r="L27" s="74">
        <v>4</v>
      </c>
      <c r="M27" s="74"/>
      <c r="N27" s="74">
        <v>9</v>
      </c>
      <c r="O27" s="74"/>
      <c r="P27" s="74">
        <v>4</v>
      </c>
      <c r="Q27" s="74"/>
      <c r="R27" s="74">
        <v>1</v>
      </c>
      <c r="S27" s="74" t="s">
        <v>51</v>
      </c>
      <c r="T27" s="74" t="s">
        <v>51</v>
      </c>
      <c r="U27" s="74">
        <v>1</v>
      </c>
      <c r="V27" s="74">
        <v>2</v>
      </c>
      <c r="W27" s="74">
        <v>12</v>
      </c>
      <c r="X27" s="74">
        <v>1</v>
      </c>
      <c r="Y27" s="74"/>
      <c r="Z27" s="74">
        <v>6</v>
      </c>
      <c r="AA27" s="74">
        <v>1</v>
      </c>
      <c r="AB27" s="74">
        <v>17</v>
      </c>
      <c r="AC27" s="74">
        <v>4</v>
      </c>
      <c r="AD27" s="74"/>
      <c r="AE27" s="74" t="s">
        <v>51</v>
      </c>
      <c r="AF27" s="74">
        <v>3</v>
      </c>
    </row>
    <row r="28" spans="1:32" ht="22.5" customHeight="1">
      <c r="A28" s="108"/>
      <c r="B28" s="108"/>
      <c r="C28" s="101" t="s">
        <v>204</v>
      </c>
      <c r="D28" s="184"/>
      <c r="E28" s="74">
        <f t="shared" si="2"/>
        <v>49</v>
      </c>
      <c r="F28" s="74"/>
      <c r="G28" s="74">
        <v>1</v>
      </c>
      <c r="H28" s="74" t="s">
        <v>51</v>
      </c>
      <c r="I28" s="74"/>
      <c r="J28" s="74" t="s">
        <v>51</v>
      </c>
      <c r="K28" s="74">
        <v>13</v>
      </c>
      <c r="L28" s="74">
        <v>2</v>
      </c>
      <c r="M28" s="74"/>
      <c r="N28" s="74">
        <v>2</v>
      </c>
      <c r="O28" s="74"/>
      <c r="P28" s="74">
        <v>2</v>
      </c>
      <c r="Q28" s="74"/>
      <c r="R28" s="74" t="s">
        <v>51</v>
      </c>
      <c r="S28" s="74">
        <v>1</v>
      </c>
      <c r="T28" s="74" t="s">
        <v>51</v>
      </c>
      <c r="U28" s="74" t="s">
        <v>51</v>
      </c>
      <c r="V28" s="74">
        <v>2</v>
      </c>
      <c r="W28" s="74">
        <v>8</v>
      </c>
      <c r="X28" s="74">
        <v>1</v>
      </c>
      <c r="Y28" s="74"/>
      <c r="Z28" s="74">
        <v>8</v>
      </c>
      <c r="AA28" s="74" t="s">
        <v>51</v>
      </c>
      <c r="AB28" s="74">
        <v>8</v>
      </c>
      <c r="AC28" s="74" t="s">
        <v>51</v>
      </c>
      <c r="AD28" s="74"/>
      <c r="AE28" s="74" t="s">
        <v>51</v>
      </c>
      <c r="AF28" s="74">
        <v>1</v>
      </c>
    </row>
    <row r="29" spans="1:32" ht="22.5" customHeight="1">
      <c r="A29" s="108"/>
      <c r="B29" s="108"/>
      <c r="C29" s="101" t="s">
        <v>203</v>
      </c>
      <c r="D29" s="184"/>
      <c r="E29" s="74">
        <f t="shared" si="2"/>
        <v>17</v>
      </c>
      <c r="F29" s="74"/>
      <c r="G29" s="74" t="s">
        <v>51</v>
      </c>
      <c r="H29" s="74" t="s">
        <v>51</v>
      </c>
      <c r="I29" s="74"/>
      <c r="J29" s="74" t="s">
        <v>51</v>
      </c>
      <c r="K29" s="74">
        <v>4</v>
      </c>
      <c r="L29" s="74" t="s">
        <v>51</v>
      </c>
      <c r="M29" s="74"/>
      <c r="N29" s="74" t="s">
        <v>51</v>
      </c>
      <c r="O29" s="74"/>
      <c r="P29" s="74" t="s">
        <v>51</v>
      </c>
      <c r="Q29" s="74"/>
      <c r="R29" s="74" t="s">
        <v>51</v>
      </c>
      <c r="S29" s="74" t="s">
        <v>51</v>
      </c>
      <c r="T29" s="74" t="s">
        <v>51</v>
      </c>
      <c r="U29" s="74">
        <v>1</v>
      </c>
      <c r="V29" s="74" t="s">
        <v>51</v>
      </c>
      <c r="W29" s="74">
        <v>2</v>
      </c>
      <c r="X29" s="74" t="s">
        <v>51</v>
      </c>
      <c r="Y29" s="74"/>
      <c r="Z29" s="74">
        <v>5</v>
      </c>
      <c r="AA29" s="74">
        <v>1</v>
      </c>
      <c r="AB29" s="74" t="s">
        <v>51</v>
      </c>
      <c r="AC29" s="74">
        <v>1</v>
      </c>
      <c r="AD29" s="74"/>
      <c r="AE29" s="74" t="s">
        <v>51</v>
      </c>
      <c r="AF29" s="74">
        <v>3</v>
      </c>
    </row>
    <row r="30" spans="1:32" ht="22.5" customHeight="1">
      <c r="A30" s="108"/>
      <c r="B30" s="108"/>
      <c r="C30" s="101" t="s">
        <v>202</v>
      </c>
      <c r="D30" s="184"/>
      <c r="E30" s="74">
        <f t="shared" si="2"/>
        <v>7</v>
      </c>
      <c r="F30" s="74"/>
      <c r="G30" s="74" t="s">
        <v>51</v>
      </c>
      <c r="H30" s="74">
        <v>1</v>
      </c>
      <c r="I30" s="74"/>
      <c r="J30" s="74" t="s">
        <v>51</v>
      </c>
      <c r="K30" s="74">
        <v>1</v>
      </c>
      <c r="L30" s="74">
        <v>1</v>
      </c>
      <c r="M30" s="74"/>
      <c r="N30" s="74" t="s">
        <v>51</v>
      </c>
      <c r="O30" s="74"/>
      <c r="P30" s="74" t="s">
        <v>51</v>
      </c>
      <c r="Q30" s="74"/>
      <c r="R30" s="74" t="s">
        <v>51</v>
      </c>
      <c r="S30" s="74" t="s">
        <v>51</v>
      </c>
      <c r="T30" s="74" t="s">
        <v>51</v>
      </c>
      <c r="U30" s="74" t="s">
        <v>51</v>
      </c>
      <c r="V30" s="74">
        <v>2</v>
      </c>
      <c r="W30" s="74" t="s">
        <v>51</v>
      </c>
      <c r="X30" s="74" t="s">
        <v>51</v>
      </c>
      <c r="Y30" s="74"/>
      <c r="Z30" s="74">
        <v>2</v>
      </c>
      <c r="AA30" s="74" t="s">
        <v>51</v>
      </c>
      <c r="AB30" s="74" t="s">
        <v>51</v>
      </c>
      <c r="AC30" s="74" t="s">
        <v>51</v>
      </c>
      <c r="AD30" s="74"/>
      <c r="AE30" s="74" t="s">
        <v>51</v>
      </c>
      <c r="AF30" s="74" t="s">
        <v>51</v>
      </c>
    </row>
    <row r="31" spans="1:48" ht="22.5" customHeight="1">
      <c r="A31" s="108"/>
      <c r="B31" s="108"/>
      <c r="C31" s="101" t="s">
        <v>201</v>
      </c>
      <c r="D31" s="184"/>
      <c r="E31" s="74">
        <f t="shared" si="2"/>
        <v>2</v>
      </c>
      <c r="F31" s="74"/>
      <c r="G31" s="74" t="s">
        <v>51</v>
      </c>
      <c r="H31" s="74" t="s">
        <v>51</v>
      </c>
      <c r="I31" s="74"/>
      <c r="J31" s="74" t="s">
        <v>51</v>
      </c>
      <c r="K31" s="74" t="s">
        <v>51</v>
      </c>
      <c r="L31" s="74" t="s">
        <v>51</v>
      </c>
      <c r="M31" s="74"/>
      <c r="N31" s="74" t="s">
        <v>51</v>
      </c>
      <c r="O31" s="74"/>
      <c r="P31" s="74" t="s">
        <v>51</v>
      </c>
      <c r="Q31" s="74"/>
      <c r="R31" s="74" t="s">
        <v>51</v>
      </c>
      <c r="S31" s="74" t="s">
        <v>51</v>
      </c>
      <c r="T31" s="74" t="s">
        <v>51</v>
      </c>
      <c r="U31" s="74" t="s">
        <v>51</v>
      </c>
      <c r="V31" s="74" t="s">
        <v>51</v>
      </c>
      <c r="W31" s="74" t="s">
        <v>51</v>
      </c>
      <c r="X31" s="74" t="s">
        <v>51</v>
      </c>
      <c r="Y31" s="74"/>
      <c r="Z31" s="74">
        <v>2</v>
      </c>
      <c r="AA31" s="74" t="s">
        <v>51</v>
      </c>
      <c r="AB31" s="74" t="s">
        <v>51</v>
      </c>
      <c r="AC31" s="74" t="s">
        <v>51</v>
      </c>
      <c r="AD31" s="74"/>
      <c r="AE31" s="74" t="s">
        <v>51</v>
      </c>
      <c r="AF31" s="74" t="s">
        <v>51</v>
      </c>
      <c r="AI31" s="284" t="s">
        <v>328</v>
      </c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</row>
    <row r="32" spans="1:48" ht="22.5" customHeight="1">
      <c r="A32" s="108"/>
      <c r="B32" s="108"/>
      <c r="C32" s="101" t="s">
        <v>200</v>
      </c>
      <c r="D32" s="184" t="s">
        <v>175</v>
      </c>
      <c r="E32" s="74">
        <f t="shared" si="2"/>
        <v>28</v>
      </c>
      <c r="F32" s="74"/>
      <c r="G32" s="74" t="s">
        <v>51</v>
      </c>
      <c r="H32" s="74" t="s">
        <v>51</v>
      </c>
      <c r="I32" s="74"/>
      <c r="J32" s="74" t="s">
        <v>51</v>
      </c>
      <c r="K32" s="74">
        <v>1</v>
      </c>
      <c r="L32" s="74">
        <v>3</v>
      </c>
      <c r="M32" s="74"/>
      <c r="N32" s="74">
        <v>1</v>
      </c>
      <c r="O32" s="74"/>
      <c r="P32" s="74">
        <v>2</v>
      </c>
      <c r="Q32" s="74"/>
      <c r="R32" s="74">
        <v>1</v>
      </c>
      <c r="S32" s="74">
        <v>1</v>
      </c>
      <c r="T32" s="74" t="s">
        <v>51</v>
      </c>
      <c r="U32" s="74" t="s">
        <v>51</v>
      </c>
      <c r="V32" s="74" t="s">
        <v>51</v>
      </c>
      <c r="W32" s="74">
        <v>5</v>
      </c>
      <c r="X32" s="74" t="s">
        <v>51</v>
      </c>
      <c r="Y32" s="74"/>
      <c r="Z32" s="74">
        <v>8</v>
      </c>
      <c r="AA32" s="74">
        <v>2</v>
      </c>
      <c r="AB32" s="74">
        <v>2</v>
      </c>
      <c r="AC32" s="74" t="s">
        <v>51</v>
      </c>
      <c r="AD32" s="74" t="s">
        <v>175</v>
      </c>
      <c r="AE32" s="74">
        <v>2</v>
      </c>
      <c r="AF32" s="74" t="s">
        <v>51</v>
      </c>
      <c r="AI32" s="372" t="s">
        <v>327</v>
      </c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</row>
    <row r="33" spans="1:48" ht="22.5" customHeight="1" thickBot="1">
      <c r="A33" s="108"/>
      <c r="B33" s="108"/>
      <c r="C33" s="145"/>
      <c r="D33" s="119"/>
      <c r="E33" s="74"/>
      <c r="F33" s="74"/>
      <c r="G33" s="74"/>
      <c r="H33" s="74"/>
      <c r="I33" s="74"/>
      <c r="J33" s="74"/>
      <c r="K33" s="181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181"/>
      <c r="W33" s="74"/>
      <c r="X33" s="74"/>
      <c r="Y33" s="74"/>
      <c r="Z33" s="181"/>
      <c r="AA33" s="74"/>
      <c r="AB33" s="181"/>
      <c r="AC33" s="74"/>
      <c r="AD33" s="74"/>
      <c r="AE33" s="74"/>
      <c r="AF33" s="74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</row>
    <row r="34" spans="1:48" ht="22.5" customHeight="1">
      <c r="A34" s="108"/>
      <c r="B34" s="275" t="s">
        <v>199</v>
      </c>
      <c r="C34" s="428"/>
      <c r="D34" s="182"/>
      <c r="E34" s="74">
        <f>SUM(G34:AF34)</f>
        <v>2</v>
      </c>
      <c r="F34" s="74"/>
      <c r="G34" s="74" t="s">
        <v>51</v>
      </c>
      <c r="H34" s="74" t="s">
        <v>51</v>
      </c>
      <c r="I34" s="74"/>
      <c r="J34" s="74">
        <v>1</v>
      </c>
      <c r="K34" s="74" t="s">
        <v>51</v>
      </c>
      <c r="L34" s="74" t="s">
        <v>51</v>
      </c>
      <c r="M34" s="74"/>
      <c r="N34" s="74" t="s">
        <v>51</v>
      </c>
      <c r="O34" s="74"/>
      <c r="P34" s="74">
        <v>1</v>
      </c>
      <c r="Q34" s="74"/>
      <c r="R34" s="74" t="s">
        <v>51</v>
      </c>
      <c r="S34" s="74" t="s">
        <v>51</v>
      </c>
      <c r="T34" s="74" t="s">
        <v>51</v>
      </c>
      <c r="U34" s="74" t="s">
        <v>51</v>
      </c>
      <c r="V34" s="74" t="s">
        <v>51</v>
      </c>
      <c r="W34" s="74" t="s">
        <v>51</v>
      </c>
      <c r="X34" s="74" t="s">
        <v>51</v>
      </c>
      <c r="Y34" s="74"/>
      <c r="Z34" s="74" t="s">
        <v>51</v>
      </c>
      <c r="AA34" s="74" t="s">
        <v>51</v>
      </c>
      <c r="AB34" s="74" t="s">
        <v>51</v>
      </c>
      <c r="AC34" s="74" t="s">
        <v>51</v>
      </c>
      <c r="AD34" s="74"/>
      <c r="AE34" s="74" t="s">
        <v>51</v>
      </c>
      <c r="AF34" s="74" t="s">
        <v>51</v>
      </c>
      <c r="AI34" s="370" t="s">
        <v>326</v>
      </c>
      <c r="AJ34" s="366" t="s">
        <v>325</v>
      </c>
      <c r="AK34" s="366" t="s">
        <v>324</v>
      </c>
      <c r="AL34" s="366" t="s">
        <v>323</v>
      </c>
      <c r="AM34" s="366" t="s">
        <v>322</v>
      </c>
      <c r="AN34" s="366" t="s">
        <v>321</v>
      </c>
      <c r="AO34" s="366" t="s">
        <v>320</v>
      </c>
      <c r="AP34" s="366" t="s">
        <v>319</v>
      </c>
      <c r="AQ34" s="366" t="s">
        <v>318</v>
      </c>
      <c r="AR34" s="366" t="s">
        <v>317</v>
      </c>
      <c r="AS34" s="366" t="s">
        <v>316</v>
      </c>
      <c r="AT34" s="366" t="s">
        <v>315</v>
      </c>
      <c r="AU34" s="366" t="s">
        <v>314</v>
      </c>
      <c r="AV34" s="368" t="s">
        <v>313</v>
      </c>
    </row>
    <row r="35" spans="1:48" ht="22.5" customHeight="1">
      <c r="A35" s="108"/>
      <c r="B35" s="108"/>
      <c r="C35" s="101"/>
      <c r="D35" s="184"/>
      <c r="E35" s="74"/>
      <c r="F35" s="74"/>
      <c r="G35" s="155"/>
      <c r="H35" s="155"/>
      <c r="I35" s="74"/>
      <c r="J35" s="155"/>
      <c r="K35" s="155"/>
      <c r="L35" s="155"/>
      <c r="M35" s="74"/>
      <c r="N35" s="155"/>
      <c r="O35" s="74"/>
      <c r="P35" s="155"/>
      <c r="Q35" s="74"/>
      <c r="R35" s="155"/>
      <c r="S35" s="155"/>
      <c r="T35" s="155"/>
      <c r="U35" s="155"/>
      <c r="V35" s="155"/>
      <c r="W35" s="155"/>
      <c r="X35" s="155"/>
      <c r="Y35" s="74"/>
      <c r="Z35" s="155"/>
      <c r="AA35" s="155"/>
      <c r="AB35" s="155"/>
      <c r="AC35" s="155"/>
      <c r="AD35" s="74"/>
      <c r="AE35" s="155"/>
      <c r="AF35" s="155"/>
      <c r="AI35" s="371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9"/>
    </row>
    <row r="36" spans="1:48" ht="22.5" customHeight="1">
      <c r="A36" s="108"/>
      <c r="B36" s="275" t="s">
        <v>198</v>
      </c>
      <c r="C36" s="428"/>
      <c r="D36" s="182" t="s">
        <v>197</v>
      </c>
      <c r="E36" s="74">
        <f>SUM(G36:AF36)</f>
        <v>245</v>
      </c>
      <c r="F36" s="74"/>
      <c r="G36" s="181">
        <f>SUM(G37:G39)</f>
        <v>1</v>
      </c>
      <c r="H36" s="181">
        <f>SUM(H37:H39)</f>
        <v>19</v>
      </c>
      <c r="I36" s="74" t="s">
        <v>175</v>
      </c>
      <c r="J36" s="181">
        <f>SUM(J37:J39)</f>
        <v>22</v>
      </c>
      <c r="K36" s="181">
        <f>SUM(K37:K39)</f>
        <v>6</v>
      </c>
      <c r="L36" s="181">
        <f>SUM(L37:L39)</f>
        <v>4</v>
      </c>
      <c r="M36" s="74" t="s">
        <v>175</v>
      </c>
      <c r="N36" s="181">
        <f aca="true" t="shared" si="3" ref="N36:S36">SUM(N37:N39)</f>
        <v>12</v>
      </c>
      <c r="O36" s="181">
        <f t="shared" si="3"/>
        <v>0</v>
      </c>
      <c r="P36" s="181">
        <f t="shared" si="3"/>
        <v>13</v>
      </c>
      <c r="Q36" s="181">
        <f t="shared" si="3"/>
        <v>0</v>
      </c>
      <c r="R36" s="181">
        <f t="shared" si="3"/>
        <v>2</v>
      </c>
      <c r="S36" s="181">
        <f t="shared" si="3"/>
        <v>2</v>
      </c>
      <c r="T36" s="74" t="s">
        <v>51</v>
      </c>
      <c r="U36" s="74" t="s">
        <v>51</v>
      </c>
      <c r="V36" s="181">
        <f>SUM(V37:V39)</f>
        <v>3</v>
      </c>
      <c r="W36" s="181">
        <f>SUM(W37:W39)</f>
        <v>23</v>
      </c>
      <c r="X36" s="181">
        <f>SUM(X37:X39)</f>
        <v>1</v>
      </c>
      <c r="Y36" s="74" t="s">
        <v>194</v>
      </c>
      <c r="Z36" s="181">
        <f>SUM(Z37:Z39)</f>
        <v>93</v>
      </c>
      <c r="AA36" s="181">
        <f>SUM(AA37:AA39)</f>
        <v>1</v>
      </c>
      <c r="AB36" s="181">
        <f>SUM(AB37:AB39)</f>
        <v>28</v>
      </c>
      <c r="AC36" s="181">
        <f>SUM(AC37:AC39)</f>
        <v>2</v>
      </c>
      <c r="AD36" s="74" t="s">
        <v>180</v>
      </c>
      <c r="AE36" s="181">
        <f>SUM(AE37:AE39)</f>
        <v>11</v>
      </c>
      <c r="AF36" s="181">
        <f>SUM(AF37:AF39)</f>
        <v>2</v>
      </c>
      <c r="AI36" s="241" t="s">
        <v>312</v>
      </c>
      <c r="AJ36" s="240">
        <f aca="true" t="shared" si="4" ref="AJ36:AV36">SUM(AJ38:AJ47)</f>
        <v>424</v>
      </c>
      <c r="AK36" s="239">
        <f t="shared" si="4"/>
        <v>30</v>
      </c>
      <c r="AL36" s="239">
        <f t="shared" si="4"/>
        <v>20</v>
      </c>
      <c r="AM36" s="239">
        <f t="shared" si="4"/>
        <v>46</v>
      </c>
      <c r="AN36" s="239">
        <f t="shared" si="4"/>
        <v>42</v>
      </c>
      <c r="AO36" s="239">
        <f t="shared" si="4"/>
        <v>31</v>
      </c>
      <c r="AP36" s="239">
        <f t="shared" si="4"/>
        <v>24</v>
      </c>
      <c r="AQ36" s="239">
        <f t="shared" si="4"/>
        <v>44</v>
      </c>
      <c r="AR36" s="239">
        <f t="shared" si="4"/>
        <v>62</v>
      </c>
      <c r="AS36" s="239">
        <f t="shared" si="4"/>
        <v>42</v>
      </c>
      <c r="AT36" s="239">
        <f t="shared" si="4"/>
        <v>23</v>
      </c>
      <c r="AU36" s="239">
        <f t="shared" si="4"/>
        <v>25</v>
      </c>
      <c r="AV36" s="239">
        <f t="shared" si="4"/>
        <v>35</v>
      </c>
    </row>
    <row r="37" spans="1:48" ht="22.5" customHeight="1">
      <c r="A37" s="108"/>
      <c r="B37" s="143"/>
      <c r="C37" s="101" t="s">
        <v>196</v>
      </c>
      <c r="D37" s="184" t="s">
        <v>194</v>
      </c>
      <c r="E37" s="74">
        <f>SUM(G37:AF37)</f>
        <v>74</v>
      </c>
      <c r="F37" s="74"/>
      <c r="G37" s="74">
        <v>1</v>
      </c>
      <c r="H37" s="74">
        <v>4</v>
      </c>
      <c r="I37" s="74"/>
      <c r="J37" s="74">
        <v>13</v>
      </c>
      <c r="K37" s="74">
        <v>1</v>
      </c>
      <c r="L37" s="74">
        <v>2</v>
      </c>
      <c r="M37" s="74"/>
      <c r="N37" s="74">
        <v>3</v>
      </c>
      <c r="O37" s="74"/>
      <c r="P37" s="74">
        <v>4</v>
      </c>
      <c r="Q37" s="74"/>
      <c r="R37" s="74" t="s">
        <v>51</v>
      </c>
      <c r="S37" s="74">
        <v>1</v>
      </c>
      <c r="T37" s="74" t="s">
        <v>51</v>
      </c>
      <c r="U37" s="74" t="s">
        <v>51</v>
      </c>
      <c r="V37" s="74">
        <v>1</v>
      </c>
      <c r="W37" s="74">
        <v>3</v>
      </c>
      <c r="X37" s="74" t="s">
        <v>51</v>
      </c>
      <c r="Y37" s="74" t="s">
        <v>175</v>
      </c>
      <c r="Z37" s="74">
        <v>17</v>
      </c>
      <c r="AA37" s="74">
        <v>1</v>
      </c>
      <c r="AB37" s="74">
        <v>9</v>
      </c>
      <c r="AC37" s="74">
        <v>2</v>
      </c>
      <c r="AD37" s="74" t="s">
        <v>180</v>
      </c>
      <c r="AE37" s="74">
        <v>11</v>
      </c>
      <c r="AF37" s="74">
        <v>1</v>
      </c>
      <c r="AI37" s="101"/>
      <c r="AJ37" s="238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</row>
    <row r="38" spans="1:48" ht="22.5" customHeight="1">
      <c r="A38" s="108"/>
      <c r="B38" s="108"/>
      <c r="C38" s="101" t="s">
        <v>195</v>
      </c>
      <c r="D38" s="184" t="s">
        <v>194</v>
      </c>
      <c r="E38" s="74">
        <f>SUM(G38:AF38)</f>
        <v>148</v>
      </c>
      <c r="F38" s="74"/>
      <c r="G38" s="74" t="s">
        <v>51</v>
      </c>
      <c r="H38" s="74">
        <v>15</v>
      </c>
      <c r="I38" s="74"/>
      <c r="J38" s="74">
        <v>6</v>
      </c>
      <c r="K38" s="74">
        <v>4</v>
      </c>
      <c r="L38" s="74">
        <v>2</v>
      </c>
      <c r="M38" s="74" t="s">
        <v>175</v>
      </c>
      <c r="N38" s="74">
        <v>5</v>
      </c>
      <c r="O38" s="74"/>
      <c r="P38" s="74">
        <v>7</v>
      </c>
      <c r="Q38" s="74"/>
      <c r="R38" s="74">
        <v>1</v>
      </c>
      <c r="S38" s="74">
        <v>1</v>
      </c>
      <c r="T38" s="74" t="s">
        <v>51</v>
      </c>
      <c r="U38" s="74" t="s">
        <v>51</v>
      </c>
      <c r="V38" s="74">
        <v>1</v>
      </c>
      <c r="W38" s="74">
        <v>18</v>
      </c>
      <c r="X38" s="74">
        <v>1</v>
      </c>
      <c r="Y38" s="74" t="s">
        <v>180</v>
      </c>
      <c r="Z38" s="74">
        <v>67</v>
      </c>
      <c r="AA38" s="74" t="s">
        <v>51</v>
      </c>
      <c r="AB38" s="74">
        <v>19</v>
      </c>
      <c r="AC38" s="74" t="s">
        <v>51</v>
      </c>
      <c r="AD38" s="74"/>
      <c r="AE38" s="74" t="s">
        <v>51</v>
      </c>
      <c r="AF38" s="74">
        <v>1</v>
      </c>
      <c r="AI38" s="101" t="s">
        <v>311</v>
      </c>
      <c r="AJ38" s="236">
        <f aca="true" t="shared" si="5" ref="AJ38:AJ47">SUM(AK38:AV38)</f>
        <v>55</v>
      </c>
      <c r="AK38" s="106" t="s">
        <v>51</v>
      </c>
      <c r="AL38" s="106" t="s">
        <v>51</v>
      </c>
      <c r="AM38" s="106" t="s">
        <v>51</v>
      </c>
      <c r="AN38" s="146">
        <v>4</v>
      </c>
      <c r="AO38" s="146">
        <v>4</v>
      </c>
      <c r="AP38" s="106">
        <v>2</v>
      </c>
      <c r="AQ38" s="146">
        <v>10</v>
      </c>
      <c r="AR38" s="146">
        <v>18</v>
      </c>
      <c r="AS38" s="146">
        <v>15</v>
      </c>
      <c r="AT38" s="106" t="s">
        <v>51</v>
      </c>
      <c r="AU38" s="106" t="s">
        <v>51</v>
      </c>
      <c r="AV38" s="106">
        <v>2</v>
      </c>
    </row>
    <row r="39" spans="1:48" ht="22.5" customHeight="1">
      <c r="A39" s="108"/>
      <c r="B39" s="108"/>
      <c r="C39" s="101" t="s">
        <v>193</v>
      </c>
      <c r="D39" s="184" t="s">
        <v>175</v>
      </c>
      <c r="E39" s="74">
        <f>SUM(G39:AF39)</f>
        <v>23</v>
      </c>
      <c r="F39" s="74"/>
      <c r="G39" s="74" t="s">
        <v>51</v>
      </c>
      <c r="H39" s="74" t="s">
        <v>51</v>
      </c>
      <c r="I39" s="74" t="s">
        <v>175</v>
      </c>
      <c r="J39" s="74">
        <v>3</v>
      </c>
      <c r="K39" s="74">
        <v>1</v>
      </c>
      <c r="L39" s="74" t="s">
        <v>51</v>
      </c>
      <c r="M39" s="74"/>
      <c r="N39" s="74">
        <v>4</v>
      </c>
      <c r="O39" s="74"/>
      <c r="P39" s="74">
        <v>2</v>
      </c>
      <c r="Q39" s="74"/>
      <c r="R39" s="74">
        <v>1</v>
      </c>
      <c r="S39" s="74" t="s">
        <v>51</v>
      </c>
      <c r="T39" s="74" t="s">
        <v>51</v>
      </c>
      <c r="U39" s="74" t="s">
        <v>51</v>
      </c>
      <c r="V39" s="74">
        <v>1</v>
      </c>
      <c r="W39" s="74">
        <v>2</v>
      </c>
      <c r="X39" s="74" t="s">
        <v>51</v>
      </c>
      <c r="Y39" s="74"/>
      <c r="Z39" s="74">
        <v>9</v>
      </c>
      <c r="AA39" s="74" t="s">
        <v>51</v>
      </c>
      <c r="AB39" s="74" t="s">
        <v>51</v>
      </c>
      <c r="AC39" s="74" t="s">
        <v>51</v>
      </c>
      <c r="AD39" s="74"/>
      <c r="AE39" s="74" t="s">
        <v>51</v>
      </c>
      <c r="AF39" s="74" t="s">
        <v>51</v>
      </c>
      <c r="AI39" s="101" t="s">
        <v>310</v>
      </c>
      <c r="AJ39" s="236">
        <f t="shared" si="5"/>
        <v>40</v>
      </c>
      <c r="AK39" s="106">
        <v>2</v>
      </c>
      <c r="AL39" s="106">
        <v>1</v>
      </c>
      <c r="AM39" s="146">
        <v>8</v>
      </c>
      <c r="AN39" s="146">
        <v>4</v>
      </c>
      <c r="AO39" s="146">
        <v>4</v>
      </c>
      <c r="AP39" s="146">
        <v>2</v>
      </c>
      <c r="AQ39" s="106">
        <v>4</v>
      </c>
      <c r="AR39" s="146">
        <v>4</v>
      </c>
      <c r="AS39" s="106">
        <v>2</v>
      </c>
      <c r="AT39" s="146">
        <v>5</v>
      </c>
      <c r="AU39" s="106">
        <v>1</v>
      </c>
      <c r="AV39" s="106">
        <v>3</v>
      </c>
    </row>
    <row r="40" spans="1:48" ht="22.5" customHeight="1">
      <c r="A40" s="108"/>
      <c r="B40" s="108"/>
      <c r="C40" s="145"/>
      <c r="D40" s="119"/>
      <c r="E40" s="74"/>
      <c r="F40" s="74"/>
      <c r="G40" s="155"/>
      <c r="H40" s="155"/>
      <c r="I40" s="74"/>
      <c r="J40" s="155"/>
      <c r="K40" s="155"/>
      <c r="L40" s="155"/>
      <c r="M40" s="74"/>
      <c r="N40" s="155"/>
      <c r="O40" s="74"/>
      <c r="P40" s="155"/>
      <c r="Q40" s="74"/>
      <c r="R40" s="155"/>
      <c r="S40" s="155"/>
      <c r="T40" s="155"/>
      <c r="U40" s="155"/>
      <c r="V40" s="155"/>
      <c r="W40" s="155"/>
      <c r="X40" s="155"/>
      <c r="Y40" s="74"/>
      <c r="Z40" s="155"/>
      <c r="AA40" s="155"/>
      <c r="AB40" s="155"/>
      <c r="AC40" s="155"/>
      <c r="AD40" s="74"/>
      <c r="AE40" s="155"/>
      <c r="AF40" s="155"/>
      <c r="AI40" s="101" t="s">
        <v>309</v>
      </c>
      <c r="AJ40" s="236">
        <f t="shared" si="5"/>
        <v>42</v>
      </c>
      <c r="AK40" s="106">
        <v>5</v>
      </c>
      <c r="AL40" s="146">
        <v>3</v>
      </c>
      <c r="AM40" s="146">
        <v>8</v>
      </c>
      <c r="AN40" s="146">
        <v>3</v>
      </c>
      <c r="AO40" s="146">
        <v>2</v>
      </c>
      <c r="AP40" s="146">
        <v>2</v>
      </c>
      <c r="AQ40" s="146">
        <v>3</v>
      </c>
      <c r="AR40" s="146">
        <v>7</v>
      </c>
      <c r="AS40" s="146">
        <v>3</v>
      </c>
      <c r="AT40" s="146">
        <v>1</v>
      </c>
      <c r="AU40" s="146">
        <v>3</v>
      </c>
      <c r="AV40" s="146">
        <v>2</v>
      </c>
    </row>
    <row r="41" spans="1:48" ht="22.5" customHeight="1">
      <c r="A41" s="108"/>
      <c r="B41" s="275" t="s">
        <v>192</v>
      </c>
      <c r="C41" s="429"/>
      <c r="D41" s="184" t="s">
        <v>175</v>
      </c>
      <c r="E41" s="74">
        <f>SUM(G41:AF41)</f>
        <v>162</v>
      </c>
      <c r="F41" s="74"/>
      <c r="G41" s="74" t="s">
        <v>51</v>
      </c>
      <c r="H41" s="74" t="s">
        <v>51</v>
      </c>
      <c r="I41" s="74"/>
      <c r="J41" s="181">
        <f>SUM(J42:J45)</f>
        <v>1</v>
      </c>
      <c r="K41" s="74" t="s">
        <v>51</v>
      </c>
      <c r="L41" s="181">
        <f>SUM(L42:L45)</f>
        <v>1</v>
      </c>
      <c r="M41" s="74"/>
      <c r="N41" s="181">
        <f>SUM(N42:N45)</f>
        <v>2</v>
      </c>
      <c r="O41" s="74" t="s">
        <v>175</v>
      </c>
      <c r="P41" s="181">
        <f>SUM(P42:P45)</f>
        <v>73</v>
      </c>
      <c r="Q41" s="74"/>
      <c r="R41" s="181">
        <f>SUM(R42:R45)</f>
        <v>5</v>
      </c>
      <c r="S41" s="74" t="s">
        <v>51</v>
      </c>
      <c r="T41" s="74" t="s">
        <v>51</v>
      </c>
      <c r="U41" s="74" t="s">
        <v>51</v>
      </c>
      <c r="V41" s="181">
        <f>SUM(V42:V45)</f>
        <v>6</v>
      </c>
      <c r="W41" s="181">
        <f>SUM(W42:W45)</f>
        <v>4</v>
      </c>
      <c r="X41" s="181">
        <f>SUM(X42:X45)</f>
        <v>1</v>
      </c>
      <c r="Y41" s="74"/>
      <c r="Z41" s="181">
        <f>SUM(Z42:Z45)</f>
        <v>33</v>
      </c>
      <c r="AA41" s="181">
        <f>SUM(AA42:AA45)</f>
        <v>1</v>
      </c>
      <c r="AB41" s="181">
        <f>SUM(AB42:AB45)</f>
        <v>8</v>
      </c>
      <c r="AC41" s="181">
        <f>SUM(AC42:AC45)</f>
        <v>14</v>
      </c>
      <c r="AD41" s="74"/>
      <c r="AE41" s="181">
        <f>SUM(AE42:AE45)</f>
        <v>5</v>
      </c>
      <c r="AF41" s="181">
        <f>SUM(AF42:AF45)</f>
        <v>8</v>
      </c>
      <c r="AI41" s="101" t="s">
        <v>308</v>
      </c>
      <c r="AJ41" s="236">
        <f t="shared" si="5"/>
        <v>59</v>
      </c>
      <c r="AK41" s="106">
        <v>6</v>
      </c>
      <c r="AL41" s="106">
        <v>4</v>
      </c>
      <c r="AM41" s="106">
        <v>10</v>
      </c>
      <c r="AN41" s="106">
        <v>3</v>
      </c>
      <c r="AO41" s="106">
        <v>1</v>
      </c>
      <c r="AP41" s="106">
        <v>4</v>
      </c>
      <c r="AQ41" s="106">
        <v>6</v>
      </c>
      <c r="AR41" s="106">
        <v>5</v>
      </c>
      <c r="AS41" s="106">
        <v>3</v>
      </c>
      <c r="AT41" s="106">
        <v>5</v>
      </c>
      <c r="AU41" s="106">
        <v>6</v>
      </c>
      <c r="AV41" s="106">
        <v>6</v>
      </c>
    </row>
    <row r="42" spans="1:48" ht="22.5" customHeight="1">
      <c r="A42" s="108"/>
      <c r="B42" s="143"/>
      <c r="C42" s="101" t="s">
        <v>191</v>
      </c>
      <c r="D42" s="184"/>
      <c r="E42" s="74" t="s">
        <v>51</v>
      </c>
      <c r="F42" s="74"/>
      <c r="G42" s="74" t="s">
        <v>51</v>
      </c>
      <c r="H42" s="74" t="s">
        <v>51</v>
      </c>
      <c r="I42" s="74"/>
      <c r="J42" s="74" t="s">
        <v>51</v>
      </c>
      <c r="K42" s="74" t="s">
        <v>51</v>
      </c>
      <c r="L42" s="74" t="s">
        <v>51</v>
      </c>
      <c r="M42" s="74"/>
      <c r="N42" s="74" t="s">
        <v>51</v>
      </c>
      <c r="O42" s="74"/>
      <c r="P42" s="74" t="s">
        <v>51</v>
      </c>
      <c r="Q42" s="74"/>
      <c r="R42" s="74" t="s">
        <v>51</v>
      </c>
      <c r="S42" s="74" t="s">
        <v>51</v>
      </c>
      <c r="T42" s="74" t="s">
        <v>51</v>
      </c>
      <c r="U42" s="74" t="s">
        <v>51</v>
      </c>
      <c r="V42" s="74" t="s">
        <v>51</v>
      </c>
      <c r="W42" s="74" t="s">
        <v>51</v>
      </c>
      <c r="X42" s="74" t="s">
        <v>51</v>
      </c>
      <c r="Y42" s="74"/>
      <c r="Z42" s="74" t="s">
        <v>51</v>
      </c>
      <c r="AA42" s="74" t="s">
        <v>51</v>
      </c>
      <c r="AB42" s="74" t="s">
        <v>51</v>
      </c>
      <c r="AC42" s="74" t="s">
        <v>51</v>
      </c>
      <c r="AD42" s="74"/>
      <c r="AE42" s="74" t="s">
        <v>51</v>
      </c>
      <c r="AF42" s="74" t="s">
        <v>51</v>
      </c>
      <c r="AI42" s="101" t="s">
        <v>307</v>
      </c>
      <c r="AJ42" s="236">
        <f t="shared" si="5"/>
        <v>10</v>
      </c>
      <c r="AK42" s="146">
        <v>2</v>
      </c>
      <c r="AL42" s="106">
        <v>3</v>
      </c>
      <c r="AM42" s="106">
        <v>1</v>
      </c>
      <c r="AN42" s="106" t="s">
        <v>51</v>
      </c>
      <c r="AO42" s="106" t="s">
        <v>51</v>
      </c>
      <c r="AP42" s="106" t="s">
        <v>51</v>
      </c>
      <c r="AQ42" s="106" t="s">
        <v>51</v>
      </c>
      <c r="AR42" s="106" t="s">
        <v>51</v>
      </c>
      <c r="AS42" s="106" t="s">
        <v>51</v>
      </c>
      <c r="AT42" s="106" t="s">
        <v>51</v>
      </c>
      <c r="AU42" s="146">
        <v>2</v>
      </c>
      <c r="AV42" s="146">
        <v>2</v>
      </c>
    </row>
    <row r="43" spans="1:48" ht="22.5" customHeight="1">
      <c r="A43" s="108"/>
      <c r="B43" s="116"/>
      <c r="C43" s="101" t="s">
        <v>190</v>
      </c>
      <c r="D43" s="184"/>
      <c r="E43" s="74">
        <f>SUM(G43:AF43)</f>
        <v>10</v>
      </c>
      <c r="F43" s="74"/>
      <c r="G43" s="74" t="s">
        <v>51</v>
      </c>
      <c r="H43" s="74" t="s">
        <v>51</v>
      </c>
      <c r="I43" s="74"/>
      <c r="J43" s="74" t="s">
        <v>51</v>
      </c>
      <c r="K43" s="74" t="s">
        <v>51</v>
      </c>
      <c r="L43" s="74" t="s">
        <v>51</v>
      </c>
      <c r="M43" s="74"/>
      <c r="N43" s="74" t="s">
        <v>51</v>
      </c>
      <c r="O43" s="74"/>
      <c r="P43" s="74" t="s">
        <v>51</v>
      </c>
      <c r="Q43" s="74"/>
      <c r="R43" s="74">
        <v>1</v>
      </c>
      <c r="S43" s="74" t="s">
        <v>51</v>
      </c>
      <c r="T43" s="74" t="s">
        <v>51</v>
      </c>
      <c r="U43" s="74" t="s">
        <v>51</v>
      </c>
      <c r="V43" s="74" t="s">
        <v>51</v>
      </c>
      <c r="W43" s="74" t="s">
        <v>51</v>
      </c>
      <c r="X43" s="74">
        <v>1</v>
      </c>
      <c r="Y43" s="74"/>
      <c r="Z43" s="74">
        <v>4</v>
      </c>
      <c r="AA43" s="74" t="s">
        <v>51</v>
      </c>
      <c r="AB43" s="74" t="s">
        <v>51</v>
      </c>
      <c r="AC43" s="74" t="s">
        <v>51</v>
      </c>
      <c r="AD43" s="74"/>
      <c r="AE43" s="74">
        <v>2</v>
      </c>
      <c r="AF43" s="74">
        <v>2</v>
      </c>
      <c r="AI43" s="101" t="s">
        <v>306</v>
      </c>
      <c r="AJ43" s="236">
        <f t="shared" si="5"/>
        <v>7</v>
      </c>
      <c r="AK43" s="106">
        <v>1</v>
      </c>
      <c r="AL43" s="106">
        <v>1</v>
      </c>
      <c r="AM43" s="106" t="s">
        <v>51</v>
      </c>
      <c r="AN43" s="106">
        <v>3</v>
      </c>
      <c r="AO43" s="106">
        <v>1</v>
      </c>
      <c r="AP43" s="106" t="s">
        <v>51</v>
      </c>
      <c r="AQ43" s="106" t="s">
        <v>51</v>
      </c>
      <c r="AR43" s="106">
        <v>1</v>
      </c>
      <c r="AS43" s="106" t="s">
        <v>51</v>
      </c>
      <c r="AT43" s="106" t="s">
        <v>51</v>
      </c>
      <c r="AU43" s="106" t="s">
        <v>51</v>
      </c>
      <c r="AV43" s="106" t="s">
        <v>51</v>
      </c>
    </row>
    <row r="44" spans="1:48" ht="22.5" customHeight="1">
      <c r="A44" s="108"/>
      <c r="B44" s="108"/>
      <c r="C44" s="101" t="s">
        <v>189</v>
      </c>
      <c r="D44" s="184" t="s">
        <v>175</v>
      </c>
      <c r="E44" s="74">
        <f>SUM(G44:AF44)</f>
        <v>152</v>
      </c>
      <c r="F44" s="74"/>
      <c r="G44" s="74" t="s">
        <v>51</v>
      </c>
      <c r="H44" s="74" t="s">
        <v>51</v>
      </c>
      <c r="I44" s="74"/>
      <c r="J44" s="74">
        <v>1</v>
      </c>
      <c r="K44" s="74" t="s">
        <v>51</v>
      </c>
      <c r="L44" s="74">
        <v>1</v>
      </c>
      <c r="M44" s="74"/>
      <c r="N44" s="74">
        <v>2</v>
      </c>
      <c r="O44" s="74" t="s">
        <v>175</v>
      </c>
      <c r="P44" s="74">
        <v>73</v>
      </c>
      <c r="Q44" s="74"/>
      <c r="R44" s="74">
        <v>4</v>
      </c>
      <c r="S44" s="74" t="s">
        <v>51</v>
      </c>
      <c r="T44" s="74" t="s">
        <v>51</v>
      </c>
      <c r="U44" s="74" t="s">
        <v>51</v>
      </c>
      <c r="V44" s="74">
        <v>6</v>
      </c>
      <c r="W44" s="74">
        <v>4</v>
      </c>
      <c r="X44" s="74" t="s">
        <v>51</v>
      </c>
      <c r="Y44" s="74"/>
      <c r="Z44" s="74">
        <v>29</v>
      </c>
      <c r="AA44" s="74">
        <v>1</v>
      </c>
      <c r="AB44" s="74">
        <v>8</v>
      </c>
      <c r="AC44" s="74">
        <v>14</v>
      </c>
      <c r="AD44" s="74"/>
      <c r="AE44" s="74">
        <v>3</v>
      </c>
      <c r="AF44" s="74">
        <v>6</v>
      </c>
      <c r="AI44" s="101" t="s">
        <v>305</v>
      </c>
      <c r="AJ44" s="236">
        <f t="shared" si="5"/>
        <v>11</v>
      </c>
      <c r="AK44" s="106">
        <v>1</v>
      </c>
      <c r="AL44" s="106" t="s">
        <v>51</v>
      </c>
      <c r="AM44" s="106" t="s">
        <v>51</v>
      </c>
      <c r="AN44" s="106">
        <v>4</v>
      </c>
      <c r="AO44" s="106">
        <v>1</v>
      </c>
      <c r="AP44" s="106" t="s">
        <v>51</v>
      </c>
      <c r="AQ44" s="106">
        <v>1</v>
      </c>
      <c r="AR44" s="106">
        <v>1</v>
      </c>
      <c r="AS44" s="106" t="s">
        <v>51</v>
      </c>
      <c r="AT44" s="106" t="s">
        <v>51</v>
      </c>
      <c r="AU44" s="106">
        <v>1</v>
      </c>
      <c r="AV44" s="106">
        <v>2</v>
      </c>
    </row>
    <row r="45" spans="1:48" ht="22.5" customHeight="1">
      <c r="A45" s="108"/>
      <c r="B45" s="108"/>
      <c r="C45" s="101" t="s">
        <v>188</v>
      </c>
      <c r="D45" s="184"/>
      <c r="E45" s="74" t="s">
        <v>51</v>
      </c>
      <c r="F45" s="74"/>
      <c r="G45" s="74" t="s">
        <v>51</v>
      </c>
      <c r="H45" s="74" t="s">
        <v>51</v>
      </c>
      <c r="I45" s="74"/>
      <c r="J45" s="74" t="s">
        <v>51</v>
      </c>
      <c r="K45" s="74" t="s">
        <v>51</v>
      </c>
      <c r="L45" s="74" t="s">
        <v>51</v>
      </c>
      <c r="M45" s="74"/>
      <c r="N45" s="74" t="s">
        <v>51</v>
      </c>
      <c r="O45" s="74"/>
      <c r="P45" s="74" t="s">
        <v>51</v>
      </c>
      <c r="Q45" s="74"/>
      <c r="R45" s="74" t="s">
        <v>51</v>
      </c>
      <c r="S45" s="74" t="s">
        <v>51</v>
      </c>
      <c r="T45" s="74" t="s">
        <v>51</v>
      </c>
      <c r="U45" s="74" t="s">
        <v>51</v>
      </c>
      <c r="V45" s="74" t="s">
        <v>51</v>
      </c>
      <c r="W45" s="74" t="s">
        <v>51</v>
      </c>
      <c r="X45" s="74" t="s">
        <v>51</v>
      </c>
      <c r="Y45" s="74"/>
      <c r="Z45" s="74" t="s">
        <v>51</v>
      </c>
      <c r="AA45" s="74" t="s">
        <v>51</v>
      </c>
      <c r="AB45" s="74" t="s">
        <v>51</v>
      </c>
      <c r="AC45" s="74" t="s">
        <v>51</v>
      </c>
      <c r="AD45" s="74"/>
      <c r="AE45" s="74" t="s">
        <v>51</v>
      </c>
      <c r="AF45" s="74" t="s">
        <v>51</v>
      </c>
      <c r="AI45" s="101" t="s">
        <v>304</v>
      </c>
      <c r="AJ45" s="236">
        <f t="shared" si="5"/>
        <v>3</v>
      </c>
      <c r="AK45" s="106" t="s">
        <v>51</v>
      </c>
      <c r="AL45" s="106" t="s">
        <v>51</v>
      </c>
      <c r="AM45" s="106" t="s">
        <v>51</v>
      </c>
      <c r="AN45" s="106" t="s">
        <v>51</v>
      </c>
      <c r="AO45" s="106" t="s">
        <v>51</v>
      </c>
      <c r="AP45" s="106" t="s">
        <v>51</v>
      </c>
      <c r="AQ45" s="106" t="s">
        <v>51</v>
      </c>
      <c r="AR45" s="106">
        <v>1</v>
      </c>
      <c r="AS45" s="106" t="s">
        <v>51</v>
      </c>
      <c r="AT45" s="146">
        <v>1</v>
      </c>
      <c r="AU45" s="106" t="s">
        <v>51</v>
      </c>
      <c r="AV45" s="106">
        <v>1</v>
      </c>
    </row>
    <row r="46" spans="1:48" ht="22.5" customHeight="1">
      <c r="A46" s="108"/>
      <c r="B46" s="108"/>
      <c r="C46" s="145"/>
      <c r="D46" s="119"/>
      <c r="E46" s="74"/>
      <c r="F46" s="74"/>
      <c r="G46" s="155"/>
      <c r="H46" s="155"/>
      <c r="I46" s="74"/>
      <c r="J46" s="155"/>
      <c r="K46" s="155"/>
      <c r="L46" s="155"/>
      <c r="M46" s="74"/>
      <c r="N46" s="155"/>
      <c r="O46" s="74"/>
      <c r="P46" s="155"/>
      <c r="Q46" s="74"/>
      <c r="R46" s="155"/>
      <c r="S46" s="155"/>
      <c r="T46" s="155"/>
      <c r="U46" s="155"/>
      <c r="V46" s="155"/>
      <c r="W46" s="155"/>
      <c r="X46" s="155"/>
      <c r="Y46" s="74"/>
      <c r="Z46" s="155"/>
      <c r="AA46" s="155"/>
      <c r="AB46" s="155"/>
      <c r="AC46" s="155"/>
      <c r="AD46" s="74"/>
      <c r="AE46" s="155"/>
      <c r="AF46" s="155"/>
      <c r="AI46" s="237" t="s">
        <v>303</v>
      </c>
      <c r="AJ46" s="236">
        <f t="shared" si="5"/>
        <v>1</v>
      </c>
      <c r="AK46" s="106" t="s">
        <v>51</v>
      </c>
      <c r="AL46" s="106" t="s">
        <v>51</v>
      </c>
      <c r="AM46" s="146">
        <v>1</v>
      </c>
      <c r="AN46" s="106" t="s">
        <v>51</v>
      </c>
      <c r="AO46" s="106" t="s">
        <v>51</v>
      </c>
      <c r="AP46" s="106" t="s">
        <v>51</v>
      </c>
      <c r="AQ46" s="106" t="s">
        <v>51</v>
      </c>
      <c r="AR46" s="106" t="s">
        <v>51</v>
      </c>
      <c r="AS46" s="106" t="s">
        <v>51</v>
      </c>
      <c r="AT46" s="106" t="s">
        <v>51</v>
      </c>
      <c r="AU46" s="106" t="s">
        <v>51</v>
      </c>
      <c r="AV46" s="106" t="s">
        <v>51</v>
      </c>
    </row>
    <row r="47" spans="1:48" ht="22.5" customHeight="1">
      <c r="A47" s="108"/>
      <c r="B47" s="275" t="s">
        <v>187</v>
      </c>
      <c r="C47" s="429"/>
      <c r="D47" s="184"/>
      <c r="E47" s="74">
        <f>SUM(G47:AF47)</f>
        <v>6</v>
      </c>
      <c r="F47" s="74"/>
      <c r="G47" s="74" t="s">
        <v>51</v>
      </c>
      <c r="H47" s="74" t="s">
        <v>51</v>
      </c>
      <c r="I47" s="74"/>
      <c r="J47" s="74" t="s">
        <v>51</v>
      </c>
      <c r="K47" s="74" t="s">
        <v>51</v>
      </c>
      <c r="L47" s="74" t="s">
        <v>51</v>
      </c>
      <c r="M47" s="74"/>
      <c r="N47" s="74" t="s">
        <v>51</v>
      </c>
      <c r="O47" s="74"/>
      <c r="P47" s="74">
        <f>SUM(P48:P49)</f>
        <v>1</v>
      </c>
      <c r="Q47" s="74"/>
      <c r="R47" s="74" t="s">
        <v>51</v>
      </c>
      <c r="S47" s="74" t="s">
        <v>51</v>
      </c>
      <c r="T47" s="74" t="s">
        <v>51</v>
      </c>
      <c r="U47" s="74" t="s">
        <v>51</v>
      </c>
      <c r="V47" s="74" t="s">
        <v>51</v>
      </c>
      <c r="W47" s="74" t="s">
        <v>51</v>
      </c>
      <c r="X47" s="74" t="s">
        <v>51</v>
      </c>
      <c r="Y47" s="74"/>
      <c r="Z47" s="74">
        <f>SUM(Z48:Z49)</f>
        <v>2</v>
      </c>
      <c r="AA47" s="74" t="s">
        <v>51</v>
      </c>
      <c r="AB47" s="74">
        <f>SUM(AB48:AB49)</f>
        <v>1</v>
      </c>
      <c r="AC47" s="74">
        <f>SUM(AC48:AC49)</f>
        <v>1</v>
      </c>
      <c r="AD47" s="74"/>
      <c r="AE47" s="74" t="s">
        <v>51</v>
      </c>
      <c r="AF47" s="74">
        <f>SUM(AF48:AF49)</f>
        <v>1</v>
      </c>
      <c r="AI47" s="98" t="s">
        <v>124</v>
      </c>
      <c r="AJ47" s="235">
        <f t="shared" si="5"/>
        <v>196</v>
      </c>
      <c r="AK47" s="115">
        <v>13</v>
      </c>
      <c r="AL47" s="115">
        <v>8</v>
      </c>
      <c r="AM47" s="115">
        <v>18</v>
      </c>
      <c r="AN47" s="115">
        <v>21</v>
      </c>
      <c r="AO47" s="115">
        <v>18</v>
      </c>
      <c r="AP47" s="115">
        <v>14</v>
      </c>
      <c r="AQ47" s="115">
        <v>20</v>
      </c>
      <c r="AR47" s="115">
        <v>25</v>
      </c>
      <c r="AS47" s="115">
        <v>19</v>
      </c>
      <c r="AT47" s="115">
        <v>11</v>
      </c>
      <c r="AU47" s="115">
        <v>12</v>
      </c>
      <c r="AV47" s="115">
        <v>17</v>
      </c>
    </row>
    <row r="48" spans="1:48" ht="22.5" customHeight="1">
      <c r="A48" s="108"/>
      <c r="B48" s="143"/>
      <c r="C48" s="101" t="s">
        <v>186</v>
      </c>
      <c r="D48" s="184"/>
      <c r="E48" s="74">
        <f>SUM(G48:AF48)</f>
        <v>3</v>
      </c>
      <c r="F48" s="74"/>
      <c r="G48" s="74" t="s">
        <v>51</v>
      </c>
      <c r="H48" s="74" t="s">
        <v>51</v>
      </c>
      <c r="I48" s="74"/>
      <c r="J48" s="74" t="s">
        <v>51</v>
      </c>
      <c r="K48" s="74" t="s">
        <v>51</v>
      </c>
      <c r="L48" s="74" t="s">
        <v>51</v>
      </c>
      <c r="M48" s="74"/>
      <c r="N48" s="74" t="s">
        <v>51</v>
      </c>
      <c r="O48" s="74"/>
      <c r="P48" s="74">
        <v>1</v>
      </c>
      <c r="Q48" s="74"/>
      <c r="R48" s="74" t="s">
        <v>51</v>
      </c>
      <c r="S48" s="74" t="s">
        <v>51</v>
      </c>
      <c r="T48" s="74" t="s">
        <v>51</v>
      </c>
      <c r="U48" s="74" t="s">
        <v>51</v>
      </c>
      <c r="V48" s="74" t="s">
        <v>51</v>
      </c>
      <c r="W48" s="74" t="s">
        <v>51</v>
      </c>
      <c r="X48" s="74" t="s">
        <v>51</v>
      </c>
      <c r="Y48" s="74"/>
      <c r="Z48" s="74" t="s">
        <v>51</v>
      </c>
      <c r="AA48" s="74" t="s">
        <v>51</v>
      </c>
      <c r="AB48" s="74">
        <v>1</v>
      </c>
      <c r="AC48" s="74" t="s">
        <v>51</v>
      </c>
      <c r="AD48" s="74"/>
      <c r="AE48" s="74" t="s">
        <v>51</v>
      </c>
      <c r="AF48" s="74">
        <v>1</v>
      </c>
      <c r="AI48" s="143" t="s">
        <v>302</v>
      </c>
      <c r="AJ48" s="143"/>
      <c r="AK48" s="143"/>
      <c r="AL48" s="143"/>
      <c r="AM48" s="143"/>
      <c r="AN48" s="86"/>
      <c r="AO48" s="86"/>
      <c r="AP48" s="86"/>
      <c r="AQ48" s="86"/>
      <c r="AR48" s="86"/>
      <c r="AS48" s="86"/>
      <c r="AT48" s="86"/>
      <c r="AU48" s="86"/>
      <c r="AV48" s="86"/>
    </row>
    <row r="49" spans="1:48" ht="22.5" customHeight="1">
      <c r="A49" s="108"/>
      <c r="B49" s="108"/>
      <c r="C49" s="187" t="s">
        <v>185</v>
      </c>
      <c r="D49" s="119"/>
      <c r="E49" s="74">
        <f>SUM(G49:AF49)</f>
        <v>3</v>
      </c>
      <c r="F49" s="74"/>
      <c r="G49" s="74" t="s">
        <v>51</v>
      </c>
      <c r="H49" s="74" t="s">
        <v>51</v>
      </c>
      <c r="I49" s="74"/>
      <c r="J49" s="74" t="s">
        <v>51</v>
      </c>
      <c r="K49" s="74" t="s">
        <v>51</v>
      </c>
      <c r="L49" s="74" t="s">
        <v>51</v>
      </c>
      <c r="M49" s="74"/>
      <c r="N49" s="74" t="s">
        <v>51</v>
      </c>
      <c r="O49" s="74"/>
      <c r="P49" s="74" t="s">
        <v>51</v>
      </c>
      <c r="Q49" s="74"/>
      <c r="R49" s="74" t="s">
        <v>51</v>
      </c>
      <c r="S49" s="74" t="s">
        <v>51</v>
      </c>
      <c r="T49" s="74" t="s">
        <v>51</v>
      </c>
      <c r="U49" s="74" t="s">
        <v>51</v>
      </c>
      <c r="V49" s="74" t="s">
        <v>51</v>
      </c>
      <c r="W49" s="74" t="s">
        <v>51</v>
      </c>
      <c r="X49" s="74" t="s">
        <v>51</v>
      </c>
      <c r="Y49" s="74"/>
      <c r="Z49" s="74">
        <v>2</v>
      </c>
      <c r="AA49" s="74" t="s">
        <v>51</v>
      </c>
      <c r="AB49" s="74" t="s">
        <v>51</v>
      </c>
      <c r="AC49" s="74">
        <v>1</v>
      </c>
      <c r="AD49" s="74"/>
      <c r="AE49" s="74" t="s">
        <v>51</v>
      </c>
      <c r="AF49" s="74" t="s">
        <v>51</v>
      </c>
      <c r="AI49" s="143" t="s">
        <v>34</v>
      </c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</row>
    <row r="50" spans="1:32" ht="22.5" customHeight="1">
      <c r="A50" s="108"/>
      <c r="B50" s="143"/>
      <c r="C50" s="145"/>
      <c r="D50" s="119"/>
      <c r="E50" s="74"/>
      <c r="F50" s="74"/>
      <c r="G50" s="155"/>
      <c r="H50" s="155"/>
      <c r="I50" s="74"/>
      <c r="J50" s="155"/>
      <c r="K50" s="155"/>
      <c r="L50" s="155"/>
      <c r="M50" s="74"/>
      <c r="N50" s="155"/>
      <c r="O50" s="74"/>
      <c r="P50" s="155"/>
      <c r="Q50" s="74"/>
      <c r="R50" s="155"/>
      <c r="S50" s="155"/>
      <c r="T50" s="155"/>
      <c r="U50" s="155"/>
      <c r="V50" s="155"/>
      <c r="W50" s="155"/>
      <c r="X50" s="155"/>
      <c r="Y50" s="74"/>
      <c r="Z50" s="155"/>
      <c r="AA50" s="155"/>
      <c r="AB50" s="155"/>
      <c r="AC50" s="155"/>
      <c r="AD50" s="74"/>
      <c r="AE50" s="155"/>
      <c r="AF50" s="155"/>
    </row>
    <row r="51" spans="1:32" ht="22.5" customHeight="1">
      <c r="A51" s="143"/>
      <c r="B51" s="275" t="s">
        <v>184</v>
      </c>
      <c r="C51" s="428"/>
      <c r="D51" s="182"/>
      <c r="E51" s="74">
        <f>SUM(G51:AF51)</f>
        <v>16</v>
      </c>
      <c r="F51" s="74"/>
      <c r="G51" s="74" t="s">
        <v>51</v>
      </c>
      <c r="H51" s="74">
        <v>2</v>
      </c>
      <c r="I51" s="74"/>
      <c r="J51" s="74" t="s">
        <v>51</v>
      </c>
      <c r="K51" s="74" t="s">
        <v>51</v>
      </c>
      <c r="L51" s="74">
        <v>1</v>
      </c>
      <c r="M51" s="74"/>
      <c r="N51" s="74" t="s">
        <v>51</v>
      </c>
      <c r="O51" s="74"/>
      <c r="P51" s="74" t="s">
        <v>51</v>
      </c>
      <c r="Q51" s="74"/>
      <c r="R51" s="74" t="s">
        <v>51</v>
      </c>
      <c r="S51" s="74" t="s">
        <v>51</v>
      </c>
      <c r="T51" s="74" t="s">
        <v>51</v>
      </c>
      <c r="U51" s="74" t="s">
        <v>51</v>
      </c>
      <c r="V51" s="74">
        <v>1</v>
      </c>
      <c r="W51" s="74">
        <v>3</v>
      </c>
      <c r="X51" s="74" t="s">
        <v>51</v>
      </c>
      <c r="Y51" s="74"/>
      <c r="Z51" s="74">
        <v>5</v>
      </c>
      <c r="AA51" s="74" t="s">
        <v>51</v>
      </c>
      <c r="AB51" s="74">
        <v>1</v>
      </c>
      <c r="AC51" s="74" t="s">
        <v>51</v>
      </c>
      <c r="AD51" s="74"/>
      <c r="AE51" s="74">
        <v>3</v>
      </c>
      <c r="AF51" s="74" t="s">
        <v>51</v>
      </c>
    </row>
    <row r="52" spans="1:32" ht="22.5" customHeight="1">
      <c r="A52" s="108"/>
      <c r="B52" s="116"/>
      <c r="C52" s="101"/>
      <c r="D52" s="184"/>
      <c r="E52" s="74"/>
      <c r="F52" s="186"/>
      <c r="G52" s="185"/>
      <c r="H52" s="185"/>
      <c r="I52" s="186"/>
      <c r="J52" s="185"/>
      <c r="K52" s="185"/>
      <c r="L52" s="185"/>
      <c r="M52" s="186"/>
      <c r="N52" s="185"/>
      <c r="O52" s="186"/>
      <c r="P52" s="185"/>
      <c r="Q52" s="186"/>
      <c r="R52" s="185"/>
      <c r="S52" s="185"/>
      <c r="T52" s="185"/>
      <c r="U52" s="185"/>
      <c r="V52" s="185"/>
      <c r="W52" s="185"/>
      <c r="X52" s="185"/>
      <c r="Y52" s="186"/>
      <c r="Z52" s="185"/>
      <c r="AA52" s="185"/>
      <c r="AB52" s="185"/>
      <c r="AC52" s="185"/>
      <c r="AD52" s="186"/>
      <c r="AE52" s="185"/>
      <c r="AF52" s="185"/>
    </row>
    <row r="53" spans="1:32" ht="22.5" customHeight="1">
      <c r="A53" s="108"/>
      <c r="B53" s="275" t="s">
        <v>183</v>
      </c>
      <c r="C53" s="428"/>
      <c r="D53" s="182" t="s">
        <v>175</v>
      </c>
      <c r="E53" s="74">
        <f>SUM(G53:AF53)</f>
        <v>49</v>
      </c>
      <c r="F53" s="74"/>
      <c r="G53" s="74" t="s">
        <v>51</v>
      </c>
      <c r="H53" s="74">
        <v>14</v>
      </c>
      <c r="I53" s="74"/>
      <c r="J53" s="74">
        <v>1</v>
      </c>
      <c r="K53" s="74" t="s">
        <v>51</v>
      </c>
      <c r="L53" s="74">
        <v>1</v>
      </c>
      <c r="M53" s="74"/>
      <c r="N53" s="74" t="s">
        <v>51</v>
      </c>
      <c r="O53" s="74"/>
      <c r="P53" s="74">
        <v>4</v>
      </c>
      <c r="Q53" s="74"/>
      <c r="R53" s="74" t="s">
        <v>51</v>
      </c>
      <c r="S53" s="74" t="s">
        <v>51</v>
      </c>
      <c r="T53" s="74" t="s">
        <v>51</v>
      </c>
      <c r="U53" s="74" t="s">
        <v>51</v>
      </c>
      <c r="V53" s="74">
        <v>3</v>
      </c>
      <c r="W53" s="74">
        <v>5</v>
      </c>
      <c r="X53" s="74" t="s">
        <v>51</v>
      </c>
      <c r="Y53" s="74"/>
      <c r="Z53" s="74">
        <v>3</v>
      </c>
      <c r="AA53" s="74" t="s">
        <v>51</v>
      </c>
      <c r="AB53" s="74">
        <v>3</v>
      </c>
      <c r="AC53" s="74" t="s">
        <v>51</v>
      </c>
      <c r="AD53" s="74" t="s">
        <v>175</v>
      </c>
      <c r="AE53" s="74">
        <v>15</v>
      </c>
      <c r="AF53" s="74" t="s">
        <v>51</v>
      </c>
    </row>
    <row r="54" spans="1:32" ht="22.5" customHeight="1">
      <c r="A54" s="108"/>
      <c r="B54" s="116"/>
      <c r="C54" s="101"/>
      <c r="D54" s="184"/>
      <c r="E54" s="74"/>
      <c r="F54" s="74"/>
      <c r="G54" s="74"/>
      <c r="H54" s="181"/>
      <c r="I54" s="74"/>
      <c r="J54" s="74"/>
      <c r="K54" s="181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181"/>
      <c r="W54" s="181"/>
      <c r="X54" s="74"/>
      <c r="Y54" s="74"/>
      <c r="Z54" s="181"/>
      <c r="AA54" s="74"/>
      <c r="AB54" s="181"/>
      <c r="AC54" s="74"/>
      <c r="AD54" s="74"/>
      <c r="AE54" s="181"/>
      <c r="AF54" s="74"/>
    </row>
    <row r="55" spans="1:32" ht="22.5" customHeight="1">
      <c r="A55" s="108"/>
      <c r="B55" s="275" t="s">
        <v>182</v>
      </c>
      <c r="C55" s="428"/>
      <c r="D55" s="182" t="s">
        <v>175</v>
      </c>
      <c r="E55" s="74">
        <f>SUM(G55:AF55)</f>
        <v>14</v>
      </c>
      <c r="F55" s="74"/>
      <c r="G55" s="74" t="s">
        <v>51</v>
      </c>
      <c r="H55" s="74" t="s">
        <v>51</v>
      </c>
      <c r="I55" s="74"/>
      <c r="J55" s="74" t="s">
        <v>51</v>
      </c>
      <c r="K55" s="74" t="s">
        <v>51</v>
      </c>
      <c r="L55" s="74" t="s">
        <v>51</v>
      </c>
      <c r="M55" s="74"/>
      <c r="N55" s="74" t="s">
        <v>51</v>
      </c>
      <c r="O55" s="74"/>
      <c r="P55" s="74" t="s">
        <v>51</v>
      </c>
      <c r="Q55" s="74"/>
      <c r="R55" s="74" t="s">
        <v>51</v>
      </c>
      <c r="S55" s="74" t="s">
        <v>51</v>
      </c>
      <c r="T55" s="74" t="s">
        <v>51</v>
      </c>
      <c r="U55" s="74" t="s">
        <v>51</v>
      </c>
      <c r="V55" s="74" t="s">
        <v>51</v>
      </c>
      <c r="W55" s="74">
        <v>1</v>
      </c>
      <c r="X55" s="74" t="s">
        <v>51</v>
      </c>
      <c r="Y55" s="74"/>
      <c r="Z55" s="74" t="s">
        <v>51</v>
      </c>
      <c r="AA55" s="74" t="s">
        <v>51</v>
      </c>
      <c r="AB55" s="74" t="s">
        <v>51</v>
      </c>
      <c r="AC55" s="74" t="s">
        <v>51</v>
      </c>
      <c r="AD55" s="74" t="s">
        <v>175</v>
      </c>
      <c r="AE55" s="74">
        <v>13</v>
      </c>
      <c r="AF55" s="74" t="s">
        <v>51</v>
      </c>
    </row>
    <row r="56" spans="1:47" ht="22.5" customHeight="1">
      <c r="A56" s="108"/>
      <c r="B56" s="116"/>
      <c r="C56" s="101"/>
      <c r="D56" s="184"/>
      <c r="E56" s="74"/>
      <c r="F56" s="74"/>
      <c r="G56" s="74"/>
      <c r="H56" s="74"/>
      <c r="I56" s="74"/>
      <c r="J56" s="74"/>
      <c r="K56" s="181"/>
      <c r="L56" s="181"/>
      <c r="M56" s="74"/>
      <c r="N56" s="74"/>
      <c r="O56" s="74"/>
      <c r="P56" s="181"/>
      <c r="Q56" s="74"/>
      <c r="R56" s="74"/>
      <c r="S56" s="74"/>
      <c r="T56" s="74"/>
      <c r="U56" s="74"/>
      <c r="V56" s="74"/>
      <c r="W56" s="181"/>
      <c r="X56" s="74"/>
      <c r="Y56" s="74"/>
      <c r="Z56" s="74"/>
      <c r="AA56" s="74"/>
      <c r="AB56" s="74"/>
      <c r="AC56" s="74"/>
      <c r="AD56" s="74"/>
      <c r="AE56" s="181"/>
      <c r="AF56" s="74"/>
      <c r="AI56" s="284" t="s">
        <v>301</v>
      </c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</row>
    <row r="57" spans="1:47" ht="22.5" customHeight="1">
      <c r="A57" s="108"/>
      <c r="B57" s="275" t="s">
        <v>181</v>
      </c>
      <c r="C57" s="428"/>
      <c r="D57" s="182" t="s">
        <v>180</v>
      </c>
      <c r="E57" s="74">
        <f>SUM(G57:AF57)</f>
        <v>26</v>
      </c>
      <c r="F57" s="74" t="s">
        <v>175</v>
      </c>
      <c r="G57" s="74">
        <v>2</v>
      </c>
      <c r="H57" s="74" t="s">
        <v>51</v>
      </c>
      <c r="I57" s="74"/>
      <c r="J57" s="74" t="s">
        <v>51</v>
      </c>
      <c r="K57" s="74" t="s">
        <v>51</v>
      </c>
      <c r="L57" s="74" t="s">
        <v>51</v>
      </c>
      <c r="M57" s="74"/>
      <c r="N57" s="74">
        <v>7</v>
      </c>
      <c r="O57" s="74" t="s">
        <v>175</v>
      </c>
      <c r="P57" s="74">
        <v>4</v>
      </c>
      <c r="Q57" s="74"/>
      <c r="R57" s="74">
        <v>5</v>
      </c>
      <c r="S57" s="74" t="s">
        <v>51</v>
      </c>
      <c r="T57" s="74" t="s">
        <v>51</v>
      </c>
      <c r="U57" s="74" t="s">
        <v>51</v>
      </c>
      <c r="V57" s="74" t="s">
        <v>51</v>
      </c>
      <c r="W57" s="74">
        <v>4</v>
      </c>
      <c r="X57" s="74" t="s">
        <v>51</v>
      </c>
      <c r="Y57" s="74"/>
      <c r="Z57" s="74">
        <v>4</v>
      </c>
      <c r="AA57" s="74" t="s">
        <v>51</v>
      </c>
      <c r="AB57" s="74" t="s">
        <v>51</v>
      </c>
      <c r="AC57" s="74" t="s">
        <v>51</v>
      </c>
      <c r="AD57" s="74"/>
      <c r="AE57" s="74" t="s">
        <v>51</v>
      </c>
      <c r="AF57" s="74" t="s">
        <v>51</v>
      </c>
      <c r="AI57" s="393" t="s">
        <v>300</v>
      </c>
      <c r="AJ57" s="393"/>
      <c r="AK57" s="393"/>
      <c r="AL57" s="393"/>
      <c r="AM57" s="393"/>
      <c r="AN57" s="393"/>
      <c r="AO57" s="393"/>
      <c r="AP57" s="393"/>
      <c r="AQ57" s="393"/>
      <c r="AR57" s="393"/>
      <c r="AS57" s="393"/>
      <c r="AT57" s="393"/>
      <c r="AU57" s="393"/>
    </row>
    <row r="58" spans="1:47" ht="22.5" customHeight="1" thickBot="1">
      <c r="A58" s="108"/>
      <c r="B58" s="116"/>
      <c r="C58" s="101"/>
      <c r="D58" s="184"/>
      <c r="E58" s="74"/>
      <c r="F58" s="74"/>
      <c r="G58" s="74"/>
      <c r="H58" s="74"/>
      <c r="I58" s="74"/>
      <c r="J58" s="74"/>
      <c r="K58" s="181"/>
      <c r="L58" s="181"/>
      <c r="M58" s="74"/>
      <c r="N58" s="74"/>
      <c r="O58" s="74"/>
      <c r="P58" s="181"/>
      <c r="Q58" s="74"/>
      <c r="R58" s="74"/>
      <c r="S58" s="74"/>
      <c r="T58" s="74"/>
      <c r="U58" s="74"/>
      <c r="V58" s="74"/>
      <c r="W58" s="181"/>
      <c r="X58" s="74"/>
      <c r="Y58" s="74"/>
      <c r="Z58" s="74"/>
      <c r="AA58" s="74"/>
      <c r="AB58" s="74"/>
      <c r="AC58" s="74"/>
      <c r="AD58" s="74"/>
      <c r="AE58" s="181"/>
      <c r="AF58" s="74"/>
      <c r="AI58" s="86"/>
      <c r="AJ58" s="86"/>
      <c r="AL58" s="86"/>
      <c r="AN58" s="86"/>
      <c r="AP58" s="86"/>
      <c r="AR58" s="86"/>
      <c r="AU58" s="234" t="s">
        <v>299</v>
      </c>
    </row>
    <row r="59" spans="1:47" ht="22.5" customHeight="1">
      <c r="A59" s="108"/>
      <c r="B59" s="275" t="s">
        <v>179</v>
      </c>
      <c r="C59" s="428"/>
      <c r="D59" s="182" t="s">
        <v>175</v>
      </c>
      <c r="E59" s="74">
        <f>SUM(G59:AF59)</f>
        <v>150</v>
      </c>
      <c r="F59" s="74"/>
      <c r="G59" s="74" t="s">
        <v>51</v>
      </c>
      <c r="H59" s="74" t="s">
        <v>51</v>
      </c>
      <c r="I59" s="74"/>
      <c r="J59" s="74">
        <v>2</v>
      </c>
      <c r="K59" s="74">
        <v>2</v>
      </c>
      <c r="L59" s="74">
        <v>6</v>
      </c>
      <c r="M59" s="74"/>
      <c r="N59" s="74">
        <v>1</v>
      </c>
      <c r="O59" s="74"/>
      <c r="P59" s="74">
        <v>15</v>
      </c>
      <c r="Q59" s="74" t="s">
        <v>175</v>
      </c>
      <c r="R59" s="74">
        <v>17</v>
      </c>
      <c r="S59" s="74" t="s">
        <v>51</v>
      </c>
      <c r="T59" s="74" t="s">
        <v>51</v>
      </c>
      <c r="U59" s="74">
        <v>2</v>
      </c>
      <c r="V59" s="74">
        <v>15</v>
      </c>
      <c r="W59" s="74">
        <v>12</v>
      </c>
      <c r="X59" s="74">
        <v>4</v>
      </c>
      <c r="Y59" s="74"/>
      <c r="Z59" s="74">
        <v>46</v>
      </c>
      <c r="AA59" s="74">
        <v>1</v>
      </c>
      <c r="AB59" s="74">
        <v>3</v>
      </c>
      <c r="AC59" s="74">
        <v>4</v>
      </c>
      <c r="AD59" s="74"/>
      <c r="AE59" s="74">
        <v>17</v>
      </c>
      <c r="AF59" s="74">
        <v>3</v>
      </c>
      <c r="AI59" s="389" t="s">
        <v>298</v>
      </c>
      <c r="AJ59" s="391" t="s">
        <v>297</v>
      </c>
      <c r="AK59" s="391"/>
      <c r="AL59" s="391" t="s">
        <v>296</v>
      </c>
      <c r="AM59" s="391"/>
      <c r="AN59" s="391" t="s">
        <v>295</v>
      </c>
      <c r="AO59" s="391"/>
      <c r="AP59" s="382" t="s">
        <v>294</v>
      </c>
      <c r="AQ59" s="382"/>
      <c r="AR59" s="382" t="s">
        <v>293</v>
      </c>
      <c r="AS59" s="382"/>
      <c r="AT59" s="382" t="s">
        <v>292</v>
      </c>
      <c r="AU59" s="384"/>
    </row>
    <row r="60" spans="1:47" ht="22.5" customHeight="1">
      <c r="A60" s="108"/>
      <c r="B60" s="116"/>
      <c r="C60" s="101"/>
      <c r="D60" s="184"/>
      <c r="E60" s="74"/>
      <c r="F60" s="74"/>
      <c r="G60" s="74"/>
      <c r="H60" s="74"/>
      <c r="I60" s="74"/>
      <c r="J60" s="74"/>
      <c r="K60" s="181"/>
      <c r="L60" s="181"/>
      <c r="M60" s="74"/>
      <c r="N60" s="74"/>
      <c r="O60" s="74"/>
      <c r="P60" s="181"/>
      <c r="Q60" s="74"/>
      <c r="R60" s="74"/>
      <c r="S60" s="74"/>
      <c r="T60" s="74"/>
      <c r="U60" s="74"/>
      <c r="V60" s="74"/>
      <c r="W60" s="181"/>
      <c r="X60" s="74"/>
      <c r="Y60" s="74"/>
      <c r="Z60" s="74"/>
      <c r="AA60" s="74"/>
      <c r="AB60" s="74"/>
      <c r="AC60" s="74"/>
      <c r="AD60" s="74"/>
      <c r="AE60" s="181"/>
      <c r="AF60" s="74"/>
      <c r="AI60" s="390"/>
      <c r="AJ60" s="392"/>
      <c r="AK60" s="392"/>
      <c r="AL60" s="392"/>
      <c r="AM60" s="392"/>
      <c r="AN60" s="392"/>
      <c r="AO60" s="392"/>
      <c r="AP60" s="383"/>
      <c r="AQ60" s="383"/>
      <c r="AR60" s="383"/>
      <c r="AS60" s="383"/>
      <c r="AT60" s="383"/>
      <c r="AU60" s="385"/>
    </row>
    <row r="61" spans="1:47" ht="22.5" customHeight="1">
      <c r="A61" s="108"/>
      <c r="B61" s="275" t="s">
        <v>178</v>
      </c>
      <c r="C61" s="428"/>
      <c r="D61" s="182"/>
      <c r="E61" s="74">
        <f>SUM(G61:AF61)</f>
        <v>97</v>
      </c>
      <c r="F61" s="74"/>
      <c r="G61" s="74" t="s">
        <v>51</v>
      </c>
      <c r="H61" s="74">
        <v>1</v>
      </c>
      <c r="I61" s="74"/>
      <c r="J61" s="74" t="s">
        <v>51</v>
      </c>
      <c r="K61" s="74" t="s">
        <v>51</v>
      </c>
      <c r="L61" s="74">
        <v>1</v>
      </c>
      <c r="M61" s="74"/>
      <c r="N61" s="74" t="s">
        <v>51</v>
      </c>
      <c r="O61" s="74"/>
      <c r="P61" s="74">
        <v>3</v>
      </c>
      <c r="Q61" s="74"/>
      <c r="R61" s="74">
        <v>7</v>
      </c>
      <c r="S61" s="74" t="s">
        <v>51</v>
      </c>
      <c r="T61" s="74" t="s">
        <v>51</v>
      </c>
      <c r="U61" s="74">
        <v>2</v>
      </c>
      <c r="V61" s="74">
        <v>2</v>
      </c>
      <c r="W61" s="74">
        <v>11</v>
      </c>
      <c r="X61" s="74">
        <v>1</v>
      </c>
      <c r="Y61" s="74"/>
      <c r="Z61" s="74">
        <v>44</v>
      </c>
      <c r="AA61" s="74">
        <v>1</v>
      </c>
      <c r="AB61" s="74">
        <v>1</v>
      </c>
      <c r="AC61" s="74">
        <v>4</v>
      </c>
      <c r="AD61" s="74"/>
      <c r="AE61" s="74">
        <v>8</v>
      </c>
      <c r="AF61" s="74">
        <v>11</v>
      </c>
      <c r="AI61" s="218" t="s">
        <v>52</v>
      </c>
      <c r="AJ61" s="386">
        <v>339</v>
      </c>
      <c r="AK61" s="381"/>
      <c r="AL61" s="381">
        <v>152</v>
      </c>
      <c r="AM61" s="381"/>
      <c r="AN61" s="381">
        <v>286</v>
      </c>
      <c r="AO61" s="381"/>
      <c r="AP61" s="381">
        <v>50</v>
      </c>
      <c r="AQ61" s="381"/>
      <c r="AR61" s="388">
        <v>1417</v>
      </c>
      <c r="AS61" s="388"/>
      <c r="AT61" s="388">
        <v>5237</v>
      </c>
      <c r="AU61" s="388"/>
    </row>
    <row r="62" spans="1:47" ht="22.5" customHeight="1">
      <c r="A62" s="108"/>
      <c r="B62" s="116"/>
      <c r="C62" s="101"/>
      <c r="D62" s="184"/>
      <c r="E62" s="74"/>
      <c r="F62" s="74"/>
      <c r="G62" s="74"/>
      <c r="H62" s="74"/>
      <c r="I62" s="74"/>
      <c r="J62" s="74"/>
      <c r="K62" s="181"/>
      <c r="L62" s="181"/>
      <c r="M62" s="74"/>
      <c r="N62" s="74"/>
      <c r="O62" s="74"/>
      <c r="P62" s="181"/>
      <c r="Q62" s="74"/>
      <c r="R62" s="74"/>
      <c r="S62" s="74"/>
      <c r="T62" s="74"/>
      <c r="U62" s="74"/>
      <c r="V62" s="74"/>
      <c r="W62" s="181"/>
      <c r="X62" s="74"/>
      <c r="Y62" s="74"/>
      <c r="Z62" s="74"/>
      <c r="AA62" s="74"/>
      <c r="AB62" s="74"/>
      <c r="AC62" s="74"/>
      <c r="AD62" s="74"/>
      <c r="AE62" s="181"/>
      <c r="AF62" s="74"/>
      <c r="AI62" s="214" t="s">
        <v>291</v>
      </c>
      <c r="AJ62" s="387">
        <v>338</v>
      </c>
      <c r="AK62" s="377"/>
      <c r="AL62" s="377">
        <v>168</v>
      </c>
      <c r="AM62" s="377"/>
      <c r="AN62" s="377">
        <v>269</v>
      </c>
      <c r="AO62" s="377"/>
      <c r="AP62" s="377">
        <v>51</v>
      </c>
      <c r="AQ62" s="377"/>
      <c r="AR62" s="378">
        <v>1438</v>
      </c>
      <c r="AS62" s="378"/>
      <c r="AT62" s="378">
        <v>5245</v>
      </c>
      <c r="AU62" s="378"/>
    </row>
    <row r="63" spans="1:47" ht="22.5" customHeight="1">
      <c r="A63" s="108"/>
      <c r="B63" s="275" t="s">
        <v>177</v>
      </c>
      <c r="C63" s="428"/>
      <c r="D63" s="182" t="s">
        <v>175</v>
      </c>
      <c r="E63" s="74">
        <f>SUM(G63:AF63)</f>
        <v>47</v>
      </c>
      <c r="F63" s="74" t="s">
        <v>175</v>
      </c>
      <c r="G63" s="74">
        <v>1</v>
      </c>
      <c r="H63" s="74">
        <v>1</v>
      </c>
      <c r="I63" s="74"/>
      <c r="J63" s="74" t="s">
        <v>51</v>
      </c>
      <c r="K63" s="74" t="s">
        <v>51</v>
      </c>
      <c r="L63" s="74" t="s">
        <v>51</v>
      </c>
      <c r="M63" s="74"/>
      <c r="N63" s="74" t="s">
        <v>51</v>
      </c>
      <c r="O63" s="74"/>
      <c r="P63" s="74">
        <v>8</v>
      </c>
      <c r="Q63" s="74"/>
      <c r="R63" s="74" t="s">
        <v>51</v>
      </c>
      <c r="S63" s="74" t="s">
        <v>51</v>
      </c>
      <c r="T63" s="74" t="s">
        <v>51</v>
      </c>
      <c r="U63" s="74">
        <v>1</v>
      </c>
      <c r="V63" s="74">
        <v>2</v>
      </c>
      <c r="W63" s="74">
        <v>3</v>
      </c>
      <c r="X63" s="74" t="s">
        <v>51</v>
      </c>
      <c r="Y63" s="74"/>
      <c r="Z63" s="74">
        <v>20</v>
      </c>
      <c r="AA63" s="74">
        <v>1</v>
      </c>
      <c r="AB63" s="74" t="s">
        <v>51</v>
      </c>
      <c r="AC63" s="74">
        <v>3</v>
      </c>
      <c r="AD63" s="74"/>
      <c r="AE63" s="74">
        <v>4</v>
      </c>
      <c r="AF63" s="74">
        <v>3</v>
      </c>
      <c r="AI63" s="214" t="s">
        <v>290</v>
      </c>
      <c r="AJ63" s="379">
        <v>339</v>
      </c>
      <c r="AK63" s="373"/>
      <c r="AL63" s="373">
        <v>174</v>
      </c>
      <c r="AM63" s="373"/>
      <c r="AN63" s="373">
        <v>265</v>
      </c>
      <c r="AO63" s="373"/>
      <c r="AP63" s="373">
        <v>51</v>
      </c>
      <c r="AQ63" s="373"/>
      <c r="AR63" s="374">
        <v>1450</v>
      </c>
      <c r="AS63" s="374"/>
      <c r="AT63" s="374">
        <v>5213</v>
      </c>
      <c r="AU63" s="374"/>
    </row>
    <row r="64" spans="1:47" ht="22.5" customHeight="1">
      <c r="A64" s="108"/>
      <c r="B64" s="143"/>
      <c r="C64" s="145"/>
      <c r="D64" s="119"/>
      <c r="E64" s="74"/>
      <c r="F64" s="74"/>
      <c r="G64" s="74"/>
      <c r="H64" s="74"/>
      <c r="I64" s="74"/>
      <c r="J64" s="74"/>
      <c r="K64" s="181"/>
      <c r="L64" s="181"/>
      <c r="M64" s="74"/>
      <c r="N64" s="74"/>
      <c r="O64" s="74"/>
      <c r="P64" s="181"/>
      <c r="Q64" s="74"/>
      <c r="R64" s="74"/>
      <c r="S64" s="74"/>
      <c r="T64" s="74"/>
      <c r="U64" s="74"/>
      <c r="V64" s="74"/>
      <c r="W64" s="181"/>
      <c r="X64" s="74"/>
      <c r="Y64" s="74"/>
      <c r="Z64" s="74"/>
      <c r="AA64" s="74"/>
      <c r="AB64" s="74"/>
      <c r="AC64" s="74"/>
      <c r="AD64" s="74"/>
      <c r="AE64" s="181"/>
      <c r="AF64" s="74"/>
      <c r="AI64" s="214" t="s">
        <v>289</v>
      </c>
      <c r="AJ64" s="379">
        <v>342</v>
      </c>
      <c r="AK64" s="373"/>
      <c r="AL64" s="373">
        <v>170</v>
      </c>
      <c r="AM64" s="373"/>
      <c r="AN64" s="373">
        <v>261</v>
      </c>
      <c r="AO64" s="373"/>
      <c r="AP64" s="373">
        <v>52</v>
      </c>
      <c r="AQ64" s="373"/>
      <c r="AR64" s="374">
        <v>1459</v>
      </c>
      <c r="AS64" s="374"/>
      <c r="AT64" s="374">
        <v>5235</v>
      </c>
      <c r="AU64" s="374"/>
    </row>
    <row r="65" spans="1:47" ht="22.5" customHeight="1">
      <c r="A65" s="114"/>
      <c r="B65" s="430" t="s">
        <v>176</v>
      </c>
      <c r="C65" s="431"/>
      <c r="D65" s="180" t="s">
        <v>175</v>
      </c>
      <c r="E65" s="179">
        <f>SUM(G65:AF65)</f>
        <v>93</v>
      </c>
      <c r="F65" s="179"/>
      <c r="G65" s="179" t="s">
        <v>51</v>
      </c>
      <c r="H65" s="179" t="s">
        <v>51</v>
      </c>
      <c r="I65" s="179"/>
      <c r="J65" s="179">
        <v>1</v>
      </c>
      <c r="K65" s="179" t="s">
        <v>51</v>
      </c>
      <c r="L65" s="179">
        <v>1</v>
      </c>
      <c r="M65" s="179"/>
      <c r="N65" s="179" t="s">
        <v>51</v>
      </c>
      <c r="O65" s="179"/>
      <c r="P65" s="179">
        <v>4</v>
      </c>
      <c r="Q65" s="179" t="s">
        <v>175</v>
      </c>
      <c r="R65" s="179">
        <v>14</v>
      </c>
      <c r="S65" s="179" t="s">
        <v>51</v>
      </c>
      <c r="T65" s="179" t="s">
        <v>51</v>
      </c>
      <c r="U65" s="179" t="s">
        <v>51</v>
      </c>
      <c r="V65" s="179">
        <v>9</v>
      </c>
      <c r="W65" s="179">
        <v>1</v>
      </c>
      <c r="X65" s="179" t="s">
        <v>51</v>
      </c>
      <c r="Y65" s="179"/>
      <c r="Z65" s="179">
        <v>31</v>
      </c>
      <c r="AA65" s="179">
        <v>2</v>
      </c>
      <c r="AB65" s="179">
        <v>2</v>
      </c>
      <c r="AC65" s="179">
        <v>1</v>
      </c>
      <c r="AD65" s="179"/>
      <c r="AE65" s="179">
        <v>12</v>
      </c>
      <c r="AF65" s="179">
        <v>15</v>
      </c>
      <c r="AI65" s="212" t="s">
        <v>62</v>
      </c>
      <c r="AJ65" s="380">
        <v>342</v>
      </c>
      <c r="AK65" s="375"/>
      <c r="AL65" s="375">
        <v>165</v>
      </c>
      <c r="AM65" s="375"/>
      <c r="AN65" s="375">
        <v>246</v>
      </c>
      <c r="AO65" s="375"/>
      <c r="AP65" s="375">
        <v>54</v>
      </c>
      <c r="AQ65" s="375"/>
      <c r="AR65" s="376">
        <v>1460</v>
      </c>
      <c r="AS65" s="376"/>
      <c r="AT65" s="376">
        <v>5213</v>
      </c>
      <c r="AU65" s="376"/>
    </row>
    <row r="66" spans="1:41" ht="22.5" customHeight="1">
      <c r="A66" s="174" t="s">
        <v>174</v>
      </c>
      <c r="B66" s="178"/>
      <c r="C66" s="178"/>
      <c r="D66" s="177"/>
      <c r="E66" s="126"/>
      <c r="F66" s="176"/>
      <c r="G66" s="175"/>
      <c r="H66" s="175"/>
      <c r="I66" s="176"/>
      <c r="J66" s="175"/>
      <c r="K66" s="175"/>
      <c r="L66" s="175"/>
      <c r="M66" s="176"/>
      <c r="N66" s="175"/>
      <c r="O66" s="176"/>
      <c r="P66" s="175"/>
      <c r="Q66" s="176"/>
      <c r="R66" s="175"/>
      <c r="S66" s="175"/>
      <c r="T66" s="175"/>
      <c r="U66" s="175"/>
      <c r="V66" s="175"/>
      <c r="W66" s="175"/>
      <c r="X66" s="175"/>
      <c r="Y66" s="176"/>
      <c r="Z66" s="175"/>
      <c r="AA66" s="175"/>
      <c r="AB66" s="175"/>
      <c r="AC66" s="175"/>
      <c r="AD66" s="176"/>
      <c r="AE66" s="175"/>
      <c r="AF66" s="175"/>
      <c r="AI66" s="143" t="s">
        <v>288</v>
      </c>
      <c r="AJ66" s="86"/>
      <c r="AK66" s="86"/>
      <c r="AL66" s="86"/>
      <c r="AM66" s="86"/>
      <c r="AN66" s="86"/>
      <c r="AO66" s="86"/>
    </row>
    <row r="67" spans="1:41" ht="22.5" customHeight="1">
      <c r="A67" s="174" t="s">
        <v>173</v>
      </c>
      <c r="B67" s="143"/>
      <c r="C67" s="143"/>
      <c r="D67" s="173"/>
      <c r="E67" s="14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I67" s="143" t="s">
        <v>34</v>
      </c>
      <c r="AJ67" s="86"/>
      <c r="AK67" s="86"/>
      <c r="AL67" s="86"/>
      <c r="AM67" s="86"/>
      <c r="AN67" s="86"/>
      <c r="AO67" s="86"/>
    </row>
  </sheetData>
  <sheetProtection/>
  <mergeCells count="140">
    <mergeCell ref="Y5:Z11"/>
    <mergeCell ref="AD5:AE11"/>
    <mergeCell ref="H5:H11"/>
    <mergeCell ref="D5:E11"/>
    <mergeCell ref="F5:G11"/>
    <mergeCell ref="I5:J11"/>
    <mergeCell ref="M5:N11"/>
    <mergeCell ref="V5:V11"/>
    <mergeCell ref="T5:T11"/>
    <mergeCell ref="L5:L11"/>
    <mergeCell ref="B36:C36"/>
    <mergeCell ref="B47:C47"/>
    <mergeCell ref="B51:C51"/>
    <mergeCell ref="B34:C34"/>
    <mergeCell ref="C17:C18"/>
    <mergeCell ref="A12:C12"/>
    <mergeCell ref="B14:C14"/>
    <mergeCell ref="K5:K11"/>
    <mergeCell ref="O5:P11"/>
    <mergeCell ref="B53:C53"/>
    <mergeCell ref="B41:C41"/>
    <mergeCell ref="B65:C65"/>
    <mergeCell ref="B55:C55"/>
    <mergeCell ref="B61:C61"/>
    <mergeCell ref="B63:C63"/>
    <mergeCell ref="B57:C57"/>
    <mergeCell ref="B59:C59"/>
    <mergeCell ref="Q5:R11"/>
    <mergeCell ref="AF5:AF11"/>
    <mergeCell ref="S5:S11"/>
    <mergeCell ref="U5:U11"/>
    <mergeCell ref="A3:AF3"/>
    <mergeCell ref="X5:X11"/>
    <mergeCell ref="AA5:AA11"/>
    <mergeCell ref="AC5:AC11"/>
    <mergeCell ref="AB5:AB11"/>
    <mergeCell ref="W5:W11"/>
    <mergeCell ref="E17:E18"/>
    <mergeCell ref="G17:G18"/>
    <mergeCell ref="H17:H18"/>
    <mergeCell ref="J17:J18"/>
    <mergeCell ref="K17:K18"/>
    <mergeCell ref="L17:L18"/>
    <mergeCell ref="N17:N18"/>
    <mergeCell ref="P17:P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J15:AL16"/>
    <mergeCell ref="AP15:AS16"/>
    <mergeCell ref="AP17:AP18"/>
    <mergeCell ref="AO17:AO18"/>
    <mergeCell ref="AK17:AK18"/>
    <mergeCell ref="AL17:AL18"/>
    <mergeCell ref="AM17:AM18"/>
    <mergeCell ref="AM15:AO16"/>
    <mergeCell ref="AW15:AW17"/>
    <mergeCell ref="AI15:AI18"/>
    <mergeCell ref="AT15:AT17"/>
    <mergeCell ref="AU15:AU17"/>
    <mergeCell ref="AN17:AN18"/>
    <mergeCell ref="AJ17:AJ18"/>
    <mergeCell ref="AV15:AV17"/>
    <mergeCell ref="AQ17:AQ18"/>
    <mergeCell ref="AR17:AR18"/>
    <mergeCell ref="AS17:AS18"/>
    <mergeCell ref="AI3:AW3"/>
    <mergeCell ref="AI4:AW4"/>
    <mergeCell ref="AT6:AV6"/>
    <mergeCell ref="AP6:AS6"/>
    <mergeCell ref="AW6:AW7"/>
    <mergeCell ref="AI6:AI7"/>
    <mergeCell ref="AJ6:AO6"/>
    <mergeCell ref="AI59:AI60"/>
    <mergeCell ref="AJ59:AK60"/>
    <mergeCell ref="AL59:AM60"/>
    <mergeCell ref="AN59:AO60"/>
    <mergeCell ref="AI56:AU56"/>
    <mergeCell ref="AI57:AU57"/>
    <mergeCell ref="AP59:AQ60"/>
    <mergeCell ref="AR59:AS60"/>
    <mergeCell ref="AT59:AU60"/>
    <mergeCell ref="AJ61:AK61"/>
    <mergeCell ref="AJ62:AK62"/>
    <mergeCell ref="AJ63:AK63"/>
    <mergeCell ref="AN61:AO61"/>
    <mergeCell ref="AP61:AQ61"/>
    <mergeCell ref="AR61:AS61"/>
    <mergeCell ref="AT61:AU61"/>
    <mergeCell ref="AJ64:AK64"/>
    <mergeCell ref="AJ65:AK65"/>
    <mergeCell ref="AL61:AM61"/>
    <mergeCell ref="AL62:AM62"/>
    <mergeCell ref="AL63:AM63"/>
    <mergeCell ref="AL64:AM64"/>
    <mergeCell ref="AL65:AM65"/>
    <mergeCell ref="AN62:AO62"/>
    <mergeCell ref="AP62:AQ62"/>
    <mergeCell ref="AR62:AS62"/>
    <mergeCell ref="AT62:AU62"/>
    <mergeCell ref="AN63:AO63"/>
    <mergeCell ref="AP63:AQ63"/>
    <mergeCell ref="AR63:AS63"/>
    <mergeCell ref="AT63:AU63"/>
    <mergeCell ref="AN64:AO64"/>
    <mergeCell ref="AP64:AQ64"/>
    <mergeCell ref="AR64:AS64"/>
    <mergeCell ref="AT64:AU64"/>
    <mergeCell ref="AN65:AO65"/>
    <mergeCell ref="AP65:AQ65"/>
    <mergeCell ref="AR65:AS65"/>
    <mergeCell ref="AT65:AU65"/>
    <mergeCell ref="AI31:AV31"/>
    <mergeCell ref="AU34:AU35"/>
    <mergeCell ref="AV34:AV35"/>
    <mergeCell ref="AT34:AT35"/>
    <mergeCell ref="AN34:AN35"/>
    <mergeCell ref="AI34:AI35"/>
    <mergeCell ref="AJ34:AJ35"/>
    <mergeCell ref="AL34:AL35"/>
    <mergeCell ref="AI32:AV32"/>
    <mergeCell ref="AS34:AS35"/>
    <mergeCell ref="AQ34:AQ35"/>
    <mergeCell ref="AR34:AR35"/>
    <mergeCell ref="AK34:AK35"/>
    <mergeCell ref="AM34:AM35"/>
    <mergeCell ref="AO34:AO35"/>
    <mergeCell ref="AP34:AP3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landscape" paperSize="8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selection activeCell="A1" sqref="A1"/>
    </sheetView>
  </sheetViews>
  <sheetFormatPr defaultColWidth="11.8984375" defaultRowHeight="22.5" customHeight="1"/>
  <cols>
    <col min="1" max="1" width="15" style="0" customWidth="1"/>
    <col min="2" max="5" width="11.8984375" style="0" customWidth="1"/>
    <col min="6" max="7" width="10.59765625" style="0" customWidth="1"/>
    <col min="8" max="8" width="11.8984375" style="0" customWidth="1"/>
    <col min="9" max="10" width="10.59765625" style="0" customWidth="1"/>
    <col min="11" max="12" width="7.5" style="0" customWidth="1"/>
    <col min="13" max="13" width="11.8984375" style="0" customWidth="1"/>
    <col min="14" max="22" width="10.59765625" style="0" customWidth="1"/>
  </cols>
  <sheetData>
    <row r="1" spans="1:22" ht="22.5" customHeight="1">
      <c r="A1" s="129" t="s">
        <v>369</v>
      </c>
      <c r="V1" s="128" t="s">
        <v>442</v>
      </c>
    </row>
    <row r="3" spans="1:22" ht="22.5" customHeight="1">
      <c r="A3" s="284" t="s">
        <v>361</v>
      </c>
      <c r="B3" s="284"/>
      <c r="C3" s="284"/>
      <c r="D3" s="284"/>
      <c r="E3" s="284"/>
      <c r="F3" s="284"/>
      <c r="G3" s="284"/>
      <c r="H3" s="284"/>
      <c r="I3" s="284"/>
      <c r="J3" s="284"/>
      <c r="M3" s="284" t="s">
        <v>441</v>
      </c>
      <c r="N3" s="284"/>
      <c r="O3" s="284"/>
      <c r="P3" s="284"/>
      <c r="Q3" s="284"/>
      <c r="R3" s="284"/>
      <c r="S3" s="284"/>
      <c r="T3" s="284"/>
      <c r="U3" s="284"/>
      <c r="V3" s="284"/>
    </row>
    <row r="4" spans="1:22" ht="22.5" customHeight="1">
      <c r="A4" s="372" t="s">
        <v>360</v>
      </c>
      <c r="B4" s="372"/>
      <c r="C4" s="372"/>
      <c r="D4" s="372"/>
      <c r="E4" s="372"/>
      <c r="F4" s="372"/>
      <c r="G4" s="372"/>
      <c r="H4" s="372"/>
      <c r="I4" s="372"/>
      <c r="J4" s="372"/>
      <c r="M4" s="372" t="s">
        <v>440</v>
      </c>
      <c r="N4" s="372"/>
      <c r="O4" s="372"/>
      <c r="P4" s="372"/>
      <c r="Q4" s="372"/>
      <c r="R4" s="372"/>
      <c r="S4" s="372"/>
      <c r="T4" s="372"/>
      <c r="U4" s="372"/>
      <c r="V4" s="372"/>
    </row>
    <row r="5" spans="1:22" ht="22.5" customHeight="1" thickBot="1">
      <c r="A5" s="130"/>
      <c r="B5" s="130"/>
      <c r="C5" s="130"/>
      <c r="D5" s="130"/>
      <c r="E5" s="130"/>
      <c r="F5" s="130"/>
      <c r="H5" s="130"/>
      <c r="I5" s="130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2" ht="22.5" customHeight="1">
      <c r="A6" s="442" t="s">
        <v>359</v>
      </c>
      <c r="B6" s="382" t="s">
        <v>358</v>
      </c>
      <c r="C6" s="382" t="s">
        <v>357</v>
      </c>
      <c r="D6" s="382" t="s">
        <v>356</v>
      </c>
      <c r="E6" s="437" t="s">
        <v>355</v>
      </c>
      <c r="F6" s="437"/>
      <c r="G6" s="437"/>
      <c r="H6" s="436" t="s">
        <v>368</v>
      </c>
      <c r="I6" s="437"/>
      <c r="J6" s="394"/>
      <c r="M6" s="389" t="s">
        <v>439</v>
      </c>
      <c r="N6" s="384" t="s">
        <v>438</v>
      </c>
      <c r="O6" s="410"/>
      <c r="P6" s="389"/>
      <c r="Q6" s="384" t="s">
        <v>437</v>
      </c>
      <c r="R6" s="410"/>
      <c r="S6" s="389"/>
      <c r="T6" s="384" t="s">
        <v>436</v>
      </c>
      <c r="U6" s="410"/>
      <c r="V6" s="410"/>
    </row>
    <row r="7" spans="1:22" ht="22.5" customHeight="1">
      <c r="A7" s="298"/>
      <c r="B7" s="293"/>
      <c r="C7" s="293"/>
      <c r="D7" s="293"/>
      <c r="E7" s="221" t="s">
        <v>354</v>
      </c>
      <c r="F7" s="443" t="s">
        <v>362</v>
      </c>
      <c r="G7" s="392"/>
      <c r="H7" s="252" t="s">
        <v>353</v>
      </c>
      <c r="I7" s="439" t="s">
        <v>365</v>
      </c>
      <c r="J7" s="440"/>
      <c r="M7" s="403"/>
      <c r="N7" s="252" t="s">
        <v>434</v>
      </c>
      <c r="O7" s="252" t="s">
        <v>433</v>
      </c>
      <c r="P7" s="252" t="s">
        <v>435</v>
      </c>
      <c r="Q7" s="252" t="s">
        <v>434</v>
      </c>
      <c r="R7" s="252" t="s">
        <v>433</v>
      </c>
      <c r="S7" s="252" t="s">
        <v>435</v>
      </c>
      <c r="T7" s="252" t="s">
        <v>434</v>
      </c>
      <c r="U7" s="252" t="s">
        <v>433</v>
      </c>
      <c r="V7" s="264" t="s">
        <v>432</v>
      </c>
    </row>
    <row r="8" spans="1:22" ht="22.5" customHeight="1">
      <c r="A8" s="124"/>
      <c r="B8" s="251" t="s">
        <v>352</v>
      </c>
      <c r="C8" s="176" t="s">
        <v>351</v>
      </c>
      <c r="D8" s="176" t="s">
        <v>351</v>
      </c>
      <c r="E8" s="106" t="s">
        <v>351</v>
      </c>
      <c r="F8" s="125" t="s">
        <v>363</v>
      </c>
      <c r="G8" s="125" t="s">
        <v>364</v>
      </c>
      <c r="H8" s="106" t="s">
        <v>350</v>
      </c>
      <c r="I8" s="125" t="s">
        <v>367</v>
      </c>
      <c r="J8" s="74" t="s">
        <v>366</v>
      </c>
      <c r="M8" s="263" t="s">
        <v>431</v>
      </c>
      <c r="N8" s="103">
        <f>SUM(N10:N51)</f>
        <v>9250</v>
      </c>
      <c r="O8" s="102">
        <f>SUM(O10:O51)</f>
        <v>9645</v>
      </c>
      <c r="P8" s="262">
        <f>O8-N8</f>
        <v>395</v>
      </c>
      <c r="Q8" s="102">
        <f>SUM(Q10:Q51)</f>
        <v>100</v>
      </c>
      <c r="R8" s="102">
        <f>SUM(R10:R51)</f>
        <v>98</v>
      </c>
      <c r="S8" s="262">
        <v>-2</v>
      </c>
      <c r="T8" s="102">
        <f>SUM(T10:T51)</f>
        <v>11443</v>
      </c>
      <c r="U8" s="102">
        <f>SUM(U10:U51)</f>
        <v>11952</v>
      </c>
      <c r="V8" s="262">
        <f>U8-T8</f>
        <v>509</v>
      </c>
    </row>
    <row r="9" spans="1:22" ht="22.5" customHeight="1">
      <c r="A9" s="126" t="s">
        <v>349</v>
      </c>
      <c r="B9" s="151">
        <v>8193</v>
      </c>
      <c r="C9" s="150">
        <v>111</v>
      </c>
      <c r="D9" s="150">
        <v>10225</v>
      </c>
      <c r="E9" s="150">
        <v>1182523</v>
      </c>
      <c r="F9" s="438">
        <f>100000*C9/E9</f>
        <v>9.386709603111314</v>
      </c>
      <c r="G9" s="438"/>
      <c r="H9" s="150">
        <v>775740</v>
      </c>
      <c r="I9" s="438">
        <f>10000*B9/H9</f>
        <v>105.61528347126614</v>
      </c>
      <c r="J9" s="438"/>
      <c r="M9" s="101"/>
      <c r="N9" s="184"/>
      <c r="O9" s="106"/>
      <c r="P9" s="272"/>
      <c r="Q9" s="272"/>
      <c r="R9" s="272"/>
      <c r="S9" s="272"/>
      <c r="T9" s="272"/>
      <c r="U9" s="272"/>
      <c r="V9" s="272"/>
    </row>
    <row r="10" spans="1:22" ht="22.5" customHeight="1">
      <c r="A10" s="247" t="s">
        <v>348</v>
      </c>
      <c r="B10" s="151">
        <v>8725</v>
      </c>
      <c r="C10" s="150">
        <v>120</v>
      </c>
      <c r="D10" s="150">
        <v>10767</v>
      </c>
      <c r="E10" s="150">
        <v>1183239</v>
      </c>
      <c r="F10" s="438">
        <f>100000*C10/E10</f>
        <v>10.141653545902392</v>
      </c>
      <c r="G10" s="438"/>
      <c r="H10" s="150">
        <v>790888</v>
      </c>
      <c r="I10" s="438">
        <f>10000*B10/H10</f>
        <v>110.31903379492418</v>
      </c>
      <c r="J10" s="438"/>
      <c r="M10" s="258" t="s">
        <v>430</v>
      </c>
      <c r="N10" s="97">
        <v>4293</v>
      </c>
      <c r="O10" s="96">
        <v>4415</v>
      </c>
      <c r="P10" s="71">
        <f aca="true" t="shared" si="0" ref="P10:P51">O10-N10</f>
        <v>122</v>
      </c>
      <c r="Q10" s="72">
        <v>15</v>
      </c>
      <c r="R10" s="72">
        <v>23</v>
      </c>
      <c r="S10" s="71">
        <v>8</v>
      </c>
      <c r="T10" s="72">
        <v>5160</v>
      </c>
      <c r="U10" s="72">
        <v>5259</v>
      </c>
      <c r="V10" s="71">
        <f aca="true" t="shared" si="1" ref="V10:V28">U10-T10</f>
        <v>99</v>
      </c>
    </row>
    <row r="11" spans="1:22" ht="22.5" customHeight="1">
      <c r="A11" s="248" t="s">
        <v>347</v>
      </c>
      <c r="B11" s="151">
        <v>8970</v>
      </c>
      <c r="C11" s="150">
        <v>100</v>
      </c>
      <c r="D11" s="150">
        <v>11094</v>
      </c>
      <c r="E11" s="150">
        <v>1184032</v>
      </c>
      <c r="F11" s="438">
        <f>100000*C11/E11</f>
        <v>8.445717683305856</v>
      </c>
      <c r="G11" s="438"/>
      <c r="H11" s="150">
        <v>801067</v>
      </c>
      <c r="I11" s="438">
        <f>10000*B11/H11</f>
        <v>111.97565247351345</v>
      </c>
      <c r="J11" s="438"/>
      <c r="M11" s="258" t="s">
        <v>429</v>
      </c>
      <c r="N11" s="97">
        <v>235</v>
      </c>
      <c r="O11" s="96">
        <v>256</v>
      </c>
      <c r="P11" s="71">
        <f t="shared" si="0"/>
        <v>21</v>
      </c>
      <c r="Q11" s="72">
        <v>5</v>
      </c>
      <c r="R11" s="72">
        <v>3</v>
      </c>
      <c r="S11" s="71">
        <v>-2</v>
      </c>
      <c r="T11" s="72">
        <v>294</v>
      </c>
      <c r="U11" s="72">
        <v>319</v>
      </c>
      <c r="V11" s="71">
        <f t="shared" si="1"/>
        <v>25</v>
      </c>
    </row>
    <row r="12" spans="1:22" ht="22.5" customHeight="1">
      <c r="A12" s="248" t="s">
        <v>346</v>
      </c>
      <c r="B12" s="151">
        <v>9250</v>
      </c>
      <c r="C12" s="150">
        <v>100</v>
      </c>
      <c r="D12" s="150">
        <v>11443</v>
      </c>
      <c r="E12" s="150">
        <v>1183881</v>
      </c>
      <c r="F12" s="438">
        <f>100000*C12/E12</f>
        <v>8.446794905906929</v>
      </c>
      <c r="G12" s="438"/>
      <c r="H12" s="150">
        <v>814097</v>
      </c>
      <c r="I12" s="438">
        <f>10000*B12/H12</f>
        <v>113.62282381583522</v>
      </c>
      <c r="J12" s="438"/>
      <c r="M12" s="258" t="s">
        <v>428</v>
      </c>
      <c r="N12" s="97">
        <v>1011</v>
      </c>
      <c r="O12" s="96">
        <v>1019</v>
      </c>
      <c r="P12" s="71">
        <f t="shared" si="0"/>
        <v>8</v>
      </c>
      <c r="Q12" s="72">
        <v>12</v>
      </c>
      <c r="R12" s="72">
        <v>9</v>
      </c>
      <c r="S12" s="71">
        <v>-3</v>
      </c>
      <c r="T12" s="72">
        <v>1311</v>
      </c>
      <c r="U12" s="72">
        <v>1294</v>
      </c>
      <c r="V12" s="71">
        <f t="shared" si="1"/>
        <v>-17</v>
      </c>
    </row>
    <row r="13" spans="1:22" ht="22.5" customHeight="1">
      <c r="A13" s="250" t="s">
        <v>345</v>
      </c>
      <c r="B13" s="165">
        <f>SUM(B15:B28)</f>
        <v>9645</v>
      </c>
      <c r="C13" s="164">
        <f>SUM(C15:C28)</f>
        <v>98</v>
      </c>
      <c r="D13" s="164">
        <f>SUM(D15:D28)</f>
        <v>11952</v>
      </c>
      <c r="E13" s="164">
        <f>SUM(E26)</f>
        <v>1180935</v>
      </c>
      <c r="F13" s="441">
        <f>100000*C13/E13</f>
        <v>8.29850923209152</v>
      </c>
      <c r="G13" s="441"/>
      <c r="H13" s="164">
        <f>SUM(H28)</f>
        <v>826271</v>
      </c>
      <c r="I13" s="441">
        <f>10000*B13/H13</f>
        <v>116.72925710814006</v>
      </c>
      <c r="J13" s="441"/>
      <c r="M13" s="258" t="s">
        <v>427</v>
      </c>
      <c r="N13" s="97">
        <v>95</v>
      </c>
      <c r="O13" s="96">
        <v>62</v>
      </c>
      <c r="P13" s="71">
        <f t="shared" si="0"/>
        <v>-33</v>
      </c>
      <c r="Q13" s="72">
        <v>2</v>
      </c>
      <c r="R13" s="72">
        <v>3</v>
      </c>
      <c r="S13" s="71">
        <v>1</v>
      </c>
      <c r="T13" s="72">
        <v>107</v>
      </c>
      <c r="U13" s="72">
        <v>74</v>
      </c>
      <c r="V13" s="71">
        <f t="shared" si="1"/>
        <v>-33</v>
      </c>
    </row>
    <row r="14" spans="1:22" ht="22.5" customHeight="1">
      <c r="A14" s="249"/>
      <c r="B14" s="229"/>
      <c r="C14" s="185"/>
      <c r="D14" s="185"/>
      <c r="E14" s="185"/>
      <c r="F14" s="438"/>
      <c r="G14" s="438"/>
      <c r="H14" s="185"/>
      <c r="I14" s="438"/>
      <c r="J14" s="438"/>
      <c r="M14" s="258" t="s">
        <v>426</v>
      </c>
      <c r="N14" s="97">
        <v>70</v>
      </c>
      <c r="O14" s="96">
        <v>67</v>
      </c>
      <c r="P14" s="71">
        <f t="shared" si="0"/>
        <v>-3</v>
      </c>
      <c r="Q14" s="72">
        <v>1</v>
      </c>
      <c r="R14" s="72">
        <v>4</v>
      </c>
      <c r="S14" s="71">
        <v>3</v>
      </c>
      <c r="T14" s="72">
        <v>84</v>
      </c>
      <c r="U14" s="72">
        <v>88</v>
      </c>
      <c r="V14" s="71">
        <f t="shared" si="1"/>
        <v>4</v>
      </c>
    </row>
    <row r="15" spans="1:22" ht="22.5" customHeight="1">
      <c r="A15" s="126" t="s">
        <v>344</v>
      </c>
      <c r="B15" s="151">
        <v>711</v>
      </c>
      <c r="C15" s="150">
        <v>5</v>
      </c>
      <c r="D15" s="150">
        <v>906</v>
      </c>
      <c r="E15" s="150">
        <v>1184540</v>
      </c>
      <c r="F15" s="438">
        <f>100000*C15/E15</f>
        <v>0.4221047832914043</v>
      </c>
      <c r="G15" s="438"/>
      <c r="H15" s="150">
        <v>813766</v>
      </c>
      <c r="I15" s="438">
        <f>10000*B15/H15</f>
        <v>8.737155398480644</v>
      </c>
      <c r="J15" s="438"/>
      <c r="M15" s="258" t="s">
        <v>425</v>
      </c>
      <c r="N15" s="97">
        <v>564</v>
      </c>
      <c r="O15" s="96">
        <v>567</v>
      </c>
      <c r="P15" s="71">
        <f t="shared" si="0"/>
        <v>3</v>
      </c>
      <c r="Q15" s="72">
        <v>12</v>
      </c>
      <c r="R15" s="72">
        <v>9</v>
      </c>
      <c r="S15" s="71">
        <v>-3</v>
      </c>
      <c r="T15" s="72">
        <v>709</v>
      </c>
      <c r="U15" s="72">
        <v>734</v>
      </c>
      <c r="V15" s="71">
        <f t="shared" si="1"/>
        <v>25</v>
      </c>
    </row>
    <row r="16" spans="1:22" ht="22.5" customHeight="1">
      <c r="A16" s="248" t="s">
        <v>343</v>
      </c>
      <c r="B16" s="151">
        <v>712</v>
      </c>
      <c r="C16" s="150">
        <v>11</v>
      </c>
      <c r="D16" s="150">
        <v>869</v>
      </c>
      <c r="E16" s="150">
        <v>1184435</v>
      </c>
      <c r="F16" s="438">
        <f>100000*C16/E16</f>
        <v>0.9287128462093741</v>
      </c>
      <c r="G16" s="438"/>
      <c r="H16" s="150">
        <v>816706</v>
      </c>
      <c r="I16" s="438">
        <f>10000*B16/H16</f>
        <v>8.717947462122233</v>
      </c>
      <c r="J16" s="438"/>
      <c r="M16" s="258" t="s">
        <v>424</v>
      </c>
      <c r="N16" s="97">
        <v>129</v>
      </c>
      <c r="O16" s="96">
        <v>157</v>
      </c>
      <c r="P16" s="71">
        <f t="shared" si="0"/>
        <v>28</v>
      </c>
      <c r="Q16" s="72">
        <v>3</v>
      </c>
      <c r="R16" s="72">
        <v>4</v>
      </c>
      <c r="S16" s="71">
        <v>1</v>
      </c>
      <c r="T16" s="72">
        <v>146</v>
      </c>
      <c r="U16" s="72">
        <v>213</v>
      </c>
      <c r="V16" s="71">
        <f t="shared" si="1"/>
        <v>67</v>
      </c>
    </row>
    <row r="17" spans="1:22" ht="22.5" customHeight="1">
      <c r="A17" s="247" t="s">
        <v>342</v>
      </c>
      <c r="B17" s="151">
        <v>806</v>
      </c>
      <c r="C17" s="150">
        <v>5</v>
      </c>
      <c r="D17" s="150">
        <v>987</v>
      </c>
      <c r="E17" s="150">
        <v>1184328</v>
      </c>
      <c r="F17" s="438">
        <f>100000*C17/E17</f>
        <v>0.4221803419323025</v>
      </c>
      <c r="G17" s="438"/>
      <c r="H17" s="150">
        <v>813749</v>
      </c>
      <c r="I17" s="438">
        <f>10000*B17/H17</f>
        <v>9.904774076527284</v>
      </c>
      <c r="J17" s="438"/>
      <c r="M17" s="258" t="s">
        <v>423</v>
      </c>
      <c r="N17" s="97">
        <v>648</v>
      </c>
      <c r="O17" s="96">
        <v>695</v>
      </c>
      <c r="P17" s="71">
        <f t="shared" si="0"/>
        <v>47</v>
      </c>
      <c r="Q17" s="72">
        <v>7</v>
      </c>
      <c r="R17" s="72">
        <v>3</v>
      </c>
      <c r="S17" s="71">
        <v>-4</v>
      </c>
      <c r="T17" s="72">
        <v>826</v>
      </c>
      <c r="U17" s="72">
        <v>876</v>
      </c>
      <c r="V17" s="71">
        <f t="shared" si="1"/>
        <v>50</v>
      </c>
    </row>
    <row r="18" spans="1:22" ht="22.5" customHeight="1">
      <c r="A18" s="247" t="s">
        <v>341</v>
      </c>
      <c r="B18" s="151">
        <v>725</v>
      </c>
      <c r="C18" s="150">
        <v>5</v>
      </c>
      <c r="D18" s="150">
        <v>909</v>
      </c>
      <c r="E18" s="150">
        <v>1181030</v>
      </c>
      <c r="F18" s="438">
        <f>100000*C18/E18</f>
        <v>0.4233592711446788</v>
      </c>
      <c r="G18" s="438"/>
      <c r="H18" s="150">
        <v>815609</v>
      </c>
      <c r="I18" s="438">
        <f>10000*B18/H18</f>
        <v>8.889063264382811</v>
      </c>
      <c r="J18" s="438"/>
      <c r="M18" s="258" t="s">
        <v>422</v>
      </c>
      <c r="N18" s="97">
        <v>38</v>
      </c>
      <c r="O18" s="96">
        <v>27</v>
      </c>
      <c r="P18" s="71">
        <f t="shared" si="0"/>
        <v>-11</v>
      </c>
      <c r="Q18" s="72" t="s">
        <v>7</v>
      </c>
      <c r="R18" s="72" t="s">
        <v>7</v>
      </c>
      <c r="S18" s="72" t="s">
        <v>7</v>
      </c>
      <c r="T18" s="72">
        <v>49</v>
      </c>
      <c r="U18" s="72">
        <v>32</v>
      </c>
      <c r="V18" s="71">
        <f t="shared" si="1"/>
        <v>-17</v>
      </c>
    </row>
    <row r="19" spans="1:22" ht="22.5" customHeight="1">
      <c r="A19" s="126"/>
      <c r="B19" s="156"/>
      <c r="C19" s="155"/>
      <c r="D19" s="155"/>
      <c r="E19" s="155"/>
      <c r="F19" s="438"/>
      <c r="G19" s="438"/>
      <c r="H19" s="155"/>
      <c r="I19" s="438"/>
      <c r="J19" s="438"/>
      <c r="M19" s="258" t="s">
        <v>421</v>
      </c>
      <c r="N19" s="97">
        <v>68</v>
      </c>
      <c r="O19" s="96">
        <v>101</v>
      </c>
      <c r="P19" s="71">
        <f t="shared" si="0"/>
        <v>33</v>
      </c>
      <c r="Q19" s="72" t="s">
        <v>7</v>
      </c>
      <c r="R19" s="72" t="s">
        <v>7</v>
      </c>
      <c r="S19" s="72" t="s">
        <v>7</v>
      </c>
      <c r="T19" s="72">
        <v>88</v>
      </c>
      <c r="U19" s="72">
        <v>124</v>
      </c>
      <c r="V19" s="71">
        <f t="shared" si="1"/>
        <v>36</v>
      </c>
    </row>
    <row r="20" spans="1:22" ht="22.5" customHeight="1">
      <c r="A20" s="247" t="s">
        <v>340</v>
      </c>
      <c r="B20" s="151">
        <v>804</v>
      </c>
      <c r="C20" s="150">
        <v>10</v>
      </c>
      <c r="D20" s="150">
        <v>974</v>
      </c>
      <c r="E20" s="150">
        <v>1183188</v>
      </c>
      <c r="F20" s="438">
        <f>100000*C20/E20</f>
        <v>0.8451742242145796</v>
      </c>
      <c r="G20" s="438"/>
      <c r="H20" s="150">
        <v>816779</v>
      </c>
      <c r="I20" s="438">
        <f>10000*B20/H20</f>
        <v>9.843543969666213</v>
      </c>
      <c r="J20" s="438"/>
      <c r="M20" s="258" t="s">
        <v>420</v>
      </c>
      <c r="N20" s="97">
        <v>100</v>
      </c>
      <c r="O20" s="96">
        <v>105</v>
      </c>
      <c r="P20" s="71">
        <f t="shared" si="0"/>
        <v>5</v>
      </c>
      <c r="Q20" s="72" t="s">
        <v>7</v>
      </c>
      <c r="R20" s="72">
        <v>2</v>
      </c>
      <c r="S20" s="71">
        <v>2</v>
      </c>
      <c r="T20" s="72">
        <v>137</v>
      </c>
      <c r="U20" s="72">
        <v>135</v>
      </c>
      <c r="V20" s="71">
        <f t="shared" si="1"/>
        <v>-2</v>
      </c>
    </row>
    <row r="21" spans="1:22" ht="22.5" customHeight="1">
      <c r="A21" s="247" t="s">
        <v>339</v>
      </c>
      <c r="B21" s="151">
        <v>805</v>
      </c>
      <c r="C21" s="150">
        <v>12</v>
      </c>
      <c r="D21" s="150">
        <v>988</v>
      </c>
      <c r="E21" s="150">
        <v>1183619</v>
      </c>
      <c r="F21" s="438">
        <f>100000*C21/E21</f>
        <v>1.0138397575571194</v>
      </c>
      <c r="G21" s="438"/>
      <c r="H21" s="150">
        <v>819793</v>
      </c>
      <c r="I21" s="438">
        <f>10000*B21/H21</f>
        <v>9.819552008860773</v>
      </c>
      <c r="J21" s="438"/>
      <c r="M21" s="258" t="s">
        <v>419</v>
      </c>
      <c r="N21" s="97">
        <v>65</v>
      </c>
      <c r="O21" s="96">
        <v>78</v>
      </c>
      <c r="P21" s="71">
        <f t="shared" si="0"/>
        <v>13</v>
      </c>
      <c r="Q21" s="72" t="s">
        <v>7</v>
      </c>
      <c r="R21" s="72">
        <v>1</v>
      </c>
      <c r="S21" s="71">
        <v>1</v>
      </c>
      <c r="T21" s="72">
        <v>95</v>
      </c>
      <c r="U21" s="72">
        <v>104</v>
      </c>
      <c r="V21" s="71">
        <f t="shared" si="1"/>
        <v>9</v>
      </c>
    </row>
    <row r="22" spans="1:22" ht="22.5" customHeight="1">
      <c r="A22" s="247" t="s">
        <v>338</v>
      </c>
      <c r="B22" s="151">
        <v>860</v>
      </c>
      <c r="C22" s="150">
        <v>8</v>
      </c>
      <c r="D22" s="150">
        <v>1083</v>
      </c>
      <c r="E22" s="150">
        <v>1183726</v>
      </c>
      <c r="F22" s="438">
        <f>100000*C22/E22</f>
        <v>0.6758320760040752</v>
      </c>
      <c r="G22" s="438"/>
      <c r="H22" s="150">
        <v>820621</v>
      </c>
      <c r="I22" s="438">
        <f>10000*B22/H22</f>
        <v>10.479868294864499</v>
      </c>
      <c r="J22" s="438"/>
      <c r="M22" s="258" t="s">
        <v>418</v>
      </c>
      <c r="N22" s="97">
        <v>40</v>
      </c>
      <c r="O22" s="96">
        <v>47</v>
      </c>
      <c r="P22" s="71">
        <f t="shared" si="0"/>
        <v>7</v>
      </c>
      <c r="Q22" s="72">
        <v>2</v>
      </c>
      <c r="R22" s="72">
        <v>1</v>
      </c>
      <c r="S22" s="71">
        <v>-1</v>
      </c>
      <c r="T22" s="72">
        <v>53</v>
      </c>
      <c r="U22" s="72">
        <v>62</v>
      </c>
      <c r="V22" s="71">
        <f t="shared" si="1"/>
        <v>9</v>
      </c>
    </row>
    <row r="23" spans="1:22" ht="22.5" customHeight="1">
      <c r="A23" s="247" t="s">
        <v>337</v>
      </c>
      <c r="B23" s="151">
        <v>822</v>
      </c>
      <c r="C23" s="150">
        <v>8</v>
      </c>
      <c r="D23" s="150">
        <v>1053</v>
      </c>
      <c r="E23" s="150">
        <v>1184226</v>
      </c>
      <c r="F23" s="438">
        <f>100000*C23/E23</f>
        <v>0.6755467284116377</v>
      </c>
      <c r="G23" s="438"/>
      <c r="H23" s="150">
        <v>821118</v>
      </c>
      <c r="I23" s="438">
        <f>10000*B23/H23</f>
        <v>10.010741452507435</v>
      </c>
      <c r="J23" s="438"/>
      <c r="M23" s="258" t="s">
        <v>417</v>
      </c>
      <c r="N23" s="97">
        <v>54</v>
      </c>
      <c r="O23" s="96">
        <v>51</v>
      </c>
      <c r="P23" s="71">
        <f t="shared" si="0"/>
        <v>-3</v>
      </c>
      <c r="Q23" s="72">
        <v>3</v>
      </c>
      <c r="R23" s="72">
        <v>2</v>
      </c>
      <c r="S23" s="71">
        <v>-1</v>
      </c>
      <c r="T23" s="72">
        <v>68</v>
      </c>
      <c r="U23" s="72">
        <v>60</v>
      </c>
      <c r="V23" s="71">
        <f t="shared" si="1"/>
        <v>-8</v>
      </c>
    </row>
    <row r="24" spans="1:22" ht="22.5" customHeight="1">
      <c r="A24" s="126"/>
      <c r="B24" s="156"/>
      <c r="C24" s="155"/>
      <c r="D24" s="155"/>
      <c r="E24" s="155"/>
      <c r="F24" s="438"/>
      <c r="G24" s="438"/>
      <c r="H24" s="155"/>
      <c r="I24" s="438"/>
      <c r="J24" s="438"/>
      <c r="M24" s="258" t="s">
        <v>416</v>
      </c>
      <c r="N24" s="97">
        <v>124</v>
      </c>
      <c r="O24" s="96">
        <v>138</v>
      </c>
      <c r="P24" s="71">
        <f t="shared" si="0"/>
        <v>14</v>
      </c>
      <c r="Q24" s="72">
        <v>4</v>
      </c>
      <c r="R24" s="72">
        <v>2</v>
      </c>
      <c r="S24" s="71">
        <v>-2</v>
      </c>
      <c r="T24" s="72">
        <v>180</v>
      </c>
      <c r="U24" s="72">
        <v>185</v>
      </c>
      <c r="V24" s="71">
        <f t="shared" si="1"/>
        <v>5</v>
      </c>
    </row>
    <row r="25" spans="1:22" ht="22.5" customHeight="1">
      <c r="A25" s="247" t="s">
        <v>336</v>
      </c>
      <c r="B25" s="151">
        <v>793</v>
      </c>
      <c r="C25" s="150">
        <v>6</v>
      </c>
      <c r="D25" s="150">
        <v>966</v>
      </c>
      <c r="E25" s="150">
        <v>1184704</v>
      </c>
      <c r="F25" s="438">
        <f>100000*C25/E25</f>
        <v>0.5064556209821187</v>
      </c>
      <c r="G25" s="438"/>
      <c r="H25" s="150">
        <v>823496</v>
      </c>
      <c r="I25" s="438">
        <f>10000*B25/H25</f>
        <v>9.629676404014106</v>
      </c>
      <c r="J25" s="438"/>
      <c r="M25" s="258" t="s">
        <v>415</v>
      </c>
      <c r="N25" s="97">
        <v>609</v>
      </c>
      <c r="O25" s="96">
        <v>653</v>
      </c>
      <c r="P25" s="71">
        <f t="shared" si="0"/>
        <v>44</v>
      </c>
      <c r="Q25" s="72">
        <v>3</v>
      </c>
      <c r="R25" s="72">
        <v>2</v>
      </c>
      <c r="S25" s="71">
        <v>-1</v>
      </c>
      <c r="T25" s="72">
        <v>756</v>
      </c>
      <c r="U25" s="72">
        <v>794</v>
      </c>
      <c r="V25" s="71">
        <f t="shared" si="1"/>
        <v>38</v>
      </c>
    </row>
    <row r="26" spans="1:22" ht="22.5" customHeight="1">
      <c r="A26" s="247" t="s">
        <v>335</v>
      </c>
      <c r="B26" s="151">
        <v>840</v>
      </c>
      <c r="C26" s="150">
        <v>11</v>
      </c>
      <c r="D26" s="150">
        <v>1038</v>
      </c>
      <c r="E26" s="150">
        <v>1180935</v>
      </c>
      <c r="F26" s="438">
        <f>100000*C26/E26</f>
        <v>0.9314653219694564</v>
      </c>
      <c r="G26" s="438"/>
      <c r="H26" s="150">
        <v>824331</v>
      </c>
      <c r="I26" s="438">
        <f>10000*B26/H26</f>
        <v>10.190081411471848</v>
      </c>
      <c r="J26" s="438"/>
      <c r="M26" s="258" t="s">
        <v>414</v>
      </c>
      <c r="N26" s="97">
        <v>4</v>
      </c>
      <c r="O26" s="96">
        <v>6</v>
      </c>
      <c r="P26" s="71">
        <f t="shared" si="0"/>
        <v>2</v>
      </c>
      <c r="Q26" s="72" t="s">
        <v>7</v>
      </c>
      <c r="R26" s="72">
        <v>1</v>
      </c>
      <c r="S26" s="71">
        <v>1</v>
      </c>
      <c r="T26" s="72">
        <v>5</v>
      </c>
      <c r="U26" s="72">
        <v>7</v>
      </c>
      <c r="V26" s="71">
        <f t="shared" si="1"/>
        <v>2</v>
      </c>
    </row>
    <row r="27" spans="1:22" ht="22.5" customHeight="1">
      <c r="A27" s="247" t="s">
        <v>334</v>
      </c>
      <c r="B27" s="151">
        <v>791</v>
      </c>
      <c r="C27" s="150">
        <v>11</v>
      </c>
      <c r="D27" s="150">
        <v>975</v>
      </c>
      <c r="E27" s="150">
        <v>1181242</v>
      </c>
      <c r="F27" s="438">
        <f>100000*C27/E27</f>
        <v>0.9312232379139922</v>
      </c>
      <c r="G27" s="438"/>
      <c r="H27" s="150">
        <v>825828</v>
      </c>
      <c r="I27" s="438">
        <f>10000*B27/H27</f>
        <v>9.578265692129596</v>
      </c>
      <c r="J27" s="438"/>
      <c r="M27" s="258" t="s">
        <v>413</v>
      </c>
      <c r="N27" s="97">
        <v>8</v>
      </c>
      <c r="O27" s="96">
        <v>7</v>
      </c>
      <c r="P27" s="71">
        <f t="shared" si="0"/>
        <v>-1</v>
      </c>
      <c r="Q27" s="72" t="s">
        <v>7</v>
      </c>
      <c r="R27" s="72" t="s">
        <v>7</v>
      </c>
      <c r="S27" s="72" t="s">
        <v>7</v>
      </c>
      <c r="T27" s="72">
        <v>9</v>
      </c>
      <c r="U27" s="72">
        <v>14</v>
      </c>
      <c r="V27" s="71">
        <f t="shared" si="1"/>
        <v>5</v>
      </c>
    </row>
    <row r="28" spans="1:22" ht="22.5" customHeight="1">
      <c r="A28" s="246" t="s">
        <v>333</v>
      </c>
      <c r="B28" s="245">
        <v>976</v>
      </c>
      <c r="C28" s="244">
        <v>6</v>
      </c>
      <c r="D28" s="244">
        <v>1204</v>
      </c>
      <c r="E28" s="244">
        <v>1181270</v>
      </c>
      <c r="F28" s="435">
        <f>100000*C28/E28</f>
        <v>0.5079279080989105</v>
      </c>
      <c r="G28" s="435"/>
      <c r="H28" s="253">
        <v>826271</v>
      </c>
      <c r="I28" s="435">
        <f>10000*B28/H28</f>
        <v>11.812105229398103</v>
      </c>
      <c r="J28" s="435"/>
      <c r="M28" s="258" t="s">
        <v>412</v>
      </c>
      <c r="N28" s="97">
        <v>10</v>
      </c>
      <c r="O28" s="96">
        <v>5</v>
      </c>
      <c r="P28" s="71">
        <f t="shared" si="0"/>
        <v>-5</v>
      </c>
      <c r="Q28" s="72">
        <v>1</v>
      </c>
      <c r="R28" s="72" t="s">
        <v>7</v>
      </c>
      <c r="S28" s="71">
        <v>-1</v>
      </c>
      <c r="T28" s="72">
        <v>12</v>
      </c>
      <c r="U28" s="72">
        <v>7</v>
      </c>
      <c r="V28" s="71">
        <f t="shared" si="1"/>
        <v>-5</v>
      </c>
    </row>
    <row r="29" spans="1:22" ht="22.5" customHeight="1">
      <c r="A29" s="124" t="s">
        <v>332</v>
      </c>
      <c r="B29" s="124"/>
      <c r="C29" s="124"/>
      <c r="D29" s="124"/>
      <c r="E29" s="124"/>
      <c r="F29" s="146"/>
      <c r="G29" s="146"/>
      <c r="H29" s="130"/>
      <c r="M29" s="258" t="s">
        <v>411</v>
      </c>
      <c r="N29" s="97">
        <v>9</v>
      </c>
      <c r="O29" s="96">
        <v>8</v>
      </c>
      <c r="P29" s="71">
        <f t="shared" si="0"/>
        <v>-1</v>
      </c>
      <c r="Q29" s="72" t="s">
        <v>7</v>
      </c>
      <c r="R29" s="72" t="s">
        <v>7</v>
      </c>
      <c r="S29" s="72" t="s">
        <v>7</v>
      </c>
      <c r="T29" s="72">
        <v>18</v>
      </c>
      <c r="U29" s="72">
        <v>18</v>
      </c>
      <c r="V29" s="72" t="s">
        <v>7</v>
      </c>
    </row>
    <row r="30" spans="1:22" ht="22.5" customHeight="1">
      <c r="A30" s="143" t="s">
        <v>331</v>
      </c>
      <c r="B30" s="146"/>
      <c r="C30" s="146"/>
      <c r="D30" s="146"/>
      <c r="E30" s="146"/>
      <c r="F30" s="146"/>
      <c r="G30" s="146"/>
      <c r="H30" s="130"/>
      <c r="M30" s="258" t="s">
        <v>410</v>
      </c>
      <c r="N30" s="97">
        <v>6</v>
      </c>
      <c r="O30" s="96">
        <v>5</v>
      </c>
      <c r="P30" s="71">
        <f t="shared" si="0"/>
        <v>-1</v>
      </c>
      <c r="Q30" s="72">
        <v>1</v>
      </c>
      <c r="R30" s="72" t="s">
        <v>7</v>
      </c>
      <c r="S30" s="71">
        <v>-1</v>
      </c>
      <c r="T30" s="72">
        <v>6</v>
      </c>
      <c r="U30" s="72">
        <v>11</v>
      </c>
      <c r="V30" s="71">
        <f aca="true" t="shared" si="2" ref="V30:V51">U30-T30</f>
        <v>5</v>
      </c>
    </row>
    <row r="31" spans="1:22" ht="22.5" customHeight="1">
      <c r="A31" s="146" t="s">
        <v>330</v>
      </c>
      <c r="B31" s="243"/>
      <c r="C31" s="243"/>
      <c r="D31" s="243"/>
      <c r="E31" s="243"/>
      <c r="F31" s="243"/>
      <c r="G31" s="243"/>
      <c r="H31" s="242"/>
      <c r="M31" s="258" t="s">
        <v>409</v>
      </c>
      <c r="N31" s="97">
        <v>195</v>
      </c>
      <c r="O31" s="96">
        <v>219</v>
      </c>
      <c r="P31" s="71">
        <f t="shared" si="0"/>
        <v>24</v>
      </c>
      <c r="Q31" s="72">
        <v>1</v>
      </c>
      <c r="R31" s="72">
        <v>5</v>
      </c>
      <c r="S31" s="71">
        <v>4</v>
      </c>
      <c r="T31" s="72">
        <v>236</v>
      </c>
      <c r="U31" s="72">
        <v>292</v>
      </c>
      <c r="V31" s="71">
        <f t="shared" si="2"/>
        <v>56</v>
      </c>
    </row>
    <row r="32" spans="1:22" ht="22.5" customHeight="1">
      <c r="A32" s="146"/>
      <c r="B32" s="243"/>
      <c r="C32" s="243"/>
      <c r="D32" s="243"/>
      <c r="E32" s="243"/>
      <c r="F32" s="243"/>
      <c r="G32" s="243"/>
      <c r="H32" s="242"/>
      <c r="M32" s="258" t="s">
        <v>408</v>
      </c>
      <c r="N32" s="97">
        <v>64</v>
      </c>
      <c r="O32" s="96">
        <v>58</v>
      </c>
      <c r="P32" s="71">
        <f t="shared" si="0"/>
        <v>-6</v>
      </c>
      <c r="Q32" s="72">
        <v>1</v>
      </c>
      <c r="R32" s="72">
        <v>2</v>
      </c>
      <c r="S32" s="71">
        <v>1</v>
      </c>
      <c r="T32" s="72">
        <v>74</v>
      </c>
      <c r="U32" s="72">
        <v>67</v>
      </c>
      <c r="V32" s="71">
        <f t="shared" si="2"/>
        <v>-7</v>
      </c>
    </row>
    <row r="33" spans="13:22" ht="22.5" customHeight="1">
      <c r="M33" s="258" t="s">
        <v>407</v>
      </c>
      <c r="N33" s="97">
        <v>60</v>
      </c>
      <c r="O33" s="96">
        <v>65</v>
      </c>
      <c r="P33" s="71">
        <f t="shared" si="0"/>
        <v>5</v>
      </c>
      <c r="Q33" s="72">
        <v>1</v>
      </c>
      <c r="R33" s="72" t="s">
        <v>7</v>
      </c>
      <c r="S33" s="71">
        <v>-1</v>
      </c>
      <c r="T33" s="72">
        <v>86</v>
      </c>
      <c r="U33" s="72">
        <v>83</v>
      </c>
      <c r="V33" s="71">
        <f t="shared" si="2"/>
        <v>-3</v>
      </c>
    </row>
    <row r="34" spans="13:22" ht="22.5" customHeight="1">
      <c r="M34" s="258" t="s">
        <v>406</v>
      </c>
      <c r="N34" s="97">
        <v>72</v>
      </c>
      <c r="O34" s="96">
        <v>91</v>
      </c>
      <c r="P34" s="71">
        <f t="shared" si="0"/>
        <v>19</v>
      </c>
      <c r="Q34" s="72">
        <v>1</v>
      </c>
      <c r="R34" s="72">
        <v>1</v>
      </c>
      <c r="S34" s="72" t="s">
        <v>7</v>
      </c>
      <c r="T34" s="72">
        <v>82</v>
      </c>
      <c r="U34" s="72">
        <v>112</v>
      </c>
      <c r="V34" s="71">
        <f t="shared" si="2"/>
        <v>30</v>
      </c>
    </row>
    <row r="35" spans="13:22" ht="22.5" customHeight="1">
      <c r="M35" s="258" t="s">
        <v>405</v>
      </c>
      <c r="N35" s="97">
        <v>162</v>
      </c>
      <c r="O35" s="96">
        <v>166</v>
      </c>
      <c r="P35" s="71">
        <f t="shared" si="0"/>
        <v>4</v>
      </c>
      <c r="Q35" s="72">
        <v>1</v>
      </c>
      <c r="R35" s="72">
        <v>2</v>
      </c>
      <c r="S35" s="71">
        <v>1</v>
      </c>
      <c r="T35" s="72">
        <v>187</v>
      </c>
      <c r="U35" s="72">
        <v>212</v>
      </c>
      <c r="V35" s="71">
        <f t="shared" si="2"/>
        <v>25</v>
      </c>
    </row>
    <row r="36" spans="1:22" ht="22.5" customHeight="1">
      <c r="A36" s="284" t="s">
        <v>388</v>
      </c>
      <c r="B36" s="284"/>
      <c r="C36" s="284"/>
      <c r="D36" s="284"/>
      <c r="E36" s="284"/>
      <c r="F36" s="284"/>
      <c r="G36" s="284"/>
      <c r="H36" s="284"/>
      <c r="I36" s="284"/>
      <c r="J36" s="284"/>
      <c r="M36" s="258" t="s">
        <v>404</v>
      </c>
      <c r="N36" s="97">
        <v>26</v>
      </c>
      <c r="O36" s="96">
        <v>34</v>
      </c>
      <c r="P36" s="71">
        <f t="shared" si="0"/>
        <v>8</v>
      </c>
      <c r="Q36" s="72">
        <v>3</v>
      </c>
      <c r="R36" s="72" t="s">
        <v>7</v>
      </c>
      <c r="S36" s="71">
        <v>-3</v>
      </c>
      <c r="T36" s="72">
        <v>29</v>
      </c>
      <c r="U36" s="72">
        <v>44</v>
      </c>
      <c r="V36" s="71">
        <f t="shared" si="2"/>
        <v>15</v>
      </c>
    </row>
    <row r="37" spans="1:22" ht="22.5" customHeight="1">
      <c r="A37" s="372" t="s">
        <v>387</v>
      </c>
      <c r="B37" s="372"/>
      <c r="C37" s="372"/>
      <c r="D37" s="372"/>
      <c r="E37" s="372"/>
      <c r="F37" s="372"/>
      <c r="G37" s="372"/>
      <c r="H37" s="372"/>
      <c r="I37" s="372"/>
      <c r="J37" s="372"/>
      <c r="M37" s="258" t="s">
        <v>403</v>
      </c>
      <c r="N37" s="97">
        <v>32</v>
      </c>
      <c r="O37" s="96">
        <v>24</v>
      </c>
      <c r="P37" s="71">
        <f t="shared" si="0"/>
        <v>-8</v>
      </c>
      <c r="Q37" s="72">
        <v>1</v>
      </c>
      <c r="R37" s="72">
        <v>2</v>
      </c>
      <c r="S37" s="71">
        <v>1</v>
      </c>
      <c r="T37" s="72">
        <v>37</v>
      </c>
      <c r="U37" s="72">
        <v>28</v>
      </c>
      <c r="V37" s="71">
        <f t="shared" si="2"/>
        <v>-9</v>
      </c>
    </row>
    <row r="38" spans="1:22" ht="22.5" customHeight="1" thickBo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M38" s="258" t="s">
        <v>402</v>
      </c>
      <c r="N38" s="97">
        <v>73</v>
      </c>
      <c r="O38" s="96">
        <v>84</v>
      </c>
      <c r="P38" s="71">
        <f t="shared" si="0"/>
        <v>11</v>
      </c>
      <c r="Q38" s="72">
        <v>1</v>
      </c>
      <c r="R38" s="72" t="s">
        <v>7</v>
      </c>
      <c r="S38" s="71">
        <v>-1</v>
      </c>
      <c r="T38" s="72">
        <v>99</v>
      </c>
      <c r="U38" s="72">
        <v>136</v>
      </c>
      <c r="V38" s="71">
        <f t="shared" si="2"/>
        <v>37</v>
      </c>
    </row>
    <row r="39" spans="1:22" ht="22.5" customHeight="1">
      <c r="A39" s="389" t="s">
        <v>386</v>
      </c>
      <c r="B39" s="223" t="s">
        <v>385</v>
      </c>
      <c r="C39" s="68"/>
      <c r="D39" s="273"/>
      <c r="E39" s="223" t="s">
        <v>384</v>
      </c>
      <c r="F39" s="68"/>
      <c r="G39" s="273"/>
      <c r="H39" s="233" t="s">
        <v>383</v>
      </c>
      <c r="I39" s="274"/>
      <c r="J39" s="274"/>
      <c r="M39" s="258" t="s">
        <v>401</v>
      </c>
      <c r="N39" s="97">
        <v>37</v>
      </c>
      <c r="O39" s="96">
        <v>42</v>
      </c>
      <c r="P39" s="71">
        <f t="shared" si="0"/>
        <v>5</v>
      </c>
      <c r="Q39" s="72">
        <v>1</v>
      </c>
      <c r="R39" s="72" t="s">
        <v>7</v>
      </c>
      <c r="S39" s="71">
        <v>-1</v>
      </c>
      <c r="T39" s="72">
        <v>49</v>
      </c>
      <c r="U39" s="72">
        <v>66</v>
      </c>
      <c r="V39" s="71">
        <f t="shared" si="2"/>
        <v>17</v>
      </c>
    </row>
    <row r="40" spans="1:22" ht="22.5" customHeight="1">
      <c r="A40" s="406"/>
      <c r="B40" s="252" t="s">
        <v>382</v>
      </c>
      <c r="C40" s="252" t="s">
        <v>381</v>
      </c>
      <c r="D40" s="252" t="s">
        <v>380</v>
      </c>
      <c r="E40" s="252" t="s">
        <v>382</v>
      </c>
      <c r="F40" s="252" t="s">
        <v>381</v>
      </c>
      <c r="G40" s="252" t="s">
        <v>380</v>
      </c>
      <c r="H40" s="252" t="s">
        <v>382</v>
      </c>
      <c r="I40" s="252" t="s">
        <v>381</v>
      </c>
      <c r="J40" s="264" t="s">
        <v>380</v>
      </c>
      <c r="M40" s="258" t="s">
        <v>400</v>
      </c>
      <c r="N40" s="97">
        <v>22</v>
      </c>
      <c r="O40" s="96">
        <v>29</v>
      </c>
      <c r="P40" s="71">
        <f t="shared" si="0"/>
        <v>7</v>
      </c>
      <c r="Q40" s="72">
        <v>1</v>
      </c>
      <c r="R40" s="72">
        <v>1</v>
      </c>
      <c r="S40" s="72" t="s">
        <v>7</v>
      </c>
      <c r="T40" s="72">
        <v>30</v>
      </c>
      <c r="U40" s="72">
        <v>41</v>
      </c>
      <c r="V40" s="71">
        <f t="shared" si="2"/>
        <v>11</v>
      </c>
    </row>
    <row r="41" spans="1:22" ht="22.5" customHeight="1">
      <c r="A41" s="263" t="s">
        <v>379</v>
      </c>
      <c r="B41" s="167">
        <f>SUM(B43:B51)</f>
        <v>9250</v>
      </c>
      <c r="C41" s="166">
        <f>SUM(C43:C51)</f>
        <v>9645</v>
      </c>
      <c r="D41" s="262">
        <f>C41-B41</f>
        <v>395</v>
      </c>
      <c r="E41" s="166">
        <f>SUM(E43:E51)</f>
        <v>100</v>
      </c>
      <c r="F41" s="166">
        <f>SUM(F43:F51)</f>
        <v>98</v>
      </c>
      <c r="G41" s="262">
        <f>F41-E41</f>
        <v>-2</v>
      </c>
      <c r="H41" s="166">
        <f>SUM(H43:H51)</f>
        <v>11443</v>
      </c>
      <c r="I41" s="166">
        <f>SUM(I43:I51)</f>
        <v>11952</v>
      </c>
      <c r="J41" s="262">
        <f>I41-H41</f>
        <v>509</v>
      </c>
      <c r="M41" s="258" t="s">
        <v>399</v>
      </c>
      <c r="N41" s="97">
        <v>26</v>
      </c>
      <c r="O41" s="96">
        <v>28</v>
      </c>
      <c r="P41" s="71">
        <f t="shared" si="0"/>
        <v>2</v>
      </c>
      <c r="Q41" s="72">
        <v>5</v>
      </c>
      <c r="R41" s="72" t="s">
        <v>7</v>
      </c>
      <c r="S41" s="71">
        <v>-5</v>
      </c>
      <c r="T41" s="72">
        <v>30</v>
      </c>
      <c r="U41" s="72">
        <v>34</v>
      </c>
      <c r="V41" s="71">
        <f t="shared" si="2"/>
        <v>4</v>
      </c>
    </row>
    <row r="42" spans="1:22" ht="22.5" customHeight="1">
      <c r="A42" s="139"/>
      <c r="B42" s="138"/>
      <c r="C42" s="137"/>
      <c r="D42" s="137"/>
      <c r="E42" s="261"/>
      <c r="F42" s="137"/>
      <c r="G42" s="261"/>
      <c r="H42" s="261"/>
      <c r="I42" s="137"/>
      <c r="J42" s="261"/>
      <c r="M42" s="258" t="s">
        <v>398</v>
      </c>
      <c r="N42" s="97">
        <v>46</v>
      </c>
      <c r="O42" s="96">
        <v>40</v>
      </c>
      <c r="P42" s="71">
        <f t="shared" si="0"/>
        <v>-6</v>
      </c>
      <c r="Q42" s="72">
        <v>2</v>
      </c>
      <c r="R42" s="72">
        <v>1</v>
      </c>
      <c r="S42" s="71">
        <v>-1</v>
      </c>
      <c r="T42" s="72">
        <v>62</v>
      </c>
      <c r="U42" s="72">
        <v>58</v>
      </c>
      <c r="V42" s="71">
        <f t="shared" si="2"/>
        <v>-4</v>
      </c>
    </row>
    <row r="43" spans="1:22" ht="22.5" customHeight="1">
      <c r="A43" s="258" t="s">
        <v>378</v>
      </c>
      <c r="B43" s="151">
        <v>2189</v>
      </c>
      <c r="C43" s="150">
        <v>2314</v>
      </c>
      <c r="D43" s="71">
        <f>C43-B43</f>
        <v>125</v>
      </c>
      <c r="E43" s="257">
        <v>22</v>
      </c>
      <c r="F43" s="257">
        <v>24</v>
      </c>
      <c r="G43" s="71">
        <f>F43-E43</f>
        <v>2</v>
      </c>
      <c r="H43" s="257">
        <v>2938</v>
      </c>
      <c r="I43" s="257">
        <v>3164</v>
      </c>
      <c r="J43" s="71">
        <f aca="true" t="shared" si="3" ref="J43:J51">I43-H43</f>
        <v>226</v>
      </c>
      <c r="M43" s="258" t="s">
        <v>397</v>
      </c>
      <c r="N43" s="97">
        <v>27</v>
      </c>
      <c r="O43" s="96">
        <v>50</v>
      </c>
      <c r="P43" s="71">
        <f t="shared" si="0"/>
        <v>23</v>
      </c>
      <c r="Q43" s="72" t="s">
        <v>7</v>
      </c>
      <c r="R43" s="72">
        <v>2</v>
      </c>
      <c r="S43" s="71">
        <v>2</v>
      </c>
      <c r="T43" s="72">
        <v>29</v>
      </c>
      <c r="U43" s="72">
        <v>61</v>
      </c>
      <c r="V43" s="71">
        <f t="shared" si="2"/>
        <v>32</v>
      </c>
    </row>
    <row r="44" spans="1:22" ht="22.5" customHeight="1">
      <c r="A44" s="258" t="s">
        <v>377</v>
      </c>
      <c r="B44" s="151">
        <v>41</v>
      </c>
      <c r="C44" s="150">
        <v>53</v>
      </c>
      <c r="D44" s="71">
        <f>C44-B44</f>
        <v>12</v>
      </c>
      <c r="E44" s="257">
        <v>4</v>
      </c>
      <c r="F44" s="257">
        <v>4</v>
      </c>
      <c r="G44" s="259" t="s">
        <v>7</v>
      </c>
      <c r="H44" s="257">
        <v>61</v>
      </c>
      <c r="I44" s="257">
        <v>69</v>
      </c>
      <c r="J44" s="71">
        <f t="shared" si="3"/>
        <v>8</v>
      </c>
      <c r="M44" s="258" t="s">
        <v>396</v>
      </c>
      <c r="N44" s="97">
        <v>16</v>
      </c>
      <c r="O44" s="96">
        <v>12</v>
      </c>
      <c r="P44" s="71">
        <f t="shared" si="0"/>
        <v>-4</v>
      </c>
      <c r="Q44" s="72">
        <v>1</v>
      </c>
      <c r="R44" s="72" t="s">
        <v>7</v>
      </c>
      <c r="S44" s="71">
        <v>-1</v>
      </c>
      <c r="T44" s="72">
        <v>23</v>
      </c>
      <c r="U44" s="72">
        <v>15</v>
      </c>
      <c r="V44" s="71">
        <f t="shared" si="2"/>
        <v>-8</v>
      </c>
    </row>
    <row r="45" spans="1:22" ht="22.5" customHeight="1">
      <c r="A45" s="258" t="s">
        <v>376</v>
      </c>
      <c r="B45" s="151">
        <v>1474</v>
      </c>
      <c r="C45" s="150">
        <v>1578</v>
      </c>
      <c r="D45" s="71">
        <f>C45-B45</f>
        <v>104</v>
      </c>
      <c r="E45" s="257">
        <v>22</v>
      </c>
      <c r="F45" s="257">
        <v>22</v>
      </c>
      <c r="G45" s="259" t="s">
        <v>7</v>
      </c>
      <c r="H45" s="257">
        <v>1846</v>
      </c>
      <c r="I45" s="257">
        <v>1978</v>
      </c>
      <c r="J45" s="71">
        <f t="shared" si="3"/>
        <v>132</v>
      </c>
      <c r="M45" s="258" t="s">
        <v>395</v>
      </c>
      <c r="N45" s="97">
        <v>19</v>
      </c>
      <c r="O45" s="96">
        <v>20</v>
      </c>
      <c r="P45" s="71">
        <f t="shared" si="0"/>
        <v>1</v>
      </c>
      <c r="Q45" s="72">
        <v>1</v>
      </c>
      <c r="R45" s="72">
        <v>1</v>
      </c>
      <c r="S45" s="72" t="s">
        <v>7</v>
      </c>
      <c r="T45" s="72">
        <v>21</v>
      </c>
      <c r="U45" s="72">
        <v>29</v>
      </c>
      <c r="V45" s="71">
        <f t="shared" si="2"/>
        <v>8</v>
      </c>
    </row>
    <row r="46" spans="1:22" ht="22.5" customHeight="1">
      <c r="A46" s="258" t="s">
        <v>375</v>
      </c>
      <c r="B46" s="151">
        <v>38</v>
      </c>
      <c r="C46" s="150">
        <v>41</v>
      </c>
      <c r="D46" s="71">
        <f>C46-B46</f>
        <v>3</v>
      </c>
      <c r="E46" s="257">
        <v>3</v>
      </c>
      <c r="F46" s="257">
        <v>2</v>
      </c>
      <c r="G46" s="71">
        <f>F46-E46</f>
        <v>-1</v>
      </c>
      <c r="H46" s="257">
        <v>50</v>
      </c>
      <c r="I46" s="257">
        <v>61</v>
      </c>
      <c r="J46" s="71">
        <f t="shared" si="3"/>
        <v>11</v>
      </c>
      <c r="M46" s="258" t="s">
        <v>394</v>
      </c>
      <c r="N46" s="97">
        <v>38</v>
      </c>
      <c r="O46" s="96">
        <v>48</v>
      </c>
      <c r="P46" s="71">
        <f t="shared" si="0"/>
        <v>10</v>
      </c>
      <c r="Q46" s="72">
        <v>2</v>
      </c>
      <c r="R46" s="72">
        <v>3</v>
      </c>
      <c r="S46" s="71">
        <v>1</v>
      </c>
      <c r="T46" s="72">
        <v>49</v>
      </c>
      <c r="U46" s="72">
        <v>53</v>
      </c>
      <c r="V46" s="71">
        <f t="shared" si="2"/>
        <v>4</v>
      </c>
    </row>
    <row r="47" spans="1:22" ht="22.5" customHeight="1">
      <c r="A47" s="260" t="s">
        <v>374</v>
      </c>
      <c r="B47" s="151">
        <v>9</v>
      </c>
      <c r="C47" s="150">
        <v>9</v>
      </c>
      <c r="D47" s="259" t="s">
        <v>7</v>
      </c>
      <c r="E47" s="259" t="s">
        <v>7</v>
      </c>
      <c r="F47" s="259">
        <v>2</v>
      </c>
      <c r="G47" s="71">
        <v>2</v>
      </c>
      <c r="H47" s="257">
        <v>12</v>
      </c>
      <c r="I47" s="257">
        <v>20</v>
      </c>
      <c r="J47" s="71">
        <f t="shared" si="3"/>
        <v>8</v>
      </c>
      <c r="M47" s="258" t="s">
        <v>393</v>
      </c>
      <c r="N47" s="97">
        <v>20</v>
      </c>
      <c r="O47" s="96">
        <v>16</v>
      </c>
      <c r="P47" s="71">
        <f t="shared" si="0"/>
        <v>-4</v>
      </c>
      <c r="Q47" s="72">
        <v>1</v>
      </c>
      <c r="R47" s="72" t="s">
        <v>7</v>
      </c>
      <c r="S47" s="71">
        <v>-1</v>
      </c>
      <c r="T47" s="72">
        <v>26</v>
      </c>
      <c r="U47" s="72">
        <v>18</v>
      </c>
      <c r="V47" s="71">
        <f t="shared" si="2"/>
        <v>-8</v>
      </c>
    </row>
    <row r="48" spans="1:22" ht="22.5" customHeight="1">
      <c r="A48" s="258" t="s">
        <v>373</v>
      </c>
      <c r="B48" s="151">
        <v>1299</v>
      </c>
      <c r="C48" s="150">
        <v>1315</v>
      </c>
      <c r="D48" s="71">
        <f>C48-B48</f>
        <v>16</v>
      </c>
      <c r="E48" s="257">
        <v>22</v>
      </c>
      <c r="F48" s="257">
        <v>14</v>
      </c>
      <c r="G48" s="71">
        <f>F48-E48</f>
        <v>-8</v>
      </c>
      <c r="H48" s="257">
        <v>1572</v>
      </c>
      <c r="I48" s="257">
        <v>1595</v>
      </c>
      <c r="J48" s="71">
        <f t="shared" si="3"/>
        <v>23</v>
      </c>
      <c r="M48" s="258" t="s">
        <v>392</v>
      </c>
      <c r="N48" s="97">
        <v>37</v>
      </c>
      <c r="O48" s="96">
        <v>44</v>
      </c>
      <c r="P48" s="71">
        <f t="shared" si="0"/>
        <v>7</v>
      </c>
      <c r="Q48" s="72" t="s">
        <v>7</v>
      </c>
      <c r="R48" s="72" t="s">
        <v>7</v>
      </c>
      <c r="S48" s="72" t="s">
        <v>7</v>
      </c>
      <c r="T48" s="72">
        <v>46</v>
      </c>
      <c r="U48" s="72">
        <v>57</v>
      </c>
      <c r="V48" s="71">
        <f t="shared" si="2"/>
        <v>11</v>
      </c>
    </row>
    <row r="49" spans="1:22" ht="22.5" customHeight="1">
      <c r="A49" s="258" t="s">
        <v>372</v>
      </c>
      <c r="B49" s="151">
        <v>3208</v>
      </c>
      <c r="C49" s="150">
        <v>3278</v>
      </c>
      <c r="D49" s="71">
        <f>C49-B49</f>
        <v>70</v>
      </c>
      <c r="E49" s="257">
        <v>18</v>
      </c>
      <c r="F49" s="257">
        <v>23</v>
      </c>
      <c r="G49" s="71">
        <f>F49-E49</f>
        <v>5</v>
      </c>
      <c r="H49" s="257">
        <v>3778</v>
      </c>
      <c r="I49" s="257">
        <v>3794</v>
      </c>
      <c r="J49" s="71">
        <f t="shared" si="3"/>
        <v>16</v>
      </c>
      <c r="M49" s="258" t="s">
        <v>391</v>
      </c>
      <c r="N49" s="97">
        <v>25</v>
      </c>
      <c r="O49" s="96">
        <v>30</v>
      </c>
      <c r="P49" s="71">
        <f t="shared" si="0"/>
        <v>5</v>
      </c>
      <c r="Q49" s="72" t="s">
        <v>7</v>
      </c>
      <c r="R49" s="72">
        <v>3</v>
      </c>
      <c r="S49" s="71">
        <v>3</v>
      </c>
      <c r="T49" s="72">
        <v>35</v>
      </c>
      <c r="U49" s="72">
        <v>40</v>
      </c>
      <c r="V49" s="71">
        <f t="shared" si="2"/>
        <v>5</v>
      </c>
    </row>
    <row r="50" spans="1:22" ht="22.5" customHeight="1">
      <c r="A50" s="258" t="s">
        <v>371</v>
      </c>
      <c r="B50" s="151">
        <v>727</v>
      </c>
      <c r="C50" s="150">
        <v>802</v>
      </c>
      <c r="D50" s="71">
        <f>C50-B50</f>
        <v>75</v>
      </c>
      <c r="E50" s="257">
        <v>7</v>
      </c>
      <c r="F50" s="257">
        <v>7</v>
      </c>
      <c r="G50" s="259" t="s">
        <v>7</v>
      </c>
      <c r="H50" s="257">
        <v>882</v>
      </c>
      <c r="I50" s="257">
        <v>952</v>
      </c>
      <c r="J50" s="71">
        <f t="shared" si="3"/>
        <v>70</v>
      </c>
      <c r="M50" s="258" t="s">
        <v>390</v>
      </c>
      <c r="N50" s="97">
        <v>32</v>
      </c>
      <c r="O50" s="96">
        <v>23</v>
      </c>
      <c r="P50" s="71">
        <f t="shared" si="0"/>
        <v>-9</v>
      </c>
      <c r="Q50" s="72">
        <v>1</v>
      </c>
      <c r="R50" s="72">
        <v>2</v>
      </c>
      <c r="S50" s="71">
        <v>1</v>
      </c>
      <c r="T50" s="72">
        <v>39</v>
      </c>
      <c r="U50" s="72">
        <v>27</v>
      </c>
      <c r="V50" s="71">
        <f t="shared" si="2"/>
        <v>-12</v>
      </c>
    </row>
    <row r="51" spans="1:22" ht="22.5" customHeight="1">
      <c r="A51" s="258" t="s">
        <v>124</v>
      </c>
      <c r="B51" s="151">
        <v>265</v>
      </c>
      <c r="C51" s="150">
        <v>255</v>
      </c>
      <c r="D51" s="254">
        <f>C51-B51</f>
        <v>-10</v>
      </c>
      <c r="E51" s="257">
        <v>2</v>
      </c>
      <c r="F51" s="256" t="s">
        <v>7</v>
      </c>
      <c r="G51" s="254">
        <v>-2</v>
      </c>
      <c r="H51" s="255">
        <v>304</v>
      </c>
      <c r="I51" s="255">
        <v>319</v>
      </c>
      <c r="J51" s="254">
        <f t="shared" si="3"/>
        <v>15</v>
      </c>
      <c r="M51" s="271" t="s">
        <v>389</v>
      </c>
      <c r="N51" s="270">
        <v>41</v>
      </c>
      <c r="O51" s="269">
        <v>53</v>
      </c>
      <c r="P51" s="266">
        <f t="shared" si="0"/>
        <v>12</v>
      </c>
      <c r="Q51" s="267">
        <v>4</v>
      </c>
      <c r="R51" s="267">
        <v>4</v>
      </c>
      <c r="S51" s="268" t="s">
        <v>7</v>
      </c>
      <c r="T51" s="267">
        <v>61</v>
      </c>
      <c r="U51" s="267">
        <v>69</v>
      </c>
      <c r="V51" s="266">
        <f t="shared" si="2"/>
        <v>8</v>
      </c>
    </row>
    <row r="52" spans="1:22" ht="22.5" customHeight="1">
      <c r="A52" s="124" t="s">
        <v>370</v>
      </c>
      <c r="B52" s="124"/>
      <c r="C52" s="124"/>
      <c r="D52" s="124"/>
      <c r="E52" s="124"/>
      <c r="F52" s="130"/>
      <c r="G52" s="130"/>
      <c r="H52" s="130"/>
      <c r="I52" s="130"/>
      <c r="J52" s="130"/>
      <c r="M52" s="123" t="s">
        <v>370</v>
      </c>
      <c r="N52" s="178"/>
      <c r="O52" s="178"/>
      <c r="P52" s="143"/>
      <c r="Q52" s="178"/>
      <c r="R52" s="86"/>
      <c r="S52" s="265"/>
      <c r="T52" s="86"/>
      <c r="U52" s="86"/>
      <c r="V52" s="86"/>
    </row>
  </sheetData>
  <sheetProtection/>
  <mergeCells count="59">
    <mergeCell ref="A6:A7"/>
    <mergeCell ref="B6:B7"/>
    <mergeCell ref="C6:C7"/>
    <mergeCell ref="D6:D7"/>
    <mergeCell ref="F7:G7"/>
    <mergeCell ref="E6:G6"/>
    <mergeCell ref="F9:G9"/>
    <mergeCell ref="F10:G10"/>
    <mergeCell ref="F11:G11"/>
    <mergeCell ref="F12:G12"/>
    <mergeCell ref="F13:G13"/>
    <mergeCell ref="F14:G14"/>
    <mergeCell ref="F25:G25"/>
    <mergeCell ref="F26:G26"/>
    <mergeCell ref="F15:G15"/>
    <mergeCell ref="F16:G16"/>
    <mergeCell ref="F17:G17"/>
    <mergeCell ref="F18:G18"/>
    <mergeCell ref="F19:G19"/>
    <mergeCell ref="F20:G20"/>
    <mergeCell ref="F27:G27"/>
    <mergeCell ref="F28:G28"/>
    <mergeCell ref="I7:J7"/>
    <mergeCell ref="I9:J9"/>
    <mergeCell ref="I10:J10"/>
    <mergeCell ref="I11:J11"/>
    <mergeCell ref="I12:J12"/>
    <mergeCell ref="I13:J13"/>
    <mergeCell ref="I14:J14"/>
    <mergeCell ref="I15:J15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H6:J6"/>
    <mergeCell ref="A3:J3"/>
    <mergeCell ref="A4:J4"/>
    <mergeCell ref="I22:J22"/>
    <mergeCell ref="I23:J23"/>
    <mergeCell ref="I24:J24"/>
    <mergeCell ref="F21:G21"/>
    <mergeCell ref="F22:G22"/>
    <mergeCell ref="F23:G23"/>
    <mergeCell ref="F24:G24"/>
    <mergeCell ref="A36:J36"/>
    <mergeCell ref="A37:J37"/>
    <mergeCell ref="A39:A40"/>
    <mergeCell ref="M3:V3"/>
    <mergeCell ref="M4:V4"/>
    <mergeCell ref="M6:M7"/>
    <mergeCell ref="N6:P6"/>
    <mergeCell ref="Q6:S6"/>
    <mergeCell ref="T6:V6"/>
    <mergeCell ref="I28:J28"/>
  </mergeCells>
  <printOptions horizontalCentered="1" verticalCentered="1"/>
  <pageMargins left="0.5118110236220472" right="0.31496062992125984" top="0.15748031496062992" bottom="0.15748031496062992" header="0" footer="0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尾村国男</dc:creator>
  <cp:keywords/>
  <dc:description/>
  <cp:lastModifiedBy>yutaka-k</cp:lastModifiedBy>
  <cp:lastPrinted>2013-05-13T00:48:46Z</cp:lastPrinted>
  <dcterms:created xsi:type="dcterms:W3CDTF">1998-03-26T00:53:14Z</dcterms:created>
  <dcterms:modified xsi:type="dcterms:W3CDTF">2013-05-13T00:48:48Z</dcterms:modified>
  <cp:category/>
  <cp:version/>
  <cp:contentType/>
  <cp:contentStatus/>
</cp:coreProperties>
</file>