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05" windowWidth="9690" windowHeight="7650" tabRatio="644" activeTab="6"/>
  </bookViews>
  <sheets>
    <sheet name="１０" sheetId="1" r:id="rId1"/>
    <sheet name="１２" sheetId="2" r:id="rId2"/>
    <sheet name="１４" sheetId="3" r:id="rId3"/>
    <sheet name="１６" sheetId="4" r:id="rId4"/>
    <sheet name="１８" sheetId="5" r:id="rId5"/>
    <sheet name="２０" sheetId="6" r:id="rId6"/>
    <sheet name="２２" sheetId="7" r:id="rId7"/>
  </sheets>
  <definedNames>
    <definedName name="_xlnm.Print_Area" localSheetId="6">'２２'!$A$1:$AI$73</definedName>
  </definedNames>
  <calcPr fullCalcOnLoad="1"/>
</workbook>
</file>

<file path=xl/sharedStrings.xml><?xml version="1.0" encoding="utf-8"?>
<sst xmlns="http://schemas.openxmlformats.org/spreadsheetml/2006/main" count="1012" uniqueCount="419">
  <si>
    <t>男</t>
  </si>
  <si>
    <t>女</t>
  </si>
  <si>
    <t>…</t>
  </si>
  <si>
    <t>総　  数</t>
  </si>
  <si>
    <t>（単位：人、世帯）</t>
  </si>
  <si>
    <t>10 人  口</t>
  </si>
  <si>
    <t>人  口 11</t>
  </si>
  <si>
    <t>３　　　人      　　　　　　口</t>
  </si>
  <si>
    <t>１０　　人 　口 　及　 び　 世　 帯　 数　 の　 推　 移</t>
  </si>
  <si>
    <t>人　　　　　　　　  　　　口</t>
  </si>
  <si>
    <t>年　  　次</t>
  </si>
  <si>
    <t>増 加 数</t>
  </si>
  <si>
    <t>増 加 率　　　（％）</t>
  </si>
  <si>
    <t>世 帯 数</t>
  </si>
  <si>
    <t xml:space="preserve">   14</t>
  </si>
  <si>
    <t>12 人　口</t>
  </si>
  <si>
    <t>人　口 13</t>
  </si>
  <si>
    <t>１１　　市　町　村　別　推　計　人　口 ・ 世　帯　数</t>
  </si>
  <si>
    <t>市　　町　　村</t>
  </si>
  <si>
    <t>１ 年 間 の 人 口</t>
  </si>
  <si>
    <t>１ 年 間 の 世 帯</t>
  </si>
  <si>
    <t>人口構成比</t>
  </si>
  <si>
    <t>性比（女100人　　に対する男）</t>
  </si>
  <si>
    <t>総  　数</t>
  </si>
  <si>
    <t>増　加　数</t>
  </si>
  <si>
    <t>増　加　率</t>
  </si>
  <si>
    <t>増  加  数</t>
  </si>
  <si>
    <t>増  加  率</t>
  </si>
  <si>
    <t>人</t>
  </si>
  <si>
    <t>％</t>
  </si>
  <si>
    <t>世帯</t>
  </si>
  <si>
    <t>％</t>
  </si>
  <si>
    <t>k㎡</t>
  </si>
  <si>
    <t>総　　　数</t>
  </si>
  <si>
    <t>市　　　部</t>
  </si>
  <si>
    <t>郡　　　部</t>
  </si>
  <si>
    <t>加　　　賀</t>
  </si>
  <si>
    <t>能　　　登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</si>
  <si>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</si>
  <si>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</si>
  <si>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</si>
  <si>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</si>
  <si>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</si>
  <si>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</si>
  <si>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</si>
  <si>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</si>
  <si>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</si>
  <si>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</si>
  <si>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</si>
  <si>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</si>
  <si>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</si>
  <si>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</si>
  <si>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</si>
  <si>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</si>
  <si>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</si>
  <si>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</si>
  <si>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</si>
  <si>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</si>
  <si>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</si>
  <si>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</si>
  <si>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</si>
  <si>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</si>
  <si>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</si>
  <si>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</si>
  <si>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</si>
  <si>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</si>
  <si>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</si>
  <si>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</si>
  <si>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</si>
  <si>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</si>
  <si>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</si>
  <si>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</si>
  <si>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</si>
  <si>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</si>
  <si>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</si>
  <si>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</si>
  <si>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</si>
  <si>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</si>
  <si>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</si>
  <si>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</si>
  <si>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</si>
  <si>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</si>
  <si>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</si>
  <si>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</si>
  <si>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</si>
  <si>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</si>
  <si>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</si>
  <si>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　２　「人口構成比」は四捨五入の関係で合計と一致しない場合がある。</t>
  </si>
  <si>
    <t>14 人　口</t>
  </si>
  <si>
    <t>人　口 15</t>
  </si>
  <si>
    <t>市  　町　  村</t>
  </si>
  <si>
    <t>人  　口</t>
  </si>
  <si>
    <t xml:space="preserve">増 加 率 </t>
  </si>
  <si>
    <t>増 加 率</t>
  </si>
  <si>
    <t>世帯</t>
  </si>
  <si>
    <t>人  口 17</t>
  </si>
  <si>
    <t>総　数</t>
  </si>
  <si>
    <t>０～４歳</t>
  </si>
  <si>
    <t>５～９歳</t>
  </si>
  <si>
    <t>年齢不詳</t>
  </si>
  <si>
    <t>人</t>
  </si>
  <si>
    <t>―</t>
  </si>
  <si>
    <t>（単位：人）</t>
  </si>
  <si>
    <t>年　　　次</t>
  </si>
  <si>
    <t>日本人人口  　（総人口）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</si>
  <si>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</si>
  <si>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</si>
  <si>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</si>
  <si>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</si>
  <si>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</si>
  <si>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</si>
  <si>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自然増加率　　（人口千対）</t>
  </si>
  <si>
    <t>社会増加率　　（人口千対）</t>
  </si>
  <si>
    <t>件</t>
  </si>
  <si>
    <t>※</t>
  </si>
  <si>
    <t>平成 元 年</t>
  </si>
  <si>
    <t>人　口 21</t>
  </si>
  <si>
    <t>１４　　　人　　　口　　　動　　　態　（つ づ き）</t>
  </si>
  <si>
    <t>（単位：人、件）</t>
  </si>
  <si>
    <t>市 町 村 別</t>
  </si>
  <si>
    <t>日本人人口</t>
  </si>
  <si>
    <t>出　　　生</t>
  </si>
  <si>
    <t>死　　　亡</t>
  </si>
  <si>
    <t>死　　　産</t>
  </si>
  <si>
    <t>婚　　　姻</t>
  </si>
  <si>
    <t>離　　　婚</t>
  </si>
  <si>
    <t>自然増加</t>
  </si>
  <si>
    <t>社会増加</t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</si>
  <si>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</si>
  <si>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</si>
  <si>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</si>
  <si>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</si>
  <si>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</si>
  <si>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</si>
  <si>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自然増加率（人口千対）</t>
  </si>
  <si>
    <t>社会増加率（人口千対）</t>
  </si>
  <si>
    <t>乳児死亡</t>
  </si>
  <si>
    <t>件</t>
  </si>
  <si>
    <t>県　　計</t>
  </si>
  <si>
    <t>（単位：人、件）</t>
  </si>
  <si>
    <t>月　　別</t>
  </si>
  <si>
    <t>地　　域</t>
  </si>
  <si>
    <t>人　　　　　　　口</t>
  </si>
  <si>
    <t>人口密度（１k㎡当たり）</t>
  </si>
  <si>
    <t>全域に対する人口集中地区の割合（％）</t>
  </si>
  <si>
    <t>総　　数</t>
  </si>
  <si>
    <t>婚　　　姻　　　　　（件）</t>
  </si>
  <si>
    <t>離　　　婚　　　　　（件）</t>
  </si>
  <si>
    <t>う　ち　乳　児　死　亡</t>
  </si>
  <si>
    <t>計</t>
  </si>
  <si>
    <t>総　数</t>
  </si>
  <si>
    <t>中　国</t>
  </si>
  <si>
    <t>（単位：人）</t>
  </si>
  <si>
    <t>総　　　　　数</t>
  </si>
  <si>
    <t>90歳以上</t>
  </si>
  <si>
    <t>不　詳</t>
  </si>
  <si>
    <t>-</t>
  </si>
  <si>
    <t>年次及び　　　　　市町村別</t>
  </si>
  <si>
    <t>人　口 23</t>
  </si>
  <si>
    <t>人口集中　　　　地　　区　　　　　（人）</t>
  </si>
  <si>
    <t>市町村　　　　　　全　域　　　　　（人）</t>
  </si>
  <si>
    <r>
      <t>人口集中　　　　地　　区　　　　　（k</t>
    </r>
    <r>
      <rPr>
        <sz val="12"/>
        <rFont val="ＭＳ 明朝"/>
        <family val="1"/>
      </rPr>
      <t>㎡）</t>
    </r>
  </si>
  <si>
    <t>市町村　　　　　　全　域　　　　　（K㎡）</t>
  </si>
  <si>
    <t>22 人　口</t>
  </si>
  <si>
    <t>１４　　人　　　口　　　動　　　態（つづき）</t>
  </si>
  <si>
    <t>出　　　　　　　　　生</t>
  </si>
  <si>
    <t>死　　　　　　　　亡</t>
  </si>
  <si>
    <t>総　　　　数</t>
  </si>
  <si>
    <t>石川県</t>
  </si>
  <si>
    <t>資料　石川県健康推進課「衛生統計年報（人口動態統計編）」</t>
  </si>
  <si>
    <t>市町村</t>
  </si>
  <si>
    <t>（参考）国籍別居住外国人登録状況</t>
  </si>
  <si>
    <t>16 人  口</t>
  </si>
  <si>
    <t>20 人　口</t>
  </si>
  <si>
    <t>－</t>
  </si>
  <si>
    <t>資料　石川県統計情報室</t>
  </si>
  <si>
    <t>資料　石川県統計情報室「石川県の人口動態」</t>
  </si>
  <si>
    <t>　３　加賀は河北郡以南、能登は羽咋郡以北。</t>
  </si>
  <si>
    <t>資料　総務省統計局「国勢調査報告」</t>
  </si>
  <si>
    <t>資料　石川県健康推進課「衛生統計年報（人口動態統計編）」、統計情報室「石川県の人口動態」</t>
  </si>
  <si>
    <t>昭 和 47 年</t>
  </si>
  <si>
    <t xml:space="preserve">   48</t>
  </si>
  <si>
    <t xml:space="preserve">   11</t>
  </si>
  <si>
    <t xml:space="preserve">   49</t>
  </si>
  <si>
    <t xml:space="preserve">      50 ※</t>
  </si>
  <si>
    <t xml:space="preserve">   51</t>
  </si>
  <si>
    <t xml:space="preserve">   52</t>
  </si>
  <si>
    <t xml:space="preserve">   ３</t>
  </si>
  <si>
    <t xml:space="preserve">   53</t>
  </si>
  <si>
    <t xml:space="preserve">   ４</t>
  </si>
  <si>
    <t xml:space="preserve">   54</t>
  </si>
  <si>
    <t xml:space="preserve">      55 ※</t>
  </si>
  <si>
    <t xml:space="preserve">   ６</t>
  </si>
  <si>
    <t xml:space="preserve">   56</t>
  </si>
  <si>
    <t xml:space="preserve">   57</t>
  </si>
  <si>
    <t xml:space="preserve">   ８</t>
  </si>
  <si>
    <t xml:space="preserve">   58</t>
  </si>
  <si>
    <t xml:space="preserve">   ９</t>
  </si>
  <si>
    <t xml:space="preserve">   59</t>
  </si>
  <si>
    <t xml:space="preserve">      60 ※</t>
  </si>
  <si>
    <t xml:space="preserve">   61</t>
  </si>
  <si>
    <t xml:space="preserve">   62</t>
  </si>
  <si>
    <t xml:space="preserve">   13</t>
  </si>
  <si>
    <t xml:space="preserve">   63</t>
  </si>
  <si>
    <t>平 成 元 年</t>
  </si>
  <si>
    <t xml:space="preserve">      ２ ※</t>
  </si>
  <si>
    <t xml:space="preserve">   ５</t>
  </si>
  <si>
    <t xml:space="preserve">      ７ ※</t>
  </si>
  <si>
    <t xml:space="preserve">   10</t>
  </si>
  <si>
    <t xml:space="preserve">      12 ※</t>
  </si>
  <si>
    <t/>
  </si>
  <si>
    <t>平成13年10月１日推計人口</t>
  </si>
  <si>
    <t>平成14年10月１日推計人口</t>
  </si>
  <si>
    <t>13・10・１　　　世  帯  数</t>
  </si>
  <si>
    <t>14・10・１　　　世  帯  数</t>
  </si>
  <si>
    <t>面　　　積   　  (14・10 ・１）</t>
  </si>
  <si>
    <t>18 人　口</t>
  </si>
  <si>
    <t>人　口 19</t>
  </si>
  <si>
    <t>１４　　　人　　　口　　　動　　　態</t>
  </si>
  <si>
    <t>（１）　年　　次　　別　　人　　口　　動　　態</t>
  </si>
  <si>
    <t>出　  　生</t>
  </si>
  <si>
    <t xml:space="preserve"> 死   　亡</t>
  </si>
  <si>
    <t>死　  　産</t>
  </si>
  <si>
    <t>婚　  　姻</t>
  </si>
  <si>
    <t>離　  　婚</t>
  </si>
  <si>
    <t>自 然 増 加</t>
  </si>
  <si>
    <t>社 会 増 加</t>
  </si>
  <si>
    <t>う　   　ち</t>
  </si>
  <si>
    <t>乳 児 死 亡</t>
  </si>
  <si>
    <t>Ⅰ</t>
  </si>
  <si>
    <t>Ⅱ</t>
  </si>
  <si>
    <t>Ⅲ</t>
  </si>
  <si>
    <t>死　　　　　　　　亡</t>
  </si>
  <si>
    <t>死　　　産</t>
  </si>
  <si>
    <r>
      <t>資料　総務省統計局「平成1</t>
    </r>
    <r>
      <rPr>
        <sz val="12"/>
        <rFont val="ＭＳ 明朝"/>
        <family val="1"/>
      </rPr>
      <t>2年</t>
    </r>
    <r>
      <rPr>
        <sz val="12"/>
        <rFont val="ＭＳ 明朝"/>
        <family val="1"/>
      </rPr>
      <t>国勢調査報告」</t>
    </r>
  </si>
  <si>
    <t>-</t>
  </si>
  <si>
    <t>-</t>
  </si>
  <si>
    <t>（４）　年　　齢　　階　　級　　別　　死　　亡　　数　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</si>
  <si>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</si>
  <si>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</si>
  <si>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</si>
  <si>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</si>
  <si>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</si>
  <si>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</si>
  <si>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</si>
  <si>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t>資料　石川県国際課</t>
  </si>
  <si>
    <t>30 ～ 34</t>
  </si>
  <si>
    <t>35 ～ 39</t>
  </si>
  <si>
    <t>40 ～ 44</t>
  </si>
  <si>
    <t>45 ～ 49</t>
  </si>
  <si>
    <t>50 ～ 54</t>
  </si>
  <si>
    <t>55 ～ 59</t>
  </si>
  <si>
    <t>60 ～ 64</t>
  </si>
  <si>
    <t>アメリカ</t>
  </si>
  <si>
    <t>ブラジル</t>
  </si>
  <si>
    <t>その他</t>
  </si>
  <si>
    <t>朝　鮮</t>
  </si>
  <si>
    <t>年　　次</t>
  </si>
  <si>
    <t>65 ～ 69</t>
  </si>
  <si>
    <t>70 ～ 74</t>
  </si>
  <si>
    <t>75 ～ 79</t>
  </si>
  <si>
    <t>80 ～ 84</t>
  </si>
  <si>
    <t>85 ～ 89</t>
  </si>
  <si>
    <t>資料　石川県国際課</t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</si>
  <si>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　　月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</si>
  <si>
    <r>
      <t>女 100人 に　　　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男</t>
    </r>
  </si>
  <si>
    <t>一世帯当たり　　　人       員</t>
  </si>
  <si>
    <t>人 口 密 度　　（1k㎡当たり）</t>
  </si>
  <si>
    <r>
      <t xml:space="preserve">市 </t>
    </r>
    <r>
      <rPr>
        <sz val="12"/>
        <rFont val="ＭＳ 明朝"/>
        <family val="1"/>
      </rPr>
      <t xml:space="preserve"> 町  村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</si>
  <si>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歳</t>
    </r>
  </si>
  <si>
    <r>
      <t>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歳</t>
    </r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</si>
  <si>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24</t>
    </r>
    <r>
      <rPr>
        <sz val="12"/>
        <rFont val="ＭＳ 明朝"/>
        <family val="1"/>
      </rPr>
      <t>歳</t>
    </r>
  </si>
  <si>
    <r>
      <t>2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歳</t>
    </r>
  </si>
  <si>
    <r>
      <t>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34</t>
    </r>
    <r>
      <rPr>
        <sz val="12"/>
        <rFont val="ＭＳ 明朝"/>
        <family val="1"/>
      </rPr>
      <t>歳</t>
    </r>
  </si>
  <si>
    <r>
      <t>3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39</t>
    </r>
    <r>
      <rPr>
        <sz val="12"/>
        <rFont val="ＭＳ 明朝"/>
        <family val="1"/>
      </rPr>
      <t>歳</t>
    </r>
  </si>
  <si>
    <r>
      <t>4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44</t>
    </r>
    <r>
      <rPr>
        <sz val="12"/>
        <rFont val="ＭＳ 明朝"/>
        <family val="1"/>
      </rPr>
      <t>歳</t>
    </r>
  </si>
  <si>
    <r>
      <t>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>歳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</si>
  <si>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54</t>
    </r>
    <r>
      <rPr>
        <sz val="12"/>
        <rFont val="ＭＳ 明朝"/>
        <family val="1"/>
      </rPr>
      <t>歳</t>
    </r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</si>
  <si>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59</t>
    </r>
    <r>
      <rPr>
        <sz val="12"/>
        <rFont val="ＭＳ 明朝"/>
        <family val="1"/>
      </rPr>
      <t>歳</t>
    </r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</si>
  <si>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</t>
    </r>
  </si>
  <si>
    <r>
      <t>6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69</t>
    </r>
    <r>
      <rPr>
        <sz val="12"/>
        <rFont val="ＭＳ 明朝"/>
        <family val="1"/>
      </rPr>
      <t>歳</t>
    </r>
  </si>
  <si>
    <r>
      <t>7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74</t>
    </r>
    <r>
      <rPr>
        <sz val="12"/>
        <rFont val="ＭＳ 明朝"/>
        <family val="1"/>
      </rPr>
      <t>歳</t>
    </r>
  </si>
  <si>
    <r>
      <t>7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79</t>
    </r>
    <r>
      <rPr>
        <sz val="12"/>
        <rFont val="ＭＳ 明朝"/>
        <family val="1"/>
      </rPr>
      <t>歳</t>
    </r>
  </si>
  <si>
    <r>
      <t>8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歳以上</t>
    </r>
  </si>
  <si>
    <r>
      <t>０～1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歳</t>
    </r>
  </si>
  <si>
    <r>
      <t>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</t>
    </r>
  </si>
  <si>
    <r>
      <t>6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歳以上</t>
    </r>
  </si>
  <si>
    <t>１６　　市　町　村　別　居　住　外　国　人　登　録　状　況</t>
  </si>
  <si>
    <t>年  次</t>
  </si>
  <si>
    <t>韓国又は</t>
  </si>
  <si>
    <t>１３　　市　　町　　村　　別　　年　　齢　　別　　推　　計　　人　　口（平成14年10月１日現在）</t>
  </si>
  <si>
    <t>江　沼　郡</t>
  </si>
  <si>
    <t>金 沢 市</t>
  </si>
  <si>
    <t>七 尾 市</t>
  </si>
  <si>
    <t>小 松 市</t>
  </si>
  <si>
    <t>輪 島 市</t>
  </si>
  <si>
    <t>珠 洲 市</t>
  </si>
  <si>
    <t>加 賀 市</t>
  </si>
  <si>
    <t>羽 咋 市</t>
  </si>
  <si>
    <t>松 任 市</t>
  </si>
  <si>
    <t>山 中 町</t>
  </si>
  <si>
    <t>能　美　郡</t>
  </si>
  <si>
    <t>根 上 町</t>
  </si>
  <si>
    <t>寺 井 町</t>
  </si>
  <si>
    <t>辰 口 町</t>
  </si>
  <si>
    <t>川 北 町</t>
  </si>
  <si>
    <t>石　川　郡</t>
  </si>
  <si>
    <t>美 川 町</t>
  </si>
  <si>
    <t>鶴 来 町</t>
  </si>
  <si>
    <t>河 内 村</t>
  </si>
  <si>
    <t>鳥 越 村</t>
  </si>
  <si>
    <t>尾 口 村</t>
  </si>
  <si>
    <t>白 峰 村</t>
  </si>
  <si>
    <t>河　北　郡</t>
  </si>
  <si>
    <t>津 幡 町</t>
  </si>
  <si>
    <t>高 松 町</t>
  </si>
  <si>
    <t>七 塚 町</t>
  </si>
  <si>
    <t>内 灘 町</t>
  </si>
  <si>
    <t>羽　咋　郡</t>
  </si>
  <si>
    <t>富 来 町</t>
  </si>
  <si>
    <t>志 雄 町</t>
  </si>
  <si>
    <t>志 賀 町</t>
  </si>
  <si>
    <t>押 水 町</t>
  </si>
  <si>
    <t>鹿　島　郡</t>
  </si>
  <si>
    <t>鳥 屋 町</t>
  </si>
  <si>
    <t>中 島 町</t>
  </si>
  <si>
    <t>鹿 島 町</t>
  </si>
  <si>
    <t>鹿 西 町</t>
  </si>
  <si>
    <t>鳳　至　郡</t>
  </si>
  <si>
    <t>穴 水 町</t>
  </si>
  <si>
    <t>門 前 町</t>
  </si>
  <si>
    <t>能 都 町</t>
  </si>
  <si>
    <t>柳 田 村</t>
  </si>
  <si>
    <t>珠　洲　郡</t>
  </si>
  <si>
    <t>内 浦 町</t>
  </si>
  <si>
    <t>大正元年末</t>
  </si>
  <si>
    <t xml:space="preserve">      9 ※</t>
  </si>
  <si>
    <t xml:space="preserve">     14 ※</t>
  </si>
  <si>
    <t xml:space="preserve">  5 ※</t>
  </si>
  <si>
    <t xml:space="preserve">     10 ※</t>
  </si>
  <si>
    <t xml:space="preserve">     15 ※</t>
  </si>
  <si>
    <t xml:space="preserve">  22 ※</t>
  </si>
  <si>
    <t xml:space="preserve">  25 ※</t>
  </si>
  <si>
    <t xml:space="preserve">     30 ※</t>
  </si>
  <si>
    <t xml:space="preserve">  35 ※</t>
  </si>
  <si>
    <t xml:space="preserve">  36 年</t>
  </si>
  <si>
    <t xml:space="preserve">  40 ※</t>
  </si>
  <si>
    <t xml:space="preserve">  45 ※</t>
  </si>
  <si>
    <t>平成14年1月</t>
  </si>
  <si>
    <t xml:space="preserve">          2</t>
  </si>
  <si>
    <t xml:space="preserve">          3</t>
  </si>
  <si>
    <t xml:space="preserve">          4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</si>
  <si>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</si>
  <si>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</si>
  <si>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</si>
  <si>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</si>
  <si>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</si>
  <si>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</si>
  <si>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</si>
  <si>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</si>
  <si>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</si>
  <si>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>平成15年1月</t>
  </si>
  <si>
    <r>
      <t>注１　面積は国土地理院の「平成1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年全国都道府県市区町村別面積調」による。なお、穴水町及び門前町については、一部境界未定のため、総務省統計局による推計に基づく。</t>
    </r>
  </si>
  <si>
    <t>１２　　国　勢　調　査　に　よ　る　市　町　村　別　人　口　及　び　世　帯　数　推　移（各年10月1日現在）</t>
  </si>
  <si>
    <t>昭　　和　　50　　年</t>
  </si>
  <si>
    <t>　　55　　年</t>
  </si>
  <si>
    <t>60　　年</t>
  </si>
  <si>
    <t>平　　成　　2　　年</t>
  </si>
  <si>
    <t>7　　年</t>
  </si>
  <si>
    <t>12　　年</t>
  </si>
  <si>
    <t xml:space="preserve"> 昭和17年</t>
  </si>
  <si>
    <r>
      <t>（２）市　町　村　別　人　口　動　態（ 平成</t>
    </r>
    <r>
      <rPr>
        <sz val="12"/>
        <rFont val="ＭＳ 明朝"/>
        <family val="1"/>
      </rPr>
      <t>13</t>
    </r>
    <r>
      <rPr>
        <sz val="12"/>
        <rFont val="ＭＳ 明朝"/>
        <family val="1"/>
      </rPr>
      <t>年 ）</t>
    </r>
  </si>
  <si>
    <r>
      <t xml:space="preserve">う　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ち</t>
    </r>
  </si>
  <si>
    <t>（３）　月　　別　　人　　口　　自　　然　　動　　態（ 平成13年 ）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</si>
  <si>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　</t>
    </r>
    <r>
      <rPr>
        <sz val="12"/>
        <rFont val="ＭＳ 明朝"/>
        <family val="1"/>
      </rPr>
      <t>月</t>
    </r>
  </si>
  <si>
    <t xml:space="preserve">     3</t>
  </si>
  <si>
    <t>　   2</t>
  </si>
  <si>
    <t>　   3</t>
  </si>
  <si>
    <t>　   4</t>
  </si>
  <si>
    <t>　   5</t>
  </si>
  <si>
    <t>　   6</t>
  </si>
  <si>
    <t>　   7</t>
  </si>
  <si>
    <t>　   8</t>
  </si>
  <si>
    <t>　   9</t>
  </si>
  <si>
    <t xml:space="preserve">   1　月</t>
  </si>
  <si>
    <t xml:space="preserve">     2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</si>
  <si>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</si>
  <si>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</si>
  <si>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</si>
  <si>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</si>
  <si>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</si>
  <si>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</si>
  <si>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</si>
  <si>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</si>
  <si>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</si>
  <si>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>　  10</t>
  </si>
  <si>
    <t>　  11</t>
  </si>
  <si>
    <t>　  12</t>
  </si>
  <si>
    <t>　　面　　　　　　　　積　</t>
  </si>
  <si>
    <t>１５　 人口集中地区別人口、面積及び人口密度（平成12年10月1日現在）</t>
  </si>
  <si>
    <t>平成 10 年</t>
  </si>
  <si>
    <t>平成 10 年</t>
  </si>
  <si>
    <t>注1   大正元年～昭和35年は各年末現在（国勢調査年は10月１日現在）、昭和19年は2月22日現在人口（人口調査）、昭和20年は11月１日現在人口（人口調査）、昭和21年は4月26日現在人口（人口調査）、昭和36年以降は10月１日現在の推計人口である。</t>
  </si>
  <si>
    <t xml:space="preserve">  2   世帯数は、昭和59年までは普通世帯と準世帯の合計、昭和60年以降は一般世帯と施設等の世帯の合計である。</t>
  </si>
  <si>
    <t xml:space="preserve">  3　 ※のある年は国勢調査による。</t>
  </si>
  <si>
    <t>　4　 「増加数」及び「増加率」は、掲載されている前回と比較したものである。ただし、大正元年については明治41年と平成14年1月は平成13年12月と比較したものである。</t>
  </si>
  <si>
    <t>注1　 加賀は河北郡以南、能登は羽咋郡以北。</t>
  </si>
  <si>
    <t>　2　 世帯数は昭和５５年までは普通世帯と準世帯の合計、昭和６０年以降は一般世帯と施設等の世帯の合計である。</t>
  </si>
  <si>
    <t>注1　 総数には「年齢不詳」を含む。　</t>
  </si>
  <si>
    <t>　2　 加賀は河北郡以南、能登は羽咋郡以北。</t>
  </si>
  <si>
    <r>
      <t>注1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※年は国勢調査人口である。また、昭和42年以降は日本人人口で、※印は国勢調査人口から、その他は各年10月１日推計人口から外国人人口（石川県国際課調）を差し引いたものである。</t>
    </r>
  </si>
  <si>
    <r>
      <t xml:space="preserve">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調査時点が異なるため、自然増加と社会増加を加算しても翌年の日本人人口と一致しない。</t>
    </r>
  </si>
  <si>
    <t>平成11年</t>
  </si>
  <si>
    <t>平成11年</t>
  </si>
  <si>
    <t>注　  各年12月31日現在。</t>
  </si>
  <si>
    <t>人  数</t>
  </si>
  <si>
    <t>昭和元年末</t>
  </si>
  <si>
    <t>-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</si>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</sst>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_ "/>
    <numFmt numFmtId="179" formatCode="0.0_ "/>
    <numFmt numFmtId="180" formatCode="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_ ;[Red]\-0\ "/>
    <numFmt numFmtId="189" formatCode="0.00_ ;[Red]\-0.00\ "/>
    <numFmt numFmtId="190" formatCode="#,##0_ ;[Red]\-#,##0\ "/>
    <numFmt numFmtId="191" formatCode="#,##0.0_ ;[Red]\-#,##0.0\ "/>
    <numFmt numFmtId="192" formatCode="#,##0.00_ ;[Red]\-#,##0.00\ "/>
    <numFmt numFmtId="193" formatCode="#,##0.0_);[Red]\(#,##0.0\)"/>
    <numFmt numFmtId="194" formatCode="#,##0_);[Red]\(#,##0\)"/>
    <numFmt numFmtId="195" formatCode="#,##0;&quot;△ &quot;#,##0"/>
    <numFmt numFmtId="196" formatCode="#,##0.00;&quot;△ &quot;#,##0.00"/>
    <numFmt numFmtId="197" formatCode="0.00;&quot;△ &quot;0.00"/>
    <numFmt numFmtId="198" formatCode="#,##0.000;\-#,##0.000"/>
    <numFmt numFmtId="199" formatCode="0.00_);[Red]\(0.00\)"/>
    <numFmt numFmtId="200" formatCode="0_);[Red]\(0\)"/>
    <numFmt numFmtId="201" formatCode="#,##0_ "/>
    <numFmt numFmtId="202" formatCode="0.0_ ;[Red]\-0.0\ "/>
    <numFmt numFmtId="203" formatCode="_ * #,##0_ ;_ * \-#,##0_ ;_ * &quot;&quot;_ ;_ @_ "/>
    <numFmt numFmtId="204" formatCode="0.0;&quot;△ &quot;0.0"/>
    <numFmt numFmtId="205" formatCode="0;[Red]0"/>
    <numFmt numFmtId="206" formatCode="#,##0;[Red]#,##0"/>
    <numFmt numFmtId="207" formatCode="#,##0.00_ "/>
    <numFmt numFmtId="208" formatCode="#,##0.0"/>
    <numFmt numFmtId="209" formatCode="#,##0.0_ "/>
    <numFmt numFmtId="210" formatCode="#,##0.0;&quot;△ &quot;#,##0.0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6" fillId="0" borderId="0" xfId="0" applyFont="1" applyAlignment="1" quotePrefix="1">
      <alignment vertical="top"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vertical="center"/>
      <protection/>
    </xf>
    <xf numFmtId="0" fontId="6" fillId="0" borderId="0" xfId="0" applyFont="1" applyFill="1" applyAlignment="1" quotePrefix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6" fillId="0" borderId="0" xfId="48" applyFont="1" applyFill="1" applyAlignment="1" quotePrefix="1">
      <alignment vertical="top"/>
    </xf>
    <xf numFmtId="38" fontId="6" fillId="0" borderId="0" xfId="48" applyFont="1" applyFill="1" applyAlignment="1">
      <alignment horizontal="right" vertical="top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 quotePrefix="1">
      <alignment horizontal="right" vertical="center"/>
      <protection/>
    </xf>
    <xf numFmtId="186" fontId="9" fillId="0" borderId="0" xfId="0" applyNumberFormat="1" applyFont="1" applyFill="1" applyBorder="1" applyAlignment="1" applyProtection="1" quotePrefix="1">
      <alignment horizontal="right" vertical="center"/>
      <protection/>
    </xf>
    <xf numFmtId="38" fontId="0" fillId="0" borderId="13" xfId="48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38" fontId="1" fillId="0" borderId="0" xfId="48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8" applyFont="1" applyFill="1" applyAlignment="1">
      <alignment vertical="top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 quotePrefix="1">
      <alignment horizontal="right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left" vertical="center"/>
      <protection/>
    </xf>
    <xf numFmtId="38" fontId="0" fillId="0" borderId="18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1" fillId="0" borderId="19" xfId="48" applyFont="1" applyFill="1" applyBorder="1" applyAlignment="1" applyProtection="1">
      <alignment horizontal="right" vertical="center"/>
      <protection/>
    </xf>
    <xf numFmtId="38" fontId="1" fillId="0" borderId="2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37" fontId="0" fillId="0" borderId="21" xfId="0" applyNumberFormat="1" applyFont="1" applyFill="1" applyBorder="1" applyAlignment="1" applyProtection="1" quotePrefix="1">
      <alignment horizontal="right" vertical="center"/>
      <protection/>
    </xf>
    <xf numFmtId="186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 applyProtection="1" quotePrefix="1">
      <alignment horizontal="right"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2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8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0" fillId="0" borderId="0" xfId="0" applyNumberFormat="1" applyFont="1" applyFill="1" applyAlignment="1" applyProtection="1">
      <alignment horizontal="righ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 quotePrefix="1">
      <alignment horizontal="right" vertical="center"/>
      <protection/>
    </xf>
    <xf numFmtId="40" fontId="0" fillId="0" borderId="14" xfId="0" applyNumberFormat="1" applyFont="1" applyFill="1" applyBorder="1" applyAlignment="1" applyProtection="1">
      <alignment vertical="center"/>
      <protection/>
    </xf>
    <xf numFmtId="2" fontId="0" fillId="0" borderId="14" xfId="0" applyNumberFormat="1" applyFont="1" applyFill="1" applyBorder="1" applyAlignment="1" applyProtection="1" quotePrefix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8" fontId="0" fillId="0" borderId="17" xfId="48" applyFont="1" applyFill="1" applyBorder="1" applyAlignment="1" quotePrefix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0" fontId="6" fillId="0" borderId="0" xfId="0" applyNumberFormat="1" applyFont="1" applyAlignment="1" quotePrefix="1">
      <alignment vertical="top"/>
    </xf>
    <xf numFmtId="190" fontId="0" fillId="0" borderId="0" xfId="0" applyNumberFormat="1" applyFont="1" applyAlignment="1">
      <alignment vertical="top"/>
    </xf>
    <xf numFmtId="190" fontId="6" fillId="0" borderId="0" xfId="0" applyNumberFormat="1" applyFont="1" applyAlignment="1">
      <alignment horizontal="right" vertical="top"/>
    </xf>
    <xf numFmtId="190" fontId="0" fillId="0" borderId="0" xfId="0" applyNumberFormat="1" applyFont="1" applyAlignment="1">
      <alignment vertical="center"/>
    </xf>
    <xf numFmtId="190" fontId="7" fillId="0" borderId="0" xfId="57" applyNumberFormat="1" applyFont="1" applyBorder="1" applyAlignment="1">
      <alignment horizontal="center" vertical="center"/>
    </xf>
    <xf numFmtId="190" fontId="4" fillId="0" borderId="0" xfId="57" applyNumberFormat="1" applyFont="1" applyBorder="1" applyAlignment="1">
      <alignment horizontal="right" vertical="center"/>
    </xf>
    <xf numFmtId="190" fontId="0" fillId="0" borderId="11" xfId="0" applyNumberFormat="1" applyFont="1" applyBorder="1" applyAlignment="1">
      <alignment vertical="center"/>
    </xf>
    <xf numFmtId="190" fontId="0" fillId="0" borderId="27" xfId="0" applyNumberFormat="1" applyFont="1" applyBorder="1" applyAlignment="1">
      <alignment vertical="center"/>
    </xf>
    <xf numFmtId="190" fontId="0" fillId="0" borderId="25" xfId="0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190" fontId="0" fillId="0" borderId="28" xfId="0" applyNumberFormat="1" applyFont="1" applyBorder="1" applyAlignment="1">
      <alignment horizontal="center" vertical="center"/>
    </xf>
    <xf numFmtId="190" fontId="0" fillId="0" borderId="21" xfId="0" applyNumberFormat="1" applyFont="1" applyBorder="1" applyAlignment="1">
      <alignment horizontal="center" vertical="center"/>
    </xf>
    <xf numFmtId="190" fontId="0" fillId="0" borderId="15" xfId="0" applyNumberFormat="1" applyFont="1" applyBorder="1" applyAlignment="1">
      <alignment vertical="center"/>
    </xf>
    <xf numFmtId="190" fontId="0" fillId="0" borderId="12" xfId="0" applyNumberFormat="1" applyFont="1" applyBorder="1" applyAlignment="1">
      <alignment vertical="center"/>
    </xf>
    <xf numFmtId="190" fontId="0" fillId="0" borderId="14" xfId="0" applyNumberFormat="1" applyFont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/>
    </xf>
    <xf numFmtId="190" fontId="0" fillId="0" borderId="16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28" xfId="0" applyNumberFormat="1" applyFont="1" applyFill="1" applyBorder="1" applyAlignment="1">
      <alignment horizontal="center" vertical="center"/>
    </xf>
    <xf numFmtId="190" fontId="13" fillId="0" borderId="28" xfId="0" applyNumberFormat="1" applyFont="1" applyFill="1" applyBorder="1" applyAlignment="1">
      <alignment horizontal="center" vertical="center"/>
    </xf>
    <xf numFmtId="190" fontId="0" fillId="0" borderId="28" xfId="0" applyNumberFormat="1" applyFont="1" applyFill="1" applyBorder="1" applyAlignment="1" quotePrefix="1">
      <alignment horizontal="center" vertical="center"/>
    </xf>
    <xf numFmtId="190" fontId="0" fillId="0" borderId="0" xfId="48" applyNumberFormat="1" applyFont="1" applyBorder="1" applyAlignment="1">
      <alignment horizontal="center" vertical="center"/>
    </xf>
    <xf numFmtId="190" fontId="0" fillId="0" borderId="15" xfId="0" applyNumberFormat="1" applyFont="1" applyFill="1" applyBorder="1" applyAlignment="1">
      <alignment horizontal="center" vertical="center"/>
    </xf>
    <xf numFmtId="190" fontId="0" fillId="0" borderId="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 quotePrefix="1">
      <alignment vertical="center"/>
    </xf>
    <xf numFmtId="190" fontId="0" fillId="0" borderId="17" xfId="0" applyNumberFormat="1" applyFont="1" applyBorder="1" applyAlignment="1">
      <alignment vertical="center"/>
    </xf>
    <xf numFmtId="190" fontId="0" fillId="0" borderId="0" xfId="0" applyNumberFormat="1" applyFont="1" applyAlignment="1" applyProtection="1">
      <alignment vertical="center"/>
      <protection/>
    </xf>
    <xf numFmtId="190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center" vertical="center"/>
      <protection/>
    </xf>
    <xf numFmtId="39" fontId="0" fillId="0" borderId="0" xfId="0" applyNumberFormat="1" applyFont="1" applyFill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centerContinuous" vertical="center"/>
      <protection/>
    </xf>
    <xf numFmtId="0" fontId="13" fillId="0" borderId="0" xfId="0" applyFont="1" applyAlignment="1">
      <alignment vertical="center"/>
    </xf>
    <xf numFmtId="40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39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7" fontId="13" fillId="0" borderId="21" xfId="0" applyNumberFormat="1" applyFont="1" applyFill="1" applyBorder="1" applyAlignment="1" applyProtection="1">
      <alignment horizontal="right" vertical="center"/>
      <protection/>
    </xf>
    <xf numFmtId="0" fontId="13" fillId="0" borderId="21" xfId="0" applyFont="1" applyFill="1" applyBorder="1" applyAlignment="1" applyProtection="1">
      <alignment horizontal="right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190" fontId="6" fillId="0" borderId="17" xfId="0" applyNumberFormat="1" applyFont="1" applyFill="1" applyBorder="1" applyAlignment="1" applyProtection="1">
      <alignment horizontal="center" vertical="center"/>
      <protection/>
    </xf>
    <xf numFmtId="190" fontId="6" fillId="0" borderId="17" xfId="0" applyNumberFormat="1" applyFont="1" applyFill="1" applyBorder="1" applyAlignment="1" applyProtection="1">
      <alignment vertical="center"/>
      <protection/>
    </xf>
    <xf numFmtId="190" fontId="0" fillId="0" borderId="34" xfId="0" applyNumberFormat="1" applyFont="1" applyFill="1" applyBorder="1" applyAlignment="1" applyProtection="1">
      <alignment vertical="center"/>
      <protection/>
    </xf>
    <xf numFmtId="190" fontId="0" fillId="0" borderId="17" xfId="0" applyNumberFormat="1" applyFont="1" applyFill="1" applyBorder="1" applyAlignment="1" applyProtection="1">
      <alignment vertical="center"/>
      <protection/>
    </xf>
    <xf numFmtId="190" fontId="0" fillId="0" borderId="17" xfId="0" applyNumberFormat="1" applyFont="1" applyFill="1" applyBorder="1" applyAlignment="1" applyProtection="1">
      <alignment horizontal="center" vertical="center"/>
      <protection/>
    </xf>
    <xf numFmtId="190" fontId="0" fillId="0" borderId="17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>
      <alignment horizontal="left" vertical="center"/>
    </xf>
    <xf numFmtId="37" fontId="13" fillId="0" borderId="0" xfId="0" applyNumberFormat="1" applyFont="1" applyFill="1" applyBorder="1" applyAlignment="1" applyProtection="1" quotePrefix="1">
      <alignment horizontal="right" vertical="center"/>
      <protection/>
    </xf>
    <xf numFmtId="39" fontId="13" fillId="0" borderId="0" xfId="0" applyNumberFormat="1" applyFont="1" applyFill="1" applyBorder="1" applyAlignment="1" applyProtection="1" quotePrefix="1">
      <alignment horizontal="right" vertical="center"/>
      <protection/>
    </xf>
    <xf numFmtId="0" fontId="15" fillId="0" borderId="0" xfId="0" applyFont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20" xfId="48" applyFont="1" applyFill="1" applyBorder="1" applyAlignment="1">
      <alignment horizontal="right" vertical="center"/>
    </xf>
    <xf numFmtId="190" fontId="0" fillId="0" borderId="10" xfId="0" applyNumberFormat="1" applyFill="1" applyBorder="1" applyAlignment="1">
      <alignment vertical="center"/>
    </xf>
    <xf numFmtId="190" fontId="0" fillId="0" borderId="10" xfId="0" applyNumberFormat="1" applyFill="1" applyBorder="1" applyAlignment="1">
      <alignment horizontal="distributed" vertical="center"/>
    </xf>
    <xf numFmtId="190" fontId="0" fillId="0" borderId="10" xfId="0" applyNumberFormat="1" applyFill="1" applyBorder="1" applyAlignment="1">
      <alignment horizontal="center" vertical="center"/>
    </xf>
    <xf numFmtId="190" fontId="0" fillId="0" borderId="10" xfId="0" applyNumberFormat="1" applyFill="1" applyBorder="1" applyAlignment="1">
      <alignment horizontal="left" vertical="center"/>
    </xf>
    <xf numFmtId="190" fontId="0" fillId="0" borderId="10" xfId="0" applyNumberFormat="1" applyFill="1" applyBorder="1" applyAlignment="1">
      <alignment horizontal="centerContinuous" vertical="center"/>
    </xf>
    <xf numFmtId="190" fontId="0" fillId="0" borderId="0" xfId="0" applyNumberFormat="1" applyAlignment="1">
      <alignment vertical="center"/>
    </xf>
    <xf numFmtId="190" fontId="0" fillId="0" borderId="28" xfId="0" applyNumberFormat="1" applyFont="1" applyFill="1" applyBorder="1" applyAlignment="1" quotePrefix="1">
      <alignment horizontal="distributed" vertical="center"/>
    </xf>
    <xf numFmtId="190" fontId="0" fillId="0" borderId="28" xfId="0" applyNumberFormat="1" applyFill="1" applyBorder="1" applyAlignment="1">
      <alignment horizontal="distributed" vertical="center"/>
    </xf>
    <xf numFmtId="190" fontId="0" fillId="0" borderId="28" xfId="0" applyNumberFormat="1" applyFill="1" applyBorder="1" applyAlignment="1" quotePrefix="1">
      <alignment vertical="center"/>
    </xf>
    <xf numFmtId="190" fontId="0" fillId="0" borderId="12" xfId="0" applyNumberFormat="1" applyFill="1" applyBorder="1" applyAlignment="1" quotePrefix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ill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8" fontId="0" fillId="0" borderId="17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40" fontId="0" fillId="0" borderId="17" xfId="0" applyNumberFormat="1" applyFont="1" applyFill="1" applyBorder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201" fontId="0" fillId="0" borderId="35" xfId="0" applyNumberFormat="1" applyFont="1" applyFill="1" applyBorder="1" applyAlignment="1">
      <alignment vertical="center"/>
    </xf>
    <xf numFmtId="201" fontId="0" fillId="0" borderId="10" xfId="0" applyNumberFormat="1" applyFont="1" applyFill="1" applyBorder="1" applyAlignment="1">
      <alignment vertical="center"/>
    </xf>
    <xf numFmtId="201" fontId="0" fillId="0" borderId="15" xfId="0" applyNumberFormat="1" applyFont="1" applyFill="1" applyBorder="1" applyAlignment="1">
      <alignment vertical="center"/>
    </xf>
    <xf numFmtId="201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3" fontId="0" fillId="0" borderId="0" xfId="48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quotePrefix="1">
      <alignment vertical="center"/>
    </xf>
    <xf numFmtId="39" fontId="0" fillId="0" borderId="0" xfId="0" applyNumberFormat="1" applyFont="1" applyFill="1" applyBorder="1" applyAlignment="1">
      <alignment vertical="center"/>
    </xf>
    <xf numFmtId="39" fontId="0" fillId="0" borderId="0" xfId="0" applyNumberFormat="1" applyFont="1" applyFill="1" applyBorder="1" applyAlignment="1" quotePrefix="1">
      <alignment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177" fontId="13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1" fillId="0" borderId="0" xfId="48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0" xfId="48" applyNumberFormat="1" applyFont="1" applyFill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177" fontId="0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 quotePrefix="1">
      <alignment vertical="center"/>
    </xf>
    <xf numFmtId="0" fontId="0" fillId="0" borderId="38" xfId="0" applyFill="1" applyBorder="1" applyAlignment="1" quotePrefix="1">
      <alignment vertical="center"/>
    </xf>
    <xf numFmtId="38" fontId="0" fillId="0" borderId="17" xfId="48" applyFont="1" applyFill="1" applyBorder="1" applyAlignment="1">
      <alignment vertical="center"/>
    </xf>
    <xf numFmtId="38" fontId="13" fillId="0" borderId="14" xfId="48" applyFont="1" applyFill="1" applyBorder="1" applyAlignment="1">
      <alignment vertical="center"/>
    </xf>
    <xf numFmtId="38" fontId="13" fillId="0" borderId="14" xfId="48" applyFont="1" applyFill="1" applyBorder="1" applyAlignment="1">
      <alignment horizontal="right" vertical="center"/>
    </xf>
    <xf numFmtId="38" fontId="0" fillId="0" borderId="34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13" fillId="0" borderId="24" xfId="48" applyFont="1" applyFill="1" applyBorder="1" applyAlignment="1">
      <alignment vertical="center"/>
    </xf>
    <xf numFmtId="0" fontId="13" fillId="0" borderId="38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201" fontId="0" fillId="0" borderId="39" xfId="0" applyNumberFormat="1" applyFont="1" applyFill="1" applyBorder="1" applyAlignment="1">
      <alignment horizontal="right" vertical="center"/>
    </xf>
    <xf numFmtId="201" fontId="0" fillId="0" borderId="40" xfId="0" applyNumberFormat="1" applyFont="1" applyFill="1" applyBorder="1" applyAlignment="1">
      <alignment horizontal="right" vertical="center"/>
    </xf>
    <xf numFmtId="38" fontId="0" fillId="0" borderId="40" xfId="48" applyFont="1" applyFill="1" applyBorder="1" applyAlignment="1" quotePrefix="1">
      <alignment horizontal="right" vertical="center"/>
    </xf>
    <xf numFmtId="38" fontId="0" fillId="0" borderId="40" xfId="0" applyNumberFormat="1" applyFont="1" applyFill="1" applyBorder="1" applyAlignment="1">
      <alignment vertical="center"/>
    </xf>
    <xf numFmtId="38" fontId="0" fillId="0" borderId="41" xfId="0" applyNumberFormat="1" applyFont="1" applyFill="1" applyBorder="1" applyAlignment="1">
      <alignment vertical="center"/>
    </xf>
    <xf numFmtId="38" fontId="0" fillId="0" borderId="39" xfId="0" applyNumberFormat="1" applyFont="1" applyBorder="1" applyAlignment="1">
      <alignment horizontal="right" vertical="center"/>
    </xf>
    <xf numFmtId="38" fontId="0" fillId="0" borderId="40" xfId="0" applyNumberFormat="1" applyFont="1" applyBorder="1" applyAlignment="1">
      <alignment horizontal="right" vertical="center"/>
    </xf>
    <xf numFmtId="38" fontId="0" fillId="0" borderId="41" xfId="0" applyNumberFormat="1" applyFont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38" fontId="0" fillId="0" borderId="4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center" vertical="center"/>
    </xf>
    <xf numFmtId="0" fontId="13" fillId="0" borderId="14" xfId="0" applyFont="1" applyFill="1" applyBorder="1" applyAlignment="1" quotePrefix="1">
      <alignment horizontal="center" vertical="center"/>
    </xf>
    <xf numFmtId="38" fontId="0" fillId="0" borderId="34" xfId="0" applyNumberFormat="1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" fontId="13" fillId="0" borderId="14" xfId="48" applyNumberFormat="1" applyFont="1" applyFill="1" applyBorder="1" applyAlignment="1">
      <alignment vertical="center"/>
    </xf>
    <xf numFmtId="3" fontId="13" fillId="0" borderId="14" xfId="48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38" fontId="0" fillId="0" borderId="34" xfId="0" applyNumberFormat="1" applyFont="1" applyBorder="1" applyAlignment="1">
      <alignment/>
    </xf>
    <xf numFmtId="38" fontId="0" fillId="0" borderId="21" xfId="0" applyNumberFormat="1" applyFont="1" applyBorder="1" applyAlignment="1">
      <alignment/>
    </xf>
    <xf numFmtId="38" fontId="0" fillId="0" borderId="24" xfId="0" applyNumberFormat="1" applyFont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37" xfId="0" applyFill="1" applyBorder="1" applyAlignment="1">
      <alignment horizontal="centerContinuous" vertical="center"/>
    </xf>
    <xf numFmtId="0" fontId="0" fillId="0" borderId="35" xfId="0" applyFill="1" applyBorder="1" applyAlignment="1">
      <alignment horizontal="centerContinuous" vertical="center"/>
    </xf>
    <xf numFmtId="0" fontId="13" fillId="0" borderId="42" xfId="0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distributed" vertical="center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8" fontId="0" fillId="0" borderId="14" xfId="0" applyNumberFormat="1" applyFont="1" applyFill="1" applyBorder="1" applyAlignment="1">
      <alignment horizontal="right" vertical="center"/>
    </xf>
    <xf numFmtId="40" fontId="0" fillId="0" borderId="14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vertical="center"/>
    </xf>
    <xf numFmtId="39" fontId="0" fillId="0" borderId="17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0" xfId="48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8" fontId="0" fillId="0" borderId="14" xfId="0" applyNumberFormat="1" applyFont="1" applyFill="1" applyBorder="1" applyAlignment="1">
      <alignment vertical="center"/>
    </xf>
    <xf numFmtId="39" fontId="0" fillId="0" borderId="14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39" fontId="13" fillId="0" borderId="0" xfId="0" applyNumberFormat="1" applyFont="1" applyFill="1" applyBorder="1" applyAlignment="1">
      <alignment vertical="center"/>
    </xf>
    <xf numFmtId="38" fontId="13" fillId="0" borderId="0" xfId="48" applyFont="1" applyFill="1" applyBorder="1" applyAlignment="1" applyProtection="1">
      <alignment horizontal="right" vertical="center"/>
      <protection/>
    </xf>
    <xf numFmtId="40" fontId="13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40" fontId="0" fillId="0" borderId="0" xfId="48" applyNumberFormat="1" applyFont="1" applyFill="1" applyBorder="1" applyAlignment="1" applyProtection="1">
      <alignment horizontal="right" vertical="center"/>
      <protection/>
    </xf>
    <xf numFmtId="40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8" fontId="0" fillId="0" borderId="14" xfId="48" applyFont="1" applyFill="1" applyBorder="1" applyAlignment="1" applyProtection="1">
      <alignment horizontal="right" vertical="center"/>
      <protection/>
    </xf>
    <xf numFmtId="40" fontId="0" fillId="0" borderId="14" xfId="48" applyNumberFormat="1" applyFont="1" applyFill="1" applyBorder="1" applyAlignment="1" applyProtection="1">
      <alignment horizontal="right" vertical="center"/>
      <protection/>
    </xf>
    <xf numFmtId="40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0" xfId="60" applyNumberFormat="1" applyFont="1" applyFill="1" applyBorder="1" applyAlignment="1" applyProtection="1">
      <alignment vertical="center"/>
      <protection/>
    </xf>
    <xf numFmtId="37" fontId="0" fillId="0" borderId="0" xfId="60" applyNumberFormat="1" applyFont="1" applyFill="1" applyBorder="1" applyAlignment="1" applyProtection="1">
      <alignment horizontal="right" vertical="center"/>
      <protection/>
    </xf>
    <xf numFmtId="195" fontId="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horizontal="right" vertical="center"/>
      <protection/>
    </xf>
    <xf numFmtId="191" fontId="0" fillId="0" borderId="0" xfId="48" applyNumberFormat="1" applyFont="1" applyFill="1" applyBorder="1" applyAlignment="1" applyProtection="1">
      <alignment horizontal="right" vertical="center"/>
      <protection/>
    </xf>
    <xf numFmtId="192" fontId="0" fillId="0" borderId="0" xfId="48" applyNumberFormat="1" applyFont="1" applyFill="1" applyBorder="1" applyAlignment="1" applyProtection="1">
      <alignment horizontal="right" vertical="center"/>
      <protection/>
    </xf>
    <xf numFmtId="210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195" fontId="13" fillId="0" borderId="14" xfId="48" applyNumberFormat="1" applyFont="1" applyFill="1" applyBorder="1" applyAlignment="1" applyProtection="1">
      <alignment horizontal="right" vertical="center"/>
      <protection/>
    </xf>
    <xf numFmtId="190" fontId="13" fillId="0" borderId="20" xfId="48" applyNumberFormat="1" applyFont="1" applyFill="1" applyBorder="1" applyAlignment="1" applyProtection="1">
      <alignment horizontal="right" vertical="center"/>
      <protection/>
    </xf>
    <xf numFmtId="191" fontId="13" fillId="0" borderId="14" xfId="48" applyNumberFormat="1" applyFont="1" applyFill="1" applyBorder="1" applyAlignment="1" applyProtection="1">
      <alignment horizontal="right" vertical="center"/>
      <protection/>
    </xf>
    <xf numFmtId="192" fontId="13" fillId="0" borderId="14" xfId="48" applyNumberFormat="1" applyFont="1" applyFill="1" applyBorder="1" applyAlignment="1" applyProtection="1">
      <alignment horizontal="right" vertical="center"/>
      <protection/>
    </xf>
    <xf numFmtId="177" fontId="13" fillId="0" borderId="0" xfId="48" applyNumberFormat="1" applyFont="1" applyFill="1" applyBorder="1" applyAlignment="1" applyProtection="1">
      <alignment horizontal="right" vertical="center"/>
      <protection/>
    </xf>
    <xf numFmtId="177" fontId="0" fillId="0" borderId="0" xfId="48" applyNumberFormat="1" applyFont="1" applyFill="1" applyBorder="1" applyAlignment="1" applyProtection="1">
      <alignment horizontal="right" vertical="center"/>
      <protection/>
    </xf>
    <xf numFmtId="3" fontId="0" fillId="0" borderId="21" xfId="60" applyNumberFormat="1" applyFont="1" applyFill="1" applyBorder="1" applyAlignment="1" applyProtection="1">
      <alignment horizontal="right" vertical="center"/>
      <protection/>
    </xf>
    <xf numFmtId="3" fontId="0" fillId="0" borderId="0" xfId="60" applyNumberFormat="1" applyFont="1" applyFill="1" applyBorder="1" applyAlignment="1" applyProtection="1">
      <alignment horizontal="right" vertical="center"/>
      <protection/>
    </xf>
    <xf numFmtId="3" fontId="0" fillId="0" borderId="24" xfId="48" applyNumberFormat="1" applyFont="1" applyFill="1" applyBorder="1" applyAlignment="1">
      <alignment horizontal="right" vertical="center"/>
    </xf>
    <xf numFmtId="3" fontId="0" fillId="0" borderId="14" xfId="48" applyNumberFormat="1" applyFont="1" applyFill="1" applyBorder="1" applyAlignment="1">
      <alignment horizontal="right" vertical="center"/>
    </xf>
    <xf numFmtId="38" fontId="0" fillId="0" borderId="14" xfId="48" applyNumberFormat="1" applyFont="1" applyFill="1" applyBorder="1" applyAlignment="1" applyProtection="1">
      <alignment horizontal="right" vertical="center"/>
      <protection/>
    </xf>
    <xf numFmtId="38" fontId="0" fillId="0" borderId="14" xfId="48" applyNumberFormat="1" applyFont="1" applyFill="1" applyBorder="1" applyAlignment="1">
      <alignment horizontal="right" vertical="center"/>
    </xf>
    <xf numFmtId="177" fontId="0" fillId="0" borderId="14" xfId="48" applyNumberFormat="1" applyFont="1" applyFill="1" applyBorder="1" applyAlignment="1" applyProtection="1">
      <alignment horizontal="right" vertical="center"/>
      <protection/>
    </xf>
    <xf numFmtId="38" fontId="0" fillId="0" borderId="20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 quotePrefix="1">
      <alignment horizontal="right" vertical="center"/>
      <protection/>
    </xf>
    <xf numFmtId="39" fontId="0" fillId="0" borderId="0" xfId="0" applyNumberFormat="1" applyFont="1" applyFill="1" applyBorder="1" applyAlignment="1" applyProtection="1" quotePrefix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86" fontId="0" fillId="0" borderId="14" xfId="0" applyNumberFormat="1" applyFont="1" applyFill="1" applyBorder="1" applyAlignment="1" applyProtection="1" quotePrefix="1">
      <alignment horizontal="right" vertical="center"/>
      <protection/>
    </xf>
    <xf numFmtId="176" fontId="0" fillId="0" borderId="14" xfId="0" applyNumberFormat="1" applyFont="1" applyFill="1" applyBorder="1" applyAlignment="1" applyProtection="1" quotePrefix="1">
      <alignment horizontal="right" vertical="center"/>
      <protection/>
    </xf>
    <xf numFmtId="37" fontId="13" fillId="0" borderId="21" xfId="0" applyNumberFormat="1" applyFont="1" applyFill="1" applyBorder="1" applyAlignment="1" applyProtection="1" quotePrefix="1">
      <alignment horizontal="right" vertical="center"/>
      <protection/>
    </xf>
    <xf numFmtId="186" fontId="13" fillId="0" borderId="0" xfId="0" applyNumberFormat="1" applyFont="1" applyFill="1" applyBorder="1" applyAlignment="1" applyProtection="1" quotePrefix="1">
      <alignment horizontal="right" vertical="center"/>
      <protection/>
    </xf>
    <xf numFmtId="176" fontId="13" fillId="0" borderId="0" xfId="0" applyNumberFormat="1" applyFont="1" applyFill="1" applyBorder="1" applyAlignment="1" applyProtection="1" quotePrefix="1">
      <alignment horizontal="right" vertical="center"/>
      <protection/>
    </xf>
    <xf numFmtId="3" fontId="13" fillId="0" borderId="40" xfId="0" applyNumberFormat="1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vertical="center"/>
    </xf>
    <xf numFmtId="190" fontId="0" fillId="0" borderId="16" xfId="0" applyNumberFormat="1" applyFont="1" applyBorder="1" applyAlignment="1">
      <alignment horizontal="center" vertical="center"/>
    </xf>
    <xf numFmtId="190" fontId="0" fillId="0" borderId="12" xfId="0" applyNumberFormat="1" applyFont="1" applyBorder="1" applyAlignment="1">
      <alignment horizontal="center" vertical="center"/>
    </xf>
    <xf numFmtId="190" fontId="0" fillId="0" borderId="16" xfId="0" applyNumberFormat="1" applyFont="1" applyBorder="1" applyAlignment="1">
      <alignment horizontal="center" vertical="center" wrapText="1"/>
    </xf>
    <xf numFmtId="190" fontId="0" fillId="0" borderId="12" xfId="0" applyNumberFormat="1" applyFont="1" applyBorder="1" applyAlignment="1">
      <alignment horizontal="center" vertical="center" wrapText="1"/>
    </xf>
    <xf numFmtId="190" fontId="0" fillId="0" borderId="27" xfId="0" applyNumberFormat="1" applyFont="1" applyBorder="1" applyAlignment="1">
      <alignment horizontal="center" vertical="center" wrapText="1"/>
    </xf>
    <xf numFmtId="190" fontId="0" fillId="0" borderId="28" xfId="0" applyNumberFormat="1" applyFont="1" applyBorder="1" applyAlignment="1">
      <alignment horizontal="center" vertical="center" wrapText="1"/>
    </xf>
    <xf numFmtId="190" fontId="14" fillId="0" borderId="0" xfId="0" applyNumberFormat="1" applyFont="1" applyBorder="1" applyAlignment="1">
      <alignment horizontal="center" vertical="center"/>
    </xf>
    <xf numFmtId="190" fontId="15" fillId="0" borderId="0" xfId="57" applyNumberFormat="1" applyFont="1" applyBorder="1" applyAlignment="1">
      <alignment horizontal="center" vertical="center"/>
    </xf>
    <xf numFmtId="190" fontId="0" fillId="0" borderId="33" xfId="0" applyNumberFormat="1" applyFont="1" applyBorder="1" applyAlignment="1">
      <alignment horizontal="center" vertical="center"/>
    </xf>
    <xf numFmtId="190" fontId="0" fillId="0" borderId="29" xfId="0" applyNumberFormat="1" applyFont="1" applyBorder="1" applyAlignment="1">
      <alignment horizontal="center" vertical="center"/>
    </xf>
    <xf numFmtId="190" fontId="0" fillId="0" borderId="45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10" xfId="0" applyFont="1" applyBorder="1" applyAlignment="1" applyProtection="1">
      <alignment horizontal="distributed" vertical="center"/>
      <protection/>
    </xf>
    <xf numFmtId="0" fontId="13" fillId="0" borderId="1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6" fillId="0" borderId="2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distributed" vertical="center"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38" fontId="0" fillId="0" borderId="46" xfId="48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8" fontId="0" fillId="0" borderId="27" xfId="48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8" fontId="0" fillId="0" borderId="27" xfId="48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15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25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 wrapText="1"/>
      <protection/>
    </xf>
    <xf numFmtId="38" fontId="0" fillId="0" borderId="10" xfId="48" applyFont="1" applyFill="1" applyBorder="1" applyAlignment="1" applyProtection="1">
      <alignment horizontal="center" vertical="center" wrapText="1"/>
      <protection/>
    </xf>
    <xf numFmtId="38" fontId="0" fillId="0" borderId="15" xfId="48" applyFont="1" applyFill="1" applyBorder="1" applyAlignment="1" applyProtection="1">
      <alignment horizontal="center" vertical="center" wrapText="1"/>
      <protection/>
    </xf>
    <xf numFmtId="38" fontId="0" fillId="0" borderId="46" xfId="48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13" fillId="0" borderId="0" xfId="48" applyFont="1" applyFill="1" applyBorder="1" applyAlignment="1">
      <alignment vertical="center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13" fillId="0" borderId="50" xfId="48" applyFont="1" applyFill="1" applyBorder="1" applyAlignment="1">
      <alignment vertical="center"/>
    </xf>
    <xf numFmtId="38" fontId="13" fillId="0" borderId="51" xfId="48" applyFont="1" applyFill="1" applyBorder="1" applyAlignment="1">
      <alignment vertical="center"/>
    </xf>
    <xf numFmtId="38" fontId="13" fillId="0" borderId="52" xfId="48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53" xfId="48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38" fontId="0" fillId="0" borderId="20" xfId="48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１００２２R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71"/>
  <sheetViews>
    <sheetView showGridLines="0" defaultGridColor="0" zoomScale="80" zoomScaleNormal="80" zoomScalePageLayoutView="0" colorId="22" workbookViewId="0" topLeftCell="A1">
      <selection activeCell="A1" sqref="A1"/>
    </sheetView>
  </sheetViews>
  <sheetFormatPr defaultColWidth="10.59765625" defaultRowHeight="15"/>
  <cols>
    <col min="1" max="1" width="15.09765625" style="142" customWidth="1"/>
    <col min="2" max="8" width="14.59765625" style="142" customWidth="1"/>
    <col min="9" max="9" width="15.59765625" style="142" customWidth="1"/>
    <col min="10" max="16" width="14.59765625" style="142" customWidth="1"/>
    <col min="17" max="16384" width="10.59765625" style="142" customWidth="1"/>
  </cols>
  <sheetData>
    <row r="1" spans="1:16" s="140" customFormat="1" ht="19.5" customHeight="1">
      <c r="A1" s="139" t="s">
        <v>5</v>
      </c>
      <c r="P1" s="141" t="s">
        <v>6</v>
      </c>
    </row>
    <row r="2" spans="1:16" ht="24.75" customHeight="1">
      <c r="A2" s="410" t="s">
        <v>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ht="19.5" customHeight="1">
      <c r="A3" s="411" t="s">
        <v>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</row>
    <row r="4" spans="1:16" ht="18" customHeight="1" thickBo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 t="s">
        <v>4</v>
      </c>
    </row>
    <row r="5" spans="1:16" ht="15" customHeight="1">
      <c r="A5" s="145"/>
      <c r="B5" s="412" t="s">
        <v>9</v>
      </c>
      <c r="C5" s="413"/>
      <c r="D5" s="413"/>
      <c r="E5" s="413"/>
      <c r="F5" s="413"/>
      <c r="G5" s="414"/>
      <c r="H5" s="146"/>
      <c r="I5" s="408" t="s">
        <v>264</v>
      </c>
      <c r="J5" s="412" t="s">
        <v>9</v>
      </c>
      <c r="K5" s="413"/>
      <c r="L5" s="413"/>
      <c r="M5" s="413"/>
      <c r="N5" s="413"/>
      <c r="O5" s="414"/>
      <c r="P5" s="147"/>
    </row>
    <row r="6" spans="1:16" ht="15" customHeight="1">
      <c r="A6" s="148" t="s">
        <v>10</v>
      </c>
      <c r="B6" s="404" t="s">
        <v>3</v>
      </c>
      <c r="C6" s="404" t="s">
        <v>0</v>
      </c>
      <c r="D6" s="404" t="s">
        <v>1</v>
      </c>
      <c r="E6" s="406" t="s">
        <v>265</v>
      </c>
      <c r="F6" s="404" t="s">
        <v>11</v>
      </c>
      <c r="G6" s="406" t="s">
        <v>12</v>
      </c>
      <c r="H6" s="149" t="s">
        <v>13</v>
      </c>
      <c r="I6" s="409"/>
      <c r="J6" s="404" t="s">
        <v>3</v>
      </c>
      <c r="K6" s="404" t="s">
        <v>0</v>
      </c>
      <c r="L6" s="404" t="s">
        <v>1</v>
      </c>
      <c r="M6" s="406" t="s">
        <v>265</v>
      </c>
      <c r="N6" s="404" t="s">
        <v>11</v>
      </c>
      <c r="O6" s="406" t="s">
        <v>12</v>
      </c>
      <c r="P6" s="150" t="s">
        <v>13</v>
      </c>
    </row>
    <row r="7" spans="1:16" ht="15" customHeight="1">
      <c r="A7" s="151"/>
      <c r="B7" s="405"/>
      <c r="C7" s="405"/>
      <c r="D7" s="405"/>
      <c r="E7" s="407"/>
      <c r="F7" s="405"/>
      <c r="G7" s="407"/>
      <c r="H7" s="152"/>
      <c r="I7" s="407"/>
      <c r="J7" s="405"/>
      <c r="K7" s="405"/>
      <c r="L7" s="405"/>
      <c r="M7" s="407"/>
      <c r="N7" s="405"/>
      <c r="O7" s="407"/>
      <c r="P7" s="153"/>
    </row>
    <row r="8" spans="1:16" ht="15" customHeight="1">
      <c r="A8" s="237" t="s">
        <v>335</v>
      </c>
      <c r="B8" s="337">
        <f>SUM(C8:D8)</f>
        <v>795571</v>
      </c>
      <c r="C8" s="248">
        <v>394096</v>
      </c>
      <c r="D8" s="248">
        <v>401475</v>
      </c>
      <c r="E8" s="248">
        <f>100*C8/D8</f>
        <v>98.16202752350706</v>
      </c>
      <c r="F8" s="250">
        <v>5887</v>
      </c>
      <c r="G8" s="252">
        <v>0.7454880686451796</v>
      </c>
      <c r="H8" s="254">
        <v>148453</v>
      </c>
      <c r="I8" s="155" t="s">
        <v>180</v>
      </c>
      <c r="J8" s="342">
        <f>SUM(K8:L8)</f>
        <v>1021994</v>
      </c>
      <c r="K8" s="261">
        <v>490898</v>
      </c>
      <c r="L8" s="261">
        <v>531096</v>
      </c>
      <c r="M8" s="261">
        <f>100*K8/L8</f>
        <v>92.43112356334825</v>
      </c>
      <c r="N8" s="324">
        <f>J8-B66</f>
        <v>10423</v>
      </c>
      <c r="O8" s="343">
        <f>100*N8/B66</f>
        <v>1.0303775019252233</v>
      </c>
      <c r="P8" s="261">
        <v>266051</v>
      </c>
    </row>
    <row r="9" spans="1:16" ht="15" customHeight="1">
      <c r="A9" s="236" t="s">
        <v>336</v>
      </c>
      <c r="B9" s="338">
        <f aca="true" t="shared" si="0" ref="B9:B66">SUM(C9:D9)</f>
        <v>747360</v>
      </c>
      <c r="C9" s="246">
        <v>364375</v>
      </c>
      <c r="D9" s="246">
        <v>382985</v>
      </c>
      <c r="E9" s="246">
        <f aca="true" t="shared" si="1" ref="E9:E66">100*C9/D9</f>
        <v>95.14080185908064</v>
      </c>
      <c r="F9" s="251">
        <v>-60084</v>
      </c>
      <c r="G9" s="253">
        <v>-7.44125908422132</v>
      </c>
      <c r="H9" s="255">
        <v>151766</v>
      </c>
      <c r="I9" s="157" t="s">
        <v>181</v>
      </c>
      <c r="J9" s="344">
        <f aca="true" t="shared" si="2" ref="J9:J66">SUM(K9:L9)</f>
        <v>1035425</v>
      </c>
      <c r="K9" s="258">
        <v>498391</v>
      </c>
      <c r="L9" s="258">
        <v>537034</v>
      </c>
      <c r="M9" s="258">
        <f aca="true" t="shared" si="3" ref="M9:M66">100*K9/L9</f>
        <v>92.80436620400198</v>
      </c>
      <c r="N9" s="263">
        <f>J9-J8</f>
        <v>13431</v>
      </c>
      <c r="O9" s="265">
        <f>100*N9/J8</f>
        <v>1.3141955823615403</v>
      </c>
      <c r="P9" s="258">
        <v>272882</v>
      </c>
    </row>
    <row r="10" spans="1:16" ht="15" customHeight="1">
      <c r="A10" s="154">
        <v>11</v>
      </c>
      <c r="B10" s="338">
        <f t="shared" si="0"/>
        <v>752400</v>
      </c>
      <c r="C10" s="246">
        <v>366900</v>
      </c>
      <c r="D10" s="246">
        <v>385500</v>
      </c>
      <c r="E10" s="246">
        <f t="shared" si="1"/>
        <v>95.1750972762646</v>
      </c>
      <c r="F10" s="251">
        <v>2500</v>
      </c>
      <c r="G10" s="253">
        <v>0.33337778370449395</v>
      </c>
      <c r="H10" s="255">
        <v>147369</v>
      </c>
      <c r="I10" s="157" t="s">
        <v>183</v>
      </c>
      <c r="J10" s="344">
        <f t="shared" si="2"/>
        <v>1049243</v>
      </c>
      <c r="K10" s="258">
        <v>505954</v>
      </c>
      <c r="L10" s="258">
        <v>543289</v>
      </c>
      <c r="M10" s="258">
        <f t="shared" si="3"/>
        <v>93.1279668831874</v>
      </c>
      <c r="N10" s="263">
        <f>J10-J9</f>
        <v>13818</v>
      </c>
      <c r="O10" s="265">
        <f>100*N10/J9</f>
        <v>1.334524470628003</v>
      </c>
      <c r="P10" s="258">
        <v>279180</v>
      </c>
    </row>
    <row r="11" spans="1:16" ht="15" customHeight="1">
      <c r="A11" s="236" t="s">
        <v>337</v>
      </c>
      <c r="B11" s="338">
        <f t="shared" si="0"/>
        <v>750854</v>
      </c>
      <c r="C11" s="246">
        <v>365597</v>
      </c>
      <c r="D11" s="246">
        <v>385257</v>
      </c>
      <c r="E11" s="246">
        <f t="shared" si="1"/>
        <v>94.89691296978381</v>
      </c>
      <c r="F11" s="251">
        <v>-10646</v>
      </c>
      <c r="G11" s="253">
        <v>-1.3980302035456336</v>
      </c>
      <c r="H11" s="255">
        <v>154054</v>
      </c>
      <c r="I11" s="157" t="s">
        <v>184</v>
      </c>
      <c r="J11" s="344">
        <f t="shared" si="2"/>
        <v>1069872</v>
      </c>
      <c r="K11" s="258">
        <v>518594</v>
      </c>
      <c r="L11" s="258">
        <v>551278</v>
      </c>
      <c r="M11" s="258">
        <f t="shared" si="3"/>
        <v>94.0712308490453</v>
      </c>
      <c r="N11" s="263">
        <f>J11-J10</f>
        <v>20629</v>
      </c>
      <c r="O11" s="265">
        <f>100*N11/J10</f>
        <v>1.9660841196939127</v>
      </c>
      <c r="P11" s="258">
        <v>290183</v>
      </c>
    </row>
    <row r="12" spans="1:16" ht="15" customHeight="1">
      <c r="A12" s="336" t="s">
        <v>416</v>
      </c>
      <c r="B12" s="338">
        <f t="shared" si="0"/>
        <v>751600</v>
      </c>
      <c r="C12" s="246">
        <v>365900</v>
      </c>
      <c r="D12" s="246">
        <v>385700</v>
      </c>
      <c r="E12" s="246">
        <f t="shared" si="1"/>
        <v>94.86647653616801</v>
      </c>
      <c r="F12" s="251">
        <f>B12-B11</f>
        <v>746</v>
      </c>
      <c r="G12" s="253">
        <f>100*F12/B11</f>
        <v>0.0993535361068863</v>
      </c>
      <c r="H12" s="255">
        <v>150527</v>
      </c>
      <c r="I12" s="157" t="s">
        <v>185</v>
      </c>
      <c r="J12" s="344">
        <f t="shared" si="2"/>
        <v>1081602</v>
      </c>
      <c r="K12" s="258">
        <v>524869</v>
      </c>
      <c r="L12" s="258">
        <v>556733</v>
      </c>
      <c r="M12" s="258">
        <f t="shared" si="3"/>
        <v>94.27661015244291</v>
      </c>
      <c r="N12" s="263">
        <f>J12-J11</f>
        <v>11730</v>
      </c>
      <c r="O12" s="265">
        <f>100*N12/J11</f>
        <v>1.0963928395172506</v>
      </c>
      <c r="P12" s="258">
        <v>295974</v>
      </c>
    </row>
    <row r="13" spans="1:16" ht="15" customHeight="1">
      <c r="A13" s="154"/>
      <c r="B13" s="156"/>
      <c r="C13" s="246"/>
      <c r="D13" s="246"/>
      <c r="E13" s="246"/>
      <c r="F13" s="251"/>
      <c r="G13" s="253"/>
      <c r="H13" s="255"/>
      <c r="I13" s="157"/>
      <c r="J13" s="258"/>
      <c r="K13" s="258"/>
      <c r="L13" s="258"/>
      <c r="M13" s="258"/>
      <c r="N13" s="263"/>
      <c r="O13" s="265"/>
      <c r="P13" s="258"/>
    </row>
    <row r="14" spans="1:16" ht="15" customHeight="1">
      <c r="A14" s="154">
        <v>2</v>
      </c>
      <c r="B14" s="338">
        <f t="shared" si="0"/>
        <v>752300</v>
      </c>
      <c r="C14" s="246">
        <v>366200</v>
      </c>
      <c r="D14" s="246">
        <v>386100</v>
      </c>
      <c r="E14" s="246">
        <f t="shared" si="1"/>
        <v>94.84589484589485</v>
      </c>
      <c r="F14" s="251">
        <f>B14-B12</f>
        <v>700</v>
      </c>
      <c r="G14" s="253">
        <f>100*F14/B12</f>
        <v>0.09313464608834486</v>
      </c>
      <c r="H14" s="255">
        <v>150530</v>
      </c>
      <c r="I14" s="157" t="s">
        <v>186</v>
      </c>
      <c r="J14" s="344">
        <f t="shared" si="2"/>
        <v>1091519</v>
      </c>
      <c r="K14" s="258">
        <v>529802</v>
      </c>
      <c r="L14" s="258">
        <v>561717</v>
      </c>
      <c r="M14" s="258">
        <f t="shared" si="3"/>
        <v>94.3183133143558</v>
      </c>
      <c r="N14" s="263">
        <f>J14-J12</f>
        <v>9917</v>
      </c>
      <c r="O14" s="265">
        <f>100*N14/J12</f>
        <v>0.9168807010342067</v>
      </c>
      <c r="P14" s="258">
        <v>300444</v>
      </c>
    </row>
    <row r="15" spans="1:16" ht="15" customHeight="1">
      <c r="A15" s="154">
        <v>3</v>
      </c>
      <c r="B15" s="338">
        <f t="shared" si="0"/>
        <v>753100</v>
      </c>
      <c r="C15" s="246">
        <v>366600</v>
      </c>
      <c r="D15" s="246">
        <v>386500</v>
      </c>
      <c r="E15" s="246">
        <f t="shared" si="1"/>
        <v>94.85122897800777</v>
      </c>
      <c r="F15" s="251">
        <f>B15-B14</f>
        <v>800</v>
      </c>
      <c r="G15" s="253">
        <f>100*F15/B14</f>
        <v>0.10634055562940316</v>
      </c>
      <c r="H15" s="255">
        <v>151112</v>
      </c>
      <c r="I15" s="157" t="s">
        <v>188</v>
      </c>
      <c r="J15" s="344">
        <f t="shared" si="2"/>
        <v>1100512</v>
      </c>
      <c r="K15" s="258">
        <v>534410</v>
      </c>
      <c r="L15" s="258">
        <v>566102</v>
      </c>
      <c r="M15" s="258">
        <f t="shared" si="3"/>
        <v>94.4017155918898</v>
      </c>
      <c r="N15" s="263">
        <f>J15-J14</f>
        <v>8993</v>
      </c>
      <c r="O15" s="265">
        <f>100*N15/J14</f>
        <v>0.8238977058576168</v>
      </c>
      <c r="P15" s="258">
        <v>303905</v>
      </c>
    </row>
    <row r="16" spans="1:16" ht="15" customHeight="1">
      <c r="A16" s="154">
        <v>4</v>
      </c>
      <c r="B16" s="338">
        <f t="shared" si="0"/>
        <v>753800</v>
      </c>
      <c r="C16" s="246">
        <v>366900</v>
      </c>
      <c r="D16" s="246">
        <v>386900</v>
      </c>
      <c r="E16" s="246">
        <f t="shared" si="1"/>
        <v>94.83070560868441</v>
      </c>
      <c r="F16" s="251">
        <f>B16-B15</f>
        <v>700</v>
      </c>
      <c r="G16" s="253">
        <f>100*F16/B15</f>
        <v>0.09294914354003453</v>
      </c>
      <c r="H16" s="255">
        <v>151786</v>
      </c>
      <c r="I16" s="157" t="s">
        <v>190</v>
      </c>
      <c r="J16" s="344">
        <f t="shared" si="2"/>
        <v>1109510</v>
      </c>
      <c r="K16" s="258">
        <v>539033</v>
      </c>
      <c r="L16" s="258">
        <v>570477</v>
      </c>
      <c r="M16" s="258">
        <f t="shared" si="3"/>
        <v>94.4881213440682</v>
      </c>
      <c r="N16" s="263">
        <f>J16-J15</f>
        <v>8998</v>
      </c>
      <c r="O16" s="265">
        <f>100*N16/J15</f>
        <v>0.8176194353173796</v>
      </c>
      <c r="P16" s="258">
        <v>308136</v>
      </c>
    </row>
    <row r="17" spans="1:16" ht="15" customHeight="1">
      <c r="A17" s="240" t="s">
        <v>338</v>
      </c>
      <c r="B17" s="338">
        <f t="shared" si="0"/>
        <v>756835</v>
      </c>
      <c r="C17" s="246">
        <v>368402</v>
      </c>
      <c r="D17" s="246">
        <v>388433</v>
      </c>
      <c r="E17" s="246">
        <f t="shared" si="1"/>
        <v>94.84312609896688</v>
      </c>
      <c r="F17" s="251">
        <f>B17-B16</f>
        <v>3035</v>
      </c>
      <c r="G17" s="253">
        <f>100*F17/B16</f>
        <v>0.40262669143008756</v>
      </c>
      <c r="H17" s="255">
        <v>155075</v>
      </c>
      <c r="I17" s="157" t="s">
        <v>191</v>
      </c>
      <c r="J17" s="344">
        <f t="shared" si="2"/>
        <v>1119304</v>
      </c>
      <c r="K17" s="258">
        <v>542782</v>
      </c>
      <c r="L17" s="258">
        <v>576522</v>
      </c>
      <c r="M17" s="258">
        <f t="shared" si="3"/>
        <v>94.14766478989527</v>
      </c>
      <c r="N17" s="263">
        <f>J17-J16</f>
        <v>9794</v>
      </c>
      <c r="O17" s="265">
        <f>100*N17/J16</f>
        <v>0.882732016836261</v>
      </c>
      <c r="P17" s="258">
        <v>322071</v>
      </c>
    </row>
    <row r="18" spans="1:16" ht="15" customHeight="1">
      <c r="A18" s="154">
        <v>6</v>
      </c>
      <c r="B18" s="338">
        <f t="shared" si="0"/>
        <v>758000</v>
      </c>
      <c r="C18" s="246">
        <v>368800</v>
      </c>
      <c r="D18" s="246">
        <v>389200</v>
      </c>
      <c r="E18" s="246">
        <f t="shared" si="1"/>
        <v>94.7584789311408</v>
      </c>
      <c r="F18" s="251">
        <f>B18-B17</f>
        <v>1165</v>
      </c>
      <c r="G18" s="253">
        <f>100*F18/B17</f>
        <v>0.15393051325586157</v>
      </c>
      <c r="H18" s="255">
        <v>151948</v>
      </c>
      <c r="I18" s="157" t="s">
        <v>193</v>
      </c>
      <c r="J18" s="344">
        <f t="shared" si="2"/>
        <v>1125799</v>
      </c>
      <c r="K18" s="258">
        <v>545879</v>
      </c>
      <c r="L18" s="258">
        <v>579920</v>
      </c>
      <c r="M18" s="258">
        <f t="shared" si="3"/>
        <v>94.13005242102359</v>
      </c>
      <c r="N18" s="263">
        <f>J18-J17</f>
        <v>6495</v>
      </c>
      <c r="O18" s="265">
        <f>100*N18/J17</f>
        <v>0.5802713114578345</v>
      </c>
      <c r="P18" s="258">
        <v>325873</v>
      </c>
    </row>
    <row r="19" spans="1:16" ht="15" customHeight="1">
      <c r="A19" s="154"/>
      <c r="B19" s="246"/>
      <c r="C19" s="246"/>
      <c r="D19" s="246"/>
      <c r="E19" s="246"/>
      <c r="F19" s="251"/>
      <c r="G19" s="253"/>
      <c r="H19" s="255"/>
      <c r="I19" s="157"/>
      <c r="J19" s="258"/>
      <c r="K19" s="258"/>
      <c r="L19" s="258"/>
      <c r="M19" s="258"/>
      <c r="N19" s="263"/>
      <c r="O19" s="265"/>
      <c r="P19" s="258"/>
    </row>
    <row r="20" spans="1:16" ht="15" customHeight="1">
      <c r="A20" s="154">
        <v>7</v>
      </c>
      <c r="B20" s="338">
        <f t="shared" si="0"/>
        <v>759200</v>
      </c>
      <c r="C20" s="246">
        <v>369300</v>
      </c>
      <c r="D20" s="246">
        <v>389900</v>
      </c>
      <c r="E20" s="246">
        <f t="shared" si="1"/>
        <v>94.71659399846115</v>
      </c>
      <c r="F20" s="251">
        <f>B20-B18</f>
        <v>1200</v>
      </c>
      <c r="G20" s="253">
        <f>100*F20/B18</f>
        <v>0.158311345646438</v>
      </c>
      <c r="H20" s="255">
        <v>152624</v>
      </c>
      <c r="I20" s="157" t="s">
        <v>194</v>
      </c>
      <c r="J20" s="344">
        <f t="shared" si="2"/>
        <v>1132621</v>
      </c>
      <c r="K20" s="258">
        <v>548980</v>
      </c>
      <c r="L20" s="258">
        <v>583641</v>
      </c>
      <c r="M20" s="258">
        <f t="shared" si="3"/>
        <v>94.0612465539604</v>
      </c>
      <c r="N20" s="263">
        <f>J20-J18</f>
        <v>6822</v>
      </c>
      <c r="O20" s="265">
        <f>100*N20/J18</f>
        <v>0.6059696269049804</v>
      </c>
      <c r="P20" s="258">
        <v>329711</v>
      </c>
    </row>
    <row r="21" spans="1:16" ht="15" customHeight="1">
      <c r="A21" s="154">
        <v>8</v>
      </c>
      <c r="B21" s="338">
        <f t="shared" si="0"/>
        <v>760400</v>
      </c>
      <c r="C21" s="246">
        <v>369800</v>
      </c>
      <c r="D21" s="246">
        <v>390600</v>
      </c>
      <c r="E21" s="246">
        <f t="shared" si="1"/>
        <v>94.67485919098823</v>
      </c>
      <c r="F21" s="251">
        <f>B21-B20</f>
        <v>1200</v>
      </c>
      <c r="G21" s="253">
        <f>100*F21/B20</f>
        <v>0.15806111696522657</v>
      </c>
      <c r="H21" s="255">
        <v>153433</v>
      </c>
      <c r="I21" s="157" t="s">
        <v>196</v>
      </c>
      <c r="J21" s="344">
        <f t="shared" si="2"/>
        <v>1138844</v>
      </c>
      <c r="K21" s="258">
        <v>551907</v>
      </c>
      <c r="L21" s="258">
        <v>586937</v>
      </c>
      <c r="M21" s="258">
        <f t="shared" si="3"/>
        <v>94.03172742560105</v>
      </c>
      <c r="N21" s="263">
        <f>J21-J20</f>
        <v>6223</v>
      </c>
      <c r="O21" s="265">
        <f>100*N21/J20</f>
        <v>0.5494335704529583</v>
      </c>
      <c r="P21" s="258">
        <v>333603</v>
      </c>
    </row>
    <row r="22" spans="1:16" ht="15" customHeight="1">
      <c r="A22" s="154">
        <v>9</v>
      </c>
      <c r="B22" s="338">
        <f t="shared" si="0"/>
        <v>761600</v>
      </c>
      <c r="C22" s="246">
        <v>370300</v>
      </c>
      <c r="D22" s="246">
        <v>391300</v>
      </c>
      <c r="E22" s="246">
        <f t="shared" si="1"/>
        <v>94.63327370304114</v>
      </c>
      <c r="F22" s="251">
        <f>B22-B21</f>
        <v>1200</v>
      </c>
      <c r="G22" s="253">
        <f>100*F22/B21</f>
        <v>0.15781167806417676</v>
      </c>
      <c r="H22" s="255">
        <v>153888</v>
      </c>
      <c r="I22" s="157" t="s">
        <v>198</v>
      </c>
      <c r="J22" s="344">
        <f t="shared" si="2"/>
        <v>1143722</v>
      </c>
      <c r="K22" s="258">
        <v>553858</v>
      </c>
      <c r="L22" s="258">
        <v>589864</v>
      </c>
      <c r="M22" s="258">
        <f t="shared" si="3"/>
        <v>93.89588108445336</v>
      </c>
      <c r="N22" s="263">
        <f>J22-J21</f>
        <v>4878</v>
      </c>
      <c r="O22" s="265">
        <f>100*N22/J21</f>
        <v>0.4283290775558373</v>
      </c>
      <c r="P22" s="258">
        <v>336901</v>
      </c>
    </row>
    <row r="23" spans="1:16" ht="15" customHeight="1">
      <c r="A23" s="236" t="s">
        <v>339</v>
      </c>
      <c r="B23" s="338">
        <f t="shared" si="0"/>
        <v>768416</v>
      </c>
      <c r="C23" s="246">
        <v>370907</v>
      </c>
      <c r="D23" s="246">
        <v>397509</v>
      </c>
      <c r="E23" s="246">
        <f t="shared" si="1"/>
        <v>93.30782447693008</v>
      </c>
      <c r="F23" s="251">
        <f>B23-B22</f>
        <v>6816</v>
      </c>
      <c r="G23" s="253">
        <f>100*F23/B22</f>
        <v>0.8949579831932774</v>
      </c>
      <c r="H23" s="255">
        <v>158118</v>
      </c>
      <c r="I23" s="157" t="s">
        <v>199</v>
      </c>
      <c r="J23" s="344">
        <f t="shared" si="2"/>
        <v>1152325</v>
      </c>
      <c r="K23" s="258">
        <v>557664</v>
      </c>
      <c r="L23" s="258">
        <v>594661</v>
      </c>
      <c r="M23" s="258">
        <f t="shared" si="3"/>
        <v>93.77847210427454</v>
      </c>
      <c r="N23" s="263">
        <f>J23-J22</f>
        <v>8603</v>
      </c>
      <c r="O23" s="265">
        <f>100*N23/J22</f>
        <v>0.7521932777370725</v>
      </c>
      <c r="P23" s="258">
        <v>338066</v>
      </c>
    </row>
    <row r="24" spans="1:16" ht="15" customHeight="1">
      <c r="A24" s="154">
        <v>11</v>
      </c>
      <c r="B24" s="338">
        <f t="shared" si="0"/>
        <v>770800</v>
      </c>
      <c r="C24" s="246">
        <v>371900</v>
      </c>
      <c r="D24" s="246">
        <v>398900</v>
      </c>
      <c r="E24" s="246">
        <f t="shared" si="1"/>
        <v>93.23138631235899</v>
      </c>
      <c r="F24" s="251">
        <f>B24-B23</f>
        <v>2384</v>
      </c>
      <c r="G24" s="253">
        <f>100*F24/B23</f>
        <v>0.3102486153333611</v>
      </c>
      <c r="H24" s="255">
        <v>155964</v>
      </c>
      <c r="I24" s="157" t="s">
        <v>200</v>
      </c>
      <c r="J24" s="344">
        <f t="shared" si="2"/>
        <v>1155470</v>
      </c>
      <c r="K24" s="258">
        <v>559046</v>
      </c>
      <c r="L24" s="258">
        <v>596424</v>
      </c>
      <c r="M24" s="258">
        <f t="shared" si="3"/>
        <v>93.73298190549005</v>
      </c>
      <c r="N24" s="263">
        <f>J24-J23</f>
        <v>3145</v>
      </c>
      <c r="O24" s="265">
        <f>100*N24/J23</f>
        <v>0.2729264747358601</v>
      </c>
      <c r="P24" s="258">
        <v>341344</v>
      </c>
    </row>
    <row r="25" spans="1:16" ht="15" customHeight="1">
      <c r="A25" s="154"/>
      <c r="B25" s="246"/>
      <c r="C25" s="246"/>
      <c r="D25" s="246"/>
      <c r="E25" s="246"/>
      <c r="F25" s="251"/>
      <c r="G25" s="253"/>
      <c r="H25" s="255"/>
      <c r="I25" s="157"/>
      <c r="J25" s="258"/>
      <c r="K25" s="258"/>
      <c r="L25" s="258"/>
      <c r="M25" s="258"/>
      <c r="N25" s="263"/>
      <c r="O25" s="265"/>
      <c r="P25" s="258"/>
    </row>
    <row r="26" spans="1:16" ht="15" customHeight="1">
      <c r="A26" s="154">
        <v>12</v>
      </c>
      <c r="B26" s="338">
        <f t="shared" si="0"/>
        <v>773200</v>
      </c>
      <c r="C26" s="246">
        <v>373100</v>
      </c>
      <c r="D26" s="246">
        <v>400100</v>
      </c>
      <c r="E26" s="246">
        <f t="shared" si="1"/>
        <v>93.25168707823045</v>
      </c>
      <c r="F26" s="251">
        <f>B26-B24</f>
        <v>2400</v>
      </c>
      <c r="G26" s="253">
        <f>100*F26/B24</f>
        <v>0.3113648157758173</v>
      </c>
      <c r="H26" s="255">
        <v>155828</v>
      </c>
      <c r="I26" s="157" t="s">
        <v>201</v>
      </c>
      <c r="J26" s="344">
        <f t="shared" si="2"/>
        <v>1157474</v>
      </c>
      <c r="K26" s="258">
        <v>559769</v>
      </c>
      <c r="L26" s="258">
        <v>597705</v>
      </c>
      <c r="M26" s="258">
        <f t="shared" si="3"/>
        <v>93.65305627357978</v>
      </c>
      <c r="N26" s="263">
        <f>J26-J24</f>
        <v>2004</v>
      </c>
      <c r="O26" s="265">
        <f>100*N26/J24</f>
        <v>0.17343591785161017</v>
      </c>
      <c r="P26" s="258">
        <v>344754</v>
      </c>
    </row>
    <row r="27" spans="1:16" ht="15" customHeight="1">
      <c r="A27" s="154">
        <v>13</v>
      </c>
      <c r="B27" s="338">
        <f t="shared" si="0"/>
        <v>775600</v>
      </c>
      <c r="C27" s="246">
        <v>374100</v>
      </c>
      <c r="D27" s="246">
        <v>401500</v>
      </c>
      <c r="E27" s="246">
        <f t="shared" si="1"/>
        <v>93.17559153175591</v>
      </c>
      <c r="F27" s="251">
        <f>B27-B26</f>
        <v>2400</v>
      </c>
      <c r="G27" s="253">
        <f>100*F27/B26</f>
        <v>0.3103983445421624</v>
      </c>
      <c r="H27" s="255">
        <v>155771</v>
      </c>
      <c r="I27" s="157" t="s">
        <v>203</v>
      </c>
      <c r="J27" s="344">
        <f t="shared" si="2"/>
        <v>1159972</v>
      </c>
      <c r="K27" s="258">
        <v>560659</v>
      </c>
      <c r="L27" s="258">
        <v>599313</v>
      </c>
      <c r="M27" s="258">
        <f t="shared" si="3"/>
        <v>93.55028173925811</v>
      </c>
      <c r="N27" s="263">
        <f>J27-J26</f>
        <v>2498</v>
      </c>
      <c r="O27" s="265">
        <f>100*N27/J26</f>
        <v>0.21581478288065217</v>
      </c>
      <c r="P27" s="258">
        <v>348258</v>
      </c>
    </row>
    <row r="28" spans="1:16" ht="15" customHeight="1">
      <c r="A28" s="154">
        <v>14</v>
      </c>
      <c r="B28" s="338">
        <f t="shared" si="0"/>
        <v>777100</v>
      </c>
      <c r="C28" s="246">
        <v>374200</v>
      </c>
      <c r="D28" s="246">
        <v>402900</v>
      </c>
      <c r="E28" s="246">
        <f t="shared" si="1"/>
        <v>92.87664432861752</v>
      </c>
      <c r="F28" s="251">
        <f>B28-B27</f>
        <v>1500</v>
      </c>
      <c r="G28" s="253">
        <f>100*F28/B27</f>
        <v>0.1933986591026302</v>
      </c>
      <c r="H28" s="255">
        <v>156537</v>
      </c>
      <c r="I28" s="157" t="s">
        <v>204</v>
      </c>
      <c r="J28" s="344">
        <f t="shared" si="2"/>
        <v>1160897</v>
      </c>
      <c r="K28" s="258">
        <v>560758</v>
      </c>
      <c r="L28" s="258">
        <v>600139</v>
      </c>
      <c r="M28" s="258">
        <f t="shared" si="3"/>
        <v>93.43802019198885</v>
      </c>
      <c r="N28" s="263">
        <f>J28-J27</f>
        <v>925</v>
      </c>
      <c r="O28" s="265">
        <f>100*N28/J27</f>
        <v>0.07974330414872083</v>
      </c>
      <c r="P28" s="258">
        <v>352284</v>
      </c>
    </row>
    <row r="29" spans="1:16" ht="15" customHeight="1">
      <c r="A29" s="239" t="s">
        <v>340</v>
      </c>
      <c r="B29" s="338">
        <f t="shared" si="0"/>
        <v>757676</v>
      </c>
      <c r="C29" s="246">
        <v>363922</v>
      </c>
      <c r="D29" s="246">
        <v>393754</v>
      </c>
      <c r="E29" s="246">
        <f t="shared" si="1"/>
        <v>92.42369601324685</v>
      </c>
      <c r="F29" s="251">
        <f>B29-B28</f>
        <v>-19424</v>
      </c>
      <c r="G29" s="253">
        <f>100*F29/B28</f>
        <v>-2.4995496075151205</v>
      </c>
      <c r="H29" s="255">
        <v>158886</v>
      </c>
      <c r="I29" s="157" t="s">
        <v>205</v>
      </c>
      <c r="J29" s="344">
        <f t="shared" si="2"/>
        <v>1164628</v>
      </c>
      <c r="K29" s="258">
        <v>562684</v>
      </c>
      <c r="L29" s="258">
        <v>601944</v>
      </c>
      <c r="M29" s="258">
        <f t="shared" si="3"/>
        <v>93.47779859920524</v>
      </c>
      <c r="N29" s="263">
        <f>J29-J28</f>
        <v>3731</v>
      </c>
      <c r="O29" s="265">
        <f>100*N29/J28</f>
        <v>0.32138940836267127</v>
      </c>
      <c r="P29" s="258">
        <v>361157</v>
      </c>
    </row>
    <row r="30" spans="1:16" ht="15" customHeight="1">
      <c r="A30" s="154">
        <v>16</v>
      </c>
      <c r="B30" s="338">
        <f t="shared" si="0"/>
        <v>757700</v>
      </c>
      <c r="C30" s="246">
        <v>360900</v>
      </c>
      <c r="D30" s="246">
        <v>396800</v>
      </c>
      <c r="E30" s="246">
        <f t="shared" si="1"/>
        <v>90.95262096774194</v>
      </c>
      <c r="F30" s="251">
        <f>B30-B29</f>
        <v>24</v>
      </c>
      <c r="G30" s="253">
        <f>100*F30/B29</f>
        <v>0.0031675808656998505</v>
      </c>
      <c r="H30" s="257" t="s">
        <v>2</v>
      </c>
      <c r="I30" s="157" t="s">
        <v>187</v>
      </c>
      <c r="J30" s="344">
        <f t="shared" si="2"/>
        <v>1166455</v>
      </c>
      <c r="K30" s="258">
        <v>563074</v>
      </c>
      <c r="L30" s="258">
        <v>603381</v>
      </c>
      <c r="M30" s="258">
        <f t="shared" si="3"/>
        <v>93.31980953990927</v>
      </c>
      <c r="N30" s="263">
        <f>J30-J29</f>
        <v>1827</v>
      </c>
      <c r="O30" s="265">
        <f>100*N30/J29</f>
        <v>0.15687412633046777</v>
      </c>
      <c r="P30" s="258">
        <v>365374</v>
      </c>
    </row>
    <row r="31" spans="1:16" ht="15" customHeight="1">
      <c r="A31" s="154"/>
      <c r="B31" s="246"/>
      <c r="C31" s="246"/>
      <c r="D31" s="246"/>
      <c r="E31" s="246"/>
      <c r="F31" s="251"/>
      <c r="G31" s="253"/>
      <c r="H31" s="255"/>
      <c r="I31" s="157"/>
      <c r="J31" s="258"/>
      <c r="K31" s="258"/>
      <c r="L31" s="258"/>
      <c r="M31" s="258"/>
      <c r="N31" s="263"/>
      <c r="O31" s="265"/>
      <c r="P31" s="258"/>
    </row>
    <row r="32" spans="1:16" ht="15" customHeight="1">
      <c r="A32" s="154">
        <v>17</v>
      </c>
      <c r="B32" s="338">
        <f t="shared" si="0"/>
        <v>761800</v>
      </c>
      <c r="C32" s="246">
        <v>355700</v>
      </c>
      <c r="D32" s="246">
        <v>406100</v>
      </c>
      <c r="E32" s="246">
        <f t="shared" si="1"/>
        <v>87.58926372814578</v>
      </c>
      <c r="F32" s="251">
        <f>B32-B30</f>
        <v>4100</v>
      </c>
      <c r="G32" s="253">
        <f>100*F32/B30</f>
        <v>0.5411112577537284</v>
      </c>
      <c r="H32" s="257" t="s">
        <v>2</v>
      </c>
      <c r="I32" s="157" t="s">
        <v>189</v>
      </c>
      <c r="J32" s="344">
        <f t="shared" si="2"/>
        <v>1168925</v>
      </c>
      <c r="K32" s="258">
        <v>563981</v>
      </c>
      <c r="L32" s="258">
        <v>604944</v>
      </c>
      <c r="M32" s="258">
        <f t="shared" si="3"/>
        <v>93.22862942685605</v>
      </c>
      <c r="N32" s="263">
        <f>J32-J30</f>
        <v>2470</v>
      </c>
      <c r="O32" s="265">
        <f>100*N32/J30</f>
        <v>0.21175270370481503</v>
      </c>
      <c r="P32" s="258">
        <v>370090</v>
      </c>
    </row>
    <row r="33" spans="1:16" ht="15" customHeight="1">
      <c r="A33" s="154">
        <v>18</v>
      </c>
      <c r="B33" s="338">
        <f t="shared" si="0"/>
        <v>761600</v>
      </c>
      <c r="C33" s="246">
        <v>347700</v>
      </c>
      <c r="D33" s="246">
        <v>413900</v>
      </c>
      <c r="E33" s="246">
        <f t="shared" si="1"/>
        <v>84.00579850205364</v>
      </c>
      <c r="F33" s="251">
        <f>B33-B32</f>
        <v>-200</v>
      </c>
      <c r="G33" s="253">
        <f>100*F33/B32</f>
        <v>-0.026253609871357313</v>
      </c>
      <c r="H33" s="257" t="s">
        <v>2</v>
      </c>
      <c r="I33" s="157" t="s">
        <v>206</v>
      </c>
      <c r="J33" s="344">
        <f t="shared" si="2"/>
        <v>1170912</v>
      </c>
      <c r="K33" s="258">
        <v>564827</v>
      </c>
      <c r="L33" s="258">
        <v>606085</v>
      </c>
      <c r="M33" s="258">
        <f t="shared" si="3"/>
        <v>93.19270399366425</v>
      </c>
      <c r="N33" s="263">
        <f>J33-J32</f>
        <v>1987</v>
      </c>
      <c r="O33" s="265">
        <f>100*N33/J32</f>
        <v>0.16998524285133776</v>
      </c>
      <c r="P33" s="258">
        <v>374294</v>
      </c>
    </row>
    <row r="34" spans="1:16" ht="15" customHeight="1">
      <c r="A34" s="154">
        <v>19</v>
      </c>
      <c r="B34" s="338">
        <f t="shared" si="0"/>
        <v>743672</v>
      </c>
      <c r="C34" s="246">
        <v>333341</v>
      </c>
      <c r="D34" s="246">
        <v>410331</v>
      </c>
      <c r="E34" s="246">
        <f t="shared" si="1"/>
        <v>81.23709882996897</v>
      </c>
      <c r="F34" s="251">
        <f>B34-B33</f>
        <v>-17928</v>
      </c>
      <c r="G34" s="253">
        <f>100*F34/B33</f>
        <v>-2.3539915966386555</v>
      </c>
      <c r="H34" s="255">
        <v>169117</v>
      </c>
      <c r="I34" s="157" t="s">
        <v>192</v>
      </c>
      <c r="J34" s="344">
        <f t="shared" si="2"/>
        <v>1173301</v>
      </c>
      <c r="K34" s="258">
        <v>566081</v>
      </c>
      <c r="L34" s="258">
        <v>607220</v>
      </c>
      <c r="M34" s="258">
        <f t="shared" si="3"/>
        <v>93.22502552616844</v>
      </c>
      <c r="N34" s="263">
        <f>J34-J33</f>
        <v>2389</v>
      </c>
      <c r="O34" s="265">
        <f>100*N34/J33</f>
        <v>0.20402899620125167</v>
      </c>
      <c r="P34" s="258">
        <v>378692</v>
      </c>
    </row>
    <row r="35" spans="1:16" ht="15" customHeight="1">
      <c r="A35" s="154">
        <v>20</v>
      </c>
      <c r="B35" s="338">
        <f t="shared" si="0"/>
        <v>887510</v>
      </c>
      <c r="C35" s="246">
        <v>405264</v>
      </c>
      <c r="D35" s="246">
        <v>482246</v>
      </c>
      <c r="E35" s="246">
        <f t="shared" si="1"/>
        <v>84.03677791002931</v>
      </c>
      <c r="F35" s="251">
        <f>B35-B34</f>
        <v>143838</v>
      </c>
      <c r="G35" s="253">
        <f>100*F35/B34</f>
        <v>19.341591454297056</v>
      </c>
      <c r="H35" s="255">
        <v>186375</v>
      </c>
      <c r="I35" s="157" t="s">
        <v>207</v>
      </c>
      <c r="J35" s="344">
        <f t="shared" si="2"/>
        <v>1180068</v>
      </c>
      <c r="K35" s="258">
        <v>570835</v>
      </c>
      <c r="L35" s="258">
        <v>609233</v>
      </c>
      <c r="M35" s="258">
        <f t="shared" si="3"/>
        <v>93.69732105778905</v>
      </c>
      <c r="N35" s="263">
        <f>J35-J34</f>
        <v>6767</v>
      </c>
      <c r="O35" s="265">
        <f>100*N35/J34</f>
        <v>0.5767488479085929</v>
      </c>
      <c r="P35" s="258">
        <v>390212</v>
      </c>
    </row>
    <row r="36" spans="1:16" ht="15" customHeight="1">
      <c r="A36" s="154">
        <v>21</v>
      </c>
      <c r="B36" s="338">
        <f t="shared" si="0"/>
        <v>877197</v>
      </c>
      <c r="C36" s="246">
        <v>407430</v>
      </c>
      <c r="D36" s="246">
        <v>469767</v>
      </c>
      <c r="E36" s="246">
        <f t="shared" si="1"/>
        <v>86.73023009279068</v>
      </c>
      <c r="F36" s="251">
        <f>B36-B35</f>
        <v>-10313</v>
      </c>
      <c r="G36" s="253">
        <f>100*F36/B35</f>
        <v>-1.162015075886469</v>
      </c>
      <c r="H36" s="255">
        <v>187181</v>
      </c>
      <c r="I36" s="157" t="s">
        <v>195</v>
      </c>
      <c r="J36" s="344">
        <f t="shared" si="2"/>
        <v>1182523</v>
      </c>
      <c r="K36" s="258">
        <v>571912</v>
      </c>
      <c r="L36" s="258">
        <v>610611</v>
      </c>
      <c r="M36" s="258">
        <f t="shared" si="3"/>
        <v>93.66224977931941</v>
      </c>
      <c r="N36" s="263">
        <f>J36-J35</f>
        <v>2455</v>
      </c>
      <c r="O36" s="265">
        <f>100*N36/J35</f>
        <v>0.20803885877762976</v>
      </c>
      <c r="P36" s="258">
        <v>395740</v>
      </c>
    </row>
    <row r="37" spans="1:16" ht="15" customHeight="1">
      <c r="A37" s="154"/>
      <c r="B37" s="246"/>
      <c r="C37" s="246"/>
      <c r="D37" s="246"/>
      <c r="E37" s="246"/>
      <c r="F37" s="251"/>
      <c r="G37" s="253"/>
      <c r="H37" s="255"/>
      <c r="I37" s="157"/>
      <c r="J37" s="258"/>
      <c r="K37" s="258"/>
      <c r="L37" s="258"/>
      <c r="M37" s="258"/>
      <c r="N37" s="263"/>
      <c r="O37" s="265"/>
      <c r="P37" s="258"/>
    </row>
    <row r="38" spans="1:16" ht="15" customHeight="1">
      <c r="A38" s="238" t="s">
        <v>341</v>
      </c>
      <c r="B38" s="338">
        <f t="shared" si="0"/>
        <v>927743</v>
      </c>
      <c r="C38" s="246">
        <v>443872</v>
      </c>
      <c r="D38" s="246">
        <v>483871</v>
      </c>
      <c r="E38" s="246">
        <f t="shared" si="1"/>
        <v>91.73354055109729</v>
      </c>
      <c r="F38" s="251">
        <f>B38-B36</f>
        <v>50546</v>
      </c>
      <c r="G38" s="253">
        <f>100*F38/B36</f>
        <v>5.762217609043351</v>
      </c>
      <c r="H38" s="255">
        <v>195257</v>
      </c>
      <c r="I38" s="157" t="s">
        <v>197</v>
      </c>
      <c r="J38" s="344">
        <f t="shared" si="2"/>
        <v>1183239</v>
      </c>
      <c r="K38" s="258">
        <v>572143</v>
      </c>
      <c r="L38" s="258">
        <v>611096</v>
      </c>
      <c r="M38" s="258">
        <f t="shared" si="3"/>
        <v>93.62571510859178</v>
      </c>
      <c r="N38" s="263">
        <f>J38-J36</f>
        <v>716</v>
      </c>
      <c r="O38" s="265">
        <f>100*N38/J36</f>
        <v>0.06054850518763694</v>
      </c>
      <c r="P38" s="258">
        <v>400689</v>
      </c>
    </row>
    <row r="39" spans="1:16" ht="15" customHeight="1">
      <c r="A39" s="154">
        <v>23</v>
      </c>
      <c r="B39" s="338">
        <f t="shared" si="0"/>
        <v>942000</v>
      </c>
      <c r="C39" s="246">
        <v>450800</v>
      </c>
      <c r="D39" s="246">
        <v>491200</v>
      </c>
      <c r="E39" s="246">
        <f t="shared" si="1"/>
        <v>91.77524429967427</v>
      </c>
      <c r="F39" s="251">
        <f>B39-B38</f>
        <v>14257</v>
      </c>
      <c r="G39" s="253">
        <f>100*F39/B38</f>
        <v>1.5367402394844263</v>
      </c>
      <c r="H39" s="255">
        <v>194824</v>
      </c>
      <c r="I39" s="157" t="s">
        <v>208</v>
      </c>
      <c r="J39" s="344">
        <f t="shared" si="2"/>
        <v>1184032</v>
      </c>
      <c r="K39" s="258">
        <v>572786</v>
      </c>
      <c r="L39" s="258">
        <v>611246</v>
      </c>
      <c r="M39" s="258">
        <f t="shared" si="3"/>
        <v>93.70793428505054</v>
      </c>
      <c r="N39" s="263">
        <f>J39-J38</f>
        <v>793</v>
      </c>
      <c r="O39" s="265">
        <f>100*N39/J38</f>
        <v>0.06701942718250498</v>
      </c>
      <c r="P39" s="258">
        <v>405663</v>
      </c>
    </row>
    <row r="40" spans="1:16" ht="15" customHeight="1">
      <c r="A40" s="154">
        <v>24</v>
      </c>
      <c r="B40" s="338">
        <f t="shared" si="0"/>
        <v>965100</v>
      </c>
      <c r="C40" s="246">
        <v>463700</v>
      </c>
      <c r="D40" s="246">
        <v>501400</v>
      </c>
      <c r="E40" s="246">
        <f t="shared" si="1"/>
        <v>92.48105305145593</v>
      </c>
      <c r="F40" s="251">
        <f>B40-B39</f>
        <v>23100</v>
      </c>
      <c r="G40" s="253">
        <f>100*F40/B39</f>
        <v>2.4522292993630574</v>
      </c>
      <c r="H40" s="255">
        <v>196218</v>
      </c>
      <c r="I40" s="157" t="s">
        <v>182</v>
      </c>
      <c r="J40" s="344">
        <f t="shared" si="2"/>
        <v>1183881</v>
      </c>
      <c r="K40" s="258">
        <v>572688</v>
      </c>
      <c r="L40" s="258">
        <v>611193</v>
      </c>
      <c r="M40" s="258">
        <f t="shared" si="3"/>
        <v>93.70002601469585</v>
      </c>
      <c r="N40" s="263">
        <f>J40-J39</f>
        <v>-151</v>
      </c>
      <c r="O40" s="265">
        <f>100*N40/J39</f>
        <v>-0.012753033701791844</v>
      </c>
      <c r="P40" s="258">
        <v>410365</v>
      </c>
    </row>
    <row r="41" spans="1:16" ht="15" customHeight="1">
      <c r="A41" s="238" t="s">
        <v>342</v>
      </c>
      <c r="B41" s="338">
        <f t="shared" si="0"/>
        <v>957279</v>
      </c>
      <c r="C41" s="246">
        <v>460859</v>
      </c>
      <c r="D41" s="246">
        <v>496420</v>
      </c>
      <c r="E41" s="246">
        <f t="shared" si="1"/>
        <v>92.83650940735667</v>
      </c>
      <c r="F41" s="251">
        <f>B41-B40</f>
        <v>-7821</v>
      </c>
      <c r="G41" s="253">
        <f>100*F41/B40</f>
        <v>-0.8103823437985701</v>
      </c>
      <c r="H41" s="255">
        <v>194652</v>
      </c>
      <c r="I41" s="157" t="s">
        <v>209</v>
      </c>
      <c r="J41" s="344">
        <f t="shared" si="2"/>
        <v>1180977</v>
      </c>
      <c r="K41" s="258">
        <v>572244</v>
      </c>
      <c r="L41" s="258">
        <v>608733</v>
      </c>
      <c r="M41" s="258">
        <f t="shared" si="3"/>
        <v>94.00574636170538</v>
      </c>
      <c r="N41" s="263">
        <f>J41-J40</f>
        <v>-2904</v>
      </c>
      <c r="O41" s="265">
        <f>100*N41/J40</f>
        <v>-0.2452949240675372</v>
      </c>
      <c r="P41" s="258">
        <v>411341</v>
      </c>
    </row>
    <row r="42" spans="1:16" ht="15" customHeight="1">
      <c r="A42" s="154">
        <v>26</v>
      </c>
      <c r="B42" s="338">
        <f t="shared" si="0"/>
        <v>960100</v>
      </c>
      <c r="C42" s="246">
        <v>462200</v>
      </c>
      <c r="D42" s="246">
        <v>497900</v>
      </c>
      <c r="E42" s="246">
        <f t="shared" si="1"/>
        <v>92.82988551918056</v>
      </c>
      <c r="F42" s="251">
        <f>B42-B41</f>
        <v>2821</v>
      </c>
      <c r="G42" s="253">
        <f>100*F42/B41</f>
        <v>0.294689427011352</v>
      </c>
      <c r="H42" s="255">
        <v>195709</v>
      </c>
      <c r="I42" s="157" t="s">
        <v>202</v>
      </c>
      <c r="J42" s="344">
        <f t="shared" si="2"/>
        <v>1180525</v>
      </c>
      <c r="K42" s="258">
        <v>571724</v>
      </c>
      <c r="L42" s="258">
        <v>608801</v>
      </c>
      <c r="M42" s="258">
        <f t="shared" si="3"/>
        <v>93.9098326053998</v>
      </c>
      <c r="N42" s="263">
        <f>J42-J41</f>
        <v>-452</v>
      </c>
      <c r="O42" s="265">
        <f>100*N42/J41</f>
        <v>-0.038273395671549915</v>
      </c>
      <c r="P42" s="258">
        <v>415339</v>
      </c>
    </row>
    <row r="43" spans="1:16" ht="15" customHeight="1">
      <c r="A43" s="154"/>
      <c r="B43" s="246"/>
      <c r="C43" s="246"/>
      <c r="D43" s="246"/>
      <c r="E43" s="246"/>
      <c r="F43" s="251"/>
      <c r="G43" s="253"/>
      <c r="H43" s="255"/>
      <c r="I43" s="157"/>
      <c r="J43" s="258"/>
      <c r="K43" s="258"/>
      <c r="L43" s="258"/>
      <c r="M43" s="258"/>
      <c r="N43" s="263"/>
      <c r="O43" s="265"/>
      <c r="P43" s="258"/>
    </row>
    <row r="44" spans="1:16" ht="15" customHeight="1">
      <c r="A44" s="154">
        <v>27</v>
      </c>
      <c r="B44" s="338">
        <f t="shared" si="0"/>
        <v>959300</v>
      </c>
      <c r="C44" s="246">
        <v>461600</v>
      </c>
      <c r="D44" s="246">
        <v>497700</v>
      </c>
      <c r="E44" s="246">
        <f t="shared" si="1"/>
        <v>92.74663451878642</v>
      </c>
      <c r="F44" s="251">
        <f>B44-B42</f>
        <v>-800</v>
      </c>
      <c r="G44" s="253">
        <f>100*F44/B42</f>
        <v>-0.08332465368190814</v>
      </c>
      <c r="H44" s="255">
        <v>195490</v>
      </c>
      <c r="I44" s="158" t="s">
        <v>14</v>
      </c>
      <c r="J44" s="350">
        <f t="shared" si="2"/>
        <v>1180565</v>
      </c>
      <c r="K44" s="262">
        <v>571636</v>
      </c>
      <c r="L44" s="262">
        <v>608929</v>
      </c>
      <c r="M44" s="262">
        <f t="shared" si="3"/>
        <v>93.87564067403589</v>
      </c>
      <c r="N44" s="351">
        <f>J44-J42</f>
        <v>40</v>
      </c>
      <c r="O44" s="352">
        <f>100*N44/J42</f>
        <v>0.003388322991889202</v>
      </c>
      <c r="P44" s="262">
        <v>419706</v>
      </c>
    </row>
    <row r="45" spans="1:16" ht="15" customHeight="1">
      <c r="A45" s="154">
        <v>28</v>
      </c>
      <c r="B45" s="338">
        <f t="shared" si="0"/>
        <v>958000</v>
      </c>
      <c r="C45" s="246">
        <v>461100</v>
      </c>
      <c r="D45" s="246">
        <v>496900</v>
      </c>
      <c r="E45" s="246">
        <f t="shared" si="1"/>
        <v>92.79533105252565</v>
      </c>
      <c r="F45" s="251">
        <f>B45-B44</f>
        <v>-1300</v>
      </c>
      <c r="G45" s="253">
        <f>100*F45/B44</f>
        <v>-0.13551548003752736</v>
      </c>
      <c r="H45" s="255">
        <v>196079</v>
      </c>
      <c r="I45" s="242"/>
      <c r="J45" s="259"/>
      <c r="K45" s="259"/>
      <c r="L45" s="259"/>
      <c r="M45" s="259"/>
      <c r="N45" s="264"/>
      <c r="O45" s="266"/>
      <c r="P45" s="259"/>
    </row>
    <row r="46" spans="1:16" ht="15" customHeight="1">
      <c r="A46" s="154">
        <v>29</v>
      </c>
      <c r="B46" s="338">
        <f t="shared" si="0"/>
        <v>962400</v>
      </c>
      <c r="C46" s="246">
        <v>462700</v>
      </c>
      <c r="D46" s="246">
        <v>499700</v>
      </c>
      <c r="E46" s="246">
        <f t="shared" si="1"/>
        <v>92.59555733440064</v>
      </c>
      <c r="F46" s="251">
        <f>B46-B45</f>
        <v>4400</v>
      </c>
      <c r="G46" s="253">
        <f>100*F46/B45</f>
        <v>0.4592901878914405</v>
      </c>
      <c r="H46" s="255">
        <v>197301</v>
      </c>
      <c r="I46" s="243" t="s">
        <v>348</v>
      </c>
      <c r="J46" s="344">
        <f t="shared" si="2"/>
        <v>1181001</v>
      </c>
      <c r="K46" s="345">
        <v>571957</v>
      </c>
      <c r="L46" s="345">
        <v>609044</v>
      </c>
      <c r="M46" s="258">
        <f t="shared" si="3"/>
        <v>93.91062057913715</v>
      </c>
      <c r="N46" s="263">
        <v>-66</v>
      </c>
      <c r="O46" s="265">
        <v>-0.01</v>
      </c>
      <c r="P46" s="260">
        <v>416393</v>
      </c>
    </row>
    <row r="47" spans="1:16" ht="15" customHeight="1">
      <c r="A47" s="236" t="s">
        <v>343</v>
      </c>
      <c r="B47" s="338">
        <f t="shared" si="0"/>
        <v>966187</v>
      </c>
      <c r="C47" s="246">
        <v>463477</v>
      </c>
      <c r="D47" s="246">
        <v>502710</v>
      </c>
      <c r="E47" s="246">
        <f t="shared" si="1"/>
        <v>92.1956993097412</v>
      </c>
      <c r="F47" s="251">
        <f>B47-B46</f>
        <v>3787</v>
      </c>
      <c r="G47" s="253">
        <f>100*F47/B46</f>
        <v>0.3934954280964256</v>
      </c>
      <c r="H47" s="255">
        <v>198161</v>
      </c>
      <c r="I47" s="244" t="s">
        <v>349</v>
      </c>
      <c r="J47" s="344">
        <f t="shared" si="2"/>
        <v>1180954</v>
      </c>
      <c r="K47" s="345">
        <v>571947</v>
      </c>
      <c r="L47" s="345">
        <v>609007</v>
      </c>
      <c r="M47" s="258">
        <f t="shared" si="3"/>
        <v>93.91468406767082</v>
      </c>
      <c r="N47" s="263">
        <f>J47-J46</f>
        <v>-47</v>
      </c>
      <c r="O47" s="265">
        <f>100*N47/J46</f>
        <v>-0.003979674869030594</v>
      </c>
      <c r="P47" s="260">
        <v>416548</v>
      </c>
    </row>
    <row r="48" spans="1:16" ht="15" customHeight="1">
      <c r="A48" s="154">
        <v>31</v>
      </c>
      <c r="B48" s="338">
        <f t="shared" si="0"/>
        <v>968531</v>
      </c>
      <c r="C48" s="246">
        <v>463670</v>
      </c>
      <c r="D48" s="246">
        <v>504861</v>
      </c>
      <c r="E48" s="246">
        <f t="shared" si="1"/>
        <v>91.84112062528102</v>
      </c>
      <c r="F48" s="251">
        <f>B48-B47</f>
        <v>2344</v>
      </c>
      <c r="G48" s="253">
        <f>100*F48/B47</f>
        <v>0.2426031399718688</v>
      </c>
      <c r="H48" s="255">
        <v>199927</v>
      </c>
      <c r="I48" s="244" t="s">
        <v>350</v>
      </c>
      <c r="J48" s="344">
        <f t="shared" si="2"/>
        <v>1180755</v>
      </c>
      <c r="K48" s="345">
        <v>571843</v>
      </c>
      <c r="L48" s="345">
        <v>608912</v>
      </c>
      <c r="M48" s="258">
        <f t="shared" si="3"/>
        <v>93.91225661507738</v>
      </c>
      <c r="N48" s="263">
        <f>J48-J47</f>
        <v>-199</v>
      </c>
      <c r="O48" s="265">
        <f>100*N48/J47</f>
        <v>-0.016850783349732504</v>
      </c>
      <c r="P48" s="260">
        <v>416542</v>
      </c>
    </row>
    <row r="49" spans="1:16" ht="15" customHeight="1">
      <c r="A49" s="154"/>
      <c r="B49" s="246"/>
      <c r="C49" s="246"/>
      <c r="D49" s="246"/>
      <c r="E49" s="246"/>
      <c r="F49" s="251"/>
      <c r="G49" s="253"/>
      <c r="H49" s="255"/>
      <c r="I49" s="159"/>
      <c r="J49" s="345"/>
      <c r="K49" s="345"/>
      <c r="L49" s="345"/>
      <c r="M49" s="258"/>
      <c r="N49" s="263"/>
      <c r="O49" s="265"/>
      <c r="P49" s="260"/>
    </row>
    <row r="50" spans="1:16" ht="15" customHeight="1">
      <c r="A50" s="154">
        <v>32</v>
      </c>
      <c r="B50" s="338">
        <f t="shared" si="0"/>
        <v>971390</v>
      </c>
      <c r="C50" s="246">
        <v>463818</v>
      </c>
      <c r="D50" s="246">
        <v>507572</v>
      </c>
      <c r="E50" s="246">
        <f t="shared" si="1"/>
        <v>91.37974513960582</v>
      </c>
      <c r="F50" s="251">
        <f>B50-B48</f>
        <v>2859</v>
      </c>
      <c r="G50" s="253">
        <f>100*F50/B48</f>
        <v>0.29518931247425223</v>
      </c>
      <c r="H50" s="255">
        <v>199795</v>
      </c>
      <c r="I50" s="244" t="s">
        <v>352</v>
      </c>
      <c r="J50" s="344">
        <f t="shared" si="2"/>
        <v>1177500</v>
      </c>
      <c r="K50" s="345">
        <v>569782</v>
      </c>
      <c r="L50" s="345">
        <v>607718</v>
      </c>
      <c r="M50" s="258">
        <f t="shared" si="3"/>
        <v>93.75763100648656</v>
      </c>
      <c r="N50" s="263">
        <f>J50-J48</f>
        <v>-3255</v>
      </c>
      <c r="O50" s="265">
        <f>100*N50/J48</f>
        <v>-0.27567107486311726</v>
      </c>
      <c r="P50" s="260">
        <v>415324</v>
      </c>
    </row>
    <row r="51" spans="1:16" ht="15" customHeight="1">
      <c r="A51" s="154">
        <v>33</v>
      </c>
      <c r="B51" s="338">
        <f t="shared" si="0"/>
        <v>972808</v>
      </c>
      <c r="C51" s="246">
        <v>463779</v>
      </c>
      <c r="D51" s="246">
        <v>509029</v>
      </c>
      <c r="E51" s="246">
        <f t="shared" si="1"/>
        <v>91.11052611933701</v>
      </c>
      <c r="F51" s="251">
        <f>B51-B50</f>
        <v>1418</v>
      </c>
      <c r="G51" s="253">
        <f>100*F51/B50</f>
        <v>0.14597638435643767</v>
      </c>
      <c r="H51" s="255">
        <v>201747</v>
      </c>
      <c r="I51" s="244" t="s">
        <v>353</v>
      </c>
      <c r="J51" s="344">
        <f t="shared" si="2"/>
        <v>1179554</v>
      </c>
      <c r="K51" s="345">
        <v>571006</v>
      </c>
      <c r="L51" s="345">
        <v>608548</v>
      </c>
      <c r="M51" s="258">
        <f t="shared" si="3"/>
        <v>93.83088926428154</v>
      </c>
      <c r="N51" s="263">
        <f>J51-J50</f>
        <v>2054</v>
      </c>
      <c r="O51" s="265">
        <f>100*N51/J50</f>
        <v>0.17443736730360934</v>
      </c>
      <c r="P51" s="260">
        <v>417846</v>
      </c>
    </row>
    <row r="52" spans="1:16" ht="15" customHeight="1">
      <c r="A52" s="154">
        <v>34</v>
      </c>
      <c r="B52" s="338">
        <f t="shared" si="0"/>
        <v>974420</v>
      </c>
      <c r="C52" s="246">
        <v>464363</v>
      </c>
      <c r="D52" s="246">
        <v>510057</v>
      </c>
      <c r="E52" s="246">
        <f t="shared" si="1"/>
        <v>91.04139341289307</v>
      </c>
      <c r="F52" s="251">
        <f>B52-B51</f>
        <v>1612</v>
      </c>
      <c r="G52" s="253">
        <f>100*F52/B51</f>
        <v>0.16570587412932458</v>
      </c>
      <c r="H52" s="255">
        <v>202454</v>
      </c>
      <c r="I52" s="244" t="s">
        <v>354</v>
      </c>
      <c r="J52" s="344">
        <f t="shared" si="2"/>
        <v>1179686</v>
      </c>
      <c r="K52" s="345">
        <v>571030</v>
      </c>
      <c r="L52" s="345">
        <v>608656</v>
      </c>
      <c r="M52" s="258">
        <f t="shared" si="3"/>
        <v>93.81818301306485</v>
      </c>
      <c r="N52" s="263">
        <f>J52-J51</f>
        <v>132</v>
      </c>
      <c r="O52" s="265">
        <f>100*N52/J51</f>
        <v>0.011190670372021967</v>
      </c>
      <c r="P52" s="260">
        <v>418372</v>
      </c>
    </row>
    <row r="53" spans="1:16" ht="15" customHeight="1">
      <c r="A53" s="238" t="s">
        <v>344</v>
      </c>
      <c r="B53" s="338">
        <f t="shared" si="0"/>
        <v>973418</v>
      </c>
      <c r="C53" s="246">
        <v>464889</v>
      </c>
      <c r="D53" s="246">
        <v>508529</v>
      </c>
      <c r="E53" s="246">
        <f t="shared" si="1"/>
        <v>91.41838518550564</v>
      </c>
      <c r="F53" s="251">
        <f>B53-B52</f>
        <v>-1002</v>
      </c>
      <c r="G53" s="253">
        <f>100*F53/B52</f>
        <v>-0.10283040167484248</v>
      </c>
      <c r="H53" s="255">
        <v>211265</v>
      </c>
      <c r="I53" s="244" t="s">
        <v>355</v>
      </c>
      <c r="J53" s="344">
        <f t="shared" si="2"/>
        <v>1179773</v>
      </c>
      <c r="K53" s="345">
        <v>571050</v>
      </c>
      <c r="L53" s="345">
        <v>608723</v>
      </c>
      <c r="M53" s="258">
        <f t="shared" si="3"/>
        <v>93.81114234224762</v>
      </c>
      <c r="N53" s="263">
        <f>J53-J52</f>
        <v>87</v>
      </c>
      <c r="O53" s="265">
        <f>100*N53/J52</f>
        <v>0.007374843814370943</v>
      </c>
      <c r="P53" s="260">
        <v>418693</v>
      </c>
    </row>
    <row r="54" spans="1:16" ht="15" customHeight="1">
      <c r="A54" s="238" t="s">
        <v>345</v>
      </c>
      <c r="B54" s="338">
        <f t="shared" si="0"/>
        <v>976048</v>
      </c>
      <c r="C54" s="246">
        <v>465944</v>
      </c>
      <c r="D54" s="246">
        <v>510104</v>
      </c>
      <c r="E54" s="246">
        <f t="shared" si="1"/>
        <v>91.34294183146966</v>
      </c>
      <c r="F54" s="251">
        <f>B54-B53</f>
        <v>2630</v>
      </c>
      <c r="G54" s="253">
        <f>100*F54/B53</f>
        <v>0.27018197732115085</v>
      </c>
      <c r="H54" s="255">
        <v>213411</v>
      </c>
      <c r="I54" s="244" t="s">
        <v>356</v>
      </c>
      <c r="J54" s="344">
        <f t="shared" si="2"/>
        <v>1180037</v>
      </c>
      <c r="K54" s="345">
        <v>571214</v>
      </c>
      <c r="L54" s="345">
        <v>608823</v>
      </c>
      <c r="M54" s="258">
        <f t="shared" si="3"/>
        <v>93.82267095691195</v>
      </c>
      <c r="N54" s="263">
        <f>J54-J53</f>
        <v>264</v>
      </c>
      <c r="O54" s="265">
        <f>100*N54/J53</f>
        <v>0.02237718611970269</v>
      </c>
      <c r="P54" s="260">
        <v>419004</v>
      </c>
    </row>
    <row r="55" spans="1:16" ht="15" customHeight="1">
      <c r="A55" s="154"/>
      <c r="B55" s="246"/>
      <c r="C55" s="246"/>
      <c r="D55" s="246"/>
      <c r="E55" s="246"/>
      <c r="F55" s="251"/>
      <c r="G55" s="253"/>
      <c r="H55" s="255"/>
      <c r="I55" s="157"/>
      <c r="J55" s="345"/>
      <c r="K55" s="345"/>
      <c r="L55" s="345"/>
      <c r="M55" s="258"/>
      <c r="N55" s="263"/>
      <c r="O55" s="265"/>
      <c r="P55" s="260"/>
    </row>
    <row r="56" spans="1:16" ht="15" customHeight="1">
      <c r="A56" s="154">
        <v>37</v>
      </c>
      <c r="B56" s="338">
        <f t="shared" si="0"/>
        <v>975911</v>
      </c>
      <c r="C56" s="246">
        <v>465332</v>
      </c>
      <c r="D56" s="246">
        <v>510579</v>
      </c>
      <c r="E56" s="246">
        <f t="shared" si="1"/>
        <v>91.13810007853829</v>
      </c>
      <c r="F56" s="251">
        <f>B56-B54</f>
        <v>-137</v>
      </c>
      <c r="G56" s="253">
        <f>100*F56/B54</f>
        <v>-0.014036194941232398</v>
      </c>
      <c r="H56" s="255">
        <v>215824</v>
      </c>
      <c r="I56" s="244" t="s">
        <v>357</v>
      </c>
      <c r="J56" s="344">
        <f t="shared" si="2"/>
        <v>1180315</v>
      </c>
      <c r="K56" s="345">
        <v>571443</v>
      </c>
      <c r="L56" s="345">
        <v>608872</v>
      </c>
      <c r="M56" s="258">
        <f t="shared" si="3"/>
        <v>93.85273095166143</v>
      </c>
      <c r="N56" s="263">
        <f>J56-J54</f>
        <v>278</v>
      </c>
      <c r="O56" s="265">
        <f>100*N56/J54</f>
        <v>0.02355858333255652</v>
      </c>
      <c r="P56" s="260">
        <v>419382</v>
      </c>
    </row>
    <row r="57" spans="1:16" ht="15" customHeight="1">
      <c r="A57" s="154">
        <v>38</v>
      </c>
      <c r="B57" s="338">
        <f t="shared" si="0"/>
        <v>978059</v>
      </c>
      <c r="C57" s="246">
        <v>466263</v>
      </c>
      <c r="D57" s="246">
        <v>511796</v>
      </c>
      <c r="E57" s="246">
        <f t="shared" si="1"/>
        <v>91.1032911550696</v>
      </c>
      <c r="F57" s="251">
        <f>B57-B56</f>
        <v>2148</v>
      </c>
      <c r="G57" s="253">
        <f>100*F57/B56</f>
        <v>0.22010203799321865</v>
      </c>
      <c r="H57" s="255">
        <v>219942</v>
      </c>
      <c r="I57" s="244" t="s">
        <v>358</v>
      </c>
      <c r="J57" s="344">
        <f t="shared" si="2"/>
        <v>1180565</v>
      </c>
      <c r="K57" s="345">
        <v>571636</v>
      </c>
      <c r="L57" s="345">
        <v>608929</v>
      </c>
      <c r="M57" s="258">
        <f t="shared" si="3"/>
        <v>93.87564067403589</v>
      </c>
      <c r="N57" s="263">
        <f>J57-J56</f>
        <v>250</v>
      </c>
      <c r="O57" s="265">
        <f>100*N57/J56</f>
        <v>0.02118078648496376</v>
      </c>
      <c r="P57" s="260">
        <v>419706</v>
      </c>
    </row>
    <row r="58" spans="1:16" ht="15" customHeight="1">
      <c r="A58" s="154">
        <v>39</v>
      </c>
      <c r="B58" s="338">
        <f t="shared" si="0"/>
        <v>982278</v>
      </c>
      <c r="C58" s="246">
        <v>468264</v>
      </c>
      <c r="D58" s="246">
        <v>514014</v>
      </c>
      <c r="E58" s="246">
        <f t="shared" si="1"/>
        <v>91.09946421692794</v>
      </c>
      <c r="F58" s="251">
        <f>B58-B57</f>
        <v>4219</v>
      </c>
      <c r="G58" s="253">
        <f>100*F58/B57</f>
        <v>0.4313645700310513</v>
      </c>
      <c r="H58" s="255">
        <v>224085</v>
      </c>
      <c r="I58" s="244" t="s">
        <v>359</v>
      </c>
      <c r="J58" s="344">
        <f t="shared" si="2"/>
        <v>1180818</v>
      </c>
      <c r="K58" s="345">
        <v>571812</v>
      </c>
      <c r="L58" s="345">
        <v>609006</v>
      </c>
      <c r="M58" s="258">
        <f t="shared" si="3"/>
        <v>93.89267100816741</v>
      </c>
      <c r="N58" s="263">
        <f>J58-J57</f>
        <v>253</v>
      </c>
      <c r="O58" s="265">
        <f>100*N58/J57</f>
        <v>0.021430416791959783</v>
      </c>
      <c r="P58" s="260">
        <v>420241</v>
      </c>
    </row>
    <row r="59" spans="1:16" ht="15" customHeight="1">
      <c r="A59" s="238" t="s">
        <v>346</v>
      </c>
      <c r="B59" s="338">
        <f t="shared" si="0"/>
        <v>980499</v>
      </c>
      <c r="C59" s="246">
        <v>468518</v>
      </c>
      <c r="D59" s="246">
        <v>511981</v>
      </c>
      <c r="E59" s="246">
        <f t="shared" si="1"/>
        <v>91.51081778425372</v>
      </c>
      <c r="F59" s="251">
        <f>B59-B58</f>
        <v>-1779</v>
      </c>
      <c r="G59" s="253">
        <f>100*F59/B58</f>
        <v>-0.18110962477017709</v>
      </c>
      <c r="H59" s="255">
        <v>230451</v>
      </c>
      <c r="I59" s="244" t="s">
        <v>360</v>
      </c>
      <c r="J59" s="344">
        <f t="shared" si="2"/>
        <v>1180834</v>
      </c>
      <c r="K59" s="345">
        <v>571820</v>
      </c>
      <c r="L59" s="345">
        <v>609014</v>
      </c>
      <c r="M59" s="258">
        <f t="shared" si="3"/>
        <v>93.89275123396177</v>
      </c>
      <c r="N59" s="263">
        <f>J59-J58</f>
        <v>16</v>
      </c>
      <c r="O59" s="265">
        <f>100*N59/J58</f>
        <v>0.0013549928947560082</v>
      </c>
      <c r="P59" s="260">
        <v>420568</v>
      </c>
    </row>
    <row r="60" spans="1:16" ht="15" customHeight="1">
      <c r="A60" s="154">
        <v>41</v>
      </c>
      <c r="B60" s="338">
        <f t="shared" si="0"/>
        <v>980230</v>
      </c>
      <c r="C60" s="246">
        <v>468814</v>
      </c>
      <c r="D60" s="246">
        <v>511416</v>
      </c>
      <c r="E60" s="246">
        <f t="shared" si="1"/>
        <v>91.66979523519014</v>
      </c>
      <c r="F60" s="251">
        <f>B60-B59</f>
        <v>-269</v>
      </c>
      <c r="G60" s="253">
        <f>100*F60/B59</f>
        <v>-0.02743501013259575</v>
      </c>
      <c r="H60" s="255">
        <v>235357</v>
      </c>
      <c r="I60" s="243" t="s">
        <v>361</v>
      </c>
      <c r="J60" s="344">
        <f t="shared" si="2"/>
        <v>1180744</v>
      </c>
      <c r="K60" s="345">
        <v>571751</v>
      </c>
      <c r="L60" s="345">
        <v>608993</v>
      </c>
      <c r="M60" s="258">
        <f t="shared" si="3"/>
        <v>93.88465877276093</v>
      </c>
      <c r="N60" s="263">
        <f>J60-J59</f>
        <v>-90</v>
      </c>
      <c r="O60" s="265">
        <f>100*N60/J59</f>
        <v>-0.007621731759078753</v>
      </c>
      <c r="P60" s="260">
        <v>420643</v>
      </c>
    </row>
    <row r="61" spans="1:16" ht="15" customHeight="1">
      <c r="A61" s="154"/>
      <c r="B61" s="246"/>
      <c r="C61" s="246"/>
      <c r="D61" s="246"/>
      <c r="E61" s="246"/>
      <c r="F61" s="251"/>
      <c r="G61" s="253"/>
      <c r="H61" s="255"/>
      <c r="I61" s="157"/>
      <c r="J61" s="345"/>
      <c r="K61" s="345"/>
      <c r="L61" s="345"/>
      <c r="M61" s="258"/>
      <c r="N61" s="263"/>
      <c r="O61" s="265"/>
      <c r="P61" s="260"/>
    </row>
    <row r="62" spans="1:16" ht="15" customHeight="1">
      <c r="A62" s="154">
        <v>42</v>
      </c>
      <c r="B62" s="338">
        <f t="shared" si="0"/>
        <v>982420</v>
      </c>
      <c r="C62" s="246">
        <v>470469</v>
      </c>
      <c r="D62" s="246">
        <v>511951</v>
      </c>
      <c r="E62" s="246">
        <f t="shared" si="1"/>
        <v>91.89727141855373</v>
      </c>
      <c r="F62" s="251">
        <f>B62-B60</f>
        <v>2190</v>
      </c>
      <c r="G62" s="253">
        <f>100*F62/B60</f>
        <v>0.22341695316405333</v>
      </c>
      <c r="H62" s="255">
        <v>240728</v>
      </c>
      <c r="I62" s="244" t="s">
        <v>349</v>
      </c>
      <c r="J62" s="344">
        <f t="shared" si="2"/>
        <v>1180472</v>
      </c>
      <c r="K62" s="345">
        <v>571608</v>
      </c>
      <c r="L62" s="345">
        <v>608864</v>
      </c>
      <c r="M62" s="258">
        <f t="shared" si="3"/>
        <v>93.88106375151101</v>
      </c>
      <c r="N62" s="263">
        <f>J62-J60</f>
        <v>-272</v>
      </c>
      <c r="O62" s="265">
        <f>100*N62/J60</f>
        <v>-0.023036322860840282</v>
      </c>
      <c r="P62" s="260">
        <v>420714</v>
      </c>
    </row>
    <row r="63" spans="1:16" ht="15" customHeight="1">
      <c r="A63" s="154">
        <v>43</v>
      </c>
      <c r="B63" s="338">
        <f t="shared" si="0"/>
        <v>983589</v>
      </c>
      <c r="C63" s="246">
        <v>471597</v>
      </c>
      <c r="D63" s="246">
        <v>511992</v>
      </c>
      <c r="E63" s="246">
        <f t="shared" si="1"/>
        <v>92.11022828481696</v>
      </c>
      <c r="F63" s="251">
        <f>B63-B62</f>
        <v>1169</v>
      </c>
      <c r="G63" s="253">
        <f>100*F63/B62</f>
        <v>0.11899187720119704</v>
      </c>
      <c r="H63" s="255">
        <v>246269</v>
      </c>
      <c r="I63" s="244" t="s">
        <v>350</v>
      </c>
      <c r="J63" s="344">
        <f t="shared" si="2"/>
        <v>1180177</v>
      </c>
      <c r="K63" s="345">
        <v>571489</v>
      </c>
      <c r="L63" s="345">
        <v>608688</v>
      </c>
      <c r="M63" s="258">
        <f t="shared" si="3"/>
        <v>93.88865888599743</v>
      </c>
      <c r="N63" s="263">
        <f>J63-J62</f>
        <v>-295</v>
      </c>
      <c r="O63" s="265">
        <f>100*N63/J62</f>
        <v>-0.02499000399840064</v>
      </c>
      <c r="P63" s="260">
        <v>420685</v>
      </c>
    </row>
    <row r="64" spans="1:16" ht="15" customHeight="1">
      <c r="A64" s="154">
        <v>44</v>
      </c>
      <c r="B64" s="338">
        <f t="shared" si="0"/>
        <v>985147</v>
      </c>
      <c r="C64" s="246">
        <v>473918</v>
      </c>
      <c r="D64" s="246">
        <v>511229</v>
      </c>
      <c r="E64" s="246">
        <f t="shared" si="1"/>
        <v>92.70170510671343</v>
      </c>
      <c r="F64" s="251">
        <f>B64-B63</f>
        <v>1558</v>
      </c>
      <c r="G64" s="253">
        <f>100*F64/B63</f>
        <v>0.15839949409763632</v>
      </c>
      <c r="H64" s="255">
        <v>249896</v>
      </c>
      <c r="I64" s="244" t="s">
        <v>351</v>
      </c>
      <c r="J64" s="344">
        <f t="shared" si="2"/>
        <v>1176734</v>
      </c>
      <c r="K64" s="345">
        <v>569282</v>
      </c>
      <c r="L64" s="345">
        <v>607452</v>
      </c>
      <c r="M64" s="258">
        <f t="shared" si="3"/>
        <v>93.71637594410751</v>
      </c>
      <c r="N64" s="263">
        <f>J64-J63</f>
        <v>-3443</v>
      </c>
      <c r="O64" s="265">
        <f>100*N64/J63</f>
        <v>-0.2917359006318544</v>
      </c>
      <c r="P64" s="260">
        <v>419688</v>
      </c>
    </row>
    <row r="65" spans="1:16" ht="15" customHeight="1">
      <c r="A65" s="238" t="s">
        <v>347</v>
      </c>
      <c r="B65" s="338">
        <f t="shared" si="0"/>
        <v>1002420</v>
      </c>
      <c r="C65" s="246">
        <v>480380</v>
      </c>
      <c r="D65" s="246">
        <v>522040</v>
      </c>
      <c r="E65" s="246">
        <f t="shared" si="1"/>
        <v>92.01976860010727</v>
      </c>
      <c r="F65" s="251">
        <f>B65-B64</f>
        <v>17273</v>
      </c>
      <c r="G65" s="253">
        <f>100*F65/B64</f>
        <v>1.7533423945867976</v>
      </c>
      <c r="H65" s="255">
        <v>254543</v>
      </c>
      <c r="I65" s="244" t="s">
        <v>353</v>
      </c>
      <c r="J65" s="344">
        <f t="shared" si="2"/>
        <v>1178492</v>
      </c>
      <c r="K65" s="345">
        <v>570526</v>
      </c>
      <c r="L65" s="345">
        <v>607966</v>
      </c>
      <c r="M65" s="258">
        <f t="shared" si="3"/>
        <v>93.84176088794439</v>
      </c>
      <c r="N65" s="263">
        <f>J65-J64</f>
        <v>1758</v>
      </c>
      <c r="O65" s="265">
        <f>100*N65/J64</f>
        <v>0.14939655011242983</v>
      </c>
      <c r="P65" s="260">
        <v>421882</v>
      </c>
    </row>
    <row r="66" spans="1:16" ht="15" customHeight="1">
      <c r="A66" s="161">
        <v>46</v>
      </c>
      <c r="B66" s="339">
        <f t="shared" si="0"/>
        <v>1011571</v>
      </c>
      <c r="C66" s="249">
        <v>485212</v>
      </c>
      <c r="D66" s="249">
        <v>526359</v>
      </c>
      <c r="E66" s="249">
        <f t="shared" si="1"/>
        <v>92.18271179936127</v>
      </c>
      <c r="F66" s="340">
        <f>B66-B65</f>
        <v>9151</v>
      </c>
      <c r="G66" s="341">
        <f>100*F66/B65</f>
        <v>0.9128908042537061</v>
      </c>
      <c r="H66" s="256">
        <v>260198</v>
      </c>
      <c r="I66" s="245" t="s">
        <v>354</v>
      </c>
      <c r="J66" s="346">
        <f t="shared" si="2"/>
        <v>1178595</v>
      </c>
      <c r="K66" s="345">
        <v>570545</v>
      </c>
      <c r="L66" s="345">
        <v>608050</v>
      </c>
      <c r="M66" s="347">
        <f t="shared" si="3"/>
        <v>93.83192171696406</v>
      </c>
      <c r="N66" s="348">
        <f>J66-J65</f>
        <v>103</v>
      </c>
      <c r="O66" s="349">
        <f>100*N66/J65</f>
        <v>0.008739982961275936</v>
      </c>
      <c r="P66" s="260">
        <v>422395</v>
      </c>
    </row>
    <row r="67" spans="1:16" ht="15" customHeight="1">
      <c r="A67" s="241" t="s">
        <v>402</v>
      </c>
      <c r="B67" s="162"/>
      <c r="C67" s="162"/>
      <c r="D67" s="162"/>
      <c r="E67" s="162"/>
      <c r="F67" s="160"/>
      <c r="G67" s="162"/>
      <c r="I67" s="163"/>
      <c r="J67" s="164"/>
      <c r="K67" s="164"/>
      <c r="L67" s="164"/>
      <c r="M67" s="164"/>
      <c r="N67" s="164"/>
      <c r="O67" s="164"/>
      <c r="P67" s="164"/>
    </row>
    <row r="68" spans="1:14" ht="15" customHeight="1">
      <c r="A68" s="241" t="s">
        <v>403</v>
      </c>
      <c r="N68" s="165"/>
    </row>
    <row r="69" ht="15" customHeight="1">
      <c r="A69" s="241" t="s">
        <v>404</v>
      </c>
    </row>
    <row r="70" spans="1:11" ht="15" customHeight="1">
      <c r="A70" s="247" t="s">
        <v>405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</row>
    <row r="71" ht="15" customHeight="1">
      <c r="A71" s="142" t="s">
        <v>175</v>
      </c>
    </row>
  </sheetData>
  <sheetProtection/>
  <mergeCells count="17">
    <mergeCell ref="M6:M7"/>
    <mergeCell ref="E6:E7"/>
    <mergeCell ref="A2:P2"/>
    <mergeCell ref="A3:P3"/>
    <mergeCell ref="B5:G5"/>
    <mergeCell ref="J5:O5"/>
    <mergeCell ref="L6:L7"/>
    <mergeCell ref="N6:N7"/>
    <mergeCell ref="O6:O7"/>
    <mergeCell ref="B6:B7"/>
    <mergeCell ref="K6:K7"/>
    <mergeCell ref="G6:G7"/>
    <mergeCell ref="C6:C7"/>
    <mergeCell ref="D6:D7"/>
    <mergeCell ref="F6:F7"/>
    <mergeCell ref="J6:J7"/>
    <mergeCell ref="I5:I7"/>
  </mergeCells>
  <printOptions/>
  <pageMargins left="0.9055118110236221" right="0.31496062992125984" top="0.5118110236220472" bottom="0.5118110236220472" header="0.5118110236220472" footer="0.5118110236220472"/>
  <pageSetup fitToHeight="1" fitToWidth="1" horizontalDpi="300" verticalDpi="3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="80" zoomScaleNormal="80" zoomScalePageLayoutView="0" workbookViewId="0" topLeftCell="A1">
      <selection activeCell="D9" sqref="D9"/>
    </sheetView>
  </sheetViews>
  <sheetFormatPr defaultColWidth="10.59765625" defaultRowHeight="15"/>
  <cols>
    <col min="1" max="1" width="2.09765625" style="1" customWidth="1"/>
    <col min="2" max="2" width="2.59765625" style="1" customWidth="1"/>
    <col min="3" max="3" width="10.3984375" style="1" customWidth="1"/>
    <col min="4" max="15" width="12.59765625" style="1" customWidth="1"/>
    <col min="16" max="20" width="14.69921875" style="1" customWidth="1"/>
    <col min="21" max="16384" width="10.59765625" style="1" customWidth="1"/>
  </cols>
  <sheetData>
    <row r="1" spans="1:20" s="5" customFormat="1" ht="19.5" customHeight="1">
      <c r="A1" s="3" t="s">
        <v>15</v>
      </c>
      <c r="T1" s="4" t="s">
        <v>16</v>
      </c>
    </row>
    <row r="2" spans="1:20" ht="19.5" customHeight="1">
      <c r="A2" s="420" t="s">
        <v>17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</row>
    <row r="3" spans="1:20" ht="15" customHeight="1" thickBo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customHeight="1">
      <c r="A4" s="421" t="s">
        <v>18</v>
      </c>
      <c r="B4" s="422"/>
      <c r="C4" s="423"/>
      <c r="D4" s="426" t="s">
        <v>211</v>
      </c>
      <c r="E4" s="427"/>
      <c r="F4" s="428"/>
      <c r="G4" s="426" t="s">
        <v>212</v>
      </c>
      <c r="H4" s="427"/>
      <c r="I4" s="428"/>
      <c r="J4" s="426" t="s">
        <v>19</v>
      </c>
      <c r="K4" s="429"/>
      <c r="L4" s="430" t="s">
        <v>213</v>
      </c>
      <c r="M4" s="430" t="s">
        <v>214</v>
      </c>
      <c r="N4" s="426" t="s">
        <v>20</v>
      </c>
      <c r="O4" s="429"/>
      <c r="P4" s="437" t="s">
        <v>21</v>
      </c>
      <c r="Q4" s="430" t="s">
        <v>266</v>
      </c>
      <c r="R4" s="435" t="s">
        <v>22</v>
      </c>
      <c r="S4" s="435" t="s">
        <v>267</v>
      </c>
      <c r="T4" s="433" t="s">
        <v>215</v>
      </c>
    </row>
    <row r="5" spans="1:20" ht="15" customHeight="1">
      <c r="A5" s="424"/>
      <c r="B5" s="424"/>
      <c r="C5" s="425"/>
      <c r="D5" s="176" t="s">
        <v>23</v>
      </c>
      <c r="E5" s="176" t="s">
        <v>0</v>
      </c>
      <c r="F5" s="176" t="s">
        <v>1</v>
      </c>
      <c r="G5" s="176" t="s">
        <v>23</v>
      </c>
      <c r="H5" s="176" t="s">
        <v>0</v>
      </c>
      <c r="I5" s="176" t="s">
        <v>1</v>
      </c>
      <c r="J5" s="177" t="s">
        <v>24</v>
      </c>
      <c r="K5" s="177" t="s">
        <v>25</v>
      </c>
      <c r="L5" s="431"/>
      <c r="M5" s="431"/>
      <c r="N5" s="177" t="s">
        <v>26</v>
      </c>
      <c r="O5" s="177" t="s">
        <v>27</v>
      </c>
      <c r="P5" s="438"/>
      <c r="Q5" s="431"/>
      <c r="R5" s="436"/>
      <c r="S5" s="436"/>
      <c r="T5" s="434"/>
    </row>
    <row r="6" spans="1:20" ht="15" customHeight="1">
      <c r="A6" s="182"/>
      <c r="B6" s="182"/>
      <c r="C6" s="183"/>
      <c r="D6" s="169" t="s">
        <v>28</v>
      </c>
      <c r="E6" s="169" t="s">
        <v>28</v>
      </c>
      <c r="F6" s="169" t="s">
        <v>28</v>
      </c>
      <c r="G6" s="169" t="s">
        <v>28</v>
      </c>
      <c r="H6" s="169" t="s">
        <v>28</v>
      </c>
      <c r="I6" s="169" t="s">
        <v>28</v>
      </c>
      <c r="J6" s="169" t="s">
        <v>28</v>
      </c>
      <c r="K6" s="169" t="s">
        <v>29</v>
      </c>
      <c r="L6" s="169" t="s">
        <v>30</v>
      </c>
      <c r="M6" s="169" t="s">
        <v>30</v>
      </c>
      <c r="N6" s="169" t="s">
        <v>30</v>
      </c>
      <c r="O6" s="169" t="s">
        <v>31</v>
      </c>
      <c r="P6" s="169" t="s">
        <v>29</v>
      </c>
      <c r="Q6" s="169" t="s">
        <v>28</v>
      </c>
      <c r="R6" s="169" t="s">
        <v>29</v>
      </c>
      <c r="S6" s="169" t="s">
        <v>28</v>
      </c>
      <c r="T6" s="169" t="s">
        <v>32</v>
      </c>
    </row>
    <row r="7" spans="1:20" s="184" customFormat="1" ht="15" customHeight="1">
      <c r="A7" s="415" t="s">
        <v>33</v>
      </c>
      <c r="B7" s="432"/>
      <c r="C7" s="417"/>
      <c r="D7" s="46">
        <f aca="true" t="shared" si="0" ref="D7:I7">SUM(D9:D10)</f>
        <v>1180525</v>
      </c>
      <c r="E7" s="46">
        <f t="shared" si="0"/>
        <v>571724</v>
      </c>
      <c r="F7" s="46">
        <f t="shared" si="0"/>
        <v>608801</v>
      </c>
      <c r="G7" s="46">
        <f t="shared" si="0"/>
        <v>1180565</v>
      </c>
      <c r="H7" s="46">
        <f t="shared" si="0"/>
        <v>571636</v>
      </c>
      <c r="I7" s="46">
        <f t="shared" si="0"/>
        <v>608929</v>
      </c>
      <c r="J7" s="353">
        <f aca="true" t="shared" si="1" ref="J7:J13">G7-D7</f>
        <v>40</v>
      </c>
      <c r="K7" s="354">
        <f aca="true" t="shared" si="2" ref="K7:K13">100*J7/D7</f>
        <v>0.003388322991889202</v>
      </c>
      <c r="L7" s="46">
        <f>SUM(L9:L10)</f>
        <v>415339</v>
      </c>
      <c r="M7" s="46">
        <f>SUM(M9:M10)</f>
        <v>419706</v>
      </c>
      <c r="N7" s="353">
        <f aca="true" t="shared" si="3" ref="N7:N13">M7-L7</f>
        <v>4367</v>
      </c>
      <c r="O7" s="185">
        <f aca="true" t="shared" si="4" ref="O7:O13">100*N7/L7</f>
        <v>1.0514302774360222</v>
      </c>
      <c r="P7" s="185">
        <f aca="true" t="shared" si="5" ref="P7:P13">100*G7/G$7</f>
        <v>100</v>
      </c>
      <c r="Q7" s="185">
        <f aca="true" t="shared" si="6" ref="Q7:Q13">G7/M7</f>
        <v>2.812838034243018</v>
      </c>
      <c r="R7" s="186">
        <f aca="true" t="shared" si="7" ref="R7:R13">100*H7/I7</f>
        <v>93.87564067403589</v>
      </c>
      <c r="S7" s="187">
        <f aca="true" t="shared" si="8" ref="S7:S13">G7/T7</f>
        <v>282.0694466677976</v>
      </c>
      <c r="T7" s="187">
        <f>SUM(T9:T10)</f>
        <v>4185.37</v>
      </c>
    </row>
    <row r="8" spans="1:20" s="184" customFormat="1" ht="15" customHeight="1">
      <c r="A8" s="47"/>
      <c r="B8" s="48"/>
      <c r="C8" s="49"/>
      <c r="D8" s="50"/>
      <c r="E8" s="50"/>
      <c r="F8" s="50"/>
      <c r="G8" s="50"/>
      <c r="H8" s="50"/>
      <c r="I8" s="50"/>
      <c r="J8" s="50"/>
      <c r="K8" s="185"/>
      <c r="L8" s="50"/>
      <c r="M8" s="50"/>
      <c r="N8" s="50"/>
      <c r="O8" s="185"/>
      <c r="P8" s="185"/>
      <c r="Q8" s="50"/>
      <c r="R8" s="186"/>
      <c r="S8" s="187"/>
      <c r="T8" s="187"/>
    </row>
    <row r="9" spans="1:20" s="184" customFormat="1" ht="15" customHeight="1">
      <c r="A9" s="415" t="s">
        <v>34</v>
      </c>
      <c r="B9" s="432"/>
      <c r="C9" s="417"/>
      <c r="D9" s="46">
        <f aca="true" t="shared" si="9" ref="D9:I9">SUM(D15:D22)</f>
        <v>817063</v>
      </c>
      <c r="E9" s="46">
        <f t="shared" si="9"/>
        <v>394698</v>
      </c>
      <c r="F9" s="46">
        <f t="shared" si="9"/>
        <v>422365</v>
      </c>
      <c r="G9" s="46">
        <f t="shared" si="9"/>
        <v>816910</v>
      </c>
      <c r="H9" s="46">
        <f t="shared" si="9"/>
        <v>394605</v>
      </c>
      <c r="I9" s="46">
        <f t="shared" si="9"/>
        <v>422305</v>
      </c>
      <c r="J9" s="353">
        <f t="shared" si="1"/>
        <v>-153</v>
      </c>
      <c r="K9" s="354">
        <f t="shared" si="2"/>
        <v>-0.018725606226202875</v>
      </c>
      <c r="L9" s="46">
        <f>SUM(L15:L22)</f>
        <v>297042</v>
      </c>
      <c r="M9" s="46">
        <f>SUM(M15:M22)</f>
        <v>300201</v>
      </c>
      <c r="N9" s="353">
        <f t="shared" si="3"/>
        <v>3159</v>
      </c>
      <c r="O9" s="185">
        <f t="shared" si="4"/>
        <v>1.0634859716807725</v>
      </c>
      <c r="P9" s="185">
        <f t="shared" si="5"/>
        <v>69.19652878071093</v>
      </c>
      <c r="Q9" s="185">
        <f t="shared" si="6"/>
        <v>2.721210122551224</v>
      </c>
      <c r="R9" s="186">
        <f t="shared" si="7"/>
        <v>93.44075964054416</v>
      </c>
      <c r="S9" s="187">
        <f t="shared" si="8"/>
        <v>455.8039101905995</v>
      </c>
      <c r="T9" s="187">
        <f>SUM(T15:T22)</f>
        <v>1792.24</v>
      </c>
    </row>
    <row r="10" spans="1:20" s="184" customFormat="1" ht="15" customHeight="1">
      <c r="A10" s="415" t="s">
        <v>35</v>
      </c>
      <c r="B10" s="432"/>
      <c r="C10" s="417"/>
      <c r="D10" s="46">
        <f aca="true" t="shared" si="10" ref="D10:I10">SUM(D24,D27,D33,D43,D50,D56,D64,D70)</f>
        <v>363462</v>
      </c>
      <c r="E10" s="46">
        <f t="shared" si="10"/>
        <v>177026</v>
      </c>
      <c r="F10" s="46">
        <f t="shared" si="10"/>
        <v>186436</v>
      </c>
      <c r="G10" s="46">
        <f t="shared" si="10"/>
        <v>363655</v>
      </c>
      <c r="H10" s="46">
        <f t="shared" si="10"/>
        <v>177031</v>
      </c>
      <c r="I10" s="46">
        <f t="shared" si="10"/>
        <v>186624</v>
      </c>
      <c r="J10" s="353">
        <f t="shared" si="1"/>
        <v>193</v>
      </c>
      <c r="K10" s="354">
        <f t="shared" si="2"/>
        <v>0.053100461671371425</v>
      </c>
      <c r="L10" s="46">
        <f>SUM(L24,L27,L33,L43,L50,L56,L64,L70)</f>
        <v>118297</v>
      </c>
      <c r="M10" s="46">
        <f>SUM(M24,M27,M33,M43,M50,M56,M64,M70)</f>
        <v>119505</v>
      </c>
      <c r="N10" s="353">
        <f t="shared" si="3"/>
        <v>1208</v>
      </c>
      <c r="O10" s="185">
        <f t="shared" si="4"/>
        <v>1.021158609263126</v>
      </c>
      <c r="P10" s="185">
        <f t="shared" si="5"/>
        <v>30.80347121928907</v>
      </c>
      <c r="Q10" s="185">
        <f t="shared" si="6"/>
        <v>3.043010752688172</v>
      </c>
      <c r="R10" s="186">
        <f t="shared" si="7"/>
        <v>94.85971793552812</v>
      </c>
      <c r="S10" s="187">
        <f t="shared" si="8"/>
        <v>151.95789614438</v>
      </c>
      <c r="T10" s="187">
        <f>SUM(T24,T27,T33,T43,T50,T56,T64,T70)</f>
        <v>2393.1299999999997</v>
      </c>
    </row>
    <row r="11" spans="1:20" s="184" customFormat="1" ht="15" customHeight="1">
      <c r="A11" s="48"/>
      <c r="B11" s="48"/>
      <c r="C11" s="49"/>
      <c r="D11" s="50"/>
      <c r="E11" s="50"/>
      <c r="F11" s="50"/>
      <c r="G11" s="50"/>
      <c r="H11" s="50"/>
      <c r="I11" s="50"/>
      <c r="J11" s="50"/>
      <c r="K11" s="185"/>
      <c r="L11" s="50"/>
      <c r="M11" s="50"/>
      <c r="N11" s="50"/>
      <c r="O11" s="185"/>
      <c r="P11" s="185"/>
      <c r="Q11" s="50"/>
      <c r="R11" s="186"/>
      <c r="S11" s="187"/>
      <c r="T11" s="187"/>
    </row>
    <row r="12" spans="1:20" s="184" customFormat="1" ht="15" customHeight="1">
      <c r="A12" s="415" t="s">
        <v>36</v>
      </c>
      <c r="B12" s="432"/>
      <c r="C12" s="417"/>
      <c r="D12" s="46">
        <f aca="true" t="shared" si="11" ref="D12:I12">SUM(D15,D17,D20,D22,D24,D27,D33,D43)</f>
        <v>943716</v>
      </c>
      <c r="E12" s="46">
        <f t="shared" si="11"/>
        <v>459815</v>
      </c>
      <c r="F12" s="46">
        <f t="shared" si="11"/>
        <v>483901</v>
      </c>
      <c r="G12" s="46">
        <f t="shared" si="11"/>
        <v>946205</v>
      </c>
      <c r="H12" s="46">
        <f t="shared" si="11"/>
        <v>460998</v>
      </c>
      <c r="I12" s="46">
        <f t="shared" si="11"/>
        <v>485207</v>
      </c>
      <c r="J12" s="353">
        <f t="shared" si="1"/>
        <v>2489</v>
      </c>
      <c r="K12" s="354">
        <f t="shared" si="2"/>
        <v>0.263744601130001</v>
      </c>
      <c r="L12" s="46">
        <f>SUM(L15,L17,L20,L22,L24,L27,L33,L43)</f>
        <v>337099</v>
      </c>
      <c r="M12" s="46">
        <f>SUM(M15,M17,M20,M22,M24,M27,M33,M43)</f>
        <v>341118</v>
      </c>
      <c r="N12" s="353">
        <f t="shared" si="3"/>
        <v>4019</v>
      </c>
      <c r="O12" s="185">
        <f t="shared" si="4"/>
        <v>1.1922313623000957</v>
      </c>
      <c r="P12" s="185">
        <f t="shared" si="5"/>
        <v>80.14848822385892</v>
      </c>
      <c r="Q12" s="185">
        <f t="shared" si="6"/>
        <v>2.773834860664052</v>
      </c>
      <c r="R12" s="186">
        <f t="shared" si="7"/>
        <v>95.01058311195015</v>
      </c>
      <c r="S12" s="187">
        <f t="shared" si="8"/>
        <v>428.5717520982331</v>
      </c>
      <c r="T12" s="187">
        <f>SUM(T15,T17,T20,T22,T24,T27,T33,T43)</f>
        <v>2207.81</v>
      </c>
    </row>
    <row r="13" spans="1:20" s="184" customFormat="1" ht="15" customHeight="1">
      <c r="A13" s="415" t="s">
        <v>37</v>
      </c>
      <c r="B13" s="432"/>
      <c r="C13" s="417"/>
      <c r="D13" s="46">
        <f aca="true" t="shared" si="12" ref="D13:I13">SUM(D16,D18,D19,D21,D50,D56,D64,D70)</f>
        <v>236809</v>
      </c>
      <c r="E13" s="46">
        <f t="shared" si="12"/>
        <v>111909</v>
      </c>
      <c r="F13" s="46">
        <f t="shared" si="12"/>
        <v>124900</v>
      </c>
      <c r="G13" s="46">
        <f t="shared" si="12"/>
        <v>234360</v>
      </c>
      <c r="H13" s="46">
        <f t="shared" si="12"/>
        <v>110638</v>
      </c>
      <c r="I13" s="46">
        <f t="shared" si="12"/>
        <v>123722</v>
      </c>
      <c r="J13" s="353">
        <f t="shared" si="1"/>
        <v>-2449</v>
      </c>
      <c r="K13" s="354">
        <f t="shared" si="2"/>
        <v>-1.034166775755989</v>
      </c>
      <c r="L13" s="46">
        <f>SUM(L16,L18,L19,L21,L50,L56,L64,L70)</f>
        <v>78240</v>
      </c>
      <c r="M13" s="46">
        <f>SUM(M16,M18,M19,M21,M50,M56,M64,M70)</f>
        <v>78588</v>
      </c>
      <c r="N13" s="353">
        <f t="shared" si="3"/>
        <v>348</v>
      </c>
      <c r="O13" s="185">
        <f t="shared" si="4"/>
        <v>0.4447852760736196</v>
      </c>
      <c r="P13" s="185">
        <f t="shared" si="5"/>
        <v>19.851511776141084</v>
      </c>
      <c r="Q13" s="185">
        <f t="shared" si="6"/>
        <v>2.982134677049931</v>
      </c>
      <c r="R13" s="186">
        <f t="shared" si="7"/>
        <v>89.42467790692035</v>
      </c>
      <c r="S13" s="187">
        <f t="shared" si="8"/>
        <v>118.5096785938227</v>
      </c>
      <c r="T13" s="187">
        <f>SUM(T16,T18,T19,T21,T50,T56,T64,T70)</f>
        <v>1977.56</v>
      </c>
    </row>
    <row r="14" spans="1:20" s="184" customFormat="1" ht="15" customHeight="1">
      <c r="A14" s="51"/>
      <c r="B14" s="51"/>
      <c r="C14" s="49"/>
      <c r="D14" s="50"/>
      <c r="E14" s="50"/>
      <c r="F14" s="50"/>
      <c r="G14" s="50"/>
      <c r="H14" s="50"/>
      <c r="I14" s="50"/>
      <c r="J14" s="50"/>
      <c r="K14" s="185"/>
      <c r="L14" s="50"/>
      <c r="M14" s="50"/>
      <c r="N14" s="50"/>
      <c r="O14" s="185"/>
      <c r="P14" s="185"/>
      <c r="Q14" s="50"/>
      <c r="R14" s="186"/>
      <c r="S14" s="187"/>
      <c r="T14" s="187"/>
    </row>
    <row r="15" spans="1:20" s="184" customFormat="1" ht="15" customHeight="1">
      <c r="A15" s="52"/>
      <c r="B15" s="415" t="s">
        <v>38</v>
      </c>
      <c r="C15" s="417"/>
      <c r="D15" s="46">
        <f>SUM(E15:F15)</f>
        <v>456551</v>
      </c>
      <c r="E15" s="46">
        <v>222597</v>
      </c>
      <c r="F15" s="46">
        <v>233954</v>
      </c>
      <c r="G15" s="46">
        <f>SUM(H15:I15)</f>
        <v>457131</v>
      </c>
      <c r="H15" s="46">
        <v>222891</v>
      </c>
      <c r="I15" s="46">
        <v>234240</v>
      </c>
      <c r="J15" s="353">
        <f>G15-D15</f>
        <v>580</v>
      </c>
      <c r="K15" s="354">
        <f>100*J15/D15</f>
        <v>0.1270394764221303</v>
      </c>
      <c r="L15" s="46">
        <v>179101</v>
      </c>
      <c r="M15" s="46">
        <v>181026</v>
      </c>
      <c r="N15" s="353">
        <f>M15-L15</f>
        <v>1925</v>
      </c>
      <c r="O15" s="185">
        <f>100*N15/L15</f>
        <v>1.0748125359434062</v>
      </c>
      <c r="P15" s="185">
        <f>100*G15/G$7</f>
        <v>38.721374934882874</v>
      </c>
      <c r="Q15" s="185">
        <f>G15/M15</f>
        <v>2.5252228961585628</v>
      </c>
      <c r="R15" s="186">
        <f>100*H15/I15</f>
        <v>95.15496926229508</v>
      </c>
      <c r="S15" s="187">
        <f>G15/T15</f>
        <v>977.2559163691558</v>
      </c>
      <c r="T15" s="187">
        <v>467.77</v>
      </c>
    </row>
    <row r="16" spans="1:20" s="184" customFormat="1" ht="15" customHeight="1">
      <c r="A16" s="52"/>
      <c r="B16" s="415" t="s">
        <v>39</v>
      </c>
      <c r="C16" s="417"/>
      <c r="D16" s="46">
        <f aca="true" t="shared" si="13" ref="D16:D22">SUM(E16:F16)</f>
        <v>47093</v>
      </c>
      <c r="E16" s="46">
        <v>22414</v>
      </c>
      <c r="F16" s="46">
        <v>24679</v>
      </c>
      <c r="G16" s="46">
        <f aca="true" t="shared" si="14" ref="G16:G22">SUM(H16:I16)</f>
        <v>46865</v>
      </c>
      <c r="H16" s="46">
        <v>22278</v>
      </c>
      <c r="I16" s="46">
        <v>24587</v>
      </c>
      <c r="J16" s="353">
        <f aca="true" t="shared" si="15" ref="J16:J22">G16-D16</f>
        <v>-228</v>
      </c>
      <c r="K16" s="354">
        <f aca="true" t="shared" si="16" ref="K16:K22">100*J16/D16</f>
        <v>-0.48414838723377146</v>
      </c>
      <c r="L16" s="46">
        <v>16372</v>
      </c>
      <c r="M16" s="46">
        <v>16524</v>
      </c>
      <c r="N16" s="353">
        <f aca="true" t="shared" si="17" ref="N16:N22">M16-L16</f>
        <v>152</v>
      </c>
      <c r="O16" s="185">
        <f aca="true" t="shared" si="18" ref="O16:O22">100*N16/L16</f>
        <v>0.9284143659907158</v>
      </c>
      <c r="P16" s="185">
        <f aca="true" t="shared" si="19" ref="P16:P22">100*G16/G$7</f>
        <v>3.969709418795238</v>
      </c>
      <c r="Q16" s="185">
        <f aca="true" t="shared" si="20" ref="Q16:Q22">G16/M16</f>
        <v>2.8361776809489228</v>
      </c>
      <c r="R16" s="186">
        <f aca="true" t="shared" si="21" ref="R16:R22">100*H16/I16</f>
        <v>90.60885833977305</v>
      </c>
      <c r="S16" s="187">
        <f aca="true" t="shared" si="22" ref="S16:S22">G16/T16</f>
        <v>325.47399124939227</v>
      </c>
      <c r="T16" s="187">
        <v>143.99</v>
      </c>
    </row>
    <row r="17" spans="1:20" s="184" customFormat="1" ht="15" customHeight="1">
      <c r="A17" s="52"/>
      <c r="B17" s="415" t="s">
        <v>40</v>
      </c>
      <c r="C17" s="417"/>
      <c r="D17" s="46">
        <f t="shared" si="13"/>
        <v>108583</v>
      </c>
      <c r="E17" s="46">
        <v>52589</v>
      </c>
      <c r="F17" s="46">
        <v>55994</v>
      </c>
      <c r="G17" s="46">
        <f t="shared" si="14"/>
        <v>108925</v>
      </c>
      <c r="H17" s="46">
        <v>52744</v>
      </c>
      <c r="I17" s="46">
        <v>56181</v>
      </c>
      <c r="J17" s="353">
        <f t="shared" si="15"/>
        <v>342</v>
      </c>
      <c r="K17" s="354">
        <f t="shared" si="16"/>
        <v>0.31496643120930534</v>
      </c>
      <c r="L17" s="46">
        <v>34616</v>
      </c>
      <c r="M17" s="46">
        <v>35125</v>
      </c>
      <c r="N17" s="353">
        <f t="shared" si="17"/>
        <v>509</v>
      </c>
      <c r="O17" s="185">
        <f t="shared" si="18"/>
        <v>1.4704183036746012</v>
      </c>
      <c r="P17" s="185">
        <f t="shared" si="19"/>
        <v>9.226514423178733</v>
      </c>
      <c r="Q17" s="185">
        <f t="shared" si="20"/>
        <v>3.101067615658363</v>
      </c>
      <c r="R17" s="186">
        <f t="shared" si="21"/>
        <v>93.88227336644061</v>
      </c>
      <c r="S17" s="187">
        <f t="shared" si="22"/>
        <v>293.49554064613477</v>
      </c>
      <c r="T17" s="187">
        <v>371.13</v>
      </c>
    </row>
    <row r="18" spans="1:20" s="184" customFormat="1" ht="15" customHeight="1">
      <c r="A18" s="52"/>
      <c r="B18" s="415" t="s">
        <v>41</v>
      </c>
      <c r="C18" s="417"/>
      <c r="D18" s="46">
        <f t="shared" si="13"/>
        <v>25959</v>
      </c>
      <c r="E18" s="46">
        <v>12276</v>
      </c>
      <c r="F18" s="46">
        <v>13683</v>
      </c>
      <c r="G18" s="46">
        <f t="shared" si="14"/>
        <v>25637</v>
      </c>
      <c r="H18" s="46">
        <v>12101</v>
      </c>
      <c r="I18" s="46">
        <v>13536</v>
      </c>
      <c r="J18" s="353">
        <f t="shared" si="15"/>
        <v>-322</v>
      </c>
      <c r="K18" s="354">
        <f t="shared" si="16"/>
        <v>-1.2404175815709388</v>
      </c>
      <c r="L18" s="46">
        <v>8961</v>
      </c>
      <c r="M18" s="46">
        <v>8961</v>
      </c>
      <c r="N18" s="353">
        <f t="shared" si="17"/>
        <v>0</v>
      </c>
      <c r="O18" s="185">
        <f t="shared" si="18"/>
        <v>0</v>
      </c>
      <c r="P18" s="185">
        <f t="shared" si="19"/>
        <v>2.1715873331836875</v>
      </c>
      <c r="Q18" s="185">
        <f t="shared" si="20"/>
        <v>2.860953018636313</v>
      </c>
      <c r="R18" s="186">
        <f t="shared" si="21"/>
        <v>89.39864066193853</v>
      </c>
      <c r="S18" s="187">
        <f t="shared" si="22"/>
        <v>95.42189302862246</v>
      </c>
      <c r="T18" s="187">
        <v>268.67</v>
      </c>
    </row>
    <row r="19" spans="1:20" s="184" customFormat="1" ht="15" customHeight="1">
      <c r="A19" s="52"/>
      <c r="B19" s="415" t="s">
        <v>42</v>
      </c>
      <c r="C19" s="417"/>
      <c r="D19" s="46">
        <f t="shared" si="13"/>
        <v>19497</v>
      </c>
      <c r="E19" s="46">
        <v>9045</v>
      </c>
      <c r="F19" s="46">
        <v>10452</v>
      </c>
      <c r="G19" s="46">
        <f t="shared" si="14"/>
        <v>19142</v>
      </c>
      <c r="H19" s="46">
        <v>8870</v>
      </c>
      <c r="I19" s="46">
        <v>10272</v>
      </c>
      <c r="J19" s="353">
        <f t="shared" si="15"/>
        <v>-355</v>
      </c>
      <c r="K19" s="354">
        <f t="shared" si="16"/>
        <v>-1.820792942503975</v>
      </c>
      <c r="L19" s="46">
        <v>6769</v>
      </c>
      <c r="M19" s="46">
        <v>6766</v>
      </c>
      <c r="N19" s="353">
        <f t="shared" si="17"/>
        <v>-3</v>
      </c>
      <c r="O19" s="185">
        <f t="shared" si="18"/>
        <v>-0.044319692716797164</v>
      </c>
      <c r="P19" s="185">
        <f t="shared" si="19"/>
        <v>1.6214270285837713</v>
      </c>
      <c r="Q19" s="185">
        <f t="shared" si="20"/>
        <v>2.829145728643216</v>
      </c>
      <c r="R19" s="186">
        <f t="shared" si="21"/>
        <v>86.351246105919</v>
      </c>
      <c r="S19" s="187">
        <f t="shared" si="22"/>
        <v>77.43840770257697</v>
      </c>
      <c r="T19" s="187">
        <v>247.19</v>
      </c>
    </row>
    <row r="20" spans="1:20" s="184" customFormat="1" ht="15" customHeight="1">
      <c r="A20" s="52"/>
      <c r="B20" s="415" t="s">
        <v>43</v>
      </c>
      <c r="C20" s="417"/>
      <c r="D20" s="46">
        <f t="shared" si="13"/>
        <v>68075</v>
      </c>
      <c r="E20" s="46">
        <v>31642</v>
      </c>
      <c r="F20" s="46">
        <v>36433</v>
      </c>
      <c r="G20" s="46">
        <f t="shared" si="14"/>
        <v>67727</v>
      </c>
      <c r="H20" s="46">
        <v>31496</v>
      </c>
      <c r="I20" s="46">
        <v>36231</v>
      </c>
      <c r="J20" s="353">
        <f t="shared" si="15"/>
        <v>-348</v>
      </c>
      <c r="K20" s="354">
        <f t="shared" si="16"/>
        <v>-0.51120088138083</v>
      </c>
      <c r="L20" s="46">
        <v>22725</v>
      </c>
      <c r="M20" s="46">
        <v>22865</v>
      </c>
      <c r="N20" s="353">
        <f t="shared" si="17"/>
        <v>140</v>
      </c>
      <c r="O20" s="185">
        <f t="shared" si="18"/>
        <v>0.6160616061606161</v>
      </c>
      <c r="P20" s="185">
        <f t="shared" si="19"/>
        <v>5.736829399482451</v>
      </c>
      <c r="Q20" s="185">
        <f t="shared" si="20"/>
        <v>2.962038049420512</v>
      </c>
      <c r="R20" s="186">
        <f t="shared" si="21"/>
        <v>86.93108111837928</v>
      </c>
      <c r="S20" s="187">
        <f t="shared" si="22"/>
        <v>446.74802110817944</v>
      </c>
      <c r="T20" s="187">
        <v>151.6</v>
      </c>
    </row>
    <row r="21" spans="1:20" s="184" customFormat="1" ht="15" customHeight="1">
      <c r="A21" s="52"/>
      <c r="B21" s="415" t="s">
        <v>44</v>
      </c>
      <c r="C21" s="417"/>
      <c r="D21" s="46">
        <f t="shared" si="13"/>
        <v>25389</v>
      </c>
      <c r="E21" s="46">
        <v>12024</v>
      </c>
      <c r="F21" s="46">
        <v>13365</v>
      </c>
      <c r="G21" s="46">
        <f t="shared" si="14"/>
        <v>25235</v>
      </c>
      <c r="H21" s="46">
        <v>11963</v>
      </c>
      <c r="I21" s="46">
        <v>13272</v>
      </c>
      <c r="J21" s="353">
        <f t="shared" si="15"/>
        <v>-154</v>
      </c>
      <c r="K21" s="354">
        <f t="shared" si="16"/>
        <v>-0.6065618968844775</v>
      </c>
      <c r="L21" s="46">
        <v>8052</v>
      </c>
      <c r="M21" s="46">
        <v>8118</v>
      </c>
      <c r="N21" s="353">
        <f t="shared" si="17"/>
        <v>66</v>
      </c>
      <c r="O21" s="185">
        <f t="shared" si="18"/>
        <v>0.819672131147541</v>
      </c>
      <c r="P21" s="185">
        <f t="shared" si="19"/>
        <v>2.1375358408897434</v>
      </c>
      <c r="Q21" s="185">
        <f t="shared" si="20"/>
        <v>3.1085242670608526</v>
      </c>
      <c r="R21" s="186">
        <f t="shared" si="21"/>
        <v>90.13713080168776</v>
      </c>
      <c r="S21" s="187">
        <f t="shared" si="22"/>
        <v>307.8940946803319</v>
      </c>
      <c r="T21" s="187">
        <v>81.96</v>
      </c>
    </row>
    <row r="22" spans="1:20" s="184" customFormat="1" ht="15" customHeight="1">
      <c r="A22" s="52"/>
      <c r="B22" s="415" t="s">
        <v>45</v>
      </c>
      <c r="C22" s="417"/>
      <c r="D22" s="46">
        <f t="shared" si="13"/>
        <v>65916</v>
      </c>
      <c r="E22" s="46">
        <v>32111</v>
      </c>
      <c r="F22" s="46">
        <v>33805</v>
      </c>
      <c r="G22" s="46">
        <f t="shared" si="14"/>
        <v>66248</v>
      </c>
      <c r="H22" s="46">
        <v>32262</v>
      </c>
      <c r="I22" s="46">
        <v>33986</v>
      </c>
      <c r="J22" s="353">
        <f t="shared" si="15"/>
        <v>332</v>
      </c>
      <c r="K22" s="354">
        <f t="shared" si="16"/>
        <v>0.5036713392802962</v>
      </c>
      <c r="L22" s="46">
        <v>20446</v>
      </c>
      <c r="M22" s="46">
        <v>20816</v>
      </c>
      <c r="N22" s="353">
        <f t="shared" si="17"/>
        <v>370</v>
      </c>
      <c r="O22" s="185">
        <f t="shared" si="18"/>
        <v>1.809644918321432</v>
      </c>
      <c r="P22" s="185">
        <f t="shared" si="19"/>
        <v>5.6115504017144335</v>
      </c>
      <c r="Q22" s="185">
        <f t="shared" si="20"/>
        <v>3.182551883166795</v>
      </c>
      <c r="R22" s="186">
        <f t="shared" si="21"/>
        <v>94.92732301535926</v>
      </c>
      <c r="S22" s="187">
        <f t="shared" si="22"/>
        <v>1105.4229934924078</v>
      </c>
      <c r="T22" s="187">
        <v>59.93</v>
      </c>
    </row>
    <row r="23" spans="1:20" s="184" customFormat="1" ht="15" customHeight="1">
      <c r="A23" s="52"/>
      <c r="B23" s="47"/>
      <c r="C23" s="53"/>
      <c r="D23" s="50"/>
      <c r="E23" s="50"/>
      <c r="F23" s="50"/>
      <c r="G23" s="50"/>
      <c r="H23" s="50"/>
      <c r="I23" s="50"/>
      <c r="J23" s="50"/>
      <c r="K23" s="185"/>
      <c r="L23" s="50"/>
      <c r="M23" s="50"/>
      <c r="N23" s="50"/>
      <c r="O23" s="185"/>
      <c r="P23" s="185"/>
      <c r="Q23" s="50"/>
      <c r="R23" s="186"/>
      <c r="S23" s="187"/>
      <c r="T23" s="187"/>
    </row>
    <row r="24" spans="1:20" s="184" customFormat="1" ht="15" customHeight="1">
      <c r="A24" s="415" t="s">
        <v>46</v>
      </c>
      <c r="B24" s="415"/>
      <c r="C24" s="416"/>
      <c r="D24" s="46">
        <f>SUM(D25)</f>
        <v>10068</v>
      </c>
      <c r="E24" s="46">
        <f aca="true" t="shared" si="23" ref="E24:T24">SUM(E25)</f>
        <v>4594</v>
      </c>
      <c r="F24" s="46">
        <f t="shared" si="23"/>
        <v>5474</v>
      </c>
      <c r="G24" s="46">
        <f t="shared" si="23"/>
        <v>9912</v>
      </c>
      <c r="H24" s="46">
        <f t="shared" si="23"/>
        <v>4502</v>
      </c>
      <c r="I24" s="46">
        <f t="shared" si="23"/>
        <v>5410</v>
      </c>
      <c r="J24" s="46">
        <f t="shared" si="23"/>
        <v>-156</v>
      </c>
      <c r="K24" s="185">
        <f t="shared" si="23"/>
        <v>-1.5494636471990464</v>
      </c>
      <c r="L24" s="46">
        <f t="shared" si="23"/>
        <v>3650</v>
      </c>
      <c r="M24" s="46">
        <f t="shared" si="23"/>
        <v>3597</v>
      </c>
      <c r="N24" s="353">
        <f aca="true" t="shared" si="24" ref="N24:N71">M24-L24</f>
        <v>-53</v>
      </c>
      <c r="O24" s="185">
        <f aca="true" t="shared" si="25" ref="O24:O71">100*N24/L24</f>
        <v>-1.452054794520548</v>
      </c>
      <c r="P24" s="185">
        <f aca="true" t="shared" si="26" ref="P24:P71">100*G24/G$7</f>
        <v>0.8395979890984402</v>
      </c>
      <c r="Q24" s="185">
        <f aca="true" t="shared" si="27" ref="Q24:Q71">G24/M24</f>
        <v>2.7556296914095078</v>
      </c>
      <c r="R24" s="186">
        <f aca="true" t="shared" si="28" ref="R24:R71">100*H24/I24</f>
        <v>83.21626617375232</v>
      </c>
      <c r="S24" s="187">
        <f aca="true" t="shared" si="29" ref="S24:S71">G24/T24</f>
        <v>64.20104929075718</v>
      </c>
      <c r="T24" s="187">
        <f t="shared" si="23"/>
        <v>154.39</v>
      </c>
    </row>
    <row r="25" spans="1:20" ht="15" customHeight="1">
      <c r="A25" s="178"/>
      <c r="B25" s="418" t="s">
        <v>47</v>
      </c>
      <c r="C25" s="419"/>
      <c r="D25" s="167">
        <f>SUM(E25:F25)</f>
        <v>10068</v>
      </c>
      <c r="E25" s="167">
        <v>4594</v>
      </c>
      <c r="F25" s="167">
        <v>5474</v>
      </c>
      <c r="G25" s="167">
        <f>SUM(H25:I25)</f>
        <v>9912</v>
      </c>
      <c r="H25" s="167">
        <v>4502</v>
      </c>
      <c r="I25" s="167">
        <v>5410</v>
      </c>
      <c r="J25" s="355">
        <f aca="true" t="shared" si="30" ref="J25:J71">G25-D25</f>
        <v>-156</v>
      </c>
      <c r="K25" s="356">
        <f aca="true" t="shared" si="31" ref="K25:K71">100*J25/D25</f>
        <v>-1.5494636471990464</v>
      </c>
      <c r="L25" s="167">
        <v>3650</v>
      </c>
      <c r="M25" s="167">
        <v>3597</v>
      </c>
      <c r="N25" s="355">
        <f t="shared" si="24"/>
        <v>-53</v>
      </c>
      <c r="O25" s="357">
        <f t="shared" si="25"/>
        <v>-1.452054794520548</v>
      </c>
      <c r="P25" s="357">
        <f t="shared" si="26"/>
        <v>0.8395979890984402</v>
      </c>
      <c r="Q25" s="357">
        <f t="shared" si="27"/>
        <v>2.7556296914095078</v>
      </c>
      <c r="R25" s="358">
        <f t="shared" si="28"/>
        <v>83.21626617375232</v>
      </c>
      <c r="S25" s="174">
        <f t="shared" si="29"/>
        <v>64.20104929075718</v>
      </c>
      <c r="T25" s="173">
        <v>154.39</v>
      </c>
    </row>
    <row r="26" spans="1:20" ht="15" customHeight="1">
      <c r="A26" s="178"/>
      <c r="B26" s="179"/>
      <c r="C26" s="180"/>
      <c r="D26" s="168"/>
      <c r="E26" s="168"/>
      <c r="F26" s="168"/>
      <c r="G26" s="168"/>
      <c r="H26" s="168"/>
      <c r="I26" s="168"/>
      <c r="J26" s="168"/>
      <c r="K26" s="357"/>
      <c r="L26" s="168"/>
      <c r="M26" s="168"/>
      <c r="N26" s="168"/>
      <c r="O26" s="357"/>
      <c r="P26" s="357"/>
      <c r="Q26" s="168"/>
      <c r="R26" s="358"/>
      <c r="S26" s="174"/>
      <c r="T26" s="174"/>
    </row>
    <row r="27" spans="1:20" s="184" customFormat="1" ht="15" customHeight="1">
      <c r="A27" s="415" t="s">
        <v>48</v>
      </c>
      <c r="B27" s="415"/>
      <c r="C27" s="416"/>
      <c r="D27" s="46">
        <f aca="true" t="shared" si="32" ref="D27:M27">SUM(D28:D31)</f>
        <v>50782</v>
      </c>
      <c r="E27" s="46">
        <f t="shared" si="32"/>
        <v>25041</v>
      </c>
      <c r="F27" s="46">
        <f t="shared" si="32"/>
        <v>25741</v>
      </c>
      <c r="G27" s="46">
        <f t="shared" si="32"/>
        <v>51327</v>
      </c>
      <c r="H27" s="46">
        <f t="shared" si="32"/>
        <v>25330</v>
      </c>
      <c r="I27" s="46">
        <f t="shared" si="32"/>
        <v>25997</v>
      </c>
      <c r="J27" s="46">
        <f t="shared" si="32"/>
        <v>545</v>
      </c>
      <c r="K27" s="354">
        <f>100*J27/D27</f>
        <v>1.0732149186719704</v>
      </c>
      <c r="L27" s="46">
        <f t="shared" si="32"/>
        <v>15105</v>
      </c>
      <c r="M27" s="46">
        <f t="shared" si="32"/>
        <v>15375</v>
      </c>
      <c r="N27" s="353">
        <f t="shared" si="24"/>
        <v>270</v>
      </c>
      <c r="O27" s="185">
        <f t="shared" si="25"/>
        <v>1.7874875868917577</v>
      </c>
      <c r="P27" s="185">
        <f t="shared" si="26"/>
        <v>4.347664042217074</v>
      </c>
      <c r="Q27" s="185">
        <f t="shared" si="27"/>
        <v>3.338341463414634</v>
      </c>
      <c r="R27" s="186">
        <f t="shared" si="28"/>
        <v>97.43431934453976</v>
      </c>
      <c r="S27" s="187">
        <f t="shared" si="29"/>
        <v>520.5050197748707</v>
      </c>
      <c r="T27" s="187">
        <f>SUM(T28:T31)</f>
        <v>98.61</v>
      </c>
    </row>
    <row r="28" spans="1:20" ht="15" customHeight="1">
      <c r="A28" s="178"/>
      <c r="B28" s="418" t="s">
        <v>49</v>
      </c>
      <c r="C28" s="419"/>
      <c r="D28" s="167">
        <f>SUM(E28:F28)</f>
        <v>15709</v>
      </c>
      <c r="E28" s="167">
        <v>7589</v>
      </c>
      <c r="F28" s="167">
        <v>8120</v>
      </c>
      <c r="G28" s="167">
        <f>SUM(H28:I28)</f>
        <v>15895</v>
      </c>
      <c r="H28" s="167">
        <v>7661</v>
      </c>
      <c r="I28" s="167">
        <v>8234</v>
      </c>
      <c r="J28" s="355">
        <f t="shared" si="30"/>
        <v>186</v>
      </c>
      <c r="K28" s="356">
        <f t="shared" si="31"/>
        <v>1.1840346298300337</v>
      </c>
      <c r="L28" s="167">
        <v>4641</v>
      </c>
      <c r="M28" s="110">
        <v>4755</v>
      </c>
      <c r="N28" s="355">
        <f t="shared" si="24"/>
        <v>114</v>
      </c>
      <c r="O28" s="357">
        <f t="shared" si="25"/>
        <v>2.4563671622495153</v>
      </c>
      <c r="P28" s="357">
        <f t="shared" si="26"/>
        <v>1.346389228886169</v>
      </c>
      <c r="Q28" s="357">
        <f t="shared" si="27"/>
        <v>3.3427970557308098</v>
      </c>
      <c r="R28" s="358">
        <f t="shared" si="28"/>
        <v>93.04104930774837</v>
      </c>
      <c r="S28" s="174">
        <f t="shared" si="29"/>
        <v>1171.3338246131173</v>
      </c>
      <c r="T28" s="173">
        <v>13.57</v>
      </c>
    </row>
    <row r="29" spans="1:20" ht="15" customHeight="1">
      <c r="A29" s="178"/>
      <c r="B29" s="418" t="s">
        <v>50</v>
      </c>
      <c r="C29" s="419"/>
      <c r="D29" s="167">
        <f>SUM(E29:F29)</f>
        <v>15404</v>
      </c>
      <c r="E29" s="167">
        <v>7498</v>
      </c>
      <c r="F29" s="167">
        <v>7906</v>
      </c>
      <c r="G29" s="167">
        <f>SUM(H29:I29)</f>
        <v>15661</v>
      </c>
      <c r="H29" s="167">
        <v>7632</v>
      </c>
      <c r="I29" s="167">
        <v>8029</v>
      </c>
      <c r="J29" s="355">
        <f t="shared" si="30"/>
        <v>257</v>
      </c>
      <c r="K29" s="356">
        <f t="shared" si="31"/>
        <v>1.668397818748377</v>
      </c>
      <c r="L29" s="167">
        <v>4583</v>
      </c>
      <c r="M29" s="110">
        <v>4675</v>
      </c>
      <c r="N29" s="355">
        <f t="shared" si="24"/>
        <v>92</v>
      </c>
      <c r="O29" s="357">
        <f t="shared" si="25"/>
        <v>2.0074187213615535</v>
      </c>
      <c r="P29" s="357">
        <f t="shared" si="26"/>
        <v>1.3265682109837238</v>
      </c>
      <c r="Q29" s="357">
        <f t="shared" si="27"/>
        <v>3.3499465240641713</v>
      </c>
      <c r="R29" s="358">
        <f t="shared" si="28"/>
        <v>95.05542408768216</v>
      </c>
      <c r="S29" s="174">
        <f t="shared" si="29"/>
        <v>1190.9505703422053</v>
      </c>
      <c r="T29" s="173">
        <v>13.15</v>
      </c>
    </row>
    <row r="30" spans="1:20" ht="15" customHeight="1">
      <c r="A30" s="178"/>
      <c r="B30" s="418" t="s">
        <v>51</v>
      </c>
      <c r="C30" s="419"/>
      <c r="D30" s="167">
        <f>SUM(E30:F30)</f>
        <v>14568</v>
      </c>
      <c r="E30" s="167">
        <v>7504</v>
      </c>
      <c r="F30" s="167">
        <v>7064</v>
      </c>
      <c r="G30" s="167">
        <f>SUM(H30:I30)</f>
        <v>14620</v>
      </c>
      <c r="H30" s="167">
        <v>7553</v>
      </c>
      <c r="I30" s="167">
        <v>7067</v>
      </c>
      <c r="J30" s="355">
        <f t="shared" si="30"/>
        <v>52</v>
      </c>
      <c r="K30" s="356">
        <f t="shared" si="31"/>
        <v>0.35694673256452497</v>
      </c>
      <c r="L30" s="167">
        <v>4552</v>
      </c>
      <c r="M30" s="110">
        <v>4584</v>
      </c>
      <c r="N30" s="355">
        <f t="shared" si="24"/>
        <v>32</v>
      </c>
      <c r="O30" s="357">
        <f t="shared" si="25"/>
        <v>0.70298769771529</v>
      </c>
      <c r="P30" s="357">
        <f t="shared" si="26"/>
        <v>1.238390092879257</v>
      </c>
      <c r="Q30" s="357">
        <f t="shared" si="27"/>
        <v>3.18935427574171</v>
      </c>
      <c r="R30" s="358">
        <f t="shared" si="28"/>
        <v>106.877034102165</v>
      </c>
      <c r="S30" s="174">
        <f t="shared" si="29"/>
        <v>255.90757920532118</v>
      </c>
      <c r="T30" s="173">
        <v>57.13</v>
      </c>
    </row>
    <row r="31" spans="1:20" ht="15" customHeight="1">
      <c r="A31" s="178"/>
      <c r="B31" s="418" t="s">
        <v>52</v>
      </c>
      <c r="C31" s="419"/>
      <c r="D31" s="167">
        <f>SUM(E31:F31)</f>
        <v>5101</v>
      </c>
      <c r="E31" s="167">
        <v>2450</v>
      </c>
      <c r="F31" s="167">
        <v>2651</v>
      </c>
      <c r="G31" s="167">
        <f>SUM(H31:I31)</f>
        <v>5151</v>
      </c>
      <c r="H31" s="167">
        <v>2484</v>
      </c>
      <c r="I31" s="167">
        <v>2667</v>
      </c>
      <c r="J31" s="355">
        <f t="shared" si="30"/>
        <v>50</v>
      </c>
      <c r="K31" s="356">
        <f t="shared" si="31"/>
        <v>0.9801999607920016</v>
      </c>
      <c r="L31" s="167">
        <v>1329</v>
      </c>
      <c r="M31" s="110">
        <v>1361</v>
      </c>
      <c r="N31" s="355">
        <f t="shared" si="24"/>
        <v>32</v>
      </c>
      <c r="O31" s="357">
        <f t="shared" si="25"/>
        <v>2.4078254326561326</v>
      </c>
      <c r="P31" s="357">
        <f t="shared" si="26"/>
        <v>0.4363165094679243</v>
      </c>
      <c r="Q31" s="357">
        <f t="shared" si="27"/>
        <v>3.7847171197648786</v>
      </c>
      <c r="R31" s="358">
        <f t="shared" si="28"/>
        <v>93.13835770528684</v>
      </c>
      <c r="S31" s="174">
        <f t="shared" si="29"/>
        <v>348.9837398373984</v>
      </c>
      <c r="T31" s="173">
        <v>14.76</v>
      </c>
    </row>
    <row r="32" spans="1:20" ht="15" customHeight="1">
      <c r="A32" s="178"/>
      <c r="B32" s="179"/>
      <c r="C32" s="180"/>
      <c r="D32" s="168"/>
      <c r="E32" s="168"/>
      <c r="F32" s="168"/>
      <c r="G32" s="168"/>
      <c r="H32" s="168"/>
      <c r="I32" s="168"/>
      <c r="J32" s="168"/>
      <c r="K32" s="357"/>
      <c r="L32" s="168"/>
      <c r="M32" s="168"/>
      <c r="N32" s="168"/>
      <c r="O32" s="357"/>
      <c r="P32" s="357"/>
      <c r="Q32" s="168"/>
      <c r="R32" s="358"/>
      <c r="S32" s="174"/>
      <c r="T32" s="174"/>
    </row>
    <row r="33" spans="1:20" s="184" customFormat="1" ht="15" customHeight="1">
      <c r="A33" s="415" t="s">
        <v>53</v>
      </c>
      <c r="B33" s="415"/>
      <c r="C33" s="416"/>
      <c r="D33" s="46">
        <f>SUM(D34:D41)</f>
        <v>87696</v>
      </c>
      <c r="E33" s="46">
        <f aca="true" t="shared" si="33" ref="E33:T33">SUM(E34:E41)</f>
        <v>44748</v>
      </c>
      <c r="F33" s="46">
        <f t="shared" si="33"/>
        <v>42948</v>
      </c>
      <c r="G33" s="46">
        <f t="shared" si="33"/>
        <v>88445</v>
      </c>
      <c r="H33" s="46">
        <f t="shared" si="33"/>
        <v>45063</v>
      </c>
      <c r="I33" s="46">
        <f t="shared" si="33"/>
        <v>43382</v>
      </c>
      <c r="J33" s="46">
        <f t="shared" si="33"/>
        <v>749</v>
      </c>
      <c r="K33" s="354">
        <f>100*J33/D33</f>
        <v>0.8540868454661558</v>
      </c>
      <c r="L33" s="46">
        <f t="shared" si="33"/>
        <v>31959</v>
      </c>
      <c r="M33" s="46">
        <f t="shared" si="33"/>
        <v>32470</v>
      </c>
      <c r="N33" s="353">
        <f t="shared" si="24"/>
        <v>511</v>
      </c>
      <c r="O33" s="185">
        <f t="shared" si="25"/>
        <v>1.5989236208892643</v>
      </c>
      <c r="P33" s="185">
        <f t="shared" si="26"/>
        <v>7.4917518306912365</v>
      </c>
      <c r="Q33" s="185">
        <f t="shared" si="27"/>
        <v>2.7238989836772407</v>
      </c>
      <c r="R33" s="186">
        <f t="shared" si="28"/>
        <v>103.87487898206629</v>
      </c>
      <c r="S33" s="187">
        <f t="shared" si="29"/>
        <v>124.78132054176073</v>
      </c>
      <c r="T33" s="187">
        <f t="shared" si="33"/>
        <v>708.8</v>
      </c>
    </row>
    <row r="34" spans="1:20" ht="15" customHeight="1">
      <c r="A34" s="178"/>
      <c r="B34" s="418" t="s">
        <v>54</v>
      </c>
      <c r="C34" s="419"/>
      <c r="D34" s="167">
        <f>SUM(E34:F34)</f>
        <v>12660</v>
      </c>
      <c r="E34" s="167">
        <v>6065</v>
      </c>
      <c r="F34" s="167">
        <v>6595</v>
      </c>
      <c r="G34" s="167">
        <f>SUM(H34:I34)</f>
        <v>12796</v>
      </c>
      <c r="H34" s="167">
        <v>6142</v>
      </c>
      <c r="I34" s="167">
        <v>6654</v>
      </c>
      <c r="J34" s="355">
        <f t="shared" si="30"/>
        <v>136</v>
      </c>
      <c r="K34" s="356">
        <f t="shared" si="31"/>
        <v>1.0742496050552923</v>
      </c>
      <c r="L34" s="167">
        <v>3873</v>
      </c>
      <c r="M34" s="167">
        <v>3947</v>
      </c>
      <c r="N34" s="355">
        <f t="shared" si="24"/>
        <v>74</v>
      </c>
      <c r="O34" s="357">
        <f t="shared" si="25"/>
        <v>1.9106635682933126</v>
      </c>
      <c r="P34" s="357">
        <f t="shared" si="26"/>
        <v>1.0838877994858394</v>
      </c>
      <c r="Q34" s="357">
        <f t="shared" si="27"/>
        <v>3.2419559158854825</v>
      </c>
      <c r="R34" s="358">
        <f t="shared" si="28"/>
        <v>92.3053802224226</v>
      </c>
      <c r="S34" s="174">
        <f t="shared" si="29"/>
        <v>1403.0701754385966</v>
      </c>
      <c r="T34" s="173">
        <v>9.12</v>
      </c>
    </row>
    <row r="35" spans="1:20" ht="15" customHeight="1">
      <c r="A35" s="178"/>
      <c r="B35" s="418" t="s">
        <v>55</v>
      </c>
      <c r="C35" s="419"/>
      <c r="D35" s="167">
        <f aca="true" t="shared" si="34" ref="D35:D41">SUM(E35:F35)</f>
        <v>21614</v>
      </c>
      <c r="E35" s="167">
        <v>10596</v>
      </c>
      <c r="F35" s="167">
        <v>11018</v>
      </c>
      <c r="G35" s="167">
        <f aca="true" t="shared" si="35" ref="G35:G41">SUM(H35:I35)</f>
        <v>21916</v>
      </c>
      <c r="H35" s="167">
        <v>10736</v>
      </c>
      <c r="I35" s="167">
        <v>11180</v>
      </c>
      <c r="J35" s="355">
        <f t="shared" si="30"/>
        <v>302</v>
      </c>
      <c r="K35" s="356">
        <f t="shared" si="31"/>
        <v>1.397242527991117</v>
      </c>
      <c r="L35" s="167">
        <v>6440</v>
      </c>
      <c r="M35" s="167">
        <v>6628</v>
      </c>
      <c r="N35" s="355">
        <f t="shared" si="24"/>
        <v>188</v>
      </c>
      <c r="O35" s="357">
        <f t="shared" si="25"/>
        <v>2.919254658385093</v>
      </c>
      <c r="P35" s="357">
        <f t="shared" si="26"/>
        <v>1.8563992664529272</v>
      </c>
      <c r="Q35" s="357">
        <f t="shared" si="27"/>
        <v>3.3065781532890766</v>
      </c>
      <c r="R35" s="358">
        <f t="shared" si="28"/>
        <v>96.02862254025045</v>
      </c>
      <c r="S35" s="174">
        <f t="shared" si="29"/>
        <v>614.9270482603816</v>
      </c>
      <c r="T35" s="173">
        <v>35.64</v>
      </c>
    </row>
    <row r="36" spans="1:20" ht="15" customHeight="1">
      <c r="A36" s="178"/>
      <c r="B36" s="418" t="s">
        <v>56</v>
      </c>
      <c r="C36" s="419"/>
      <c r="D36" s="167">
        <f t="shared" si="34"/>
        <v>45831</v>
      </c>
      <c r="E36" s="167">
        <v>24450</v>
      </c>
      <c r="F36" s="167">
        <v>21381</v>
      </c>
      <c r="G36" s="167">
        <f t="shared" si="35"/>
        <v>46179</v>
      </c>
      <c r="H36" s="167">
        <v>24556</v>
      </c>
      <c r="I36" s="167">
        <v>21623</v>
      </c>
      <c r="J36" s="355">
        <f t="shared" si="30"/>
        <v>348</v>
      </c>
      <c r="K36" s="356">
        <f t="shared" si="31"/>
        <v>0.759311383124959</v>
      </c>
      <c r="L36" s="167">
        <v>19391</v>
      </c>
      <c r="M36" s="167">
        <v>19636</v>
      </c>
      <c r="N36" s="355">
        <f t="shared" si="24"/>
        <v>245</v>
      </c>
      <c r="O36" s="357">
        <f t="shared" si="25"/>
        <v>1.2634727450879273</v>
      </c>
      <c r="P36" s="357">
        <f t="shared" si="26"/>
        <v>3.9116016483632836</v>
      </c>
      <c r="Q36" s="357">
        <f t="shared" si="27"/>
        <v>2.3517518842941536</v>
      </c>
      <c r="R36" s="358">
        <f t="shared" si="28"/>
        <v>113.56426027840725</v>
      </c>
      <c r="S36" s="174">
        <f t="shared" si="29"/>
        <v>3405.530973451327</v>
      </c>
      <c r="T36" s="173">
        <v>13.56</v>
      </c>
    </row>
    <row r="37" spans="1:20" ht="15" customHeight="1">
      <c r="A37" s="178"/>
      <c r="B37" s="418" t="s">
        <v>57</v>
      </c>
      <c r="C37" s="419"/>
      <c r="D37" s="167">
        <f t="shared" si="34"/>
        <v>1180</v>
      </c>
      <c r="E37" s="167">
        <v>563</v>
      </c>
      <c r="F37" s="167">
        <v>617</v>
      </c>
      <c r="G37" s="167">
        <f t="shared" si="35"/>
        <v>1184</v>
      </c>
      <c r="H37" s="167">
        <v>565</v>
      </c>
      <c r="I37" s="167">
        <v>619</v>
      </c>
      <c r="J37" s="355">
        <f t="shared" si="30"/>
        <v>4</v>
      </c>
      <c r="K37" s="356">
        <f t="shared" si="31"/>
        <v>0.3389830508474576</v>
      </c>
      <c r="L37" s="167">
        <v>338</v>
      </c>
      <c r="M37" s="167">
        <v>342</v>
      </c>
      <c r="N37" s="355">
        <f t="shared" si="24"/>
        <v>4</v>
      </c>
      <c r="O37" s="357">
        <f t="shared" si="25"/>
        <v>1.183431952662722</v>
      </c>
      <c r="P37" s="357">
        <f t="shared" si="26"/>
        <v>0.10029096237818333</v>
      </c>
      <c r="Q37" s="357">
        <f t="shared" si="27"/>
        <v>3.461988304093567</v>
      </c>
      <c r="R37" s="358">
        <f t="shared" si="28"/>
        <v>91.2762520193861</v>
      </c>
      <c r="S37" s="174">
        <f t="shared" si="29"/>
        <v>15.909701693093254</v>
      </c>
      <c r="T37" s="173">
        <v>74.42</v>
      </c>
    </row>
    <row r="38" spans="1:20" ht="15" customHeight="1">
      <c r="A38" s="178"/>
      <c r="B38" s="418" t="s">
        <v>58</v>
      </c>
      <c r="C38" s="419"/>
      <c r="D38" s="167">
        <f t="shared" si="34"/>
        <v>1373</v>
      </c>
      <c r="E38" s="167">
        <v>649</v>
      </c>
      <c r="F38" s="167">
        <v>724</v>
      </c>
      <c r="G38" s="167">
        <f t="shared" si="35"/>
        <v>1352</v>
      </c>
      <c r="H38" s="167">
        <v>646</v>
      </c>
      <c r="I38" s="167">
        <v>706</v>
      </c>
      <c r="J38" s="355">
        <f t="shared" si="30"/>
        <v>-21</v>
      </c>
      <c r="K38" s="356">
        <f t="shared" si="31"/>
        <v>-1.529497450837582</v>
      </c>
      <c r="L38" s="167">
        <v>425</v>
      </c>
      <c r="M38" s="167">
        <v>423</v>
      </c>
      <c r="N38" s="355">
        <f t="shared" si="24"/>
        <v>-2</v>
      </c>
      <c r="O38" s="357">
        <f t="shared" si="25"/>
        <v>-0.47058823529411764</v>
      </c>
      <c r="P38" s="357">
        <f t="shared" si="26"/>
        <v>0.11452143676968231</v>
      </c>
      <c r="Q38" s="357">
        <f t="shared" si="27"/>
        <v>3.1962174940898347</v>
      </c>
      <c r="R38" s="358">
        <f t="shared" si="28"/>
        <v>91.5014164305949</v>
      </c>
      <c r="S38" s="174">
        <f t="shared" si="29"/>
        <v>9.461823780530478</v>
      </c>
      <c r="T38" s="173">
        <v>142.89</v>
      </c>
    </row>
    <row r="39" spans="1:20" ht="15" customHeight="1">
      <c r="A39" s="178"/>
      <c r="B39" s="418" t="s">
        <v>59</v>
      </c>
      <c r="C39" s="419"/>
      <c r="D39" s="167">
        <f t="shared" si="34"/>
        <v>3143</v>
      </c>
      <c r="E39" s="167">
        <v>1471</v>
      </c>
      <c r="F39" s="167">
        <v>1672</v>
      </c>
      <c r="G39" s="167">
        <f t="shared" si="35"/>
        <v>3128</v>
      </c>
      <c r="H39" s="167">
        <v>1465</v>
      </c>
      <c r="I39" s="167">
        <v>1663</v>
      </c>
      <c r="J39" s="355">
        <f t="shared" si="30"/>
        <v>-15</v>
      </c>
      <c r="K39" s="356">
        <f t="shared" si="31"/>
        <v>-0.4772510340439071</v>
      </c>
      <c r="L39" s="167">
        <v>838</v>
      </c>
      <c r="M39" s="167">
        <v>839</v>
      </c>
      <c r="N39" s="355">
        <f t="shared" si="24"/>
        <v>1</v>
      </c>
      <c r="O39" s="357">
        <f t="shared" si="25"/>
        <v>0.11933174224343675</v>
      </c>
      <c r="P39" s="357">
        <f t="shared" si="26"/>
        <v>0.26495788033695733</v>
      </c>
      <c r="Q39" s="357">
        <f t="shared" si="27"/>
        <v>3.728247914183552</v>
      </c>
      <c r="R39" s="358">
        <f t="shared" si="28"/>
        <v>88.09380637402285</v>
      </c>
      <c r="S39" s="174">
        <f t="shared" si="29"/>
        <v>42.18476062036412</v>
      </c>
      <c r="T39" s="173">
        <v>74.15</v>
      </c>
    </row>
    <row r="40" spans="1:20" ht="15" customHeight="1">
      <c r="A40" s="178"/>
      <c r="B40" s="418" t="s">
        <v>60</v>
      </c>
      <c r="C40" s="419"/>
      <c r="D40" s="167">
        <f t="shared" si="34"/>
        <v>720</v>
      </c>
      <c r="E40" s="167">
        <v>348</v>
      </c>
      <c r="F40" s="167">
        <v>372</v>
      </c>
      <c r="G40" s="167">
        <f t="shared" si="35"/>
        <v>717</v>
      </c>
      <c r="H40" s="167">
        <v>350</v>
      </c>
      <c r="I40" s="167">
        <v>367</v>
      </c>
      <c r="J40" s="355">
        <f t="shared" si="30"/>
        <v>-3</v>
      </c>
      <c r="K40" s="356">
        <f t="shared" si="31"/>
        <v>-0.4166666666666667</v>
      </c>
      <c r="L40" s="167">
        <v>253</v>
      </c>
      <c r="M40" s="167">
        <v>256</v>
      </c>
      <c r="N40" s="355">
        <f t="shared" si="24"/>
        <v>3</v>
      </c>
      <c r="O40" s="357">
        <f t="shared" si="25"/>
        <v>1.1857707509881423</v>
      </c>
      <c r="P40" s="357">
        <f t="shared" si="26"/>
        <v>0.0607336317780046</v>
      </c>
      <c r="Q40" s="357">
        <f t="shared" si="27"/>
        <v>2.80078125</v>
      </c>
      <c r="R40" s="358">
        <f t="shared" si="28"/>
        <v>95.36784741144415</v>
      </c>
      <c r="S40" s="174">
        <f t="shared" si="29"/>
        <v>5.213787085514833</v>
      </c>
      <c r="T40" s="173">
        <v>137.52</v>
      </c>
    </row>
    <row r="41" spans="1:20" ht="15" customHeight="1">
      <c r="A41" s="178"/>
      <c r="B41" s="418" t="s">
        <v>61</v>
      </c>
      <c r="C41" s="419"/>
      <c r="D41" s="167">
        <f t="shared" si="34"/>
        <v>1175</v>
      </c>
      <c r="E41" s="167">
        <v>606</v>
      </c>
      <c r="F41" s="167">
        <v>569</v>
      </c>
      <c r="G41" s="167">
        <f t="shared" si="35"/>
        <v>1173</v>
      </c>
      <c r="H41" s="167">
        <v>603</v>
      </c>
      <c r="I41" s="167">
        <v>570</v>
      </c>
      <c r="J41" s="355">
        <f t="shared" si="30"/>
        <v>-2</v>
      </c>
      <c r="K41" s="356">
        <f t="shared" si="31"/>
        <v>-0.1702127659574468</v>
      </c>
      <c r="L41" s="167">
        <v>401</v>
      </c>
      <c r="M41" s="167">
        <v>399</v>
      </c>
      <c r="N41" s="355">
        <f t="shared" si="24"/>
        <v>-2</v>
      </c>
      <c r="O41" s="357">
        <f t="shared" si="25"/>
        <v>-0.49875311720698257</v>
      </c>
      <c r="P41" s="357">
        <f t="shared" si="26"/>
        <v>0.09935920512635898</v>
      </c>
      <c r="Q41" s="357">
        <f t="shared" si="27"/>
        <v>2.9398496240601504</v>
      </c>
      <c r="R41" s="358">
        <f t="shared" si="28"/>
        <v>105.78947368421052</v>
      </c>
      <c r="S41" s="174">
        <f t="shared" si="29"/>
        <v>5.295711060948081</v>
      </c>
      <c r="T41" s="173">
        <v>221.5</v>
      </c>
    </row>
    <row r="42" spans="1:20" ht="15" customHeight="1">
      <c r="A42" s="178"/>
      <c r="B42" s="179"/>
      <c r="C42" s="180"/>
      <c r="D42" s="168"/>
      <c r="E42" s="168"/>
      <c r="F42" s="168"/>
      <c r="G42" s="168"/>
      <c r="H42" s="168"/>
      <c r="I42" s="168"/>
      <c r="J42" s="168"/>
      <c r="K42" s="357"/>
      <c r="L42" s="168"/>
      <c r="M42" s="168"/>
      <c r="N42" s="168"/>
      <c r="O42" s="357"/>
      <c r="P42" s="357"/>
      <c r="Q42" s="168"/>
      <c r="R42" s="358"/>
      <c r="S42" s="174"/>
      <c r="T42" s="174"/>
    </row>
    <row r="43" spans="1:20" s="184" customFormat="1" ht="15" customHeight="1">
      <c r="A43" s="415" t="s">
        <v>62</v>
      </c>
      <c r="B43" s="415"/>
      <c r="C43" s="416"/>
      <c r="D43" s="46">
        <f>SUM(D44:D48)</f>
        <v>96045</v>
      </c>
      <c r="E43" s="46">
        <f aca="true" t="shared" si="36" ref="E43:T43">SUM(E44:E48)</f>
        <v>46493</v>
      </c>
      <c r="F43" s="46">
        <f t="shared" si="36"/>
        <v>49552</v>
      </c>
      <c r="G43" s="46">
        <f t="shared" si="36"/>
        <v>96490</v>
      </c>
      <c r="H43" s="46">
        <f t="shared" si="36"/>
        <v>46710</v>
      </c>
      <c r="I43" s="46">
        <f t="shared" si="36"/>
        <v>49780</v>
      </c>
      <c r="J43" s="46">
        <f t="shared" si="36"/>
        <v>445</v>
      </c>
      <c r="K43" s="354">
        <f>100*J43/D43</f>
        <v>0.4633244833151127</v>
      </c>
      <c r="L43" s="46">
        <f t="shared" si="36"/>
        <v>29497</v>
      </c>
      <c r="M43" s="46">
        <f t="shared" si="36"/>
        <v>29844</v>
      </c>
      <c r="N43" s="353">
        <f t="shared" si="24"/>
        <v>347</v>
      </c>
      <c r="O43" s="185">
        <f t="shared" si="25"/>
        <v>1.1763908194053632</v>
      </c>
      <c r="P43" s="185">
        <f t="shared" si="26"/>
        <v>8.173205202593673</v>
      </c>
      <c r="Q43" s="185">
        <f t="shared" si="27"/>
        <v>3.233145690926149</v>
      </c>
      <c r="R43" s="186">
        <f t="shared" si="28"/>
        <v>93.83286460425875</v>
      </c>
      <c r="S43" s="187">
        <f t="shared" si="29"/>
        <v>493.3531035893241</v>
      </c>
      <c r="T43" s="187">
        <f t="shared" si="36"/>
        <v>195.57999999999998</v>
      </c>
    </row>
    <row r="44" spans="1:20" ht="15" customHeight="1">
      <c r="A44" s="178"/>
      <c r="B44" s="418" t="s">
        <v>63</v>
      </c>
      <c r="C44" s="419"/>
      <c r="D44" s="167">
        <f>SUM(E44:F44)</f>
        <v>34699</v>
      </c>
      <c r="E44" s="167">
        <v>17014</v>
      </c>
      <c r="F44" s="167">
        <v>17685</v>
      </c>
      <c r="G44" s="167">
        <f>SUM(H44:I44)</f>
        <v>35101</v>
      </c>
      <c r="H44" s="167">
        <v>17222</v>
      </c>
      <c r="I44" s="167">
        <v>17879</v>
      </c>
      <c r="J44" s="355">
        <f t="shared" si="30"/>
        <v>402</v>
      </c>
      <c r="K44" s="356">
        <f t="shared" si="31"/>
        <v>1.1585348280930285</v>
      </c>
      <c r="L44" s="167">
        <v>10262</v>
      </c>
      <c r="M44" s="167">
        <v>10399</v>
      </c>
      <c r="N44" s="355">
        <f t="shared" si="24"/>
        <v>137</v>
      </c>
      <c r="O44" s="357">
        <f t="shared" si="25"/>
        <v>1.335022412785032</v>
      </c>
      <c r="P44" s="357">
        <f t="shared" si="26"/>
        <v>2.9732373905714637</v>
      </c>
      <c r="Q44" s="357">
        <f t="shared" si="27"/>
        <v>3.375420713530147</v>
      </c>
      <c r="R44" s="358">
        <f t="shared" si="28"/>
        <v>96.3252978354494</v>
      </c>
      <c r="S44" s="174">
        <f t="shared" si="29"/>
        <v>317.82868525896413</v>
      </c>
      <c r="T44" s="173">
        <v>110.44</v>
      </c>
    </row>
    <row r="45" spans="1:20" ht="15" customHeight="1">
      <c r="A45" s="178"/>
      <c r="B45" s="418" t="s">
        <v>64</v>
      </c>
      <c r="C45" s="419"/>
      <c r="D45" s="167">
        <f>SUM(E45:F45)</f>
        <v>10766</v>
      </c>
      <c r="E45" s="167">
        <v>5031</v>
      </c>
      <c r="F45" s="167">
        <v>5735</v>
      </c>
      <c r="G45" s="167">
        <f>SUM(H45:I45)</f>
        <v>10645</v>
      </c>
      <c r="H45" s="167">
        <v>4940</v>
      </c>
      <c r="I45" s="167">
        <v>5705</v>
      </c>
      <c r="J45" s="355">
        <f t="shared" si="30"/>
        <v>-121</v>
      </c>
      <c r="K45" s="356">
        <f t="shared" si="31"/>
        <v>-1.123908601151774</v>
      </c>
      <c r="L45" s="167">
        <v>3041</v>
      </c>
      <c r="M45" s="167">
        <v>3074</v>
      </c>
      <c r="N45" s="355">
        <f t="shared" si="24"/>
        <v>33</v>
      </c>
      <c r="O45" s="357">
        <f t="shared" si="25"/>
        <v>1.0851693521867807</v>
      </c>
      <c r="P45" s="357">
        <f t="shared" si="26"/>
        <v>0.9016869041518256</v>
      </c>
      <c r="Q45" s="357">
        <f t="shared" si="27"/>
        <v>3.4629147690305793</v>
      </c>
      <c r="R45" s="358">
        <f t="shared" si="28"/>
        <v>86.59070990359334</v>
      </c>
      <c r="S45" s="174">
        <f t="shared" si="29"/>
        <v>403.219696969697</v>
      </c>
      <c r="T45" s="173">
        <v>26.4</v>
      </c>
    </row>
    <row r="46" spans="1:20" ht="15" customHeight="1">
      <c r="A46" s="178"/>
      <c r="B46" s="418" t="s">
        <v>65</v>
      </c>
      <c r="C46" s="419"/>
      <c r="D46" s="167">
        <f>SUM(E46:F46)</f>
        <v>11267</v>
      </c>
      <c r="E46" s="167">
        <v>5427</v>
      </c>
      <c r="F46" s="167">
        <v>5840</v>
      </c>
      <c r="G46" s="167">
        <f>SUM(H46:I46)</f>
        <v>11309</v>
      </c>
      <c r="H46" s="167">
        <v>5446</v>
      </c>
      <c r="I46" s="167">
        <v>5863</v>
      </c>
      <c r="J46" s="355">
        <f t="shared" si="30"/>
        <v>42</v>
      </c>
      <c r="K46" s="356">
        <f t="shared" si="31"/>
        <v>0.37277003638945594</v>
      </c>
      <c r="L46" s="167">
        <v>3222</v>
      </c>
      <c r="M46" s="167">
        <v>3268</v>
      </c>
      <c r="N46" s="355">
        <f t="shared" si="24"/>
        <v>46</v>
      </c>
      <c r="O46" s="357">
        <f t="shared" si="25"/>
        <v>1.4276846679081316</v>
      </c>
      <c r="P46" s="357">
        <f t="shared" si="26"/>
        <v>0.9579311600801311</v>
      </c>
      <c r="Q46" s="357">
        <f t="shared" si="27"/>
        <v>3.460526315789474</v>
      </c>
      <c r="R46" s="358">
        <f t="shared" si="28"/>
        <v>92.88760020467338</v>
      </c>
      <c r="S46" s="174">
        <f t="shared" si="29"/>
        <v>1769.796557120501</v>
      </c>
      <c r="T46" s="173">
        <v>6.39</v>
      </c>
    </row>
    <row r="47" spans="1:20" ht="15" customHeight="1">
      <c r="A47" s="178"/>
      <c r="B47" s="418" t="s">
        <v>66</v>
      </c>
      <c r="C47" s="419"/>
      <c r="D47" s="167">
        <f>SUM(E47:F47)</f>
        <v>12621</v>
      </c>
      <c r="E47" s="167">
        <v>6133</v>
      </c>
      <c r="F47" s="167">
        <v>6488</v>
      </c>
      <c r="G47" s="167">
        <f>SUM(H47:I47)</f>
        <v>12633</v>
      </c>
      <c r="H47" s="167">
        <v>6130</v>
      </c>
      <c r="I47" s="167">
        <v>6503</v>
      </c>
      <c r="J47" s="355">
        <f t="shared" si="30"/>
        <v>12</v>
      </c>
      <c r="K47" s="356">
        <f t="shared" si="31"/>
        <v>0.09507962918944617</v>
      </c>
      <c r="L47" s="167">
        <v>3696</v>
      </c>
      <c r="M47" s="167">
        <v>3745</v>
      </c>
      <c r="N47" s="355">
        <f t="shared" si="24"/>
        <v>49</v>
      </c>
      <c r="O47" s="357">
        <f t="shared" si="25"/>
        <v>1.3257575757575757</v>
      </c>
      <c r="P47" s="357">
        <f t="shared" si="26"/>
        <v>1.070080851117897</v>
      </c>
      <c r="Q47" s="357">
        <f t="shared" si="27"/>
        <v>3.373297730307076</v>
      </c>
      <c r="R47" s="358">
        <f t="shared" si="28"/>
        <v>94.26418576041827</v>
      </c>
      <c r="S47" s="174">
        <f t="shared" si="29"/>
        <v>395.151704723178</v>
      </c>
      <c r="T47" s="173">
        <v>31.97</v>
      </c>
    </row>
    <row r="48" spans="1:20" ht="15" customHeight="1">
      <c r="A48" s="178"/>
      <c r="B48" s="418" t="s">
        <v>67</v>
      </c>
      <c r="C48" s="419"/>
      <c r="D48" s="167">
        <f>SUM(E48:F48)</f>
        <v>26692</v>
      </c>
      <c r="E48" s="167">
        <v>12888</v>
      </c>
      <c r="F48" s="167">
        <v>13804</v>
      </c>
      <c r="G48" s="167">
        <f>SUM(H48:I48)</f>
        <v>26802</v>
      </c>
      <c r="H48" s="167">
        <v>12972</v>
      </c>
      <c r="I48" s="167">
        <v>13830</v>
      </c>
      <c r="J48" s="355">
        <f t="shared" si="30"/>
        <v>110</v>
      </c>
      <c r="K48" s="356">
        <f t="shared" si="31"/>
        <v>0.41210849692791846</v>
      </c>
      <c r="L48" s="167">
        <v>9276</v>
      </c>
      <c r="M48" s="167">
        <v>9358</v>
      </c>
      <c r="N48" s="355">
        <f t="shared" si="24"/>
        <v>82</v>
      </c>
      <c r="O48" s="357">
        <f t="shared" si="25"/>
        <v>0.8840017248814144</v>
      </c>
      <c r="P48" s="357">
        <f t="shared" si="26"/>
        <v>2.270268896672356</v>
      </c>
      <c r="Q48" s="357">
        <f t="shared" si="27"/>
        <v>2.8640735199829024</v>
      </c>
      <c r="R48" s="358">
        <f t="shared" si="28"/>
        <v>93.79609544468546</v>
      </c>
      <c r="S48" s="174">
        <f t="shared" si="29"/>
        <v>1315.1128557409224</v>
      </c>
      <c r="T48" s="173">
        <v>20.38</v>
      </c>
    </row>
    <row r="49" spans="1:20" ht="15" customHeight="1">
      <c r="A49" s="178"/>
      <c r="B49" s="179"/>
      <c r="C49" s="180"/>
      <c r="D49" s="168"/>
      <c r="E49" s="168"/>
      <c r="F49" s="168"/>
      <c r="G49" s="168"/>
      <c r="H49" s="168"/>
      <c r="I49" s="168"/>
      <c r="J49" s="168"/>
      <c r="K49" s="357"/>
      <c r="L49" s="168"/>
      <c r="M49" s="168"/>
      <c r="N49" s="168"/>
      <c r="O49" s="357"/>
      <c r="P49" s="357"/>
      <c r="Q49" s="168"/>
      <c r="R49" s="358"/>
      <c r="S49" s="174"/>
      <c r="T49" s="174"/>
    </row>
    <row r="50" spans="1:20" s="184" customFormat="1" ht="15" customHeight="1">
      <c r="A50" s="415" t="s">
        <v>68</v>
      </c>
      <c r="B50" s="415"/>
      <c r="C50" s="416"/>
      <c r="D50" s="46">
        <f aca="true" t="shared" si="37" ref="D50:M50">SUM(D51:D54)</f>
        <v>41008</v>
      </c>
      <c r="E50" s="46">
        <f t="shared" si="37"/>
        <v>19582</v>
      </c>
      <c r="F50" s="46">
        <f t="shared" si="37"/>
        <v>21426</v>
      </c>
      <c r="G50" s="46">
        <f t="shared" si="37"/>
        <v>40579</v>
      </c>
      <c r="H50" s="46">
        <f t="shared" si="37"/>
        <v>19366</v>
      </c>
      <c r="I50" s="46">
        <f t="shared" si="37"/>
        <v>21213</v>
      </c>
      <c r="J50" s="46">
        <f t="shared" si="37"/>
        <v>-429</v>
      </c>
      <c r="K50" s="185">
        <f>100*J50/D50</f>
        <v>-1.046137339055794</v>
      </c>
      <c r="L50" s="46">
        <f t="shared" si="37"/>
        <v>12764</v>
      </c>
      <c r="M50" s="46">
        <f t="shared" si="37"/>
        <v>12817</v>
      </c>
      <c r="N50" s="353">
        <f t="shared" si="24"/>
        <v>53</v>
      </c>
      <c r="O50" s="185">
        <f t="shared" si="25"/>
        <v>0.4152303353180821</v>
      </c>
      <c r="P50" s="185">
        <f t="shared" si="26"/>
        <v>3.437252501979984</v>
      </c>
      <c r="Q50" s="185">
        <f t="shared" si="27"/>
        <v>3.1660294920808303</v>
      </c>
      <c r="R50" s="186">
        <f t="shared" si="28"/>
        <v>91.29307500117852</v>
      </c>
      <c r="S50" s="187">
        <f t="shared" si="29"/>
        <v>113.27638667894928</v>
      </c>
      <c r="T50" s="187">
        <f>SUM(T51:T54)</f>
        <v>358.23</v>
      </c>
    </row>
    <row r="51" spans="1:20" ht="15" customHeight="1">
      <c r="A51" s="178"/>
      <c r="B51" s="418" t="s">
        <v>69</v>
      </c>
      <c r="C51" s="419"/>
      <c r="D51" s="167">
        <f>SUM(E51:F51)</f>
        <v>9541</v>
      </c>
      <c r="E51" s="167">
        <v>4392</v>
      </c>
      <c r="F51" s="167">
        <v>5149</v>
      </c>
      <c r="G51" s="167">
        <f>SUM(H51:I51)</f>
        <v>9321</v>
      </c>
      <c r="H51" s="167">
        <v>4293</v>
      </c>
      <c r="I51" s="167">
        <v>5028</v>
      </c>
      <c r="J51" s="355">
        <f t="shared" si="30"/>
        <v>-220</v>
      </c>
      <c r="K51" s="356">
        <f t="shared" si="31"/>
        <v>-2.3058379624777277</v>
      </c>
      <c r="L51" s="167">
        <v>3116</v>
      </c>
      <c r="M51" s="167">
        <v>3112</v>
      </c>
      <c r="N51" s="355">
        <f t="shared" si="24"/>
        <v>-4</v>
      </c>
      <c r="O51" s="357">
        <f t="shared" si="25"/>
        <v>-0.12836970474967907</v>
      </c>
      <c r="P51" s="357">
        <f t="shared" si="26"/>
        <v>0.7895372131140598</v>
      </c>
      <c r="Q51" s="357">
        <f t="shared" si="27"/>
        <v>2.9951799485861184</v>
      </c>
      <c r="R51" s="358">
        <f t="shared" si="28"/>
        <v>85.381861575179</v>
      </c>
      <c r="S51" s="174">
        <f t="shared" si="29"/>
        <v>75.48590864917395</v>
      </c>
      <c r="T51" s="173">
        <v>123.48</v>
      </c>
    </row>
    <row r="52" spans="1:20" ht="15" customHeight="1">
      <c r="A52" s="178"/>
      <c r="B52" s="418" t="s">
        <v>70</v>
      </c>
      <c r="C52" s="419"/>
      <c r="D52" s="167">
        <f>SUM(E52:F52)</f>
        <v>7310</v>
      </c>
      <c r="E52" s="167">
        <v>3428</v>
      </c>
      <c r="F52" s="167">
        <v>3882</v>
      </c>
      <c r="G52" s="167">
        <f>SUM(H52:I52)</f>
        <v>7237</v>
      </c>
      <c r="H52" s="167">
        <v>3396</v>
      </c>
      <c r="I52" s="167">
        <v>3841</v>
      </c>
      <c r="J52" s="355">
        <f t="shared" si="30"/>
        <v>-73</v>
      </c>
      <c r="K52" s="356">
        <f t="shared" si="31"/>
        <v>-0.9986320109439124</v>
      </c>
      <c r="L52" s="167">
        <v>2107</v>
      </c>
      <c r="M52" s="167">
        <v>2114</v>
      </c>
      <c r="N52" s="355">
        <f t="shared" si="24"/>
        <v>7</v>
      </c>
      <c r="O52" s="357">
        <f t="shared" si="25"/>
        <v>0.33222591362126247</v>
      </c>
      <c r="P52" s="357">
        <f t="shared" si="26"/>
        <v>0.6130115664957033</v>
      </c>
      <c r="Q52" s="357">
        <f t="shared" si="27"/>
        <v>3.423368022705771</v>
      </c>
      <c r="R52" s="358">
        <f t="shared" si="28"/>
        <v>88.41447539703202</v>
      </c>
      <c r="S52" s="174">
        <f t="shared" si="29"/>
        <v>124.21901819430141</v>
      </c>
      <c r="T52" s="173">
        <v>58.26</v>
      </c>
    </row>
    <row r="53" spans="1:20" ht="15" customHeight="1">
      <c r="A53" s="178"/>
      <c r="B53" s="418" t="s">
        <v>71</v>
      </c>
      <c r="C53" s="419"/>
      <c r="D53" s="167">
        <f>SUM(E53:F53)</f>
        <v>15586</v>
      </c>
      <c r="E53" s="167">
        <v>7676</v>
      </c>
      <c r="F53" s="167">
        <v>7910</v>
      </c>
      <c r="G53" s="167">
        <f>SUM(H53:I53)</f>
        <v>15515</v>
      </c>
      <c r="H53" s="167">
        <v>7627</v>
      </c>
      <c r="I53" s="167">
        <v>7888</v>
      </c>
      <c r="J53" s="355">
        <f t="shared" si="30"/>
        <v>-71</v>
      </c>
      <c r="K53" s="356">
        <f t="shared" si="31"/>
        <v>-0.4555370204029257</v>
      </c>
      <c r="L53" s="167">
        <v>5046</v>
      </c>
      <c r="M53" s="167">
        <v>5077</v>
      </c>
      <c r="N53" s="355">
        <f t="shared" si="24"/>
        <v>31</v>
      </c>
      <c r="O53" s="357">
        <f t="shared" si="25"/>
        <v>0.6143479984145858</v>
      </c>
      <c r="P53" s="357">
        <f t="shared" si="26"/>
        <v>1.3142012510958736</v>
      </c>
      <c r="Q53" s="357">
        <f t="shared" si="27"/>
        <v>3.055938546385661</v>
      </c>
      <c r="R53" s="358">
        <f t="shared" si="28"/>
        <v>96.69117647058823</v>
      </c>
      <c r="S53" s="174">
        <f t="shared" si="29"/>
        <v>126.06646623872594</v>
      </c>
      <c r="T53" s="173">
        <v>123.07</v>
      </c>
    </row>
    <row r="54" spans="1:20" ht="15" customHeight="1">
      <c r="A54" s="178"/>
      <c r="B54" s="418" t="s">
        <v>72</v>
      </c>
      <c r="C54" s="419"/>
      <c r="D54" s="167">
        <f>SUM(E54:F54)</f>
        <v>8571</v>
      </c>
      <c r="E54" s="167">
        <v>4086</v>
      </c>
      <c r="F54" s="167">
        <v>4485</v>
      </c>
      <c r="G54" s="167">
        <f>SUM(H54:I54)</f>
        <v>8506</v>
      </c>
      <c r="H54" s="167">
        <v>4050</v>
      </c>
      <c r="I54" s="167">
        <v>4456</v>
      </c>
      <c r="J54" s="355">
        <f t="shared" si="30"/>
        <v>-65</v>
      </c>
      <c r="K54" s="356">
        <f t="shared" si="31"/>
        <v>-0.7583712518959281</v>
      </c>
      <c r="L54" s="167">
        <v>2495</v>
      </c>
      <c r="M54" s="167">
        <v>2514</v>
      </c>
      <c r="N54" s="355">
        <f t="shared" si="24"/>
        <v>19</v>
      </c>
      <c r="O54" s="357">
        <f t="shared" si="25"/>
        <v>0.7615230460921844</v>
      </c>
      <c r="P54" s="357">
        <f t="shared" si="26"/>
        <v>0.7205024712743474</v>
      </c>
      <c r="Q54" s="357">
        <f t="shared" si="27"/>
        <v>3.383452665075577</v>
      </c>
      <c r="R54" s="358">
        <f t="shared" si="28"/>
        <v>90.8886894075404</v>
      </c>
      <c r="S54" s="174">
        <f t="shared" si="29"/>
        <v>159.2287532759266</v>
      </c>
      <c r="T54" s="173">
        <v>53.42</v>
      </c>
    </row>
    <row r="55" spans="1:20" ht="15" customHeight="1">
      <c r="A55" s="178"/>
      <c r="B55" s="179"/>
      <c r="C55" s="180"/>
      <c r="D55" s="168"/>
      <c r="E55" s="168"/>
      <c r="F55" s="168"/>
      <c r="G55" s="168"/>
      <c r="H55" s="168"/>
      <c r="I55" s="168"/>
      <c r="J55" s="168"/>
      <c r="K55" s="357"/>
      <c r="L55" s="168"/>
      <c r="M55" s="168"/>
      <c r="N55" s="168"/>
      <c r="O55" s="357"/>
      <c r="P55" s="357"/>
      <c r="Q55" s="168"/>
      <c r="R55" s="358"/>
      <c r="S55" s="174"/>
      <c r="T55" s="174"/>
    </row>
    <row r="56" spans="1:20" s="184" customFormat="1" ht="15" customHeight="1">
      <c r="A56" s="415" t="s">
        <v>73</v>
      </c>
      <c r="B56" s="415"/>
      <c r="C56" s="416"/>
      <c r="D56" s="46">
        <f>SUM(D57:D62)</f>
        <v>35624</v>
      </c>
      <c r="E56" s="46">
        <f aca="true" t="shared" si="38" ref="E56:T56">SUM(E57:E62)</f>
        <v>16905</v>
      </c>
      <c r="F56" s="46">
        <f t="shared" si="38"/>
        <v>18719</v>
      </c>
      <c r="G56" s="46">
        <f t="shared" si="38"/>
        <v>35412</v>
      </c>
      <c r="H56" s="46">
        <f t="shared" si="38"/>
        <v>16815</v>
      </c>
      <c r="I56" s="46">
        <f t="shared" si="38"/>
        <v>18597</v>
      </c>
      <c r="J56" s="46">
        <f t="shared" si="38"/>
        <v>-212</v>
      </c>
      <c r="K56" s="185">
        <f>100*J56/D56</f>
        <v>-0.5951044239838311</v>
      </c>
      <c r="L56" s="46">
        <f t="shared" si="38"/>
        <v>10647</v>
      </c>
      <c r="M56" s="46">
        <f t="shared" si="38"/>
        <v>10735</v>
      </c>
      <c r="N56" s="353">
        <f t="shared" si="24"/>
        <v>88</v>
      </c>
      <c r="O56" s="185">
        <f t="shared" si="25"/>
        <v>0.8265239034469803</v>
      </c>
      <c r="P56" s="185">
        <f t="shared" si="26"/>
        <v>2.999580709236679</v>
      </c>
      <c r="Q56" s="185">
        <f t="shared" si="27"/>
        <v>3.2987424312994875</v>
      </c>
      <c r="R56" s="186">
        <f t="shared" si="28"/>
        <v>90.41780932408453</v>
      </c>
      <c r="S56" s="187">
        <f t="shared" si="29"/>
        <v>134.49808196285463</v>
      </c>
      <c r="T56" s="187">
        <f t="shared" si="38"/>
        <v>263.29</v>
      </c>
    </row>
    <row r="57" spans="1:20" ht="15" customHeight="1">
      <c r="A57" s="178"/>
      <c r="B57" s="418" t="s">
        <v>74</v>
      </c>
      <c r="C57" s="419"/>
      <c r="D57" s="167">
        <f aca="true" t="shared" si="39" ref="D57:D62">SUM(E57:F57)</f>
        <v>5867</v>
      </c>
      <c r="E57" s="167">
        <v>2740</v>
      </c>
      <c r="F57" s="167">
        <v>3127</v>
      </c>
      <c r="G57" s="167">
        <f aca="true" t="shared" si="40" ref="G57:G62">SUM(H57:I57)</f>
        <v>5875</v>
      </c>
      <c r="H57" s="167">
        <v>2742</v>
      </c>
      <c r="I57" s="167">
        <v>3133</v>
      </c>
      <c r="J57" s="355">
        <f t="shared" si="30"/>
        <v>8</v>
      </c>
      <c r="K57" s="356">
        <f t="shared" si="31"/>
        <v>0.13635588886995056</v>
      </c>
      <c r="L57" s="167">
        <v>1701</v>
      </c>
      <c r="M57" s="167">
        <v>1705</v>
      </c>
      <c r="N57" s="355">
        <f t="shared" si="24"/>
        <v>4</v>
      </c>
      <c r="O57" s="357">
        <f t="shared" si="25"/>
        <v>0.23515579071134626</v>
      </c>
      <c r="P57" s="357">
        <f t="shared" si="26"/>
        <v>0.497643077678908</v>
      </c>
      <c r="Q57" s="357">
        <f t="shared" si="27"/>
        <v>3.4457478005865103</v>
      </c>
      <c r="R57" s="358">
        <f t="shared" si="28"/>
        <v>87.51994893073731</v>
      </c>
      <c r="S57" s="174">
        <f t="shared" si="29"/>
        <v>206.8661971830986</v>
      </c>
      <c r="T57" s="173">
        <v>28.4</v>
      </c>
    </row>
    <row r="58" spans="1:20" ht="15" customHeight="1">
      <c r="A58" s="178"/>
      <c r="B58" s="418" t="s">
        <v>75</v>
      </c>
      <c r="C58" s="419"/>
      <c r="D58" s="167">
        <f t="shared" si="39"/>
        <v>5568</v>
      </c>
      <c r="E58" s="167">
        <v>2668</v>
      </c>
      <c r="F58" s="167">
        <v>2900</v>
      </c>
      <c r="G58" s="167">
        <f t="shared" si="40"/>
        <v>5611</v>
      </c>
      <c r="H58" s="167">
        <v>2686</v>
      </c>
      <c r="I58" s="167">
        <v>2925</v>
      </c>
      <c r="J58" s="355">
        <f t="shared" si="30"/>
        <v>43</v>
      </c>
      <c r="K58" s="356">
        <f t="shared" si="31"/>
        <v>0.7722701149425287</v>
      </c>
      <c r="L58" s="167">
        <v>1697</v>
      </c>
      <c r="M58" s="167">
        <v>1730</v>
      </c>
      <c r="N58" s="355">
        <f t="shared" si="24"/>
        <v>33</v>
      </c>
      <c r="O58" s="357">
        <f t="shared" si="25"/>
        <v>1.944608131997643</v>
      </c>
      <c r="P58" s="357">
        <f t="shared" si="26"/>
        <v>0.4752809036351239</v>
      </c>
      <c r="Q58" s="357">
        <f t="shared" si="27"/>
        <v>3.243352601156069</v>
      </c>
      <c r="R58" s="358">
        <f t="shared" si="28"/>
        <v>91.82905982905983</v>
      </c>
      <c r="S58" s="174">
        <f t="shared" si="29"/>
        <v>207.8148148148148</v>
      </c>
      <c r="T58" s="173">
        <v>27</v>
      </c>
    </row>
    <row r="59" spans="1:20" ht="15" customHeight="1">
      <c r="A59" s="178"/>
      <c r="B59" s="418" t="s">
        <v>76</v>
      </c>
      <c r="C59" s="419"/>
      <c r="D59" s="167">
        <f t="shared" si="39"/>
        <v>7352</v>
      </c>
      <c r="E59" s="167">
        <v>3466</v>
      </c>
      <c r="F59" s="167">
        <v>3886</v>
      </c>
      <c r="G59" s="167">
        <f t="shared" si="40"/>
        <v>7173</v>
      </c>
      <c r="H59" s="167">
        <v>3399</v>
      </c>
      <c r="I59" s="167">
        <v>3774</v>
      </c>
      <c r="J59" s="355">
        <f t="shared" si="30"/>
        <v>-179</v>
      </c>
      <c r="K59" s="356">
        <f t="shared" si="31"/>
        <v>-2.4347116430903157</v>
      </c>
      <c r="L59" s="167">
        <v>2193</v>
      </c>
      <c r="M59" s="167">
        <v>2189</v>
      </c>
      <c r="N59" s="355">
        <f t="shared" si="24"/>
        <v>-4</v>
      </c>
      <c r="O59" s="357">
        <f t="shared" si="25"/>
        <v>-0.1823985408116735</v>
      </c>
      <c r="P59" s="357">
        <f t="shared" si="26"/>
        <v>0.60759043339418</v>
      </c>
      <c r="Q59" s="357">
        <f t="shared" si="27"/>
        <v>3.276838739150297</v>
      </c>
      <c r="R59" s="358">
        <f t="shared" si="28"/>
        <v>90.06359300476947</v>
      </c>
      <c r="S59" s="174">
        <f t="shared" si="29"/>
        <v>72.6379746835443</v>
      </c>
      <c r="T59" s="173">
        <v>98.75</v>
      </c>
    </row>
    <row r="60" spans="1:20" ht="15" customHeight="1">
      <c r="A60" s="178"/>
      <c r="B60" s="418" t="s">
        <v>77</v>
      </c>
      <c r="C60" s="419"/>
      <c r="D60" s="167">
        <f t="shared" si="39"/>
        <v>8574</v>
      </c>
      <c r="E60" s="167">
        <v>4104</v>
      </c>
      <c r="F60" s="167">
        <v>4470</v>
      </c>
      <c r="G60" s="167">
        <f t="shared" si="40"/>
        <v>8537</v>
      </c>
      <c r="H60" s="167">
        <v>4088</v>
      </c>
      <c r="I60" s="167">
        <v>4449</v>
      </c>
      <c r="J60" s="355">
        <f t="shared" si="30"/>
        <v>-37</v>
      </c>
      <c r="K60" s="356">
        <f t="shared" si="31"/>
        <v>-0.4315372055050152</v>
      </c>
      <c r="L60" s="167">
        <v>2594</v>
      </c>
      <c r="M60" s="167">
        <v>2637</v>
      </c>
      <c r="N60" s="355">
        <f t="shared" si="24"/>
        <v>43</v>
      </c>
      <c r="O60" s="357">
        <f t="shared" si="25"/>
        <v>1.6576715497301464</v>
      </c>
      <c r="P60" s="357">
        <f t="shared" si="26"/>
        <v>0.7231283326203979</v>
      </c>
      <c r="Q60" s="357">
        <f t="shared" si="27"/>
        <v>3.2373909745923397</v>
      </c>
      <c r="R60" s="358">
        <f t="shared" si="28"/>
        <v>91.88581703753653</v>
      </c>
      <c r="S60" s="174">
        <f t="shared" si="29"/>
        <v>179.42412778478354</v>
      </c>
      <c r="T60" s="173">
        <v>47.58</v>
      </c>
    </row>
    <row r="61" spans="1:20" ht="15" customHeight="1">
      <c r="A61" s="178"/>
      <c r="B61" s="418" t="s">
        <v>78</v>
      </c>
      <c r="C61" s="419"/>
      <c r="D61" s="167">
        <f t="shared" si="39"/>
        <v>3272</v>
      </c>
      <c r="E61" s="167">
        <v>1537</v>
      </c>
      <c r="F61" s="167">
        <v>1735</v>
      </c>
      <c r="G61" s="167">
        <f t="shared" si="40"/>
        <v>3262</v>
      </c>
      <c r="H61" s="167">
        <v>1528</v>
      </c>
      <c r="I61" s="167">
        <v>1734</v>
      </c>
      <c r="J61" s="355">
        <f t="shared" si="30"/>
        <v>-10</v>
      </c>
      <c r="K61" s="356">
        <f t="shared" si="31"/>
        <v>-0.3056234718826406</v>
      </c>
      <c r="L61" s="167">
        <v>938</v>
      </c>
      <c r="M61" s="167">
        <v>955</v>
      </c>
      <c r="N61" s="355">
        <f t="shared" si="24"/>
        <v>17</v>
      </c>
      <c r="O61" s="357">
        <f t="shared" si="25"/>
        <v>1.812366737739872</v>
      </c>
      <c r="P61" s="357">
        <f t="shared" si="26"/>
        <v>0.276308377768272</v>
      </c>
      <c r="Q61" s="357">
        <f t="shared" si="27"/>
        <v>3.4157068062827225</v>
      </c>
      <c r="R61" s="358">
        <f t="shared" si="28"/>
        <v>88.1199538638985</v>
      </c>
      <c r="S61" s="174">
        <f t="shared" si="29"/>
        <v>69.73065412569474</v>
      </c>
      <c r="T61" s="173">
        <v>46.78</v>
      </c>
    </row>
    <row r="62" spans="1:20" ht="15" customHeight="1">
      <c r="A62" s="178"/>
      <c r="B62" s="418" t="s">
        <v>79</v>
      </c>
      <c r="C62" s="419"/>
      <c r="D62" s="167">
        <f t="shared" si="39"/>
        <v>4991</v>
      </c>
      <c r="E62" s="167">
        <v>2390</v>
      </c>
      <c r="F62" s="167">
        <v>2601</v>
      </c>
      <c r="G62" s="167">
        <f t="shared" si="40"/>
        <v>4954</v>
      </c>
      <c r="H62" s="167">
        <v>2372</v>
      </c>
      <c r="I62" s="167">
        <v>2582</v>
      </c>
      <c r="J62" s="355">
        <f t="shared" si="30"/>
        <v>-37</v>
      </c>
      <c r="K62" s="356">
        <f t="shared" si="31"/>
        <v>-0.7413344019234622</v>
      </c>
      <c r="L62" s="167">
        <v>1524</v>
      </c>
      <c r="M62" s="167">
        <v>1519</v>
      </c>
      <c r="N62" s="355">
        <f t="shared" si="24"/>
        <v>-5</v>
      </c>
      <c r="O62" s="357">
        <f t="shared" si="25"/>
        <v>-0.32808398950131235</v>
      </c>
      <c r="P62" s="357">
        <f t="shared" si="26"/>
        <v>0.41962958413979745</v>
      </c>
      <c r="Q62" s="357">
        <f t="shared" si="27"/>
        <v>3.261356155365372</v>
      </c>
      <c r="R62" s="358">
        <f t="shared" si="28"/>
        <v>91.86676994577847</v>
      </c>
      <c r="S62" s="174">
        <f t="shared" si="29"/>
        <v>335.1826792963464</v>
      </c>
      <c r="T62" s="173">
        <v>14.78</v>
      </c>
    </row>
    <row r="63" spans="1:20" ht="15" customHeight="1">
      <c r="A63" s="178"/>
      <c r="B63" s="179"/>
      <c r="C63" s="180"/>
      <c r="D63" s="168"/>
      <c r="E63" s="168"/>
      <c r="F63" s="168"/>
      <c r="G63" s="168"/>
      <c r="H63" s="168"/>
      <c r="I63" s="168"/>
      <c r="J63" s="168"/>
      <c r="K63" s="357"/>
      <c r="L63" s="168"/>
      <c r="M63" s="168"/>
      <c r="N63" s="168"/>
      <c r="O63" s="357"/>
      <c r="P63" s="357"/>
      <c r="Q63" s="168"/>
      <c r="R63" s="358"/>
      <c r="S63" s="174"/>
      <c r="T63" s="174"/>
    </row>
    <row r="64" spans="1:20" s="184" customFormat="1" ht="15" customHeight="1">
      <c r="A64" s="415" t="s">
        <v>80</v>
      </c>
      <c r="B64" s="415"/>
      <c r="C64" s="416"/>
      <c r="D64" s="46">
        <f>SUM(D65:D68)</f>
        <v>34611</v>
      </c>
      <c r="E64" s="46">
        <f aca="true" t="shared" si="41" ref="E64:T64">SUM(E65:E68)</f>
        <v>16069</v>
      </c>
      <c r="F64" s="46">
        <f t="shared" si="41"/>
        <v>18542</v>
      </c>
      <c r="G64" s="46">
        <f t="shared" si="41"/>
        <v>33975</v>
      </c>
      <c r="H64" s="46">
        <f t="shared" si="41"/>
        <v>15722</v>
      </c>
      <c r="I64" s="46">
        <f t="shared" si="41"/>
        <v>18253</v>
      </c>
      <c r="J64" s="46">
        <f t="shared" si="41"/>
        <v>-636</v>
      </c>
      <c r="K64" s="185">
        <f>100*J64/D64</f>
        <v>-1.8375660917049492</v>
      </c>
      <c r="L64" s="46">
        <f t="shared" si="41"/>
        <v>12146</v>
      </c>
      <c r="M64" s="46">
        <f t="shared" si="41"/>
        <v>12138</v>
      </c>
      <c r="N64" s="353">
        <f t="shared" si="24"/>
        <v>-8</v>
      </c>
      <c r="O64" s="185">
        <f t="shared" si="25"/>
        <v>-0.06586530545035403</v>
      </c>
      <c r="P64" s="185">
        <f t="shared" si="26"/>
        <v>2.877859330066536</v>
      </c>
      <c r="Q64" s="185">
        <f t="shared" si="27"/>
        <v>2.7990608007909046</v>
      </c>
      <c r="R64" s="186">
        <f t="shared" si="28"/>
        <v>86.1337862269216</v>
      </c>
      <c r="S64" s="187">
        <f t="shared" si="29"/>
        <v>60.62633832976446</v>
      </c>
      <c r="T64" s="187">
        <f t="shared" si="41"/>
        <v>560.4</v>
      </c>
    </row>
    <row r="65" spans="1:20" ht="15" customHeight="1">
      <c r="A65" s="178"/>
      <c r="B65" s="418" t="s">
        <v>81</v>
      </c>
      <c r="C65" s="419"/>
      <c r="D65" s="167">
        <f>SUM(E65:F65)</f>
        <v>11060</v>
      </c>
      <c r="E65" s="167">
        <v>5221</v>
      </c>
      <c r="F65" s="167">
        <v>5839</v>
      </c>
      <c r="G65" s="167">
        <f>SUM(H65:I65)</f>
        <v>10893</v>
      </c>
      <c r="H65" s="167">
        <v>5132</v>
      </c>
      <c r="I65" s="167">
        <v>5761</v>
      </c>
      <c r="J65" s="355">
        <f t="shared" si="30"/>
        <v>-167</v>
      </c>
      <c r="K65" s="356">
        <f t="shared" si="31"/>
        <v>-1.5099457504520795</v>
      </c>
      <c r="L65" s="167">
        <v>3790</v>
      </c>
      <c r="M65" s="167">
        <v>3792</v>
      </c>
      <c r="N65" s="355">
        <f t="shared" si="24"/>
        <v>2</v>
      </c>
      <c r="O65" s="357">
        <f t="shared" si="25"/>
        <v>0.052770448548812667</v>
      </c>
      <c r="P65" s="357">
        <f t="shared" si="26"/>
        <v>0.9226937949202288</v>
      </c>
      <c r="Q65" s="357">
        <f t="shared" si="27"/>
        <v>2.872626582278481</v>
      </c>
      <c r="R65" s="358">
        <f t="shared" si="28"/>
        <v>89.08175663947232</v>
      </c>
      <c r="S65" s="174">
        <f t="shared" si="29"/>
        <v>59.44662737393582</v>
      </c>
      <c r="T65" s="173">
        <v>183.24</v>
      </c>
    </row>
    <row r="66" spans="1:20" ht="15" customHeight="1">
      <c r="A66" s="178"/>
      <c r="B66" s="418" t="s">
        <v>82</v>
      </c>
      <c r="C66" s="419"/>
      <c r="D66" s="167">
        <f>SUM(E66:F66)</f>
        <v>7937</v>
      </c>
      <c r="E66" s="167">
        <v>3569</v>
      </c>
      <c r="F66" s="167">
        <v>4368</v>
      </c>
      <c r="G66" s="167">
        <f>SUM(H66:I66)</f>
        <v>7769</v>
      </c>
      <c r="H66" s="167">
        <v>3479</v>
      </c>
      <c r="I66" s="167">
        <v>4290</v>
      </c>
      <c r="J66" s="355">
        <f t="shared" si="30"/>
        <v>-168</v>
      </c>
      <c r="K66" s="356">
        <f t="shared" si="31"/>
        <v>-2.116668766536475</v>
      </c>
      <c r="L66" s="167">
        <v>3145</v>
      </c>
      <c r="M66" s="167">
        <v>3129</v>
      </c>
      <c r="N66" s="355">
        <f t="shared" si="24"/>
        <v>-16</v>
      </c>
      <c r="O66" s="357">
        <f t="shared" si="25"/>
        <v>-0.5087440381558028</v>
      </c>
      <c r="P66" s="357">
        <f t="shared" si="26"/>
        <v>0.6580747354021168</v>
      </c>
      <c r="Q66" s="357">
        <f t="shared" si="27"/>
        <v>2.4829018855864495</v>
      </c>
      <c r="R66" s="358">
        <f t="shared" si="28"/>
        <v>81.0955710955711</v>
      </c>
      <c r="S66" s="174">
        <f t="shared" si="29"/>
        <v>49.31445981972833</v>
      </c>
      <c r="T66" s="173">
        <v>157.54</v>
      </c>
    </row>
    <row r="67" spans="1:20" ht="15" customHeight="1">
      <c r="A67" s="178"/>
      <c r="B67" s="418" t="s">
        <v>83</v>
      </c>
      <c r="C67" s="419"/>
      <c r="D67" s="167">
        <f>SUM(E67:F67)</f>
        <v>11186</v>
      </c>
      <c r="E67" s="167">
        <v>5217</v>
      </c>
      <c r="F67" s="167">
        <v>5969</v>
      </c>
      <c r="G67" s="167">
        <f>SUM(H67:I67)</f>
        <v>10924</v>
      </c>
      <c r="H67" s="167">
        <v>5065</v>
      </c>
      <c r="I67" s="167">
        <v>5859</v>
      </c>
      <c r="J67" s="355">
        <f t="shared" si="30"/>
        <v>-262</v>
      </c>
      <c r="K67" s="356">
        <f t="shared" si="31"/>
        <v>-2.3422134811371356</v>
      </c>
      <c r="L67" s="167">
        <v>3888</v>
      </c>
      <c r="M67" s="167">
        <v>3876</v>
      </c>
      <c r="N67" s="355">
        <f t="shared" si="24"/>
        <v>-12</v>
      </c>
      <c r="O67" s="357">
        <f t="shared" si="25"/>
        <v>-0.30864197530864196</v>
      </c>
      <c r="P67" s="357">
        <f t="shared" si="26"/>
        <v>0.9253196562662793</v>
      </c>
      <c r="Q67" s="357">
        <f t="shared" si="27"/>
        <v>2.8183694530443755</v>
      </c>
      <c r="R67" s="358">
        <f t="shared" si="28"/>
        <v>86.44819935142516</v>
      </c>
      <c r="S67" s="174">
        <f t="shared" si="29"/>
        <v>94.5964669206789</v>
      </c>
      <c r="T67" s="173">
        <v>115.48</v>
      </c>
    </row>
    <row r="68" spans="1:20" ht="15" customHeight="1">
      <c r="A68" s="178"/>
      <c r="B68" s="418" t="s">
        <v>84</v>
      </c>
      <c r="C68" s="419"/>
      <c r="D68" s="167">
        <f>SUM(E68:F68)</f>
        <v>4428</v>
      </c>
      <c r="E68" s="167">
        <v>2062</v>
      </c>
      <c r="F68" s="167">
        <v>2366</v>
      </c>
      <c r="G68" s="167">
        <f>SUM(H68:I68)</f>
        <v>4389</v>
      </c>
      <c r="H68" s="167">
        <v>2046</v>
      </c>
      <c r="I68" s="167">
        <v>2343</v>
      </c>
      <c r="J68" s="355">
        <f t="shared" si="30"/>
        <v>-39</v>
      </c>
      <c r="K68" s="356">
        <f t="shared" si="31"/>
        <v>-0.8807588075880759</v>
      </c>
      <c r="L68" s="167">
        <v>1323</v>
      </c>
      <c r="M68" s="167">
        <v>1341</v>
      </c>
      <c r="N68" s="355">
        <f t="shared" si="24"/>
        <v>18</v>
      </c>
      <c r="O68" s="357">
        <f t="shared" si="25"/>
        <v>1.3605442176870748</v>
      </c>
      <c r="P68" s="357">
        <f t="shared" si="26"/>
        <v>0.371771143477911</v>
      </c>
      <c r="Q68" s="357">
        <f t="shared" si="27"/>
        <v>3.272930648769575</v>
      </c>
      <c r="R68" s="358">
        <f t="shared" si="28"/>
        <v>87.32394366197182</v>
      </c>
      <c r="S68" s="174">
        <f t="shared" si="29"/>
        <v>42.145189168427116</v>
      </c>
      <c r="T68" s="173">
        <v>104.14</v>
      </c>
    </row>
    <row r="69" spans="1:20" ht="15" customHeight="1">
      <c r="A69" s="178"/>
      <c r="B69" s="179"/>
      <c r="C69" s="180"/>
      <c r="D69" s="168"/>
      <c r="E69" s="168"/>
      <c r="F69" s="168"/>
      <c r="G69" s="168"/>
      <c r="H69" s="168"/>
      <c r="I69" s="168"/>
      <c r="J69" s="168"/>
      <c r="K69" s="357"/>
      <c r="L69" s="168"/>
      <c r="M69" s="168"/>
      <c r="N69" s="168"/>
      <c r="O69" s="357"/>
      <c r="P69" s="357"/>
      <c r="Q69" s="168"/>
      <c r="R69" s="358"/>
      <c r="S69" s="174"/>
      <c r="T69" s="174"/>
    </row>
    <row r="70" spans="1:20" s="184" customFormat="1" ht="15" customHeight="1">
      <c r="A70" s="415" t="s">
        <v>85</v>
      </c>
      <c r="B70" s="415"/>
      <c r="C70" s="416"/>
      <c r="D70" s="46">
        <f aca="true" t="shared" si="42" ref="D70:M70">SUM(D71)</f>
        <v>7628</v>
      </c>
      <c r="E70" s="46">
        <f t="shared" si="42"/>
        <v>3594</v>
      </c>
      <c r="F70" s="46">
        <f t="shared" si="42"/>
        <v>4034</v>
      </c>
      <c r="G70" s="46">
        <f t="shared" si="42"/>
        <v>7515</v>
      </c>
      <c r="H70" s="46">
        <f t="shared" si="42"/>
        <v>3523</v>
      </c>
      <c r="I70" s="46">
        <f t="shared" si="42"/>
        <v>3992</v>
      </c>
      <c r="J70" s="46">
        <f t="shared" si="42"/>
        <v>-113</v>
      </c>
      <c r="K70" s="185">
        <f t="shared" si="42"/>
        <v>-1.4813843733613006</v>
      </c>
      <c r="L70" s="46">
        <f t="shared" si="42"/>
        <v>2529</v>
      </c>
      <c r="M70" s="46">
        <f t="shared" si="42"/>
        <v>2529</v>
      </c>
      <c r="N70" s="353">
        <f t="shared" si="24"/>
        <v>0</v>
      </c>
      <c r="O70" s="185">
        <f t="shared" si="25"/>
        <v>0</v>
      </c>
      <c r="P70" s="185">
        <f t="shared" si="26"/>
        <v>0.6365596134054456</v>
      </c>
      <c r="Q70" s="185">
        <f t="shared" si="27"/>
        <v>2.9715302491103204</v>
      </c>
      <c r="R70" s="186">
        <f t="shared" si="28"/>
        <v>88.25150300601203</v>
      </c>
      <c r="S70" s="187">
        <f t="shared" si="29"/>
        <v>139.60616756455508</v>
      </c>
      <c r="T70" s="187">
        <f>SUM(T71)</f>
        <v>53.83</v>
      </c>
    </row>
    <row r="71" spans="1:20" ht="15" customHeight="1">
      <c r="A71" s="181"/>
      <c r="B71" s="439" t="s">
        <v>86</v>
      </c>
      <c r="C71" s="440"/>
      <c r="D71" s="359">
        <f>SUM(E71:F71)</f>
        <v>7628</v>
      </c>
      <c r="E71" s="170">
        <v>3594</v>
      </c>
      <c r="F71" s="170">
        <v>4034</v>
      </c>
      <c r="G71" s="170">
        <f>SUM(H71:I71)</f>
        <v>7515</v>
      </c>
      <c r="H71" s="167">
        <v>3523</v>
      </c>
      <c r="I71" s="167">
        <v>3992</v>
      </c>
      <c r="J71" s="360">
        <f t="shared" si="30"/>
        <v>-113</v>
      </c>
      <c r="K71" s="361">
        <f t="shared" si="31"/>
        <v>-1.4813843733613006</v>
      </c>
      <c r="L71" s="171">
        <v>2529</v>
      </c>
      <c r="M71" s="167">
        <v>2529</v>
      </c>
      <c r="N71" s="360">
        <f t="shared" si="24"/>
        <v>0</v>
      </c>
      <c r="O71" s="362">
        <f t="shared" si="25"/>
        <v>0</v>
      </c>
      <c r="P71" s="362">
        <f t="shared" si="26"/>
        <v>0.6365596134054456</v>
      </c>
      <c r="Q71" s="362">
        <f t="shared" si="27"/>
        <v>2.9715302491103204</v>
      </c>
      <c r="R71" s="363">
        <f t="shared" si="28"/>
        <v>88.25150300601203</v>
      </c>
      <c r="S71" s="175">
        <f t="shared" si="29"/>
        <v>139.60616756455508</v>
      </c>
      <c r="T71" s="175">
        <v>53.83</v>
      </c>
    </row>
    <row r="72" spans="1:20" ht="14.25">
      <c r="A72" s="9" t="s">
        <v>362</v>
      </c>
      <c r="B72" s="9"/>
      <c r="C72" s="9"/>
      <c r="D72" s="10"/>
      <c r="E72" s="10"/>
      <c r="F72" s="10"/>
      <c r="G72" s="10"/>
      <c r="H72" s="34"/>
      <c r="I72" s="34"/>
      <c r="J72" s="10"/>
      <c r="K72" s="10"/>
      <c r="L72" s="34"/>
      <c r="M72" s="34"/>
      <c r="N72" s="172"/>
      <c r="O72" s="10"/>
      <c r="P72" s="10"/>
      <c r="Q72" s="10"/>
      <c r="R72" s="10"/>
      <c r="S72" s="10"/>
      <c r="T72" s="10"/>
    </row>
    <row r="73" spans="1:20" ht="14.25">
      <c r="A73" s="9" t="s">
        <v>87</v>
      </c>
      <c r="B73" s="9"/>
      <c r="C73" s="9"/>
      <c r="D73" s="2"/>
      <c r="E73" s="2"/>
      <c r="F73" s="2"/>
      <c r="G73" s="2"/>
      <c r="H73" s="2"/>
      <c r="I73" s="2"/>
      <c r="J73" s="2"/>
      <c r="K73" s="2"/>
      <c r="L73" s="2"/>
      <c r="M73" s="2"/>
      <c r="N73" s="11"/>
      <c r="O73" s="2"/>
      <c r="P73" s="2"/>
      <c r="Q73" s="2"/>
      <c r="R73" s="2"/>
      <c r="S73" s="2"/>
      <c r="T73" s="2"/>
    </row>
    <row r="74" spans="1:20" ht="14.25">
      <c r="A74" s="9" t="s">
        <v>177</v>
      </c>
      <c r="B74" s="9"/>
      <c r="C74" s="9"/>
      <c r="D74" s="2"/>
      <c r="E74" s="2"/>
      <c r="F74" s="2"/>
      <c r="G74" s="2"/>
      <c r="H74" s="2"/>
      <c r="I74" s="2"/>
      <c r="J74" s="2"/>
      <c r="K74" s="2"/>
      <c r="L74" s="2"/>
      <c r="M74" s="2"/>
      <c r="N74" s="11"/>
      <c r="O74" s="2"/>
      <c r="P74" s="2"/>
      <c r="Q74" s="2"/>
      <c r="R74" s="2"/>
      <c r="S74" s="2"/>
      <c r="T74" s="2"/>
    </row>
    <row r="75" spans="1:20" ht="14.25">
      <c r="A75" s="9" t="s">
        <v>176</v>
      </c>
      <c r="B75" s="9"/>
      <c r="C75" s="9"/>
      <c r="D75" s="2"/>
      <c r="E75" s="2"/>
      <c r="F75" s="2"/>
      <c r="G75" s="2"/>
      <c r="H75" s="2"/>
      <c r="I75" s="2"/>
      <c r="J75" s="2"/>
      <c r="K75" s="2"/>
      <c r="L75" s="2"/>
      <c r="M75" s="2"/>
      <c r="N75" s="11"/>
      <c r="O75" s="2"/>
      <c r="P75" s="2"/>
      <c r="Q75" s="2"/>
      <c r="R75" s="2"/>
      <c r="S75" s="2"/>
      <c r="T75" s="2"/>
    </row>
  </sheetData>
  <sheetProtection/>
  <mergeCells count="67">
    <mergeCell ref="B61:C61"/>
    <mergeCell ref="B62:C62"/>
    <mergeCell ref="A64:C64"/>
    <mergeCell ref="B52:C52"/>
    <mergeCell ref="B53:C53"/>
    <mergeCell ref="B54:C54"/>
    <mergeCell ref="B71:C71"/>
    <mergeCell ref="B66:C66"/>
    <mergeCell ref="B67:C67"/>
    <mergeCell ref="B68:C68"/>
    <mergeCell ref="A70:C70"/>
    <mergeCell ref="B59:C59"/>
    <mergeCell ref="B60:C60"/>
    <mergeCell ref="B44:C44"/>
    <mergeCell ref="B45:C45"/>
    <mergeCell ref="B46:C46"/>
    <mergeCell ref="B65:C65"/>
    <mergeCell ref="B47:C47"/>
    <mergeCell ref="B48:C48"/>
    <mergeCell ref="A50:C50"/>
    <mergeCell ref="B51:C51"/>
    <mergeCell ref="B57:C57"/>
    <mergeCell ref="B58:C58"/>
    <mergeCell ref="B37:C37"/>
    <mergeCell ref="B38:C38"/>
    <mergeCell ref="B39:C39"/>
    <mergeCell ref="B40:C40"/>
    <mergeCell ref="B41:C41"/>
    <mergeCell ref="A43:C43"/>
    <mergeCell ref="B30:C30"/>
    <mergeCell ref="B31:C31"/>
    <mergeCell ref="A33:C33"/>
    <mergeCell ref="B34:C34"/>
    <mergeCell ref="B35:C35"/>
    <mergeCell ref="B36:C36"/>
    <mergeCell ref="A7:C7"/>
    <mergeCell ref="A9:C9"/>
    <mergeCell ref="A10:C10"/>
    <mergeCell ref="M4:M5"/>
    <mergeCell ref="N4:O4"/>
    <mergeCell ref="R4:R5"/>
    <mergeCell ref="P4:P5"/>
    <mergeCell ref="Q4:Q5"/>
    <mergeCell ref="A12:C12"/>
    <mergeCell ref="A13:C13"/>
    <mergeCell ref="B15:C15"/>
    <mergeCell ref="B16:C16"/>
    <mergeCell ref="B17:C17"/>
    <mergeCell ref="B18:C18"/>
    <mergeCell ref="A2:T2"/>
    <mergeCell ref="A4:C5"/>
    <mergeCell ref="D4:F4"/>
    <mergeCell ref="G4:I4"/>
    <mergeCell ref="J4:K4"/>
    <mergeCell ref="L4:L5"/>
    <mergeCell ref="T4:T5"/>
    <mergeCell ref="S4:S5"/>
    <mergeCell ref="A56:C56"/>
    <mergeCell ref="B19:C19"/>
    <mergeCell ref="B20:C20"/>
    <mergeCell ref="B21:C21"/>
    <mergeCell ref="B22:C22"/>
    <mergeCell ref="A24:C24"/>
    <mergeCell ref="B25:C25"/>
    <mergeCell ref="A27:C27"/>
    <mergeCell ref="B28:C28"/>
    <mergeCell ref="B29:C29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5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2" width="2.09765625" style="91" customWidth="1"/>
    <col min="3" max="3" width="10.3984375" style="91" customWidth="1"/>
    <col min="4" max="4" width="12.09765625" style="91" customWidth="1"/>
    <col min="5" max="7" width="9.8984375" style="91" customWidth="1"/>
    <col min="8" max="8" width="12.3984375" style="91" customWidth="1"/>
    <col min="9" max="11" width="9.8984375" style="91" customWidth="1"/>
    <col min="12" max="12" width="12.3984375" style="91" customWidth="1"/>
    <col min="13" max="15" width="9.8984375" style="91" customWidth="1"/>
    <col min="16" max="16" width="12.69921875" style="91" customWidth="1"/>
    <col min="17" max="19" width="9.8984375" style="91" customWidth="1"/>
    <col min="20" max="20" width="12.3984375" style="91" customWidth="1"/>
    <col min="21" max="23" width="9.8984375" style="91" customWidth="1"/>
    <col min="24" max="24" width="12.5" style="91" customWidth="1"/>
    <col min="25" max="27" width="9.8984375" style="91" customWidth="1"/>
    <col min="28" max="16384" width="10.59765625" style="91" customWidth="1"/>
  </cols>
  <sheetData>
    <row r="1" spans="1:27" s="89" customFormat="1" ht="19.5" customHeight="1">
      <c r="A1" s="12" t="s">
        <v>88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AA1" s="14" t="s">
        <v>89</v>
      </c>
    </row>
    <row r="2" spans="1:31" ht="19.5" customHeight="1">
      <c r="A2" s="444" t="s">
        <v>363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E2" s="89"/>
    </row>
    <row r="3" spans="1:31" ht="15.75" customHeight="1" thickBot="1">
      <c r="A3" s="15"/>
      <c r="B3" s="15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9"/>
      <c r="U3" s="188"/>
      <c r="V3" s="188"/>
      <c r="W3" s="188"/>
      <c r="X3" s="189"/>
      <c r="Y3" s="188"/>
      <c r="Z3" s="188"/>
      <c r="AA3" s="188"/>
      <c r="AE3" s="89"/>
    </row>
    <row r="4" spans="1:31" ht="15.75" customHeight="1">
      <c r="A4" s="445" t="s">
        <v>90</v>
      </c>
      <c r="B4" s="446"/>
      <c r="C4" s="447"/>
      <c r="D4" s="450" t="s">
        <v>364</v>
      </c>
      <c r="E4" s="451"/>
      <c r="F4" s="451"/>
      <c r="G4" s="452"/>
      <c r="H4" s="450" t="s">
        <v>365</v>
      </c>
      <c r="I4" s="451"/>
      <c r="J4" s="451"/>
      <c r="K4" s="452"/>
      <c r="L4" s="450" t="s">
        <v>366</v>
      </c>
      <c r="M4" s="451"/>
      <c r="N4" s="451"/>
      <c r="O4" s="452"/>
      <c r="P4" s="450" t="s">
        <v>367</v>
      </c>
      <c r="Q4" s="451"/>
      <c r="R4" s="451"/>
      <c r="S4" s="452"/>
      <c r="T4" s="450" t="s">
        <v>368</v>
      </c>
      <c r="U4" s="451"/>
      <c r="V4" s="451"/>
      <c r="W4" s="452"/>
      <c r="X4" s="450" t="s">
        <v>369</v>
      </c>
      <c r="Y4" s="451"/>
      <c r="Z4" s="451"/>
      <c r="AA4" s="452"/>
      <c r="AE4" s="89"/>
    </row>
    <row r="5" spans="1:31" ht="15.75" customHeight="1">
      <c r="A5" s="448"/>
      <c r="B5" s="448"/>
      <c r="C5" s="449"/>
      <c r="D5" s="267" t="s">
        <v>91</v>
      </c>
      <c r="E5" s="269" t="s">
        <v>92</v>
      </c>
      <c r="F5" s="269" t="s">
        <v>13</v>
      </c>
      <c r="G5" s="269" t="s">
        <v>93</v>
      </c>
      <c r="H5" s="267" t="s">
        <v>91</v>
      </c>
      <c r="I5" s="269" t="s">
        <v>92</v>
      </c>
      <c r="J5" s="269" t="s">
        <v>13</v>
      </c>
      <c r="K5" s="269" t="s">
        <v>93</v>
      </c>
      <c r="L5" s="267" t="s">
        <v>91</v>
      </c>
      <c r="M5" s="269" t="s">
        <v>92</v>
      </c>
      <c r="N5" s="269" t="s">
        <v>13</v>
      </c>
      <c r="O5" s="269" t="s">
        <v>93</v>
      </c>
      <c r="P5" s="267" t="s">
        <v>91</v>
      </c>
      <c r="Q5" s="269" t="s">
        <v>92</v>
      </c>
      <c r="R5" s="269" t="s">
        <v>13</v>
      </c>
      <c r="S5" s="269" t="s">
        <v>93</v>
      </c>
      <c r="T5" s="267" t="s">
        <v>91</v>
      </c>
      <c r="U5" s="269" t="s">
        <v>92</v>
      </c>
      <c r="V5" s="269" t="s">
        <v>13</v>
      </c>
      <c r="W5" s="269" t="s">
        <v>93</v>
      </c>
      <c r="X5" s="268" t="s">
        <v>91</v>
      </c>
      <c r="Y5" s="269" t="s">
        <v>92</v>
      </c>
      <c r="Z5" s="269" t="s">
        <v>13</v>
      </c>
      <c r="AA5" s="270" t="s">
        <v>93</v>
      </c>
      <c r="AE5" s="89"/>
    </row>
    <row r="6" spans="1:31" ht="15.75" customHeight="1">
      <c r="A6" s="17"/>
      <c r="B6" s="17"/>
      <c r="C6" s="18"/>
      <c r="D6" s="168" t="s">
        <v>28</v>
      </c>
      <c r="E6" s="168" t="s">
        <v>29</v>
      </c>
      <c r="F6" s="168" t="s">
        <v>94</v>
      </c>
      <c r="G6" s="168" t="s">
        <v>29</v>
      </c>
      <c r="H6" s="168" t="s">
        <v>28</v>
      </c>
      <c r="I6" s="168" t="s">
        <v>29</v>
      </c>
      <c r="J6" s="168" t="s">
        <v>94</v>
      </c>
      <c r="K6" s="168" t="s">
        <v>29</v>
      </c>
      <c r="L6" s="168" t="s">
        <v>28</v>
      </c>
      <c r="M6" s="168" t="s">
        <v>29</v>
      </c>
      <c r="N6" s="168" t="s">
        <v>94</v>
      </c>
      <c r="O6" s="168" t="s">
        <v>29</v>
      </c>
      <c r="P6" s="168" t="s">
        <v>28</v>
      </c>
      <c r="Q6" s="168" t="s">
        <v>29</v>
      </c>
      <c r="R6" s="168" t="s">
        <v>94</v>
      </c>
      <c r="S6" s="168" t="s">
        <v>29</v>
      </c>
      <c r="T6" s="168" t="s">
        <v>28</v>
      </c>
      <c r="U6" s="168" t="s">
        <v>29</v>
      </c>
      <c r="V6" s="168" t="s">
        <v>94</v>
      </c>
      <c r="W6" s="168" t="s">
        <v>29</v>
      </c>
      <c r="X6" s="168" t="s">
        <v>28</v>
      </c>
      <c r="Y6" s="168" t="s">
        <v>29</v>
      </c>
      <c r="Z6" s="168" t="s">
        <v>94</v>
      </c>
      <c r="AA6" s="168" t="s">
        <v>29</v>
      </c>
      <c r="AE6" s="89"/>
    </row>
    <row r="7" spans="1:31" s="201" customFormat="1" ht="15.75" customHeight="1">
      <c r="A7" s="441" t="s">
        <v>33</v>
      </c>
      <c r="B7" s="443"/>
      <c r="C7" s="442"/>
      <c r="D7" s="46">
        <f>SUM(D9:D10)</f>
        <v>1069872</v>
      </c>
      <c r="E7" s="271">
        <v>6.7</v>
      </c>
      <c r="F7" s="46">
        <f>SUM(F9:F10)</f>
        <v>290183</v>
      </c>
      <c r="G7" s="271">
        <v>14</v>
      </c>
      <c r="H7" s="46">
        <f>SUM(H9:H10)</f>
        <v>1119304</v>
      </c>
      <c r="I7" s="271">
        <f>100*(H7-D7)/D7</f>
        <v>4.62036580076869</v>
      </c>
      <c r="J7" s="46">
        <f>SUM(J9:J10)</f>
        <v>322071</v>
      </c>
      <c r="K7" s="271">
        <f>100*(J7-F7)/F7</f>
        <v>10.988927676672995</v>
      </c>
      <c r="L7" s="46">
        <f>SUM(L9:L10)</f>
        <v>1152325</v>
      </c>
      <c r="M7" s="271">
        <f>100*(L7-H7)/H7</f>
        <v>2.9501368707696924</v>
      </c>
      <c r="N7" s="46">
        <f>SUM(N9:N10)</f>
        <v>338066</v>
      </c>
      <c r="O7" s="271">
        <f>100*(N7-J7)/J7</f>
        <v>4.9662962514476625</v>
      </c>
      <c r="P7" s="46">
        <f>SUM(P9:P10)</f>
        <v>1164628</v>
      </c>
      <c r="Q7" s="271">
        <f>100*(P7-L7)/L7</f>
        <v>1.0676675417091532</v>
      </c>
      <c r="R7" s="46">
        <f>SUM(R9:R10)</f>
        <v>361157</v>
      </c>
      <c r="S7" s="271">
        <f>100*(R7-N7)/N7</f>
        <v>6.830323073009413</v>
      </c>
      <c r="T7" s="46">
        <f>SUM(T9:T10)</f>
        <v>1180068</v>
      </c>
      <c r="U7" s="271">
        <f>100*(T7-P7)/P7</f>
        <v>1.3257452164983154</v>
      </c>
      <c r="V7" s="46">
        <f>SUM(V9:V10)</f>
        <v>390212</v>
      </c>
      <c r="W7" s="271">
        <f>100*(V7-R7)/R7</f>
        <v>8.044977668991603</v>
      </c>
      <c r="X7" s="46">
        <f>SUM(X9:X10)</f>
        <v>1180977</v>
      </c>
      <c r="Y7" s="271">
        <f>100*(X7-T7)/T7</f>
        <v>0.07702945931929346</v>
      </c>
      <c r="Z7" s="46">
        <f>SUM(Z9:Z10)</f>
        <v>411341</v>
      </c>
      <c r="AA7" s="271">
        <f>100*(Z7-V7)/V7</f>
        <v>5.414748905723043</v>
      </c>
      <c r="AB7" s="200"/>
      <c r="AC7" s="200"/>
      <c r="AE7" s="202"/>
    </row>
    <row r="8" spans="1:31" s="201" customFormat="1" ht="15.75" customHeight="1">
      <c r="A8" s="54"/>
      <c r="B8" s="55"/>
      <c r="C8" s="56"/>
      <c r="D8" s="46"/>
      <c r="E8" s="46"/>
      <c r="F8" s="46"/>
      <c r="G8" s="46"/>
      <c r="H8" s="46"/>
      <c r="I8" s="271"/>
      <c r="J8" s="46"/>
      <c r="K8" s="271"/>
      <c r="L8" s="46"/>
      <c r="M8" s="271"/>
      <c r="N8" s="46"/>
      <c r="O8" s="271"/>
      <c r="P8" s="46"/>
      <c r="Q8" s="271"/>
      <c r="R8" s="46"/>
      <c r="S8" s="271"/>
      <c r="T8" s="46"/>
      <c r="U8" s="271"/>
      <c r="V8" s="46"/>
      <c r="W8" s="271"/>
      <c r="X8" s="46"/>
      <c r="Y8" s="271"/>
      <c r="Z8" s="46"/>
      <c r="AA8" s="271"/>
      <c r="AB8" s="200"/>
      <c r="AC8" s="200"/>
      <c r="AE8" s="202"/>
    </row>
    <row r="9" spans="1:31" s="201" customFormat="1" ht="15.75" customHeight="1">
      <c r="A9" s="441" t="s">
        <v>34</v>
      </c>
      <c r="B9" s="443"/>
      <c r="C9" s="442"/>
      <c r="D9" s="46">
        <f>SUM(D15:D22)</f>
        <v>733001</v>
      </c>
      <c r="E9" s="271">
        <v>7.2</v>
      </c>
      <c r="F9" s="46">
        <f>SUM(F15:F22)</f>
        <v>206298</v>
      </c>
      <c r="G9" s="271">
        <v>14.9</v>
      </c>
      <c r="H9" s="46">
        <f>SUM(H15:H22)</f>
        <v>770252</v>
      </c>
      <c r="I9" s="271">
        <f>100*(H9-D9)/D9</f>
        <v>5.081984881330312</v>
      </c>
      <c r="J9" s="46">
        <f>SUM(J15:J22)</f>
        <v>229512</v>
      </c>
      <c r="K9" s="271">
        <f>100*(J9-F9)/F9</f>
        <v>11.252653927813164</v>
      </c>
      <c r="L9" s="46">
        <f>SUM(L15:L22)</f>
        <v>794811</v>
      </c>
      <c r="M9" s="271">
        <f>100*(L9-H9)/H9</f>
        <v>3.1884370309976475</v>
      </c>
      <c r="N9" s="46">
        <f>SUM(N15:N22)</f>
        <v>241051</v>
      </c>
      <c r="O9" s="271">
        <f>100*(N9-J9)/J9</f>
        <v>5.027623827947994</v>
      </c>
      <c r="P9" s="46">
        <f>SUM(P15:P22)</f>
        <v>807536</v>
      </c>
      <c r="Q9" s="271">
        <f>100*(P9-L9)/L9</f>
        <v>1.601009548181895</v>
      </c>
      <c r="R9" s="46">
        <f>SUM(R15:R22)</f>
        <v>258990</v>
      </c>
      <c r="S9" s="271">
        <f aca="true" t="shared" si="0" ref="S9:S71">100*(R9-N9)/N9</f>
        <v>7.44199360301347</v>
      </c>
      <c r="T9" s="46">
        <f>SUM(T15:T22)</f>
        <v>820354</v>
      </c>
      <c r="U9" s="271">
        <f aca="true" t="shared" si="1" ref="U9:U71">100*(T9-P9)/P9</f>
        <v>1.587297656079729</v>
      </c>
      <c r="V9" s="46">
        <f>SUM(V15:V22)</f>
        <v>280823</v>
      </c>
      <c r="W9" s="271">
        <f aca="true" t="shared" si="2" ref="W9:W71">100*(V9-R9)/R9</f>
        <v>8.430055214487046</v>
      </c>
      <c r="X9" s="46">
        <f>SUM(X15:X22)</f>
        <v>817923</v>
      </c>
      <c r="Y9" s="271">
        <f aca="true" t="shared" si="3" ref="Y9:Y71">100*(X9-T9)/T9</f>
        <v>-0.29633548443720636</v>
      </c>
      <c r="Z9" s="46">
        <f>SUM(Z15:Z22)</f>
        <v>294496</v>
      </c>
      <c r="AA9" s="271">
        <f aca="true" t="shared" si="4" ref="AA9:AA71">100*(Z9-V9)/V9</f>
        <v>4.8689031881291776</v>
      </c>
      <c r="AB9" s="200"/>
      <c r="AC9" s="200"/>
      <c r="AE9" s="202"/>
    </row>
    <row r="10" spans="1:31" s="201" customFormat="1" ht="15.75" customHeight="1">
      <c r="A10" s="441" t="s">
        <v>35</v>
      </c>
      <c r="B10" s="443"/>
      <c r="C10" s="442"/>
      <c r="D10" s="46">
        <f>SUM(D24,D27,D33,D43,D50,D56,D64,D70)</f>
        <v>336871</v>
      </c>
      <c r="E10" s="271">
        <v>5.8</v>
      </c>
      <c r="F10" s="46">
        <f>SUM(F24,F27,F33,F43,F50,F56,F64,F70)</f>
        <v>83885</v>
      </c>
      <c r="G10" s="271">
        <v>11.9</v>
      </c>
      <c r="H10" s="46">
        <f>SUM(H24,H27,H33,H43,H50,H56,H64,H70)</f>
        <v>349052</v>
      </c>
      <c r="I10" s="271">
        <f>100*(H10-D10)/D10</f>
        <v>3.615924196502519</v>
      </c>
      <c r="J10" s="46">
        <f>SUM(J24,J27,J33,J43,J50,J56,J64,J70)</f>
        <v>92559</v>
      </c>
      <c r="K10" s="271">
        <f>100*(J10-F10)/F10</f>
        <v>10.340346903498837</v>
      </c>
      <c r="L10" s="46">
        <f>SUM(L24,L27,L33,L43,L50,L56,L64,L70)</f>
        <v>357514</v>
      </c>
      <c r="M10" s="271">
        <f>100*(L10-H10)/H10</f>
        <v>2.4242806229444325</v>
      </c>
      <c r="N10" s="46">
        <f>SUM(N24,N27,N33,N43,N50,N56,N64,N70)</f>
        <v>97015</v>
      </c>
      <c r="O10" s="271">
        <f>100*(N10-J10)/J10</f>
        <v>4.814226601410992</v>
      </c>
      <c r="P10" s="46">
        <f>SUM(P24,P27,P33,P43,P50,P56,P64,P70)</f>
        <v>357092</v>
      </c>
      <c r="Q10" s="271">
        <f>100*(P10-L10)/L10</f>
        <v>-0.1180373356008436</v>
      </c>
      <c r="R10" s="46">
        <f>SUM(R24,R27,R33,R43,R50,R56,R64,R70)</f>
        <v>102167</v>
      </c>
      <c r="S10" s="271">
        <f t="shared" si="0"/>
        <v>5.310518991908467</v>
      </c>
      <c r="T10" s="46">
        <f>SUM(T24,T27,T33,T43,T50,T56,T64,T70)</f>
        <v>359714</v>
      </c>
      <c r="U10" s="271">
        <f t="shared" si="1"/>
        <v>0.7342645592732405</v>
      </c>
      <c r="V10" s="46">
        <f>SUM(V24,V27,V33,V43,V50,V56,V64,V70)</f>
        <v>109389</v>
      </c>
      <c r="W10" s="271">
        <f t="shared" si="2"/>
        <v>7.068818698797068</v>
      </c>
      <c r="X10" s="46">
        <f>SUM(X24,X27,X33,X43,X50,X56,X64,X70)</f>
        <v>363054</v>
      </c>
      <c r="Y10" s="271">
        <f t="shared" si="3"/>
        <v>0.928515431704076</v>
      </c>
      <c r="Z10" s="46">
        <f>SUM(Z24,Z27,Z33,Z43,Z50,Z56,Z64,Z70)</f>
        <v>116845</v>
      </c>
      <c r="AA10" s="271">
        <f t="shared" si="4"/>
        <v>6.816041832359744</v>
      </c>
      <c r="AB10" s="200"/>
      <c r="AC10" s="200"/>
      <c r="AE10" s="202"/>
    </row>
    <row r="11" spans="1:31" s="201" customFormat="1" ht="15.75" customHeight="1">
      <c r="A11" s="55"/>
      <c r="B11" s="55"/>
      <c r="C11" s="56"/>
      <c r="D11" s="50"/>
      <c r="E11" s="50"/>
      <c r="F11" s="50"/>
      <c r="G11" s="50"/>
      <c r="H11" s="50"/>
      <c r="I11" s="271"/>
      <c r="J11" s="50"/>
      <c r="K11" s="271"/>
      <c r="L11" s="50"/>
      <c r="M11" s="271"/>
      <c r="N11" s="50"/>
      <c r="O11" s="271"/>
      <c r="P11" s="50"/>
      <c r="Q11" s="271"/>
      <c r="R11" s="50"/>
      <c r="S11" s="271"/>
      <c r="T11" s="50"/>
      <c r="U11" s="271"/>
      <c r="V11" s="50"/>
      <c r="W11" s="271"/>
      <c r="X11" s="50"/>
      <c r="Y11" s="271"/>
      <c r="Z11" s="50"/>
      <c r="AA11" s="271"/>
      <c r="AB11" s="200"/>
      <c r="AC11" s="200"/>
      <c r="AE11" s="202"/>
    </row>
    <row r="12" spans="1:31" s="201" customFormat="1" ht="15.75" customHeight="1">
      <c r="A12" s="441" t="s">
        <v>36</v>
      </c>
      <c r="B12" s="443"/>
      <c r="C12" s="442"/>
      <c r="D12" s="46">
        <f>SUM(D15,D17,D20,D22,D24,D27,D33,D43)</f>
        <v>779235</v>
      </c>
      <c r="E12" s="271">
        <v>10.1</v>
      </c>
      <c r="F12" s="46">
        <f>SUM(F15,F17,F20,F22,F24,F27,F33,F43)</f>
        <v>216647</v>
      </c>
      <c r="G12" s="271">
        <v>18.3</v>
      </c>
      <c r="H12" s="46">
        <f>SUM(H15,H17,H20,H22,H24,H27,H33,H43)</f>
        <v>832562</v>
      </c>
      <c r="I12" s="271">
        <f>100*(H12-D12)/D12</f>
        <v>6.843506772668065</v>
      </c>
      <c r="J12" s="46">
        <f>SUM(J15,J17,J20,J22,J24,J27,J33,J43)</f>
        <v>246769</v>
      </c>
      <c r="K12" s="271">
        <f>100*(J12-F12)/F12</f>
        <v>13.903723568754703</v>
      </c>
      <c r="L12" s="46">
        <f>SUM(L15,L17,L20,L22,L24,L27,L33,L43)</f>
        <v>871393</v>
      </c>
      <c r="M12" s="271">
        <f>100*(L12-H12)/H12</f>
        <v>4.664037032677446</v>
      </c>
      <c r="N12" s="46">
        <f>SUM(N15,N17,N20,N22,N24,N27,N33,N43)</f>
        <v>262431</v>
      </c>
      <c r="O12" s="271">
        <f>100*(N12-J12)/J12</f>
        <v>6.346826384189262</v>
      </c>
      <c r="P12" s="46">
        <f>SUM(P15,P17,P20,P22,P24,P27,P33,P43)</f>
        <v>897386</v>
      </c>
      <c r="Q12" s="271">
        <f>100*(P12-L12)/L12</f>
        <v>2.982925040710678</v>
      </c>
      <c r="R12" s="46">
        <f>SUM(R15,R17,R20,R22,R24,R27,R33,R43)</f>
        <v>284195</v>
      </c>
      <c r="S12" s="271">
        <f t="shared" si="0"/>
        <v>8.293227553147304</v>
      </c>
      <c r="T12" s="46">
        <f>SUM(T15,T17,T20,T22,T24,T27,T33,T43)</f>
        <v>926752</v>
      </c>
      <c r="U12" s="271">
        <f t="shared" si="1"/>
        <v>3.2723933736430033</v>
      </c>
      <c r="V12" s="46">
        <f>SUM(V15,V17,V20,V22,V24,V27,V33,V43)</f>
        <v>312750</v>
      </c>
      <c r="W12" s="271">
        <f t="shared" si="2"/>
        <v>10.047678530586394</v>
      </c>
      <c r="X12" s="46">
        <f>SUM(X15,X17,X20,X22,X24,X27,X33,X43)</f>
        <v>941714</v>
      </c>
      <c r="Y12" s="271">
        <f t="shared" si="3"/>
        <v>1.6144556472497498</v>
      </c>
      <c r="Z12" s="46">
        <f>SUM(Z15,Z17,Z20,Z22,Z24,Z27,Z33,Z43)</f>
        <v>333378</v>
      </c>
      <c r="AA12" s="271">
        <f t="shared" si="4"/>
        <v>6.5956834532374105</v>
      </c>
      <c r="AB12" s="200"/>
      <c r="AC12" s="200"/>
      <c r="AE12" s="202"/>
    </row>
    <row r="13" spans="1:31" s="201" customFormat="1" ht="15.75" customHeight="1">
      <c r="A13" s="441" t="s">
        <v>37</v>
      </c>
      <c r="B13" s="443"/>
      <c r="C13" s="442"/>
      <c r="D13" s="46">
        <f>SUM(D16,D18,D19,D21,D50,D56,D64,D70)</f>
        <v>290637</v>
      </c>
      <c r="E13" s="271">
        <v>-1.3</v>
      </c>
      <c r="F13" s="46">
        <f>SUM(F16,F18,F19,F21,F50,F56,F64,F70)</f>
        <v>73536</v>
      </c>
      <c r="G13" s="271">
        <v>3</v>
      </c>
      <c r="H13" s="46">
        <f>SUM(H16,H18,H19,H21,H50,H56,H64,H70)</f>
        <v>286742</v>
      </c>
      <c r="I13" s="271">
        <f>100*(H13-D13)/D13</f>
        <v>-1.3401597181363694</v>
      </c>
      <c r="J13" s="46">
        <f>SUM(J16,J18,J19,J21,J50,J56,J64,J70)</f>
        <v>75302</v>
      </c>
      <c r="K13" s="271">
        <f>100*(J13-F13)/F13</f>
        <v>2.401544821583986</v>
      </c>
      <c r="L13" s="46">
        <f>SUM(L16,L18,L19,L21,L50,L56,L64,L70)</f>
        <v>280932</v>
      </c>
      <c r="M13" s="271">
        <f>100*(L13-H13)/H13</f>
        <v>-2.026211716455908</v>
      </c>
      <c r="N13" s="46">
        <f>SUM(N16,N18,N19,N21,N50,N56,N64,N70)</f>
        <v>75635</v>
      </c>
      <c r="O13" s="271">
        <f>100*(N13-J13)/J13</f>
        <v>0.4422193301638735</v>
      </c>
      <c r="P13" s="46">
        <f>SUM(P16,P18,P19,P21,P50,P56,P64,P70)</f>
        <v>267242</v>
      </c>
      <c r="Q13" s="271">
        <f>100*(P13-L13)/L13</f>
        <v>-4.8730653681317895</v>
      </c>
      <c r="R13" s="46">
        <f>SUM(R16,R18,R19,R21,R50,R56,R64,R70)</f>
        <v>76962</v>
      </c>
      <c r="S13" s="271">
        <f t="shared" si="0"/>
        <v>1.7544787466120182</v>
      </c>
      <c r="T13" s="46">
        <f>SUM(T16,T18,T19,T21,T50,T56,T64,T70)</f>
        <v>253316</v>
      </c>
      <c r="U13" s="271">
        <f t="shared" si="1"/>
        <v>-5.211007251854125</v>
      </c>
      <c r="V13" s="46">
        <f>SUM(V16,V18,V19,V21,V50,V56,V64,V70)</f>
        <v>77462</v>
      </c>
      <c r="W13" s="271">
        <f t="shared" si="2"/>
        <v>0.6496712663392323</v>
      </c>
      <c r="X13" s="46">
        <f>SUM(X16,X18,X19,X21,X50,X56,X64,X70)</f>
        <v>239263</v>
      </c>
      <c r="Y13" s="271">
        <f t="shared" si="3"/>
        <v>-5.547616415860032</v>
      </c>
      <c r="Z13" s="46">
        <f>SUM(Z16,Z18,Z19,Z21,Z50,Z56,Z64,Z70)</f>
        <v>77963</v>
      </c>
      <c r="AA13" s="271">
        <f t="shared" si="4"/>
        <v>0.6467687382200304</v>
      </c>
      <c r="AB13" s="200"/>
      <c r="AC13" s="200"/>
      <c r="AE13" s="202"/>
    </row>
    <row r="14" spans="1:31" s="201" customFormat="1" ht="15.75" customHeight="1">
      <c r="A14" s="57"/>
      <c r="B14" s="57"/>
      <c r="C14" s="56"/>
      <c r="D14" s="50"/>
      <c r="E14" s="50"/>
      <c r="F14" s="50"/>
      <c r="G14" s="50"/>
      <c r="H14" s="50"/>
      <c r="I14" s="271"/>
      <c r="J14" s="50"/>
      <c r="K14" s="271"/>
      <c r="L14" s="50"/>
      <c r="M14" s="271"/>
      <c r="N14" s="50"/>
      <c r="O14" s="271"/>
      <c r="P14" s="50"/>
      <c r="Q14" s="271"/>
      <c r="R14" s="50"/>
      <c r="S14" s="271"/>
      <c r="T14" s="50"/>
      <c r="U14" s="271"/>
      <c r="V14" s="50"/>
      <c r="W14" s="271"/>
      <c r="X14" s="50"/>
      <c r="Y14" s="271"/>
      <c r="Z14" s="50"/>
      <c r="AA14" s="271"/>
      <c r="AB14" s="200"/>
      <c r="AC14" s="200"/>
      <c r="AE14" s="202"/>
    </row>
    <row r="15" spans="1:31" s="201" customFormat="1" ht="15.75" customHeight="1">
      <c r="A15" s="58"/>
      <c r="B15" s="441" t="s">
        <v>38</v>
      </c>
      <c r="C15" s="442"/>
      <c r="D15" s="46">
        <v>395268</v>
      </c>
      <c r="E15" s="271">
        <v>9.4</v>
      </c>
      <c r="F15" s="46">
        <v>118685</v>
      </c>
      <c r="G15" s="271">
        <v>18.9</v>
      </c>
      <c r="H15" s="46">
        <v>417684</v>
      </c>
      <c r="I15" s="271">
        <f aca="true" t="shared" si="5" ref="I15:I22">100*(H15-D15)/D15</f>
        <v>5.6710889826649264</v>
      </c>
      <c r="J15" s="46">
        <v>134267</v>
      </c>
      <c r="K15" s="271">
        <f aca="true" t="shared" si="6" ref="K15:K22">100*(J15-F15)/F15</f>
        <v>13.128870539663817</v>
      </c>
      <c r="L15" s="46">
        <v>430481</v>
      </c>
      <c r="M15" s="271">
        <f aca="true" t="shared" si="7" ref="M15:M22">100*(L15-H15)/H15</f>
        <v>3.06379942731826</v>
      </c>
      <c r="N15" s="46">
        <v>141097</v>
      </c>
      <c r="O15" s="271">
        <f aca="true" t="shared" si="8" ref="O15:O22">100*(N15-J15)/J15</f>
        <v>5.086879128899879</v>
      </c>
      <c r="P15" s="46">
        <v>442868</v>
      </c>
      <c r="Q15" s="271">
        <f aca="true" t="shared" si="9" ref="Q15:Q22">100*(P15-L15)/L15</f>
        <v>2.8774789131227627</v>
      </c>
      <c r="R15" s="46">
        <v>154257</v>
      </c>
      <c r="S15" s="271">
        <f t="shared" si="0"/>
        <v>9.32691694366287</v>
      </c>
      <c r="T15" s="46">
        <v>453975</v>
      </c>
      <c r="U15" s="271">
        <f t="shared" si="1"/>
        <v>2.5079707723294526</v>
      </c>
      <c r="V15" s="46">
        <v>169151</v>
      </c>
      <c r="W15" s="271">
        <f t="shared" si="2"/>
        <v>9.655315480010632</v>
      </c>
      <c r="X15" s="46">
        <v>456438</v>
      </c>
      <c r="Y15" s="271">
        <f t="shared" si="3"/>
        <v>0.5425408888154634</v>
      </c>
      <c r="Z15" s="46">
        <v>177686</v>
      </c>
      <c r="AA15" s="271">
        <f t="shared" si="4"/>
        <v>5.045787491649473</v>
      </c>
      <c r="AB15" s="200"/>
      <c r="AC15" s="200"/>
      <c r="AE15" s="202"/>
    </row>
    <row r="16" spans="1:31" s="201" customFormat="1" ht="15.75" customHeight="1">
      <c r="A16" s="58"/>
      <c r="B16" s="441" t="s">
        <v>39</v>
      </c>
      <c r="C16" s="442"/>
      <c r="D16" s="46">
        <v>49493</v>
      </c>
      <c r="E16" s="271">
        <v>3.4</v>
      </c>
      <c r="F16" s="46">
        <v>12921</v>
      </c>
      <c r="G16" s="271">
        <v>7.2</v>
      </c>
      <c r="H16" s="46">
        <v>50394</v>
      </c>
      <c r="I16" s="271">
        <f t="shared" si="5"/>
        <v>1.8204594589133818</v>
      </c>
      <c r="J16" s="46">
        <v>13877</v>
      </c>
      <c r="K16" s="271">
        <f t="shared" si="6"/>
        <v>7.398808141784691</v>
      </c>
      <c r="L16" s="46">
        <v>50582</v>
      </c>
      <c r="M16" s="271">
        <f t="shared" si="7"/>
        <v>0.37306028495455806</v>
      </c>
      <c r="N16" s="46">
        <v>14248</v>
      </c>
      <c r="O16" s="271">
        <f t="shared" si="8"/>
        <v>2.673488506161274</v>
      </c>
      <c r="P16" s="46">
        <v>50103</v>
      </c>
      <c r="Q16" s="271">
        <f t="shared" si="9"/>
        <v>-0.9469771855600807</v>
      </c>
      <c r="R16" s="46">
        <v>15124</v>
      </c>
      <c r="S16" s="271">
        <f t="shared" si="0"/>
        <v>6.148231330713083</v>
      </c>
      <c r="T16" s="46">
        <v>49719</v>
      </c>
      <c r="U16" s="271">
        <f t="shared" si="1"/>
        <v>-0.7664211723848872</v>
      </c>
      <c r="V16" s="46">
        <v>16002</v>
      </c>
      <c r="W16" s="271">
        <f t="shared" si="2"/>
        <v>5.805342501983602</v>
      </c>
      <c r="X16" s="46">
        <v>47351</v>
      </c>
      <c r="Y16" s="271">
        <f t="shared" si="3"/>
        <v>-4.762766749130111</v>
      </c>
      <c r="Z16" s="46">
        <v>16248</v>
      </c>
      <c r="AA16" s="271">
        <f t="shared" si="4"/>
        <v>1.537307836520435</v>
      </c>
      <c r="AB16" s="200"/>
      <c r="AC16" s="200"/>
      <c r="AE16" s="202"/>
    </row>
    <row r="17" spans="1:31" s="201" customFormat="1" ht="15.75" customHeight="1">
      <c r="A17" s="58"/>
      <c r="B17" s="441" t="s">
        <v>40</v>
      </c>
      <c r="C17" s="442"/>
      <c r="D17" s="46">
        <v>100273</v>
      </c>
      <c r="E17" s="271">
        <v>4.8</v>
      </c>
      <c r="F17" s="46">
        <v>25471</v>
      </c>
      <c r="G17" s="271">
        <v>9.4</v>
      </c>
      <c r="H17" s="46">
        <v>104329</v>
      </c>
      <c r="I17" s="271">
        <f t="shared" si="5"/>
        <v>4.044957266662013</v>
      </c>
      <c r="J17" s="46">
        <v>27416</v>
      </c>
      <c r="K17" s="271">
        <f t="shared" si="6"/>
        <v>7.6361352125947155</v>
      </c>
      <c r="L17" s="46">
        <v>106041</v>
      </c>
      <c r="M17" s="271">
        <f t="shared" si="7"/>
        <v>1.6409627236913993</v>
      </c>
      <c r="N17" s="46">
        <v>28144</v>
      </c>
      <c r="O17" s="271">
        <f t="shared" si="8"/>
        <v>2.6553837175372044</v>
      </c>
      <c r="P17" s="46">
        <v>106075</v>
      </c>
      <c r="Q17" s="271">
        <f t="shared" si="9"/>
        <v>0.03206306994464405</v>
      </c>
      <c r="R17" s="46">
        <v>29224</v>
      </c>
      <c r="S17" s="271">
        <f t="shared" si="0"/>
        <v>3.8374076179647525</v>
      </c>
      <c r="T17" s="46">
        <v>107965</v>
      </c>
      <c r="U17" s="271">
        <f t="shared" si="1"/>
        <v>1.781758189959934</v>
      </c>
      <c r="V17" s="46">
        <v>31778</v>
      </c>
      <c r="W17" s="271">
        <f t="shared" si="2"/>
        <v>8.739392280317547</v>
      </c>
      <c r="X17" s="46">
        <v>108622</v>
      </c>
      <c r="Y17" s="271">
        <f t="shared" si="3"/>
        <v>0.6085305423053767</v>
      </c>
      <c r="Z17" s="46">
        <v>34306</v>
      </c>
      <c r="AA17" s="271">
        <f t="shared" si="4"/>
        <v>7.955189124551577</v>
      </c>
      <c r="AB17" s="200"/>
      <c r="AC17" s="200"/>
      <c r="AE17" s="202"/>
    </row>
    <row r="18" spans="1:31" s="201" customFormat="1" ht="15.75" customHeight="1">
      <c r="A18" s="58"/>
      <c r="B18" s="441" t="s">
        <v>41</v>
      </c>
      <c r="C18" s="442"/>
      <c r="D18" s="46">
        <v>33234</v>
      </c>
      <c r="E18" s="271">
        <v>-1.2</v>
      </c>
      <c r="F18" s="46">
        <v>9007</v>
      </c>
      <c r="G18" s="271">
        <v>4.8</v>
      </c>
      <c r="H18" s="46">
        <v>32662</v>
      </c>
      <c r="I18" s="271">
        <f t="shared" si="5"/>
        <v>-1.7211289643136547</v>
      </c>
      <c r="J18" s="46">
        <v>9123</v>
      </c>
      <c r="K18" s="271">
        <f t="shared" si="6"/>
        <v>1.2878871988453424</v>
      </c>
      <c r="L18" s="46">
        <v>31843</v>
      </c>
      <c r="M18" s="271">
        <f t="shared" si="7"/>
        <v>-2.5075010715816544</v>
      </c>
      <c r="N18" s="46">
        <v>9072</v>
      </c>
      <c r="O18" s="271">
        <f t="shared" si="8"/>
        <v>-0.5590266359750082</v>
      </c>
      <c r="P18" s="46">
        <v>30164</v>
      </c>
      <c r="Q18" s="271">
        <f t="shared" si="9"/>
        <v>-5.272744402223409</v>
      </c>
      <c r="R18" s="46">
        <v>9063</v>
      </c>
      <c r="S18" s="271">
        <f t="shared" si="0"/>
        <v>-0.0992063492063492</v>
      </c>
      <c r="T18" s="46">
        <v>28229</v>
      </c>
      <c r="U18" s="271">
        <f t="shared" si="1"/>
        <v>-6.4149317066702025</v>
      </c>
      <c r="V18" s="46">
        <v>9040</v>
      </c>
      <c r="W18" s="271">
        <f t="shared" si="2"/>
        <v>-0.25377910184265695</v>
      </c>
      <c r="X18" s="46">
        <v>26381</v>
      </c>
      <c r="Y18" s="271">
        <f t="shared" si="3"/>
        <v>-6.546459314888944</v>
      </c>
      <c r="Z18" s="46">
        <v>8985</v>
      </c>
      <c r="AA18" s="271">
        <f t="shared" si="4"/>
        <v>-0.6084070796460177</v>
      </c>
      <c r="AB18" s="200"/>
      <c r="AC18" s="200"/>
      <c r="AE18" s="202"/>
    </row>
    <row r="19" spans="1:31" s="201" customFormat="1" ht="15.75" customHeight="1">
      <c r="A19" s="58"/>
      <c r="B19" s="441" t="s">
        <v>42</v>
      </c>
      <c r="C19" s="442"/>
      <c r="D19" s="46">
        <v>28238</v>
      </c>
      <c r="E19" s="271">
        <v>-3.4</v>
      </c>
      <c r="F19" s="46">
        <v>7289</v>
      </c>
      <c r="G19" s="271">
        <v>0.5</v>
      </c>
      <c r="H19" s="46">
        <v>27351</v>
      </c>
      <c r="I19" s="271">
        <f t="shared" si="5"/>
        <v>-3.141157305758198</v>
      </c>
      <c r="J19" s="46">
        <v>7237</v>
      </c>
      <c r="K19" s="271">
        <f t="shared" si="6"/>
        <v>-0.7134037590890383</v>
      </c>
      <c r="L19" s="46">
        <v>25860</v>
      </c>
      <c r="M19" s="271">
        <f t="shared" si="7"/>
        <v>-5.451354612262806</v>
      </c>
      <c r="N19" s="46">
        <v>7125</v>
      </c>
      <c r="O19" s="271">
        <f t="shared" si="8"/>
        <v>-1.5476025977615033</v>
      </c>
      <c r="P19" s="46">
        <v>23471</v>
      </c>
      <c r="Q19" s="271">
        <f t="shared" si="9"/>
        <v>-9.238205723124517</v>
      </c>
      <c r="R19" s="46">
        <v>7043</v>
      </c>
      <c r="S19" s="271">
        <f t="shared" si="0"/>
        <v>-1.1508771929824562</v>
      </c>
      <c r="T19" s="46">
        <v>21580</v>
      </c>
      <c r="U19" s="271">
        <f t="shared" si="1"/>
        <v>-8.056750884069704</v>
      </c>
      <c r="V19" s="46">
        <v>6925</v>
      </c>
      <c r="W19" s="271">
        <f t="shared" si="2"/>
        <v>-1.6754224052250462</v>
      </c>
      <c r="X19" s="46">
        <v>19852</v>
      </c>
      <c r="Y19" s="271">
        <f t="shared" si="3"/>
        <v>-8.007414272474513</v>
      </c>
      <c r="Z19" s="46">
        <v>6769</v>
      </c>
      <c r="AA19" s="271">
        <f t="shared" si="4"/>
        <v>-2.252707581227437</v>
      </c>
      <c r="AB19" s="200"/>
      <c r="AC19" s="200"/>
      <c r="AE19" s="202"/>
    </row>
    <row r="20" spans="1:31" s="201" customFormat="1" ht="15.75" customHeight="1">
      <c r="A20" s="58"/>
      <c r="B20" s="441" t="s">
        <v>43</v>
      </c>
      <c r="C20" s="442"/>
      <c r="D20" s="46">
        <v>61599</v>
      </c>
      <c r="E20" s="271">
        <v>9</v>
      </c>
      <c r="F20" s="46">
        <v>17109</v>
      </c>
      <c r="G20" s="271">
        <v>15.7</v>
      </c>
      <c r="H20" s="46">
        <v>65282</v>
      </c>
      <c r="I20" s="271">
        <f t="shared" si="5"/>
        <v>5.978993165473465</v>
      </c>
      <c r="J20" s="46">
        <v>18985</v>
      </c>
      <c r="K20" s="271">
        <f t="shared" si="6"/>
        <v>10.964989186977615</v>
      </c>
      <c r="L20" s="46">
        <v>68630</v>
      </c>
      <c r="M20" s="271">
        <f t="shared" si="7"/>
        <v>5.128519346833737</v>
      </c>
      <c r="N20" s="46">
        <v>20284</v>
      </c>
      <c r="O20" s="271">
        <f t="shared" si="8"/>
        <v>6.842243876744798</v>
      </c>
      <c r="P20" s="46">
        <v>69196</v>
      </c>
      <c r="Q20" s="271">
        <f t="shared" si="9"/>
        <v>0.8247122249745009</v>
      </c>
      <c r="R20" s="46">
        <v>21186</v>
      </c>
      <c r="S20" s="271">
        <f t="shared" si="0"/>
        <v>4.4468546637744035</v>
      </c>
      <c r="T20" s="46">
        <v>69394</v>
      </c>
      <c r="U20" s="271">
        <f t="shared" si="1"/>
        <v>0.28614370772877046</v>
      </c>
      <c r="V20" s="46">
        <v>22381</v>
      </c>
      <c r="W20" s="271">
        <f t="shared" si="2"/>
        <v>5.640517322760314</v>
      </c>
      <c r="X20" s="46">
        <v>68368</v>
      </c>
      <c r="Y20" s="271">
        <f t="shared" si="3"/>
        <v>-1.4785139925641986</v>
      </c>
      <c r="Z20" s="46">
        <v>22603</v>
      </c>
      <c r="AA20" s="271">
        <f t="shared" si="4"/>
        <v>0.9919127831642911</v>
      </c>
      <c r="AB20" s="200"/>
      <c r="AC20" s="200"/>
      <c r="AE20" s="202"/>
    </row>
    <row r="21" spans="1:31" s="201" customFormat="1" ht="15.75" customHeight="1">
      <c r="A21" s="58"/>
      <c r="B21" s="441" t="s">
        <v>44</v>
      </c>
      <c r="C21" s="442"/>
      <c r="D21" s="46">
        <v>28726</v>
      </c>
      <c r="E21" s="271">
        <v>0.7</v>
      </c>
      <c r="F21" s="46">
        <v>7062</v>
      </c>
      <c r="G21" s="271">
        <v>4.6</v>
      </c>
      <c r="H21" s="46">
        <v>28784</v>
      </c>
      <c r="I21" s="271">
        <f t="shared" si="5"/>
        <v>0.20190767945415303</v>
      </c>
      <c r="J21" s="46">
        <v>7459</v>
      </c>
      <c r="K21" s="271">
        <f t="shared" si="6"/>
        <v>5.621636930048145</v>
      </c>
      <c r="L21" s="46">
        <v>28789</v>
      </c>
      <c r="M21" s="271">
        <f t="shared" si="7"/>
        <v>0.01737076153418566</v>
      </c>
      <c r="N21" s="46">
        <v>7608</v>
      </c>
      <c r="O21" s="271">
        <f t="shared" si="8"/>
        <v>1.9975868078830943</v>
      </c>
      <c r="P21" s="46">
        <v>27517</v>
      </c>
      <c r="Q21" s="271">
        <f t="shared" si="9"/>
        <v>-4.418354232519365</v>
      </c>
      <c r="R21" s="46">
        <v>7677</v>
      </c>
      <c r="S21" s="271">
        <f t="shared" si="0"/>
        <v>0.9069400630914827</v>
      </c>
      <c r="T21" s="46">
        <v>26502</v>
      </c>
      <c r="U21" s="271">
        <f t="shared" si="1"/>
        <v>-3.6886288476214704</v>
      </c>
      <c r="V21" s="46">
        <v>7789</v>
      </c>
      <c r="W21" s="271">
        <f t="shared" si="2"/>
        <v>1.4589032174026313</v>
      </c>
      <c r="X21" s="46">
        <v>25541</v>
      </c>
      <c r="Y21" s="271">
        <f t="shared" si="3"/>
        <v>-3.6261414232888085</v>
      </c>
      <c r="Z21" s="46">
        <v>7973</v>
      </c>
      <c r="AA21" s="271">
        <f t="shared" si="4"/>
        <v>2.3623058158942096</v>
      </c>
      <c r="AB21" s="200"/>
      <c r="AC21" s="200"/>
      <c r="AE21" s="202"/>
    </row>
    <row r="22" spans="1:31" s="201" customFormat="1" ht="15.75" customHeight="1">
      <c r="A22" s="58"/>
      <c r="B22" s="441" t="s">
        <v>45</v>
      </c>
      <c r="C22" s="442"/>
      <c r="D22" s="46">
        <v>36170</v>
      </c>
      <c r="E22" s="271">
        <v>16.3</v>
      </c>
      <c r="F22" s="46">
        <v>8754</v>
      </c>
      <c r="G22" s="271">
        <v>24.6</v>
      </c>
      <c r="H22" s="46">
        <v>43766</v>
      </c>
      <c r="I22" s="271">
        <f t="shared" si="5"/>
        <v>21.000829416643626</v>
      </c>
      <c r="J22" s="46">
        <v>11148</v>
      </c>
      <c r="K22" s="271">
        <f t="shared" si="6"/>
        <v>27.3474982864976</v>
      </c>
      <c r="L22" s="46">
        <v>52585</v>
      </c>
      <c r="M22" s="271">
        <f t="shared" si="7"/>
        <v>20.150345016679616</v>
      </c>
      <c r="N22" s="46">
        <v>13473</v>
      </c>
      <c r="O22" s="271">
        <f t="shared" si="8"/>
        <v>20.855758880516685</v>
      </c>
      <c r="P22" s="46">
        <v>58142</v>
      </c>
      <c r="Q22" s="271">
        <f t="shared" si="9"/>
        <v>10.56765237234953</v>
      </c>
      <c r="R22" s="46">
        <v>15416</v>
      </c>
      <c r="S22" s="271">
        <f t="shared" si="0"/>
        <v>14.421435463519632</v>
      </c>
      <c r="T22" s="46">
        <v>62990</v>
      </c>
      <c r="U22" s="271">
        <f t="shared" si="1"/>
        <v>8.338206460046093</v>
      </c>
      <c r="V22" s="46">
        <v>17757</v>
      </c>
      <c r="W22" s="271">
        <f t="shared" si="2"/>
        <v>15.185521536066425</v>
      </c>
      <c r="X22" s="46">
        <v>65370</v>
      </c>
      <c r="Y22" s="271">
        <f t="shared" si="3"/>
        <v>3.778377520241308</v>
      </c>
      <c r="Z22" s="46">
        <v>19926</v>
      </c>
      <c r="AA22" s="271">
        <f t="shared" si="4"/>
        <v>12.214901165737455</v>
      </c>
      <c r="AB22" s="200"/>
      <c r="AC22" s="200"/>
      <c r="AE22" s="202"/>
    </row>
    <row r="23" spans="1:31" s="201" customFormat="1" ht="15.75" customHeight="1">
      <c r="A23" s="58"/>
      <c r="B23" s="54"/>
      <c r="C23" s="59"/>
      <c r="D23" s="46"/>
      <c r="E23" s="46"/>
      <c r="F23" s="46"/>
      <c r="G23" s="46"/>
      <c r="H23" s="46"/>
      <c r="I23" s="271"/>
      <c r="J23" s="46"/>
      <c r="K23" s="271"/>
      <c r="L23" s="46"/>
      <c r="M23" s="271"/>
      <c r="N23" s="46"/>
      <c r="O23" s="271"/>
      <c r="P23" s="46"/>
      <c r="Q23" s="271"/>
      <c r="R23" s="46"/>
      <c r="S23" s="271"/>
      <c r="T23" s="46"/>
      <c r="U23" s="271"/>
      <c r="V23" s="46"/>
      <c r="W23" s="271"/>
      <c r="X23" s="46"/>
      <c r="Y23" s="271"/>
      <c r="Z23" s="46"/>
      <c r="AA23" s="271"/>
      <c r="AB23" s="200"/>
      <c r="AC23" s="200"/>
      <c r="AE23" s="202"/>
    </row>
    <row r="24" spans="1:31" s="201" customFormat="1" ht="15.75" customHeight="1">
      <c r="A24" s="441" t="s">
        <v>46</v>
      </c>
      <c r="B24" s="441"/>
      <c r="C24" s="453"/>
      <c r="D24" s="46">
        <f>SUM(D25)</f>
        <v>12806</v>
      </c>
      <c r="E24" s="271">
        <v>-2.6</v>
      </c>
      <c r="F24" s="46">
        <f>SUM(F25)</f>
        <v>3594</v>
      </c>
      <c r="G24" s="271">
        <v>1.4</v>
      </c>
      <c r="H24" s="46">
        <f>SUM(H25)</f>
        <v>12053</v>
      </c>
      <c r="I24" s="271">
        <f>100*(H24-D24)/D24</f>
        <v>-5.880056223645166</v>
      </c>
      <c r="J24" s="46">
        <f>SUM(J25)</f>
        <v>3615</v>
      </c>
      <c r="K24" s="271">
        <f>100*(J24-F24)/F24</f>
        <v>0.5843071786310517</v>
      </c>
      <c r="L24" s="46">
        <f>SUM(L25)</f>
        <v>12247</v>
      </c>
      <c r="M24" s="271">
        <f>100*(L24-H24)/H24</f>
        <v>1.6095577864432091</v>
      </c>
      <c r="N24" s="46">
        <f>SUM(N25)</f>
        <v>3977</v>
      </c>
      <c r="O24" s="271">
        <f>100*(N24-J24)/J24</f>
        <v>10.013831258644537</v>
      </c>
      <c r="P24" s="46">
        <f>SUM(P25)</f>
        <v>11518</v>
      </c>
      <c r="Q24" s="271">
        <f>100*(P24-L24)/L24</f>
        <v>-5.952478157916224</v>
      </c>
      <c r="R24" s="46">
        <f>SUM(R25)</f>
        <v>3878</v>
      </c>
      <c r="S24" s="271">
        <f t="shared" si="0"/>
        <v>-2.4893135529293438</v>
      </c>
      <c r="T24" s="46">
        <f>SUM(T25)</f>
        <v>10939</v>
      </c>
      <c r="U24" s="271">
        <f t="shared" si="1"/>
        <v>-5.026914394860219</v>
      </c>
      <c r="V24" s="46">
        <f>SUM(V25)</f>
        <v>3779</v>
      </c>
      <c r="W24" s="271">
        <f t="shared" si="2"/>
        <v>-2.552862300154719</v>
      </c>
      <c r="X24" s="46">
        <f>SUM(X25)</f>
        <v>10195</v>
      </c>
      <c r="Y24" s="271">
        <f t="shared" si="3"/>
        <v>-6.801352957308712</v>
      </c>
      <c r="Z24" s="46">
        <f>SUM(Z25)</f>
        <v>3661</v>
      </c>
      <c r="AA24" s="271">
        <f t="shared" si="4"/>
        <v>-3.1225191849695686</v>
      </c>
      <c r="AB24" s="200"/>
      <c r="AC24" s="200"/>
      <c r="AE24" s="202"/>
    </row>
    <row r="25" spans="1:31" ht="15.75" customHeight="1">
      <c r="A25" s="191"/>
      <c r="B25" s="454" t="s">
        <v>47</v>
      </c>
      <c r="C25" s="455"/>
      <c r="D25" s="167">
        <v>12806</v>
      </c>
      <c r="E25" s="272">
        <v>-2.6</v>
      </c>
      <c r="F25" s="167">
        <v>3594</v>
      </c>
      <c r="G25" s="272">
        <v>1.4</v>
      </c>
      <c r="H25" s="167">
        <v>12053</v>
      </c>
      <c r="I25" s="272">
        <f>100*(H25-D25)/D25</f>
        <v>-5.880056223645166</v>
      </c>
      <c r="J25" s="167">
        <v>3615</v>
      </c>
      <c r="K25" s="272">
        <f>100*(J25-F25)/F25</f>
        <v>0.5843071786310517</v>
      </c>
      <c r="L25" s="167">
        <v>12247</v>
      </c>
      <c r="M25" s="272">
        <f>100*(L25-H25)/H25</f>
        <v>1.6095577864432091</v>
      </c>
      <c r="N25" s="167">
        <v>3977</v>
      </c>
      <c r="O25" s="272">
        <f>100*(N25-J25)/J25</f>
        <v>10.013831258644537</v>
      </c>
      <c r="P25" s="167">
        <v>11518</v>
      </c>
      <c r="Q25" s="272">
        <f>100*(P25-L25)/L25</f>
        <v>-5.952478157916224</v>
      </c>
      <c r="R25" s="167">
        <v>3878</v>
      </c>
      <c r="S25" s="272">
        <f t="shared" si="0"/>
        <v>-2.4893135529293438</v>
      </c>
      <c r="T25" s="167">
        <v>10939</v>
      </c>
      <c r="U25" s="272">
        <f t="shared" si="1"/>
        <v>-5.026914394860219</v>
      </c>
      <c r="V25" s="167">
        <v>3779</v>
      </c>
      <c r="W25" s="272">
        <f t="shared" si="2"/>
        <v>-2.552862300154719</v>
      </c>
      <c r="X25" s="167">
        <v>10195</v>
      </c>
      <c r="Y25" s="272">
        <f t="shared" si="3"/>
        <v>-6.801352957308712</v>
      </c>
      <c r="Z25" s="167">
        <v>3661</v>
      </c>
      <c r="AA25" s="272">
        <f t="shared" si="4"/>
        <v>-3.1225191849695686</v>
      </c>
      <c r="AB25" s="190"/>
      <c r="AC25" s="190"/>
      <c r="AE25" s="89"/>
    </row>
    <row r="26" spans="1:31" ht="15.75" customHeight="1">
      <c r="A26" s="191"/>
      <c r="B26" s="189"/>
      <c r="C26" s="192"/>
      <c r="D26" s="167"/>
      <c r="E26" s="272"/>
      <c r="F26" s="167"/>
      <c r="G26" s="272"/>
      <c r="H26" s="167"/>
      <c r="I26" s="272"/>
      <c r="J26" s="167"/>
      <c r="K26" s="272"/>
      <c r="L26" s="167"/>
      <c r="M26" s="272"/>
      <c r="N26" s="167"/>
      <c r="O26" s="272"/>
      <c r="P26" s="167"/>
      <c r="Q26" s="272"/>
      <c r="R26" s="167"/>
      <c r="S26" s="272"/>
      <c r="T26" s="167"/>
      <c r="U26" s="272"/>
      <c r="V26" s="167"/>
      <c r="W26" s="272"/>
      <c r="X26" s="167"/>
      <c r="Y26" s="272"/>
      <c r="Z26" s="167"/>
      <c r="AA26" s="272"/>
      <c r="AB26" s="190"/>
      <c r="AC26" s="190"/>
      <c r="AE26" s="89"/>
    </row>
    <row r="27" spans="1:31" s="201" customFormat="1" ht="15.75" customHeight="1">
      <c r="A27" s="441" t="s">
        <v>48</v>
      </c>
      <c r="B27" s="441"/>
      <c r="C27" s="453"/>
      <c r="D27" s="46">
        <f>SUM(D28:D31)</f>
        <v>39575</v>
      </c>
      <c r="E27" s="271">
        <v>6.4</v>
      </c>
      <c r="F27" s="46">
        <f>SUM(F28:F31)</f>
        <v>9376</v>
      </c>
      <c r="G27" s="271">
        <v>10.2</v>
      </c>
      <c r="H27" s="46">
        <f>SUM(H28:H31)</f>
        <v>41509</v>
      </c>
      <c r="I27" s="271">
        <f>100*(H27-D27)/D27</f>
        <v>4.886923562855338</v>
      </c>
      <c r="J27" s="46">
        <f>SUM(J28:J31)</f>
        <v>10329</v>
      </c>
      <c r="K27" s="271">
        <f>100*(J27-F27)/F27</f>
        <v>10.16424914675768</v>
      </c>
      <c r="L27" s="46">
        <f>SUM(L28:L31)</f>
        <v>43332</v>
      </c>
      <c r="M27" s="271">
        <f>100*(L27-H27)/H27</f>
        <v>4.391818641740345</v>
      </c>
      <c r="N27" s="46">
        <f>SUM(N28:N31)</f>
        <v>10863</v>
      </c>
      <c r="O27" s="271">
        <f>100*(N27-J27)/J27</f>
        <v>5.16990996224223</v>
      </c>
      <c r="P27" s="46">
        <f>SUM(P28:P31)</f>
        <v>44488</v>
      </c>
      <c r="Q27" s="271">
        <f>100*(P27-L27)/L27</f>
        <v>2.667774393058248</v>
      </c>
      <c r="R27" s="46">
        <f>SUM(R28:R31)</f>
        <v>11391</v>
      </c>
      <c r="S27" s="271">
        <f t="shared" si="0"/>
        <v>4.860535763601215</v>
      </c>
      <c r="T27" s="46">
        <f>SUM(T28:T31)</f>
        <v>46547</v>
      </c>
      <c r="U27" s="271">
        <f t="shared" si="1"/>
        <v>4.628214349937061</v>
      </c>
      <c r="V27" s="46">
        <v>12793</v>
      </c>
      <c r="W27" s="271">
        <f t="shared" si="2"/>
        <v>12.307962426477044</v>
      </c>
      <c r="X27" s="46">
        <f>SUM(X28:X31)</f>
        <v>49999</v>
      </c>
      <c r="Y27" s="271">
        <f t="shared" si="3"/>
        <v>7.416160010312158</v>
      </c>
      <c r="Z27" s="46">
        <f>SUM(Z28:Z31)</f>
        <v>14623</v>
      </c>
      <c r="AA27" s="271">
        <f t="shared" si="4"/>
        <v>14.304697881654029</v>
      </c>
      <c r="AB27" s="200"/>
      <c r="AC27" s="200"/>
      <c r="AE27" s="202"/>
    </row>
    <row r="28" spans="1:31" ht="15.75" customHeight="1">
      <c r="A28" s="191"/>
      <c r="B28" s="454" t="s">
        <v>49</v>
      </c>
      <c r="C28" s="455"/>
      <c r="D28" s="167">
        <v>13665</v>
      </c>
      <c r="E28" s="272">
        <v>7.2</v>
      </c>
      <c r="F28" s="167">
        <v>3344</v>
      </c>
      <c r="G28" s="272">
        <v>10.3</v>
      </c>
      <c r="H28" s="167">
        <v>14141</v>
      </c>
      <c r="I28" s="272">
        <f>100*(H28-D28)/D28</f>
        <v>3.4833516282473473</v>
      </c>
      <c r="J28" s="167">
        <v>3586</v>
      </c>
      <c r="K28" s="272">
        <f>100*(J28-F28)/F28</f>
        <v>7.2368421052631575</v>
      </c>
      <c r="L28" s="167">
        <v>14423</v>
      </c>
      <c r="M28" s="272">
        <f>100*(L28-H28)/H28</f>
        <v>1.994201258751149</v>
      </c>
      <c r="N28" s="167">
        <v>3607</v>
      </c>
      <c r="O28" s="272">
        <f>100*(N28-J28)/J28</f>
        <v>0.5856107083100948</v>
      </c>
      <c r="P28" s="167">
        <v>14268</v>
      </c>
      <c r="Q28" s="272">
        <f>100*(P28-L28)/L28</f>
        <v>-1.0746723982527906</v>
      </c>
      <c r="R28" s="167">
        <v>3687</v>
      </c>
      <c r="S28" s="272">
        <f t="shared" si="0"/>
        <v>2.2179096201829775</v>
      </c>
      <c r="T28" s="167">
        <v>14562</v>
      </c>
      <c r="U28" s="272">
        <f t="shared" si="1"/>
        <v>2.0605550883095036</v>
      </c>
      <c r="V28" s="167">
        <v>3944</v>
      </c>
      <c r="W28" s="272">
        <f t="shared" si="2"/>
        <v>6.970436669378899</v>
      </c>
      <c r="X28" s="167">
        <v>15426</v>
      </c>
      <c r="Y28" s="272">
        <f t="shared" si="3"/>
        <v>5.933250927070457</v>
      </c>
      <c r="Z28" s="167">
        <v>4487</v>
      </c>
      <c r="AA28" s="272">
        <f t="shared" si="4"/>
        <v>13.767748478701826</v>
      </c>
      <c r="AB28" s="190"/>
      <c r="AC28" s="190"/>
      <c r="AE28" s="89"/>
    </row>
    <row r="29" spans="1:31" ht="15.75" customHeight="1">
      <c r="A29" s="191"/>
      <c r="B29" s="454" t="s">
        <v>50</v>
      </c>
      <c r="C29" s="455"/>
      <c r="D29" s="167">
        <v>12483</v>
      </c>
      <c r="E29" s="272">
        <v>6.9</v>
      </c>
      <c r="F29" s="167">
        <v>2948</v>
      </c>
      <c r="G29" s="272">
        <v>11.5</v>
      </c>
      <c r="H29" s="167">
        <v>13103</v>
      </c>
      <c r="I29" s="272">
        <f>100*(H29-D29)/D29</f>
        <v>4.966754786509653</v>
      </c>
      <c r="J29" s="167">
        <v>3259</v>
      </c>
      <c r="K29" s="272">
        <f>100*(J29-F29)/F29</f>
        <v>10.549525101763908</v>
      </c>
      <c r="L29" s="167">
        <v>13678</v>
      </c>
      <c r="M29" s="272">
        <f>100*(L29-H29)/H29</f>
        <v>4.388308021063878</v>
      </c>
      <c r="N29" s="167">
        <v>3457</v>
      </c>
      <c r="O29" s="272">
        <f>100*(N29-J29)/J29</f>
        <v>6.075483277078859</v>
      </c>
      <c r="P29" s="167">
        <v>14163</v>
      </c>
      <c r="Q29" s="272">
        <f>100*(P29-L29)/L29</f>
        <v>3.5458400350928496</v>
      </c>
      <c r="R29" s="167">
        <v>3692</v>
      </c>
      <c r="S29" s="272">
        <f t="shared" si="0"/>
        <v>6.7978015620480186</v>
      </c>
      <c r="T29" s="167">
        <v>14358</v>
      </c>
      <c r="U29" s="272">
        <f t="shared" si="1"/>
        <v>1.3768269434441855</v>
      </c>
      <c r="V29" s="167">
        <v>3909</v>
      </c>
      <c r="W29" s="272">
        <f t="shared" si="2"/>
        <v>5.877573131094258</v>
      </c>
      <c r="X29" s="167">
        <v>15308</v>
      </c>
      <c r="Y29" s="272">
        <f t="shared" si="3"/>
        <v>6.616520406741886</v>
      </c>
      <c r="Z29" s="167">
        <v>4461</v>
      </c>
      <c r="AA29" s="272">
        <f t="shared" si="4"/>
        <v>14.12125863392172</v>
      </c>
      <c r="AB29" s="190"/>
      <c r="AC29" s="190"/>
      <c r="AE29" s="89"/>
    </row>
    <row r="30" spans="1:31" ht="15.75" customHeight="1">
      <c r="A30" s="191"/>
      <c r="B30" s="454" t="s">
        <v>51</v>
      </c>
      <c r="C30" s="455"/>
      <c r="D30" s="167">
        <v>9160</v>
      </c>
      <c r="E30" s="272">
        <v>7.6</v>
      </c>
      <c r="F30" s="167">
        <v>2167</v>
      </c>
      <c r="G30" s="272">
        <v>12.9</v>
      </c>
      <c r="H30" s="167">
        <v>10009</v>
      </c>
      <c r="I30" s="272">
        <f>100*(H30-D30)/D30</f>
        <v>9.268558951965066</v>
      </c>
      <c r="J30" s="167">
        <v>2539</v>
      </c>
      <c r="K30" s="272">
        <f>100*(J30-F30)/F30</f>
        <v>17.166589755422244</v>
      </c>
      <c r="L30" s="167">
        <v>10960</v>
      </c>
      <c r="M30" s="272">
        <f>100*(L30-H30)/H30</f>
        <v>9.501448696173444</v>
      </c>
      <c r="N30" s="167">
        <v>2854</v>
      </c>
      <c r="O30" s="272">
        <f>100*(N30-J30)/J30</f>
        <v>12.406459235919653</v>
      </c>
      <c r="P30" s="167">
        <v>11503</v>
      </c>
      <c r="Q30" s="272">
        <f>100*(P30-L30)/L30</f>
        <v>4.954379562043796</v>
      </c>
      <c r="R30" s="167">
        <v>3002</v>
      </c>
      <c r="S30" s="272">
        <f t="shared" si="0"/>
        <v>5.185704274702172</v>
      </c>
      <c r="T30" s="167">
        <v>13113</v>
      </c>
      <c r="U30" s="272">
        <f t="shared" si="1"/>
        <v>13.9963487785795</v>
      </c>
      <c r="V30" s="167">
        <v>3874</v>
      </c>
      <c r="W30" s="272">
        <f t="shared" si="2"/>
        <v>29.0473017988008</v>
      </c>
      <c r="X30" s="167">
        <v>14343</v>
      </c>
      <c r="Y30" s="272">
        <f t="shared" si="3"/>
        <v>9.380004575611988</v>
      </c>
      <c r="Z30" s="167">
        <v>4434</v>
      </c>
      <c r="AA30" s="272">
        <f t="shared" si="4"/>
        <v>14.455343314403716</v>
      </c>
      <c r="AB30" s="190"/>
      <c r="AC30" s="190"/>
      <c r="AE30" s="89"/>
    </row>
    <row r="31" spans="1:31" ht="15.75" customHeight="1">
      <c r="A31" s="191"/>
      <c r="B31" s="454" t="s">
        <v>52</v>
      </c>
      <c r="C31" s="455"/>
      <c r="D31" s="167">
        <v>4267</v>
      </c>
      <c r="E31" s="272">
        <v>0</v>
      </c>
      <c r="F31" s="167">
        <v>917</v>
      </c>
      <c r="G31" s="272">
        <v>0.7</v>
      </c>
      <c r="H31" s="167">
        <v>4256</v>
      </c>
      <c r="I31" s="272">
        <f>100*(H31-D31)/D31</f>
        <v>-0.2577923599718772</v>
      </c>
      <c r="J31" s="167">
        <v>945</v>
      </c>
      <c r="K31" s="272">
        <f>100*(J31-F31)/F31</f>
        <v>3.053435114503817</v>
      </c>
      <c r="L31" s="167">
        <v>4271</v>
      </c>
      <c r="M31" s="272">
        <f>100*(L31-H31)/H31</f>
        <v>0.3524436090225564</v>
      </c>
      <c r="N31" s="167">
        <v>945</v>
      </c>
      <c r="O31" s="272">
        <f>100*(N31-J31)/J31</f>
        <v>0</v>
      </c>
      <c r="P31" s="167">
        <v>4554</v>
      </c>
      <c r="Q31" s="272">
        <f>100*(P31-L31)/L31</f>
        <v>6.6260828845703585</v>
      </c>
      <c r="R31" s="167">
        <v>1010</v>
      </c>
      <c r="S31" s="272">
        <f t="shared" si="0"/>
        <v>6.878306878306878</v>
      </c>
      <c r="T31" s="167">
        <v>4514</v>
      </c>
      <c r="U31" s="272">
        <f t="shared" si="1"/>
        <v>-0.8783487044356609</v>
      </c>
      <c r="V31" s="167">
        <v>1066</v>
      </c>
      <c r="W31" s="272">
        <f t="shared" si="2"/>
        <v>5.544554455445544</v>
      </c>
      <c r="X31" s="167">
        <v>4922</v>
      </c>
      <c r="Y31" s="272">
        <f t="shared" si="3"/>
        <v>9.038546743464776</v>
      </c>
      <c r="Z31" s="167">
        <v>1241</v>
      </c>
      <c r="AA31" s="272">
        <f t="shared" si="4"/>
        <v>16.416510318949342</v>
      </c>
      <c r="AB31" s="190"/>
      <c r="AC31" s="190"/>
      <c r="AE31" s="89"/>
    </row>
    <row r="32" spans="1:31" ht="15.75" customHeight="1">
      <c r="A32" s="191"/>
      <c r="B32" s="189"/>
      <c r="C32" s="192"/>
      <c r="D32" s="167"/>
      <c r="E32" s="167"/>
      <c r="F32" s="167"/>
      <c r="G32" s="167"/>
      <c r="H32" s="167"/>
      <c r="I32" s="272"/>
      <c r="J32" s="167"/>
      <c r="K32" s="272"/>
      <c r="L32" s="167"/>
      <c r="M32" s="272"/>
      <c r="N32" s="167"/>
      <c r="O32" s="272"/>
      <c r="P32" s="167"/>
      <c r="Q32" s="272"/>
      <c r="R32" s="167"/>
      <c r="S32" s="272"/>
      <c r="T32" s="167"/>
      <c r="U32" s="272"/>
      <c r="V32" s="167"/>
      <c r="W32" s="272"/>
      <c r="X32" s="167"/>
      <c r="Y32" s="272"/>
      <c r="Z32" s="167"/>
      <c r="AA32" s="272"/>
      <c r="AB32" s="190"/>
      <c r="AC32" s="190"/>
      <c r="AE32" s="89"/>
    </row>
    <row r="33" spans="1:31" s="201" customFormat="1" ht="15.75" customHeight="1">
      <c r="A33" s="441" t="s">
        <v>53</v>
      </c>
      <c r="B33" s="441"/>
      <c r="C33" s="453"/>
      <c r="D33" s="46">
        <f>SUM(D34:D41)</f>
        <v>61041</v>
      </c>
      <c r="E33" s="271">
        <v>26.6</v>
      </c>
      <c r="F33" s="46">
        <f>SUM(F34:F41)</f>
        <v>16198</v>
      </c>
      <c r="G33" s="271">
        <v>38.4</v>
      </c>
      <c r="H33" s="46">
        <f>SUM(H34:H41)</f>
        <v>69337</v>
      </c>
      <c r="I33" s="271">
        <f aca="true" t="shared" si="10" ref="I33:I41">100*(H33-D33)/D33</f>
        <v>13.590865156206485</v>
      </c>
      <c r="J33" s="46">
        <f>SUM(J34:J41)</f>
        <v>20912</v>
      </c>
      <c r="K33" s="271">
        <f aca="true" t="shared" si="11" ref="K33:K41">100*(J33-F33)/F33</f>
        <v>29.10235831584146</v>
      </c>
      <c r="L33" s="46">
        <f>SUM(L34:L41)</f>
        <v>75826</v>
      </c>
      <c r="M33" s="271">
        <f aca="true" t="shared" si="12" ref="M33:M41">100*(L33-H33)/H33</f>
        <v>9.358639687324228</v>
      </c>
      <c r="N33" s="46">
        <f>SUM(N34:N41)</f>
        <v>23103</v>
      </c>
      <c r="O33" s="271">
        <f aca="true" t="shared" si="13" ref="O33:O41">100*(N33-J33)/J33</f>
        <v>10.477237949502678</v>
      </c>
      <c r="P33" s="46">
        <f>SUM(P34:P41)</f>
        <v>80126</v>
      </c>
      <c r="Q33" s="271">
        <f aca="true" t="shared" si="14" ref="Q33:Q41">100*(P33-L33)/L33</f>
        <v>5.670878062933558</v>
      </c>
      <c r="R33" s="46">
        <f>SUM(R34:R41)</f>
        <v>25648</v>
      </c>
      <c r="S33" s="271">
        <f t="shared" si="0"/>
        <v>11.015885382850712</v>
      </c>
      <c r="T33" s="46">
        <f>SUM(T34:T41)</f>
        <v>83535</v>
      </c>
      <c r="U33" s="271">
        <f t="shared" si="1"/>
        <v>4.254549085190824</v>
      </c>
      <c r="V33" s="46">
        <f>SUM(V34:V41)</f>
        <v>28691</v>
      </c>
      <c r="W33" s="271">
        <f t="shared" si="2"/>
        <v>11.86447286338116</v>
      </c>
      <c r="X33" s="46">
        <f>SUM(X34:X41)</f>
        <v>87188</v>
      </c>
      <c r="Y33" s="271">
        <f t="shared" si="3"/>
        <v>4.373017298138505</v>
      </c>
      <c r="Z33" s="46">
        <f>SUM(Z34:Z41)</f>
        <v>31495</v>
      </c>
      <c r="AA33" s="271">
        <f t="shared" si="4"/>
        <v>9.773099578264961</v>
      </c>
      <c r="AB33" s="200"/>
      <c r="AC33" s="200"/>
      <c r="AE33" s="202"/>
    </row>
    <row r="34" spans="1:31" ht="15.75" customHeight="1">
      <c r="A34" s="191"/>
      <c r="B34" s="454" t="s">
        <v>54</v>
      </c>
      <c r="C34" s="455"/>
      <c r="D34" s="167">
        <v>12055</v>
      </c>
      <c r="E34" s="272">
        <v>3.8</v>
      </c>
      <c r="F34" s="167">
        <v>3042</v>
      </c>
      <c r="G34" s="272">
        <v>6.4</v>
      </c>
      <c r="H34" s="167">
        <v>12217</v>
      </c>
      <c r="I34" s="272">
        <f t="shared" si="10"/>
        <v>1.343840729987557</v>
      </c>
      <c r="J34" s="167">
        <v>3210</v>
      </c>
      <c r="K34" s="272">
        <f t="shared" si="11"/>
        <v>5.522682445759369</v>
      </c>
      <c r="L34" s="167">
        <v>12321</v>
      </c>
      <c r="M34" s="272">
        <f t="shared" si="12"/>
        <v>0.8512728165670786</v>
      </c>
      <c r="N34" s="167">
        <v>3301</v>
      </c>
      <c r="O34" s="272">
        <f t="shared" si="13"/>
        <v>2.8348909657320873</v>
      </c>
      <c r="P34" s="167">
        <v>12012</v>
      </c>
      <c r="Q34" s="272">
        <f t="shared" si="14"/>
        <v>-2.5079133187241296</v>
      </c>
      <c r="R34" s="167">
        <v>3263</v>
      </c>
      <c r="S34" s="272">
        <f t="shared" si="0"/>
        <v>-1.1511663132384127</v>
      </c>
      <c r="T34" s="167">
        <v>11803</v>
      </c>
      <c r="U34" s="272">
        <f t="shared" si="1"/>
        <v>-1.73992673992674</v>
      </c>
      <c r="V34" s="167">
        <v>3342</v>
      </c>
      <c r="W34" s="272">
        <f t="shared" si="2"/>
        <v>2.421084891204413</v>
      </c>
      <c r="X34" s="167">
        <v>12454</v>
      </c>
      <c r="Y34" s="272">
        <f t="shared" si="3"/>
        <v>5.5155468948572395</v>
      </c>
      <c r="Z34" s="167">
        <v>3737</v>
      </c>
      <c r="AA34" s="272">
        <f t="shared" si="4"/>
        <v>11.819269898264512</v>
      </c>
      <c r="AB34" s="190"/>
      <c r="AC34" s="190"/>
      <c r="AE34" s="89"/>
    </row>
    <row r="35" spans="1:31" ht="15.75" customHeight="1">
      <c r="A35" s="191"/>
      <c r="B35" s="454" t="s">
        <v>55</v>
      </c>
      <c r="C35" s="455"/>
      <c r="D35" s="167">
        <v>15252</v>
      </c>
      <c r="E35" s="272">
        <v>24.2</v>
      </c>
      <c r="F35" s="167">
        <v>3789</v>
      </c>
      <c r="G35" s="272">
        <v>31.4</v>
      </c>
      <c r="H35" s="167">
        <v>17159</v>
      </c>
      <c r="I35" s="272">
        <f t="shared" si="10"/>
        <v>12.503278258589038</v>
      </c>
      <c r="J35" s="167">
        <v>4295</v>
      </c>
      <c r="K35" s="272">
        <f t="shared" si="11"/>
        <v>13.354447083663235</v>
      </c>
      <c r="L35" s="167">
        <v>19271</v>
      </c>
      <c r="M35" s="272">
        <f t="shared" si="12"/>
        <v>12.308409580977912</v>
      </c>
      <c r="N35" s="167">
        <v>4907</v>
      </c>
      <c r="O35" s="272">
        <f t="shared" si="13"/>
        <v>14.249126891734575</v>
      </c>
      <c r="P35" s="167">
        <v>20266</v>
      </c>
      <c r="Q35" s="272">
        <f t="shared" si="14"/>
        <v>5.163198588552747</v>
      </c>
      <c r="R35" s="167">
        <v>5346</v>
      </c>
      <c r="S35" s="272">
        <f t="shared" si="0"/>
        <v>8.94640309761565</v>
      </c>
      <c r="T35" s="167">
        <v>20860</v>
      </c>
      <c r="U35" s="272">
        <f t="shared" si="1"/>
        <v>2.9310174676798577</v>
      </c>
      <c r="V35" s="167">
        <v>5726</v>
      </c>
      <c r="W35" s="272">
        <f t="shared" si="2"/>
        <v>7.10811821922933</v>
      </c>
      <c r="X35" s="167">
        <v>21477</v>
      </c>
      <c r="Y35" s="272">
        <f t="shared" si="3"/>
        <v>2.9578139980824543</v>
      </c>
      <c r="Z35" s="167">
        <v>6282</v>
      </c>
      <c r="AA35" s="272">
        <f t="shared" si="4"/>
        <v>9.710094306671325</v>
      </c>
      <c r="AB35" s="190"/>
      <c r="AC35" s="190"/>
      <c r="AE35" s="89"/>
    </row>
    <row r="36" spans="1:31" ht="15.75" customHeight="1">
      <c r="A36" s="191"/>
      <c r="B36" s="454" t="s">
        <v>56</v>
      </c>
      <c r="C36" s="455"/>
      <c r="D36" s="167">
        <v>23752</v>
      </c>
      <c r="E36" s="272">
        <v>74.7</v>
      </c>
      <c r="F36" s="167">
        <v>6957</v>
      </c>
      <c r="G36" s="272">
        <v>105.5</v>
      </c>
      <c r="H36" s="167">
        <v>31817</v>
      </c>
      <c r="I36" s="272">
        <f t="shared" si="10"/>
        <v>33.95503536544291</v>
      </c>
      <c r="J36" s="167">
        <v>11188</v>
      </c>
      <c r="K36" s="272">
        <f t="shared" si="11"/>
        <v>60.816443869483976</v>
      </c>
      <c r="L36" s="167">
        <v>36080</v>
      </c>
      <c r="M36" s="272">
        <f t="shared" si="12"/>
        <v>13.398497658484459</v>
      </c>
      <c r="N36" s="167">
        <v>12680</v>
      </c>
      <c r="O36" s="272">
        <f t="shared" si="13"/>
        <v>13.335716839470862</v>
      </c>
      <c r="P36" s="167">
        <v>39769</v>
      </c>
      <c r="Q36" s="272">
        <f t="shared" si="14"/>
        <v>10.22450110864745</v>
      </c>
      <c r="R36" s="167">
        <v>14835</v>
      </c>
      <c r="S36" s="272">
        <f t="shared" si="0"/>
        <v>16.99526813880126</v>
      </c>
      <c r="T36" s="167">
        <v>42945</v>
      </c>
      <c r="U36" s="272">
        <f t="shared" si="1"/>
        <v>7.986119842088058</v>
      </c>
      <c r="V36" s="167">
        <v>17422</v>
      </c>
      <c r="W36" s="272">
        <f t="shared" si="2"/>
        <v>17.43849005729693</v>
      </c>
      <c r="X36" s="167">
        <v>45581</v>
      </c>
      <c r="Y36" s="272">
        <f t="shared" si="3"/>
        <v>6.138083595296309</v>
      </c>
      <c r="Z36" s="167">
        <v>19217</v>
      </c>
      <c r="AA36" s="272">
        <f t="shared" si="4"/>
        <v>10.303065090115945</v>
      </c>
      <c r="AB36" s="190"/>
      <c r="AC36" s="190"/>
      <c r="AE36" s="89"/>
    </row>
    <row r="37" spans="1:31" ht="15.75" customHeight="1">
      <c r="A37" s="191"/>
      <c r="B37" s="454" t="s">
        <v>57</v>
      </c>
      <c r="C37" s="455"/>
      <c r="D37" s="167">
        <v>1229</v>
      </c>
      <c r="E37" s="272">
        <v>4.8</v>
      </c>
      <c r="F37" s="167">
        <v>273</v>
      </c>
      <c r="G37" s="272">
        <v>-4.2</v>
      </c>
      <c r="H37" s="167">
        <v>989</v>
      </c>
      <c r="I37" s="272">
        <f t="shared" si="10"/>
        <v>-19.52807160292921</v>
      </c>
      <c r="J37" s="167">
        <v>249</v>
      </c>
      <c r="K37" s="272">
        <f t="shared" si="11"/>
        <v>-8.791208791208792</v>
      </c>
      <c r="L37" s="167">
        <v>987</v>
      </c>
      <c r="M37" s="272">
        <f t="shared" si="12"/>
        <v>-0.20222446916076844</v>
      </c>
      <c r="N37" s="167">
        <v>251</v>
      </c>
      <c r="O37" s="272">
        <f t="shared" si="13"/>
        <v>0.8032128514056225</v>
      </c>
      <c r="P37" s="167">
        <v>1088</v>
      </c>
      <c r="Q37" s="272">
        <f t="shared" si="14"/>
        <v>10.233029381965553</v>
      </c>
      <c r="R37" s="167">
        <v>267</v>
      </c>
      <c r="S37" s="272">
        <f t="shared" si="0"/>
        <v>6.374501992031872</v>
      </c>
      <c r="T37" s="167">
        <v>1171</v>
      </c>
      <c r="U37" s="272">
        <f t="shared" si="1"/>
        <v>7.6286764705882355</v>
      </c>
      <c r="V37" s="167">
        <v>303</v>
      </c>
      <c r="W37" s="272">
        <f t="shared" si="2"/>
        <v>13.48314606741573</v>
      </c>
      <c r="X37" s="167">
        <v>1205</v>
      </c>
      <c r="Y37" s="272">
        <f t="shared" si="3"/>
        <v>2.9035012809564473</v>
      </c>
      <c r="Z37" s="167">
        <v>338</v>
      </c>
      <c r="AA37" s="272">
        <f t="shared" si="4"/>
        <v>11.551155115511552</v>
      </c>
      <c r="AB37" s="190"/>
      <c r="AC37" s="190"/>
      <c r="AE37" s="89"/>
    </row>
    <row r="38" spans="1:31" ht="15.75" customHeight="1">
      <c r="A38" s="191"/>
      <c r="B38" s="454" t="s">
        <v>58</v>
      </c>
      <c r="C38" s="455"/>
      <c r="D38" s="167">
        <v>1866</v>
      </c>
      <c r="E38" s="272">
        <v>-0.8</v>
      </c>
      <c r="F38" s="167">
        <v>441</v>
      </c>
      <c r="G38" s="272">
        <v>1.4</v>
      </c>
      <c r="H38" s="167">
        <v>1513</v>
      </c>
      <c r="I38" s="272">
        <f t="shared" si="10"/>
        <v>-18.917470525187568</v>
      </c>
      <c r="J38" s="167">
        <v>401</v>
      </c>
      <c r="K38" s="272">
        <f t="shared" si="11"/>
        <v>-9.070294784580499</v>
      </c>
      <c r="L38" s="167">
        <v>1534</v>
      </c>
      <c r="M38" s="272">
        <f t="shared" si="12"/>
        <v>1.3879709187045606</v>
      </c>
      <c r="N38" s="167">
        <v>416</v>
      </c>
      <c r="O38" s="272">
        <f t="shared" si="13"/>
        <v>3.7406483790523692</v>
      </c>
      <c r="P38" s="167">
        <v>1488</v>
      </c>
      <c r="Q38" s="272">
        <f t="shared" si="14"/>
        <v>-2.9986962190352022</v>
      </c>
      <c r="R38" s="167">
        <v>409</v>
      </c>
      <c r="S38" s="272">
        <f t="shared" si="0"/>
        <v>-1.6826923076923077</v>
      </c>
      <c r="T38" s="167">
        <v>1501</v>
      </c>
      <c r="U38" s="272">
        <f t="shared" si="1"/>
        <v>0.8736559139784946</v>
      </c>
      <c r="V38" s="167">
        <v>439</v>
      </c>
      <c r="W38" s="272">
        <f t="shared" si="2"/>
        <v>7.334963325183374</v>
      </c>
      <c r="X38" s="167">
        <v>1400</v>
      </c>
      <c r="Y38" s="272">
        <f t="shared" si="3"/>
        <v>-6.7288474350433045</v>
      </c>
      <c r="Z38" s="167">
        <v>433</v>
      </c>
      <c r="AA38" s="272">
        <f t="shared" si="4"/>
        <v>-1.366742596810934</v>
      </c>
      <c r="AB38" s="190"/>
      <c r="AC38" s="190"/>
      <c r="AE38" s="89"/>
    </row>
    <row r="39" spans="1:31" ht="15.75" customHeight="1">
      <c r="A39" s="191"/>
      <c r="B39" s="454" t="s">
        <v>59</v>
      </c>
      <c r="C39" s="455"/>
      <c r="D39" s="167">
        <v>3904</v>
      </c>
      <c r="E39" s="272">
        <v>-10.3</v>
      </c>
      <c r="F39" s="167">
        <v>928</v>
      </c>
      <c r="G39" s="272">
        <v>-4.9</v>
      </c>
      <c r="H39" s="167">
        <v>3566</v>
      </c>
      <c r="I39" s="272">
        <f t="shared" si="10"/>
        <v>-8.657786885245901</v>
      </c>
      <c r="J39" s="167">
        <v>886</v>
      </c>
      <c r="K39" s="272">
        <f t="shared" si="11"/>
        <v>-4.525862068965517</v>
      </c>
      <c r="L39" s="167">
        <v>3421</v>
      </c>
      <c r="M39" s="272">
        <f t="shared" si="12"/>
        <v>-4.0661805945036456</v>
      </c>
      <c r="N39" s="167">
        <v>858</v>
      </c>
      <c r="O39" s="272">
        <f t="shared" si="13"/>
        <v>-3.160270880361174</v>
      </c>
      <c r="P39" s="167">
        <v>3378</v>
      </c>
      <c r="Q39" s="272">
        <f t="shared" si="14"/>
        <v>-1.2569424144986845</v>
      </c>
      <c r="R39" s="167">
        <v>848</v>
      </c>
      <c r="S39" s="272">
        <f t="shared" si="0"/>
        <v>-1.1655011655011656</v>
      </c>
      <c r="T39" s="167">
        <v>3256</v>
      </c>
      <c r="U39" s="272">
        <f t="shared" si="1"/>
        <v>-3.611604499703967</v>
      </c>
      <c r="V39" s="167">
        <v>820</v>
      </c>
      <c r="W39" s="272">
        <f t="shared" si="2"/>
        <v>-3.30188679245283</v>
      </c>
      <c r="X39" s="167">
        <v>3154</v>
      </c>
      <c r="Y39" s="272">
        <f t="shared" si="3"/>
        <v>-3.1326781326781328</v>
      </c>
      <c r="Z39" s="167">
        <v>831</v>
      </c>
      <c r="AA39" s="272">
        <f t="shared" si="4"/>
        <v>1.3414634146341464</v>
      </c>
      <c r="AB39" s="190"/>
      <c r="AC39" s="190"/>
      <c r="AE39" s="89"/>
    </row>
    <row r="40" spans="1:31" ht="15.75" customHeight="1">
      <c r="A40" s="191"/>
      <c r="B40" s="454" t="s">
        <v>60</v>
      </c>
      <c r="C40" s="455"/>
      <c r="D40" s="167">
        <v>1513</v>
      </c>
      <c r="E40" s="272">
        <v>28.3</v>
      </c>
      <c r="F40" s="167">
        <v>316</v>
      </c>
      <c r="G40" s="272">
        <v>1</v>
      </c>
      <c r="H40" s="167">
        <v>846</v>
      </c>
      <c r="I40" s="272">
        <f t="shared" si="10"/>
        <v>-44.08460013218771</v>
      </c>
      <c r="J40" s="167">
        <v>239</v>
      </c>
      <c r="K40" s="272">
        <f t="shared" si="11"/>
        <v>-24.367088607594937</v>
      </c>
      <c r="L40" s="167">
        <v>921</v>
      </c>
      <c r="M40" s="272">
        <f t="shared" si="12"/>
        <v>8.865248226950355</v>
      </c>
      <c r="N40" s="167">
        <v>253</v>
      </c>
      <c r="O40" s="272">
        <f t="shared" si="13"/>
        <v>5.857740585774058</v>
      </c>
      <c r="P40" s="167">
        <v>861</v>
      </c>
      <c r="Q40" s="272">
        <f t="shared" si="14"/>
        <v>-6.514657980456026</v>
      </c>
      <c r="R40" s="167">
        <v>258</v>
      </c>
      <c r="S40" s="272">
        <f t="shared" si="0"/>
        <v>1.976284584980237</v>
      </c>
      <c r="T40" s="167">
        <v>750</v>
      </c>
      <c r="U40" s="272">
        <f t="shared" si="1"/>
        <v>-12.89198606271777</v>
      </c>
      <c r="V40" s="167">
        <v>246</v>
      </c>
      <c r="W40" s="272">
        <f t="shared" si="2"/>
        <v>-4.651162790697675</v>
      </c>
      <c r="X40" s="167">
        <v>731</v>
      </c>
      <c r="Y40" s="272">
        <f t="shared" si="3"/>
        <v>-2.533333333333333</v>
      </c>
      <c r="Z40" s="167">
        <v>252</v>
      </c>
      <c r="AA40" s="272">
        <f t="shared" si="4"/>
        <v>2.4390243902439024</v>
      </c>
      <c r="AB40" s="190"/>
      <c r="AC40" s="190"/>
      <c r="AE40" s="89"/>
    </row>
    <row r="41" spans="1:31" ht="15.75" customHeight="1">
      <c r="A41" s="191"/>
      <c r="B41" s="454" t="s">
        <v>61</v>
      </c>
      <c r="C41" s="455"/>
      <c r="D41" s="167">
        <v>1470</v>
      </c>
      <c r="E41" s="272">
        <v>-31.3</v>
      </c>
      <c r="F41" s="167">
        <v>452</v>
      </c>
      <c r="G41" s="272">
        <v>-20</v>
      </c>
      <c r="H41" s="167">
        <v>1230</v>
      </c>
      <c r="I41" s="272">
        <f t="shared" si="10"/>
        <v>-16.3265306122449</v>
      </c>
      <c r="J41" s="167">
        <v>444</v>
      </c>
      <c r="K41" s="272">
        <f t="shared" si="11"/>
        <v>-1.7699115044247788</v>
      </c>
      <c r="L41" s="167">
        <v>1291</v>
      </c>
      <c r="M41" s="272">
        <f t="shared" si="12"/>
        <v>4.959349593495935</v>
      </c>
      <c r="N41" s="167">
        <v>437</v>
      </c>
      <c r="O41" s="272">
        <f t="shared" si="13"/>
        <v>-1.5765765765765767</v>
      </c>
      <c r="P41" s="167">
        <v>1264</v>
      </c>
      <c r="Q41" s="272">
        <f t="shared" si="14"/>
        <v>-2.09140201394268</v>
      </c>
      <c r="R41" s="167">
        <v>422</v>
      </c>
      <c r="S41" s="272">
        <f t="shared" si="0"/>
        <v>-3.4324942791762014</v>
      </c>
      <c r="T41" s="167">
        <v>1249</v>
      </c>
      <c r="U41" s="272">
        <f t="shared" si="1"/>
        <v>-1.1867088607594938</v>
      </c>
      <c r="V41" s="167">
        <v>393</v>
      </c>
      <c r="W41" s="272">
        <f t="shared" si="2"/>
        <v>-6.872037914691943</v>
      </c>
      <c r="X41" s="167">
        <v>1186</v>
      </c>
      <c r="Y41" s="272">
        <f t="shared" si="3"/>
        <v>-5.044035228182546</v>
      </c>
      <c r="Z41" s="167">
        <v>405</v>
      </c>
      <c r="AA41" s="272">
        <f t="shared" si="4"/>
        <v>3.053435114503817</v>
      </c>
      <c r="AB41" s="190"/>
      <c r="AC41" s="190"/>
      <c r="AE41" s="89"/>
    </row>
    <row r="42" spans="1:31" ht="15.75" customHeight="1">
      <c r="A42" s="191"/>
      <c r="B42" s="189"/>
      <c r="C42" s="192"/>
      <c r="D42" s="167"/>
      <c r="E42" s="167"/>
      <c r="F42" s="167"/>
      <c r="G42" s="167"/>
      <c r="H42" s="167"/>
      <c r="I42" s="272"/>
      <c r="J42" s="167"/>
      <c r="K42" s="272"/>
      <c r="L42" s="167"/>
      <c r="M42" s="272"/>
      <c r="N42" s="167"/>
      <c r="O42" s="272"/>
      <c r="P42" s="167"/>
      <c r="Q42" s="272"/>
      <c r="R42" s="167"/>
      <c r="S42" s="272"/>
      <c r="T42" s="167"/>
      <c r="U42" s="272"/>
      <c r="V42" s="167"/>
      <c r="W42" s="272"/>
      <c r="X42" s="167"/>
      <c r="Y42" s="272"/>
      <c r="Z42" s="167"/>
      <c r="AA42" s="272"/>
      <c r="AB42" s="190"/>
      <c r="AC42" s="190"/>
      <c r="AE42" s="89"/>
    </row>
    <row r="43" spans="1:46" s="201" customFormat="1" ht="15.75" customHeight="1">
      <c r="A43" s="441" t="s">
        <v>62</v>
      </c>
      <c r="B43" s="441"/>
      <c r="C43" s="453"/>
      <c r="D43" s="46">
        <f>SUM(D44:D48)</f>
        <v>72503</v>
      </c>
      <c r="E43" s="271">
        <v>12.1</v>
      </c>
      <c r="F43" s="46">
        <f>SUM(F44:F48)</f>
        <v>17460</v>
      </c>
      <c r="G43" s="271">
        <v>20.5</v>
      </c>
      <c r="H43" s="46">
        <f>SUM(H44:H48)</f>
        <v>78602</v>
      </c>
      <c r="I43" s="271">
        <f aca="true" t="shared" si="15" ref="I43:I48">100*(H43-D43)/D43</f>
        <v>8.412065707625892</v>
      </c>
      <c r="J43" s="46">
        <f>SUM(J44:J48)</f>
        <v>20097</v>
      </c>
      <c r="K43" s="271">
        <f aca="true" t="shared" si="16" ref="K43:K48">100*(J43-F43)/F43</f>
        <v>15.103092783505154</v>
      </c>
      <c r="L43" s="46">
        <f>SUM(L44:L48)</f>
        <v>82251</v>
      </c>
      <c r="M43" s="271">
        <f aca="true" t="shared" si="17" ref="M43:M48">100*(L43-H43)/H43</f>
        <v>4.642375512073484</v>
      </c>
      <c r="N43" s="46">
        <f>SUM(N44:N48)</f>
        <v>21490</v>
      </c>
      <c r="O43" s="271">
        <f aca="true" t="shared" si="18" ref="O43:O48">100*(N43-J43)/J43</f>
        <v>6.931382793451759</v>
      </c>
      <c r="P43" s="46">
        <f>SUM(P44:P48)</f>
        <v>84973</v>
      </c>
      <c r="Q43" s="271">
        <f>100*(P43-L43)/L43</f>
        <v>3.309382256750678</v>
      </c>
      <c r="R43" s="46">
        <f>SUM(R44:R48)</f>
        <v>23195</v>
      </c>
      <c r="S43" s="271">
        <f t="shared" si="0"/>
        <v>7.93392275476966</v>
      </c>
      <c r="T43" s="46">
        <f>SUM(T44:T48)</f>
        <v>91407</v>
      </c>
      <c r="U43" s="271">
        <f t="shared" si="1"/>
        <v>7.571816930083673</v>
      </c>
      <c r="V43" s="46">
        <f>SUM(V44:V48)</f>
        <v>26420</v>
      </c>
      <c r="W43" s="271">
        <f t="shared" si="2"/>
        <v>13.903858590213408</v>
      </c>
      <c r="X43" s="46">
        <f>SUM(X44:X48)</f>
        <v>95534</v>
      </c>
      <c r="Y43" s="271">
        <f t="shared" si="3"/>
        <v>4.514971501088538</v>
      </c>
      <c r="Z43" s="46">
        <f>SUM(Z44:Z48)</f>
        <v>29078</v>
      </c>
      <c r="AA43" s="271">
        <f t="shared" si="4"/>
        <v>10.060560181680545</v>
      </c>
      <c r="AB43" s="198"/>
      <c r="AC43" s="198"/>
      <c r="AD43" s="199"/>
      <c r="AE43" s="202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</row>
    <row r="44" spans="1:31" ht="15.75" customHeight="1">
      <c r="A44" s="191"/>
      <c r="B44" s="454" t="s">
        <v>63</v>
      </c>
      <c r="C44" s="455"/>
      <c r="D44" s="167">
        <v>22494</v>
      </c>
      <c r="E44" s="272">
        <v>4.4</v>
      </c>
      <c r="F44" s="167">
        <v>5254</v>
      </c>
      <c r="G44" s="272">
        <v>10.7</v>
      </c>
      <c r="H44" s="167">
        <v>23682</v>
      </c>
      <c r="I44" s="272">
        <f t="shared" si="15"/>
        <v>5.2814083755668175</v>
      </c>
      <c r="J44" s="167">
        <v>5766</v>
      </c>
      <c r="K44" s="272">
        <f t="shared" si="16"/>
        <v>9.744956223829464</v>
      </c>
      <c r="L44" s="167">
        <v>24591</v>
      </c>
      <c r="M44" s="272">
        <f t="shared" si="17"/>
        <v>3.8383582467696984</v>
      </c>
      <c r="N44" s="167">
        <v>6064</v>
      </c>
      <c r="O44" s="272">
        <f t="shared" si="18"/>
        <v>5.168227540756157</v>
      </c>
      <c r="P44" s="167">
        <v>26078</v>
      </c>
      <c r="Q44" s="272">
        <f>100*(P44-L44)/L44</f>
        <v>6.046927737790249</v>
      </c>
      <c r="R44" s="167">
        <v>6838</v>
      </c>
      <c r="S44" s="272">
        <f t="shared" si="0"/>
        <v>12.763852242744063</v>
      </c>
      <c r="T44" s="167">
        <v>30318</v>
      </c>
      <c r="U44" s="272">
        <f t="shared" si="1"/>
        <v>16.258915561009278</v>
      </c>
      <c r="V44" s="167">
        <v>8502</v>
      </c>
      <c r="W44" s="272">
        <f t="shared" si="2"/>
        <v>24.334600760456272</v>
      </c>
      <c r="X44" s="167">
        <v>34304</v>
      </c>
      <c r="Y44" s="272">
        <f t="shared" si="3"/>
        <v>13.14730523121578</v>
      </c>
      <c r="Z44" s="167">
        <v>10133</v>
      </c>
      <c r="AA44" s="272">
        <f t="shared" si="4"/>
        <v>19.18372147729946</v>
      </c>
      <c r="AB44" s="190"/>
      <c r="AC44" s="190"/>
      <c r="AE44" s="89"/>
    </row>
    <row r="45" spans="1:31" ht="15.75" customHeight="1">
      <c r="A45" s="191"/>
      <c r="B45" s="454" t="s">
        <v>64</v>
      </c>
      <c r="C45" s="455"/>
      <c r="D45" s="167">
        <v>11552</v>
      </c>
      <c r="E45" s="272">
        <v>2.5</v>
      </c>
      <c r="F45" s="167">
        <v>2599</v>
      </c>
      <c r="G45" s="272">
        <v>8.4</v>
      </c>
      <c r="H45" s="167">
        <v>11892</v>
      </c>
      <c r="I45" s="272">
        <f t="shared" si="15"/>
        <v>2.943213296398892</v>
      </c>
      <c r="J45" s="167">
        <v>2715</v>
      </c>
      <c r="K45" s="272">
        <f t="shared" si="16"/>
        <v>4.46325509811466</v>
      </c>
      <c r="L45" s="167">
        <v>11961</v>
      </c>
      <c r="M45" s="272">
        <f t="shared" si="17"/>
        <v>0.5802219979818365</v>
      </c>
      <c r="N45" s="167">
        <v>2758</v>
      </c>
      <c r="O45" s="272">
        <f t="shared" si="18"/>
        <v>1.583793738489871</v>
      </c>
      <c r="P45" s="167">
        <v>11601</v>
      </c>
      <c r="Q45" s="272">
        <f>100*(P45-L45)/L45</f>
        <v>-3.0097817908201656</v>
      </c>
      <c r="R45" s="167">
        <v>2749</v>
      </c>
      <c r="S45" s="272">
        <f t="shared" si="0"/>
        <v>-0.3263234227701233</v>
      </c>
      <c r="T45" s="167">
        <v>11442</v>
      </c>
      <c r="U45" s="272">
        <f t="shared" si="1"/>
        <v>-1.3705715024566847</v>
      </c>
      <c r="V45" s="167">
        <v>2878</v>
      </c>
      <c r="W45" s="272">
        <f t="shared" si="2"/>
        <v>4.692615496544198</v>
      </c>
      <c r="X45" s="167">
        <v>10826</v>
      </c>
      <c r="Y45" s="272">
        <f t="shared" si="3"/>
        <v>-5.383674182835168</v>
      </c>
      <c r="Z45" s="167">
        <v>2988</v>
      </c>
      <c r="AA45" s="272">
        <f t="shared" si="4"/>
        <v>3.822098679638638</v>
      </c>
      <c r="AB45" s="190"/>
      <c r="AC45" s="190"/>
      <c r="AE45" s="89"/>
    </row>
    <row r="46" spans="1:31" ht="15.75" customHeight="1">
      <c r="A46" s="191"/>
      <c r="B46" s="454" t="s">
        <v>65</v>
      </c>
      <c r="C46" s="455"/>
      <c r="D46" s="167">
        <v>11062</v>
      </c>
      <c r="E46" s="272">
        <v>1.9</v>
      </c>
      <c r="F46" s="167">
        <v>2541</v>
      </c>
      <c r="G46" s="272">
        <v>6.5</v>
      </c>
      <c r="H46" s="167">
        <v>11275</v>
      </c>
      <c r="I46" s="272">
        <f t="shared" si="15"/>
        <v>1.9255107575483639</v>
      </c>
      <c r="J46" s="167">
        <v>2650</v>
      </c>
      <c r="K46" s="272">
        <f t="shared" si="16"/>
        <v>4.289649744195199</v>
      </c>
      <c r="L46" s="167">
        <v>11406</v>
      </c>
      <c r="M46" s="272">
        <f t="shared" si="17"/>
        <v>1.1618625277161863</v>
      </c>
      <c r="N46" s="167">
        <v>2757</v>
      </c>
      <c r="O46" s="272">
        <f t="shared" si="18"/>
        <v>4.037735849056604</v>
      </c>
      <c r="P46" s="167">
        <v>11342</v>
      </c>
      <c r="Q46" s="272">
        <f>100*(P46-L46)/L46</f>
        <v>-0.5611081886726285</v>
      </c>
      <c r="R46" s="167">
        <v>2929</v>
      </c>
      <c r="S46" s="272">
        <f t="shared" si="0"/>
        <v>6.238665215814291</v>
      </c>
      <c r="T46" s="167">
        <v>11267</v>
      </c>
      <c r="U46" s="272">
        <f t="shared" si="1"/>
        <v>-0.6612590372068419</v>
      </c>
      <c r="V46" s="167">
        <v>3002</v>
      </c>
      <c r="W46" s="272">
        <f t="shared" si="2"/>
        <v>2.4923181973369752</v>
      </c>
      <c r="X46" s="167">
        <v>11270</v>
      </c>
      <c r="Y46" s="272">
        <f t="shared" si="3"/>
        <v>0.026626431170675424</v>
      </c>
      <c r="Z46" s="167">
        <v>3182</v>
      </c>
      <c r="AA46" s="272">
        <f t="shared" si="4"/>
        <v>5.9960026648900735</v>
      </c>
      <c r="AB46" s="190"/>
      <c r="AC46" s="190"/>
      <c r="AE46" s="89"/>
    </row>
    <row r="47" spans="1:31" ht="15.75" customHeight="1">
      <c r="A47" s="191"/>
      <c r="B47" s="454" t="s">
        <v>66</v>
      </c>
      <c r="C47" s="455"/>
      <c r="D47" s="167">
        <v>10525</v>
      </c>
      <c r="E47" s="272">
        <v>4.3</v>
      </c>
      <c r="F47" s="167">
        <v>2496</v>
      </c>
      <c r="G47" s="272">
        <v>8.5</v>
      </c>
      <c r="H47" s="167">
        <v>10939</v>
      </c>
      <c r="I47" s="272">
        <f t="shared" si="15"/>
        <v>3.9334916864608074</v>
      </c>
      <c r="J47" s="167">
        <v>2769</v>
      </c>
      <c r="K47" s="272">
        <f t="shared" si="16"/>
        <v>10.9375</v>
      </c>
      <c r="L47" s="167">
        <v>11261</v>
      </c>
      <c r="M47" s="272">
        <f t="shared" si="17"/>
        <v>2.9435963067922115</v>
      </c>
      <c r="N47" s="167">
        <v>2902</v>
      </c>
      <c r="O47" s="272">
        <f t="shared" si="18"/>
        <v>4.803178042614662</v>
      </c>
      <c r="P47" s="167">
        <v>11264</v>
      </c>
      <c r="Q47" s="272">
        <f aca="true" t="shared" si="19" ref="Q47:Q71">100*(P47-L47)/L47</f>
        <v>0.026640618062339045</v>
      </c>
      <c r="R47" s="167">
        <v>2964</v>
      </c>
      <c r="S47" s="272">
        <f t="shared" si="0"/>
        <v>2.1364576154376294</v>
      </c>
      <c r="T47" s="167">
        <v>12013</v>
      </c>
      <c r="U47" s="272">
        <f t="shared" si="1"/>
        <v>6.649502840909091</v>
      </c>
      <c r="V47" s="167">
        <v>3338</v>
      </c>
      <c r="W47" s="272">
        <f t="shared" si="2"/>
        <v>12.618083670715249</v>
      </c>
      <c r="X47" s="167">
        <v>12574</v>
      </c>
      <c r="Y47" s="272">
        <f t="shared" si="3"/>
        <v>4.669940897361192</v>
      </c>
      <c r="Z47" s="167">
        <v>3650</v>
      </c>
      <c r="AA47" s="272">
        <f t="shared" si="4"/>
        <v>9.346914319952067</v>
      </c>
      <c r="AB47" s="190"/>
      <c r="AC47" s="190"/>
      <c r="AE47" s="89"/>
    </row>
    <row r="48" spans="1:31" ht="15.75" customHeight="1">
      <c r="A48" s="191"/>
      <c r="B48" s="454" t="s">
        <v>67</v>
      </c>
      <c r="C48" s="455"/>
      <c r="D48" s="167">
        <v>16870</v>
      </c>
      <c r="E48" s="272">
        <v>54.9</v>
      </c>
      <c r="F48" s="167">
        <v>4570</v>
      </c>
      <c r="G48" s="272">
        <v>72.3</v>
      </c>
      <c r="H48" s="167">
        <v>20814</v>
      </c>
      <c r="I48" s="272">
        <f t="shared" si="15"/>
        <v>23.378778897451095</v>
      </c>
      <c r="J48" s="167">
        <v>6197</v>
      </c>
      <c r="K48" s="272">
        <f t="shared" si="16"/>
        <v>35.60175054704595</v>
      </c>
      <c r="L48" s="167">
        <v>23032</v>
      </c>
      <c r="M48" s="272">
        <f t="shared" si="17"/>
        <v>10.656289036225617</v>
      </c>
      <c r="N48" s="167">
        <v>7009</v>
      </c>
      <c r="O48" s="272">
        <f t="shared" si="18"/>
        <v>13.103114410198483</v>
      </c>
      <c r="P48" s="167">
        <v>24688</v>
      </c>
      <c r="Q48" s="272">
        <f t="shared" si="19"/>
        <v>7.1899965265717265</v>
      </c>
      <c r="R48" s="167">
        <v>7715</v>
      </c>
      <c r="S48" s="272">
        <f t="shared" si="0"/>
        <v>10.072763589670425</v>
      </c>
      <c r="T48" s="167">
        <v>26367</v>
      </c>
      <c r="U48" s="272">
        <f t="shared" si="1"/>
        <v>6.800874918988982</v>
      </c>
      <c r="V48" s="167">
        <v>8700</v>
      </c>
      <c r="W48" s="272">
        <f t="shared" si="2"/>
        <v>12.767336357744654</v>
      </c>
      <c r="X48" s="167">
        <v>26560</v>
      </c>
      <c r="Y48" s="272">
        <f t="shared" si="3"/>
        <v>0.7319755755300186</v>
      </c>
      <c r="Z48" s="167">
        <v>9125</v>
      </c>
      <c r="AA48" s="272">
        <f t="shared" si="4"/>
        <v>4.885057471264368</v>
      </c>
      <c r="AB48" s="190"/>
      <c r="AC48" s="190"/>
      <c r="AE48" s="89"/>
    </row>
    <row r="49" spans="1:31" ht="15.75" customHeight="1">
      <c r="A49" s="191"/>
      <c r="B49" s="60"/>
      <c r="C49" s="61"/>
      <c r="D49" s="167"/>
      <c r="E49" s="167"/>
      <c r="F49" s="167"/>
      <c r="G49" s="167"/>
      <c r="H49" s="167"/>
      <c r="I49" s="272"/>
      <c r="J49" s="167"/>
      <c r="K49" s="272"/>
      <c r="L49" s="167"/>
      <c r="M49" s="272"/>
      <c r="N49" s="167"/>
      <c r="O49" s="272"/>
      <c r="P49" s="167"/>
      <c r="Q49" s="272"/>
      <c r="R49" s="167"/>
      <c r="S49" s="272"/>
      <c r="T49" s="167"/>
      <c r="U49" s="272"/>
      <c r="V49" s="167"/>
      <c r="W49" s="272"/>
      <c r="X49" s="167"/>
      <c r="Y49" s="272"/>
      <c r="Z49" s="167"/>
      <c r="AA49" s="272"/>
      <c r="AB49" s="190"/>
      <c r="AC49" s="190"/>
      <c r="AE49" s="89"/>
    </row>
    <row r="50" spans="1:31" s="201" customFormat="1" ht="15.75" customHeight="1">
      <c r="A50" s="441" t="s">
        <v>68</v>
      </c>
      <c r="B50" s="441"/>
      <c r="C50" s="453"/>
      <c r="D50" s="46">
        <f>SUM(D51:D54)</f>
        <v>48012</v>
      </c>
      <c r="E50" s="271">
        <v>-0.9</v>
      </c>
      <c r="F50" s="46">
        <f>SUM(F51:F54)</f>
        <v>11495</v>
      </c>
      <c r="G50" s="271">
        <v>2.5</v>
      </c>
      <c r="H50" s="46">
        <f>SUM(H51:H54)</f>
        <v>47751</v>
      </c>
      <c r="I50" s="271">
        <f>100*(H50-D50)/D50</f>
        <v>-0.543614096475881</v>
      </c>
      <c r="J50" s="46">
        <f>SUM(J51:J54)</f>
        <v>11751</v>
      </c>
      <c r="K50" s="271">
        <f>100*(J50-F50)/F50</f>
        <v>2.2270552414093086</v>
      </c>
      <c r="L50" s="46">
        <f>SUM(L51:L54)</f>
        <v>47134</v>
      </c>
      <c r="M50" s="271">
        <f>100*(L50-H50)/H50</f>
        <v>-1.292119536763628</v>
      </c>
      <c r="N50" s="46">
        <f>SUM(N51:N54)</f>
        <v>11803</v>
      </c>
      <c r="O50" s="271">
        <f>100*(N50-J50)/J50</f>
        <v>0.442515530593141</v>
      </c>
      <c r="P50" s="46">
        <f>SUM(P51:P54)</f>
        <v>45679</v>
      </c>
      <c r="Q50" s="271">
        <f t="shared" si="19"/>
        <v>-3.08694360758688</v>
      </c>
      <c r="R50" s="46">
        <f>SUM(R51:R54)</f>
        <v>12506</v>
      </c>
      <c r="S50" s="271">
        <f t="shared" si="0"/>
        <v>5.956112852664577</v>
      </c>
      <c r="T50" s="46">
        <f>SUM(T51:T54)</f>
        <v>43374</v>
      </c>
      <c r="U50" s="271">
        <f t="shared" si="1"/>
        <v>-5.046082444887147</v>
      </c>
      <c r="V50" s="46">
        <f>SUM(V51:V54)</f>
        <v>12398</v>
      </c>
      <c r="W50" s="271">
        <f t="shared" si="2"/>
        <v>-0.8635854789700943</v>
      </c>
      <c r="X50" s="46">
        <f>SUM(X51:X54)</f>
        <v>41287</v>
      </c>
      <c r="Y50" s="271">
        <f t="shared" si="3"/>
        <v>-4.811638308664176</v>
      </c>
      <c r="Z50" s="46">
        <f>SUM(Z51:Z54)</f>
        <v>12712</v>
      </c>
      <c r="AA50" s="271">
        <f t="shared" si="4"/>
        <v>2.5326665591224393</v>
      </c>
      <c r="AB50" s="200"/>
      <c r="AC50" s="200"/>
      <c r="AE50" s="202"/>
    </row>
    <row r="51" spans="1:31" ht="15.75" customHeight="1">
      <c r="A51" s="191"/>
      <c r="B51" s="454" t="s">
        <v>69</v>
      </c>
      <c r="C51" s="455"/>
      <c r="D51" s="167">
        <v>13514</v>
      </c>
      <c r="E51" s="272">
        <v>-2.7</v>
      </c>
      <c r="F51" s="167">
        <v>3269</v>
      </c>
      <c r="G51" s="272">
        <v>-0.1</v>
      </c>
      <c r="H51" s="167">
        <v>13241</v>
      </c>
      <c r="I51" s="272">
        <f>100*(H51-D51)/D51</f>
        <v>-2.020127275418085</v>
      </c>
      <c r="J51" s="167">
        <v>3276</v>
      </c>
      <c r="K51" s="272">
        <f>100*(J51-F51)/F51</f>
        <v>0.21413276231263384</v>
      </c>
      <c r="L51" s="167">
        <v>12584</v>
      </c>
      <c r="M51" s="272">
        <f>100*(L51-H51)/H51</f>
        <v>-4.961860886639982</v>
      </c>
      <c r="N51" s="167">
        <v>3242</v>
      </c>
      <c r="O51" s="272">
        <f>100*(N51-J51)/J51</f>
        <v>-1.037851037851038</v>
      </c>
      <c r="P51" s="167">
        <v>11594</v>
      </c>
      <c r="Q51" s="272">
        <f t="shared" si="19"/>
        <v>-7.8671328671328675</v>
      </c>
      <c r="R51" s="167">
        <v>3259</v>
      </c>
      <c r="S51" s="272">
        <f t="shared" si="0"/>
        <v>0.5243676742751388</v>
      </c>
      <c r="T51" s="167">
        <v>10540</v>
      </c>
      <c r="U51" s="272">
        <f t="shared" si="1"/>
        <v>-9.090909090909092</v>
      </c>
      <c r="V51" s="167">
        <v>3187</v>
      </c>
      <c r="W51" s="272">
        <f t="shared" si="2"/>
        <v>-2.209266646210494</v>
      </c>
      <c r="X51" s="167">
        <v>9715</v>
      </c>
      <c r="Y51" s="272">
        <f t="shared" si="3"/>
        <v>-7.827324478178368</v>
      </c>
      <c r="Z51" s="167">
        <v>3126</v>
      </c>
      <c r="AA51" s="272">
        <f t="shared" si="4"/>
        <v>-1.9140257295262002</v>
      </c>
      <c r="AB51" s="190"/>
      <c r="AC51" s="190"/>
      <c r="AE51" s="89"/>
    </row>
    <row r="52" spans="1:31" ht="15.75" customHeight="1">
      <c r="A52" s="191"/>
      <c r="B52" s="454" t="s">
        <v>70</v>
      </c>
      <c r="C52" s="455"/>
      <c r="D52" s="167">
        <v>8010</v>
      </c>
      <c r="E52" s="272">
        <v>0.1</v>
      </c>
      <c r="F52" s="167">
        <v>1959</v>
      </c>
      <c r="G52" s="272">
        <v>6.6</v>
      </c>
      <c r="H52" s="167">
        <v>7921</v>
      </c>
      <c r="I52" s="272">
        <f>100*(H52-D52)/D52</f>
        <v>-1.1111111111111112</v>
      </c>
      <c r="J52" s="167">
        <v>1993</v>
      </c>
      <c r="K52" s="272">
        <f>100*(J52-F52)/F52</f>
        <v>1.7355793772332824</v>
      </c>
      <c r="L52" s="167">
        <v>7994</v>
      </c>
      <c r="M52" s="272">
        <f>100*(L52-H52)/H52</f>
        <v>0.9216008079787905</v>
      </c>
      <c r="N52" s="167">
        <v>2008</v>
      </c>
      <c r="O52" s="272">
        <f>100*(N52-J52)/J52</f>
        <v>0.7526342197691922</v>
      </c>
      <c r="P52" s="167">
        <v>7706</v>
      </c>
      <c r="Q52" s="272">
        <f t="shared" si="19"/>
        <v>-3.60270202651989</v>
      </c>
      <c r="R52" s="167">
        <v>2007</v>
      </c>
      <c r="S52" s="272">
        <f t="shared" si="0"/>
        <v>-0.049800796812749</v>
      </c>
      <c r="T52" s="167">
        <v>7666</v>
      </c>
      <c r="U52" s="272">
        <f t="shared" si="1"/>
        <v>-0.5190760446405398</v>
      </c>
      <c r="V52" s="167">
        <v>2083</v>
      </c>
      <c r="W52" s="272">
        <f t="shared" si="2"/>
        <v>3.7867463876432486</v>
      </c>
      <c r="X52" s="167">
        <v>7348</v>
      </c>
      <c r="Y52" s="272">
        <f t="shared" si="3"/>
        <v>-4.148186798852074</v>
      </c>
      <c r="Z52" s="167">
        <v>2110</v>
      </c>
      <c r="AA52" s="272">
        <f t="shared" si="4"/>
        <v>1.2962073931829092</v>
      </c>
      <c r="AB52" s="190"/>
      <c r="AC52" s="190"/>
      <c r="AE52" s="89"/>
    </row>
    <row r="53" spans="1:31" ht="15.75" customHeight="1">
      <c r="A53" s="191"/>
      <c r="B53" s="454" t="s">
        <v>71</v>
      </c>
      <c r="C53" s="455"/>
      <c r="D53" s="167">
        <v>17407</v>
      </c>
      <c r="E53" s="272">
        <v>-0.2</v>
      </c>
      <c r="F53" s="167">
        <v>4158</v>
      </c>
      <c r="G53" s="272">
        <v>2.6</v>
      </c>
      <c r="H53" s="167">
        <v>17395</v>
      </c>
      <c r="I53" s="272">
        <f>100*(H53-D53)/D53</f>
        <v>-0.06893778365025564</v>
      </c>
      <c r="J53" s="167">
        <v>4289</v>
      </c>
      <c r="K53" s="272">
        <f>100*(J53-F53)/F53</f>
        <v>3.1505531505531508</v>
      </c>
      <c r="L53" s="167">
        <v>17244</v>
      </c>
      <c r="M53" s="272">
        <f>100*(L53-H53)/H53</f>
        <v>-0.8680655360735844</v>
      </c>
      <c r="N53" s="167">
        <v>4314</v>
      </c>
      <c r="O53" s="272">
        <f>100*(N53-J53)/J53</f>
        <v>0.5828864537188155</v>
      </c>
      <c r="P53" s="167">
        <v>17188</v>
      </c>
      <c r="Q53" s="272">
        <f t="shared" si="19"/>
        <v>-0.32475063790303876</v>
      </c>
      <c r="R53" s="167">
        <v>4789</v>
      </c>
      <c r="S53" s="272">
        <f t="shared" si="0"/>
        <v>11.010662957811775</v>
      </c>
      <c r="T53" s="167">
        <v>16425</v>
      </c>
      <c r="U53" s="272">
        <f t="shared" si="1"/>
        <v>-4.439143588550151</v>
      </c>
      <c r="V53" s="167">
        <v>4767</v>
      </c>
      <c r="W53" s="272">
        <f t="shared" si="2"/>
        <v>-0.45938609313008977</v>
      </c>
      <c r="X53" s="167">
        <v>15681</v>
      </c>
      <c r="Y53" s="272">
        <f t="shared" si="3"/>
        <v>-4.529680365296803</v>
      </c>
      <c r="Z53" s="167">
        <v>5016</v>
      </c>
      <c r="AA53" s="272">
        <f t="shared" si="4"/>
        <v>5.223410950283197</v>
      </c>
      <c r="AB53" s="190"/>
      <c r="AC53" s="190"/>
      <c r="AE53" s="89"/>
    </row>
    <row r="54" spans="1:31" ht="15.75" customHeight="1">
      <c r="A54" s="191"/>
      <c r="B54" s="454" t="s">
        <v>72</v>
      </c>
      <c r="C54" s="455"/>
      <c r="D54" s="167">
        <v>9081</v>
      </c>
      <c r="E54" s="272">
        <v>-0.2</v>
      </c>
      <c r="F54" s="167">
        <v>2109</v>
      </c>
      <c r="G54" s="272">
        <v>2.8</v>
      </c>
      <c r="H54" s="167">
        <v>9194</v>
      </c>
      <c r="I54" s="272">
        <f>100*(H54-D54)/D54</f>
        <v>1.2443563484197775</v>
      </c>
      <c r="J54" s="167">
        <v>2193</v>
      </c>
      <c r="K54" s="272">
        <f>100*(J54-F54)/F54</f>
        <v>3.9829302987197726</v>
      </c>
      <c r="L54" s="167">
        <v>9312</v>
      </c>
      <c r="M54" s="272">
        <f>100*(L54-H54)/H54</f>
        <v>1.2834457254731346</v>
      </c>
      <c r="N54" s="167">
        <v>2239</v>
      </c>
      <c r="O54" s="272">
        <f>100*(N54-J54)/J54</f>
        <v>2.097583219334245</v>
      </c>
      <c r="P54" s="167">
        <v>9191</v>
      </c>
      <c r="Q54" s="272">
        <f t="shared" si="19"/>
        <v>-1.2993986254295533</v>
      </c>
      <c r="R54" s="167">
        <v>2451</v>
      </c>
      <c r="S54" s="272">
        <f t="shared" si="0"/>
        <v>9.46851272889683</v>
      </c>
      <c r="T54" s="167">
        <v>8743</v>
      </c>
      <c r="U54" s="272">
        <f t="shared" si="1"/>
        <v>-4.874333587204874</v>
      </c>
      <c r="V54" s="167">
        <v>2361</v>
      </c>
      <c r="W54" s="272">
        <f t="shared" si="2"/>
        <v>-3.6719706242350063</v>
      </c>
      <c r="X54" s="167">
        <v>8543</v>
      </c>
      <c r="Y54" s="272">
        <f t="shared" si="3"/>
        <v>-2.2875443211712225</v>
      </c>
      <c r="Z54" s="167">
        <v>2460</v>
      </c>
      <c r="AA54" s="272">
        <f t="shared" si="4"/>
        <v>4.193138500635324</v>
      </c>
      <c r="AB54" s="190"/>
      <c r="AC54" s="190"/>
      <c r="AE54" s="89"/>
    </row>
    <row r="55" spans="1:31" ht="15.75" customHeight="1">
      <c r="A55" s="191"/>
      <c r="B55" s="189"/>
      <c r="C55" s="192"/>
      <c r="D55" s="167"/>
      <c r="E55" s="167"/>
      <c r="F55" s="167"/>
      <c r="G55" s="167"/>
      <c r="H55" s="167"/>
      <c r="I55" s="272"/>
      <c r="J55" s="167"/>
      <c r="K55" s="272"/>
      <c r="L55" s="167"/>
      <c r="M55" s="272"/>
      <c r="N55" s="167"/>
      <c r="O55" s="272"/>
      <c r="P55" s="167"/>
      <c r="Q55" s="272"/>
      <c r="R55" s="167"/>
      <c r="S55" s="272"/>
      <c r="T55" s="167"/>
      <c r="U55" s="272"/>
      <c r="V55" s="167"/>
      <c r="W55" s="272"/>
      <c r="X55" s="167"/>
      <c r="Y55" s="272"/>
      <c r="Z55" s="167"/>
      <c r="AA55" s="272"/>
      <c r="AB55" s="190"/>
      <c r="AC55" s="190"/>
      <c r="AE55" s="89"/>
    </row>
    <row r="56" spans="1:31" s="201" customFormat="1" ht="15.75" customHeight="1">
      <c r="A56" s="441" t="s">
        <v>73</v>
      </c>
      <c r="B56" s="441"/>
      <c r="C56" s="453"/>
      <c r="D56" s="46">
        <f>SUM(D57:D62)</f>
        <v>42713</v>
      </c>
      <c r="E56" s="271">
        <v>-2.1</v>
      </c>
      <c r="F56" s="46">
        <f>SUM(F57:F62)</f>
        <v>10193</v>
      </c>
      <c r="G56" s="271">
        <v>1.3</v>
      </c>
      <c r="H56" s="46">
        <f>SUM(H57:H62)</f>
        <v>42026</v>
      </c>
      <c r="I56" s="271">
        <f aca="true" t="shared" si="20" ref="I56:I62">100*(H56-D56)/D56</f>
        <v>-1.6084096176807998</v>
      </c>
      <c r="J56" s="46">
        <f>SUM(J57:J62)</f>
        <v>10307</v>
      </c>
      <c r="K56" s="271">
        <f aca="true" t="shared" si="21" ref="K56:K62">100*(J56-F56)/F56</f>
        <v>1.1184145982537035</v>
      </c>
      <c r="L56" s="46">
        <f>SUM(L57:L62)</f>
        <v>41391</v>
      </c>
      <c r="M56" s="271">
        <f aca="true" t="shared" si="22" ref="M56:M62">100*(L56-H56)/H56</f>
        <v>-1.5109693998953029</v>
      </c>
      <c r="N56" s="46">
        <f>SUM(N57:N62)</f>
        <v>10353</v>
      </c>
      <c r="O56" s="271">
        <f aca="true" t="shared" si="23" ref="O56:O62">100*(N56-J56)/J56</f>
        <v>0.4462986319976715</v>
      </c>
      <c r="P56" s="46">
        <f>SUM(P57:P62)</f>
        <v>39267</v>
      </c>
      <c r="Q56" s="271">
        <f t="shared" si="19"/>
        <v>-5.131550337029789</v>
      </c>
      <c r="R56" s="46">
        <f>SUM(R57:R62)</f>
        <v>10328</v>
      </c>
      <c r="S56" s="271">
        <f t="shared" si="0"/>
        <v>-0.24147590070510963</v>
      </c>
      <c r="T56" s="46">
        <f>SUM(T57:T62)</f>
        <v>37365</v>
      </c>
      <c r="U56" s="271">
        <f t="shared" si="1"/>
        <v>-4.843761937504775</v>
      </c>
      <c r="V56" s="46">
        <f>SUM(V57:V62)</f>
        <v>10410</v>
      </c>
      <c r="W56" s="271">
        <f t="shared" si="2"/>
        <v>0.7939581719597212</v>
      </c>
      <c r="X56" s="46">
        <f>SUM(X57:X62)</f>
        <v>35761</v>
      </c>
      <c r="Y56" s="271">
        <f t="shared" si="3"/>
        <v>-4.2927873678576205</v>
      </c>
      <c r="Z56" s="46">
        <f>SUM(Z57:Z62)</f>
        <v>10573</v>
      </c>
      <c r="AA56" s="271">
        <f t="shared" si="4"/>
        <v>1.5658021133525457</v>
      </c>
      <c r="AB56" s="200"/>
      <c r="AC56" s="200"/>
      <c r="AE56" s="202"/>
    </row>
    <row r="57" spans="1:31" ht="15.75" customHeight="1">
      <c r="A57" s="191"/>
      <c r="B57" s="454" t="s">
        <v>74</v>
      </c>
      <c r="C57" s="455"/>
      <c r="D57" s="167">
        <v>6578</v>
      </c>
      <c r="E57" s="272">
        <v>-0.1</v>
      </c>
      <c r="F57" s="167">
        <v>1581</v>
      </c>
      <c r="G57" s="272">
        <v>3.3</v>
      </c>
      <c r="H57" s="167">
        <v>6543</v>
      </c>
      <c r="I57" s="272">
        <f t="shared" si="20"/>
        <v>-0.5320766190331407</v>
      </c>
      <c r="J57" s="167">
        <v>1587</v>
      </c>
      <c r="K57" s="272">
        <f t="shared" si="21"/>
        <v>0.3795066413662239</v>
      </c>
      <c r="L57" s="167">
        <v>6567</v>
      </c>
      <c r="M57" s="272">
        <f t="shared" si="22"/>
        <v>0.36680421824850984</v>
      </c>
      <c r="N57" s="167">
        <v>1624</v>
      </c>
      <c r="O57" s="272">
        <f t="shared" si="23"/>
        <v>2.3314429741650913</v>
      </c>
      <c r="P57" s="167">
        <v>6452</v>
      </c>
      <c r="Q57" s="272">
        <f t="shared" si="19"/>
        <v>-1.751180143139942</v>
      </c>
      <c r="R57" s="167">
        <v>1619</v>
      </c>
      <c r="S57" s="272">
        <f t="shared" si="0"/>
        <v>-0.3078817733990148</v>
      </c>
      <c r="T57" s="167">
        <v>6209</v>
      </c>
      <c r="U57" s="272">
        <f t="shared" si="1"/>
        <v>-3.7662740235585863</v>
      </c>
      <c r="V57" s="167">
        <v>1632</v>
      </c>
      <c r="W57" s="272">
        <f t="shared" si="2"/>
        <v>0.8029647930821495</v>
      </c>
      <c r="X57" s="167">
        <v>5878</v>
      </c>
      <c r="Y57" s="272">
        <f t="shared" si="3"/>
        <v>-5.3309711708809795</v>
      </c>
      <c r="Z57" s="167">
        <v>1683</v>
      </c>
      <c r="AA57" s="272">
        <f t="shared" si="4"/>
        <v>3.125</v>
      </c>
      <c r="AB57" s="190"/>
      <c r="AC57" s="190"/>
      <c r="AE57" s="89"/>
    </row>
    <row r="58" spans="1:31" ht="15.75" customHeight="1">
      <c r="A58" s="191"/>
      <c r="B58" s="454" t="s">
        <v>75</v>
      </c>
      <c r="C58" s="455"/>
      <c r="D58" s="167">
        <v>6508</v>
      </c>
      <c r="E58" s="272">
        <v>0.4</v>
      </c>
      <c r="F58" s="167">
        <v>1540</v>
      </c>
      <c r="G58" s="272">
        <v>1.4</v>
      </c>
      <c r="H58" s="167">
        <v>6358</v>
      </c>
      <c r="I58" s="272">
        <f t="shared" si="20"/>
        <v>-2.3048555623847573</v>
      </c>
      <c r="J58" s="167">
        <v>1563</v>
      </c>
      <c r="K58" s="272">
        <f t="shared" si="21"/>
        <v>1.4935064935064934</v>
      </c>
      <c r="L58" s="167">
        <v>6230</v>
      </c>
      <c r="M58" s="272">
        <f t="shared" si="22"/>
        <v>-2.0132117017930167</v>
      </c>
      <c r="N58" s="167">
        <v>1567</v>
      </c>
      <c r="O58" s="272">
        <f t="shared" si="23"/>
        <v>0.2559181062060141</v>
      </c>
      <c r="P58" s="167">
        <v>5922</v>
      </c>
      <c r="Q58" s="272">
        <f t="shared" si="19"/>
        <v>-4.943820224719101</v>
      </c>
      <c r="R58" s="167">
        <v>1550</v>
      </c>
      <c r="S58" s="272">
        <f t="shared" si="0"/>
        <v>-1.0848755583918315</v>
      </c>
      <c r="T58" s="167">
        <v>5676</v>
      </c>
      <c r="U58" s="272">
        <f t="shared" si="1"/>
        <v>-4.154002026342452</v>
      </c>
      <c r="V58" s="167">
        <v>1609</v>
      </c>
      <c r="W58" s="272">
        <f t="shared" si="2"/>
        <v>3.806451612903226</v>
      </c>
      <c r="X58" s="167">
        <v>5587</v>
      </c>
      <c r="Y58" s="272">
        <f t="shared" si="3"/>
        <v>-1.5680056377730796</v>
      </c>
      <c r="Z58" s="167">
        <v>1675</v>
      </c>
      <c r="AA58" s="272">
        <f t="shared" si="4"/>
        <v>4.101926662523306</v>
      </c>
      <c r="AB58" s="190"/>
      <c r="AC58" s="190"/>
      <c r="AE58" s="89"/>
    </row>
    <row r="59" spans="1:31" ht="15.75" customHeight="1">
      <c r="A59" s="191"/>
      <c r="B59" s="454" t="s">
        <v>76</v>
      </c>
      <c r="C59" s="455"/>
      <c r="D59" s="167">
        <v>9357</v>
      </c>
      <c r="E59" s="272">
        <v>-3</v>
      </c>
      <c r="F59" s="167">
        <v>2247</v>
      </c>
      <c r="G59" s="272">
        <v>0.4</v>
      </c>
      <c r="H59" s="167">
        <v>9086</v>
      </c>
      <c r="I59" s="272">
        <f t="shared" si="20"/>
        <v>-2.89622742331944</v>
      </c>
      <c r="J59" s="167">
        <v>2248</v>
      </c>
      <c r="K59" s="272">
        <f t="shared" si="21"/>
        <v>0.04450378282153983</v>
      </c>
      <c r="L59" s="167">
        <v>8855</v>
      </c>
      <c r="M59" s="272">
        <f t="shared" si="22"/>
        <v>-2.542372881355932</v>
      </c>
      <c r="N59" s="167">
        <v>2243</v>
      </c>
      <c r="O59" s="272">
        <f t="shared" si="23"/>
        <v>-0.22241992882562278</v>
      </c>
      <c r="P59" s="167">
        <v>8357</v>
      </c>
      <c r="Q59" s="272">
        <f t="shared" si="19"/>
        <v>-5.623941276115189</v>
      </c>
      <c r="R59" s="167">
        <v>2211</v>
      </c>
      <c r="S59" s="272">
        <f t="shared" si="0"/>
        <v>-1.4266607222469907</v>
      </c>
      <c r="T59" s="167">
        <v>7923</v>
      </c>
      <c r="U59" s="272">
        <f t="shared" si="1"/>
        <v>-5.19325116668661</v>
      </c>
      <c r="V59" s="167">
        <v>2232</v>
      </c>
      <c r="W59" s="272">
        <f t="shared" si="2"/>
        <v>0.9497964721845319</v>
      </c>
      <c r="X59" s="167">
        <v>7422</v>
      </c>
      <c r="Y59" s="272">
        <f t="shared" si="3"/>
        <v>-6.323362362741386</v>
      </c>
      <c r="Z59" s="167">
        <v>2187</v>
      </c>
      <c r="AA59" s="272">
        <f t="shared" si="4"/>
        <v>-2.0161290322580645</v>
      </c>
      <c r="AB59" s="190"/>
      <c r="AC59" s="190"/>
      <c r="AE59" s="89"/>
    </row>
    <row r="60" spans="1:31" ht="15.75" customHeight="1">
      <c r="A60" s="191"/>
      <c r="B60" s="454" t="s">
        <v>77</v>
      </c>
      <c r="C60" s="455"/>
      <c r="D60" s="167">
        <v>10136</v>
      </c>
      <c r="E60" s="272">
        <v>-4.2</v>
      </c>
      <c r="F60" s="167">
        <v>2374</v>
      </c>
      <c r="G60" s="272">
        <v>0</v>
      </c>
      <c r="H60" s="167">
        <v>10134</v>
      </c>
      <c r="I60" s="272">
        <f t="shared" si="20"/>
        <v>-0.01973164956590371</v>
      </c>
      <c r="J60" s="167">
        <v>2473</v>
      </c>
      <c r="K60" s="272">
        <f t="shared" si="21"/>
        <v>4.1701769165964615</v>
      </c>
      <c r="L60" s="167">
        <v>10024</v>
      </c>
      <c r="M60" s="272">
        <f t="shared" si="22"/>
        <v>-1.085454904282613</v>
      </c>
      <c r="N60" s="167">
        <v>2477</v>
      </c>
      <c r="O60" s="272">
        <f t="shared" si="23"/>
        <v>0.16174686615446826</v>
      </c>
      <c r="P60" s="167">
        <v>9323</v>
      </c>
      <c r="Q60" s="272">
        <f t="shared" si="19"/>
        <v>-6.993216280925778</v>
      </c>
      <c r="R60" s="167">
        <v>2483</v>
      </c>
      <c r="S60" s="272">
        <f t="shared" si="0"/>
        <v>0.24222850222042794</v>
      </c>
      <c r="T60" s="167">
        <v>8791</v>
      </c>
      <c r="U60" s="272">
        <f t="shared" si="1"/>
        <v>-5.706317708891987</v>
      </c>
      <c r="V60" s="167">
        <v>2488</v>
      </c>
      <c r="W60" s="272">
        <f t="shared" si="2"/>
        <v>0.2013693113169553</v>
      </c>
      <c r="X60" s="167">
        <v>8554</v>
      </c>
      <c r="Y60" s="272">
        <f t="shared" si="3"/>
        <v>-2.695939028551928</v>
      </c>
      <c r="Z60" s="167">
        <v>2555</v>
      </c>
      <c r="AA60" s="272">
        <f t="shared" si="4"/>
        <v>2.692926045016077</v>
      </c>
      <c r="AB60" s="190"/>
      <c r="AC60" s="190"/>
      <c r="AE60" s="89"/>
    </row>
    <row r="61" spans="1:31" ht="15.75" customHeight="1">
      <c r="A61" s="191"/>
      <c r="B61" s="454" t="s">
        <v>78</v>
      </c>
      <c r="C61" s="455"/>
      <c r="D61" s="167">
        <v>4139</v>
      </c>
      <c r="E61" s="272">
        <v>-1.9</v>
      </c>
      <c r="F61" s="167">
        <v>973</v>
      </c>
      <c r="G61" s="272">
        <v>-0.8</v>
      </c>
      <c r="H61" s="167">
        <v>3922</v>
      </c>
      <c r="I61" s="272">
        <f t="shared" si="20"/>
        <v>-5.242812273496013</v>
      </c>
      <c r="J61" s="167">
        <v>949</v>
      </c>
      <c r="K61" s="272">
        <f t="shared" si="21"/>
        <v>-2.4665981500513876</v>
      </c>
      <c r="L61" s="167">
        <v>3911</v>
      </c>
      <c r="M61" s="272">
        <f t="shared" si="22"/>
        <v>-0.2804691483936767</v>
      </c>
      <c r="N61" s="167">
        <v>948</v>
      </c>
      <c r="O61" s="272">
        <f t="shared" si="23"/>
        <v>-0.1053740779768177</v>
      </c>
      <c r="P61" s="167">
        <v>3780</v>
      </c>
      <c r="Q61" s="272">
        <f t="shared" si="19"/>
        <v>-3.349526975198159</v>
      </c>
      <c r="R61" s="167">
        <v>956</v>
      </c>
      <c r="S61" s="272">
        <f t="shared" si="0"/>
        <v>0.8438818565400844</v>
      </c>
      <c r="T61" s="167">
        <v>3517</v>
      </c>
      <c r="U61" s="272">
        <f t="shared" si="1"/>
        <v>-6.957671957671957</v>
      </c>
      <c r="V61" s="167">
        <v>933</v>
      </c>
      <c r="W61" s="272">
        <f t="shared" si="2"/>
        <v>-2.405857740585774</v>
      </c>
      <c r="X61" s="167">
        <v>3312</v>
      </c>
      <c r="Y61" s="272">
        <f t="shared" si="3"/>
        <v>-5.828831390389537</v>
      </c>
      <c r="Z61" s="167">
        <v>948</v>
      </c>
      <c r="AA61" s="272">
        <f t="shared" si="4"/>
        <v>1.607717041800643</v>
      </c>
      <c r="AB61" s="190"/>
      <c r="AC61" s="190"/>
      <c r="AE61" s="89"/>
    </row>
    <row r="62" spans="1:31" ht="15.75" customHeight="1">
      <c r="A62" s="191"/>
      <c r="B62" s="454" t="s">
        <v>79</v>
      </c>
      <c r="C62" s="455"/>
      <c r="D62" s="167">
        <v>5995</v>
      </c>
      <c r="E62" s="272">
        <v>-2.1</v>
      </c>
      <c r="F62" s="167">
        <v>1478</v>
      </c>
      <c r="G62" s="272">
        <v>3.6</v>
      </c>
      <c r="H62" s="167">
        <v>5983</v>
      </c>
      <c r="I62" s="272">
        <f t="shared" si="20"/>
        <v>-0.20016680567139283</v>
      </c>
      <c r="J62" s="167">
        <v>1487</v>
      </c>
      <c r="K62" s="272">
        <f t="shared" si="21"/>
        <v>0.6089309878213802</v>
      </c>
      <c r="L62" s="167">
        <v>5804</v>
      </c>
      <c r="M62" s="272">
        <f t="shared" si="22"/>
        <v>-2.9918101286979777</v>
      </c>
      <c r="N62" s="167">
        <v>1494</v>
      </c>
      <c r="O62" s="272">
        <f t="shared" si="23"/>
        <v>0.47074646940147946</v>
      </c>
      <c r="P62" s="167">
        <v>5433</v>
      </c>
      <c r="Q62" s="272">
        <f t="shared" si="19"/>
        <v>-6.392143349414197</v>
      </c>
      <c r="R62" s="167">
        <v>1509</v>
      </c>
      <c r="S62" s="272">
        <f t="shared" si="0"/>
        <v>1.0040160642570282</v>
      </c>
      <c r="T62" s="167">
        <v>5249</v>
      </c>
      <c r="U62" s="272">
        <f t="shared" si="1"/>
        <v>-3.386710841155899</v>
      </c>
      <c r="V62" s="167">
        <v>1516</v>
      </c>
      <c r="W62" s="272">
        <f t="shared" si="2"/>
        <v>0.4638833664678595</v>
      </c>
      <c r="X62" s="167">
        <v>5008</v>
      </c>
      <c r="Y62" s="272">
        <f t="shared" si="3"/>
        <v>-4.591350733473043</v>
      </c>
      <c r="Z62" s="167">
        <v>1525</v>
      </c>
      <c r="AA62" s="272">
        <f t="shared" si="4"/>
        <v>0.5936675461741425</v>
      </c>
      <c r="AB62" s="190"/>
      <c r="AC62" s="190"/>
      <c r="AE62" s="89"/>
    </row>
    <row r="63" spans="1:31" ht="15.75" customHeight="1">
      <c r="A63" s="191"/>
      <c r="B63" s="189"/>
      <c r="C63" s="192"/>
      <c r="D63" s="167"/>
      <c r="E63" s="167"/>
      <c r="F63" s="167"/>
      <c r="G63" s="167"/>
      <c r="H63" s="167"/>
      <c r="I63" s="272"/>
      <c r="J63" s="167"/>
      <c r="K63" s="272"/>
      <c r="L63" s="167"/>
      <c r="M63" s="272"/>
      <c r="N63" s="167"/>
      <c r="O63" s="272"/>
      <c r="P63" s="167"/>
      <c r="Q63" s="272"/>
      <c r="R63" s="167"/>
      <c r="S63" s="272"/>
      <c r="T63" s="167"/>
      <c r="U63" s="272"/>
      <c r="V63" s="167"/>
      <c r="W63" s="272"/>
      <c r="X63" s="167"/>
      <c r="Y63" s="272"/>
      <c r="Z63" s="167"/>
      <c r="AA63" s="272"/>
      <c r="AB63" s="190"/>
      <c r="AC63" s="190"/>
      <c r="AE63" s="89"/>
    </row>
    <row r="64" spans="1:31" s="201" customFormat="1" ht="15.75" customHeight="1">
      <c r="A64" s="441" t="s">
        <v>80</v>
      </c>
      <c r="B64" s="441"/>
      <c r="C64" s="453"/>
      <c r="D64" s="46">
        <f>SUM(D65:D68)</f>
        <v>49772</v>
      </c>
      <c r="E64" s="271">
        <v>-5.7</v>
      </c>
      <c r="F64" s="46">
        <f>SUM(F65:F68)</f>
        <v>13042</v>
      </c>
      <c r="G64" s="271">
        <v>0.5</v>
      </c>
      <c r="H64" s="46">
        <f>SUM(H65:H68)</f>
        <v>47501</v>
      </c>
      <c r="I64" s="271">
        <f>100*(H64-D64)/D64</f>
        <v>-4.562806397171101</v>
      </c>
      <c r="J64" s="46">
        <f>SUM(J65:J68)</f>
        <v>12956</v>
      </c>
      <c r="K64" s="271">
        <f>100*(J64-F64)/F64</f>
        <v>-0.659408066247508</v>
      </c>
      <c r="L64" s="46">
        <f>SUM(L65:L68)</f>
        <v>45394</v>
      </c>
      <c r="M64" s="271">
        <f>100*(L64-H64)/H64</f>
        <v>-4.4356960906086185</v>
      </c>
      <c r="N64" s="46">
        <f>SUM(N65:N68)</f>
        <v>12828</v>
      </c>
      <c r="O64" s="271">
        <f>100*(N64-J64)/J64</f>
        <v>-0.9879592466810744</v>
      </c>
      <c r="P64" s="46">
        <f>SUM(P65:P68)</f>
        <v>41978</v>
      </c>
      <c r="Q64" s="271">
        <f t="shared" si="19"/>
        <v>-7.525223597832313</v>
      </c>
      <c r="R64" s="46">
        <f>SUM(R65:R68)</f>
        <v>12609</v>
      </c>
      <c r="S64" s="271">
        <f t="shared" si="0"/>
        <v>-1.707202993451824</v>
      </c>
      <c r="T64" s="46">
        <f>SUM(T65:T68)</f>
        <v>38314</v>
      </c>
      <c r="U64" s="271">
        <f t="shared" si="1"/>
        <v>-8.728381533184049</v>
      </c>
      <c r="V64" s="46">
        <f>SUM(V65:V68)</f>
        <v>12346</v>
      </c>
      <c r="W64" s="271">
        <f t="shared" si="2"/>
        <v>-2.0858117217860257</v>
      </c>
      <c r="X64" s="46">
        <f>SUM(X65:X68)</f>
        <v>35360</v>
      </c>
      <c r="Y64" s="271">
        <f t="shared" si="3"/>
        <v>-7.709975465887143</v>
      </c>
      <c r="Z64" s="46">
        <f>SUM(Z65:Z68)</f>
        <v>12168</v>
      </c>
      <c r="AA64" s="271">
        <f t="shared" si="4"/>
        <v>-1.4417625141746315</v>
      </c>
      <c r="AB64" s="200"/>
      <c r="AC64" s="200"/>
      <c r="AE64" s="202"/>
    </row>
    <row r="65" spans="1:31" ht="15.75" customHeight="1">
      <c r="A65" s="191"/>
      <c r="B65" s="454" t="s">
        <v>81</v>
      </c>
      <c r="C65" s="455"/>
      <c r="D65" s="167">
        <v>14664</v>
      </c>
      <c r="E65" s="272">
        <v>-5.3</v>
      </c>
      <c r="F65" s="167">
        <v>3912</v>
      </c>
      <c r="G65" s="272">
        <v>0.3</v>
      </c>
      <c r="H65" s="167">
        <v>14044</v>
      </c>
      <c r="I65" s="272">
        <f>100*(H65-D65)/D65</f>
        <v>-4.228041462084016</v>
      </c>
      <c r="J65" s="167">
        <v>3875</v>
      </c>
      <c r="K65" s="272">
        <f>100*(J65-F65)/F65</f>
        <v>-0.9458077709611452</v>
      </c>
      <c r="L65" s="167">
        <v>13565</v>
      </c>
      <c r="M65" s="272">
        <f>100*(L65-H65)/H65</f>
        <v>-3.410709199658217</v>
      </c>
      <c r="N65" s="167">
        <v>3844</v>
      </c>
      <c r="O65" s="272">
        <f>100*(N65-J65)/J65</f>
        <v>-0.8</v>
      </c>
      <c r="P65" s="167">
        <v>12831</v>
      </c>
      <c r="Q65" s="272">
        <f t="shared" si="19"/>
        <v>-5.4109841503870255</v>
      </c>
      <c r="R65" s="167">
        <v>3817</v>
      </c>
      <c r="S65" s="272">
        <f t="shared" si="0"/>
        <v>-0.7023933402705516</v>
      </c>
      <c r="T65" s="167">
        <v>12053</v>
      </c>
      <c r="U65" s="272">
        <f t="shared" si="1"/>
        <v>-6.063440105993298</v>
      </c>
      <c r="V65" s="167">
        <v>3794</v>
      </c>
      <c r="W65" s="272">
        <f t="shared" si="2"/>
        <v>-0.6025674613570867</v>
      </c>
      <c r="X65" s="167">
        <v>11267</v>
      </c>
      <c r="Y65" s="272">
        <f t="shared" si="3"/>
        <v>-6.52119804198125</v>
      </c>
      <c r="Z65" s="167">
        <v>3765</v>
      </c>
      <c r="AA65" s="272">
        <f t="shared" si="4"/>
        <v>-0.7643647865050079</v>
      </c>
      <c r="AB65" s="190"/>
      <c r="AC65" s="190"/>
      <c r="AE65" s="89"/>
    </row>
    <row r="66" spans="1:29" ht="15.75" customHeight="1">
      <c r="A66" s="191"/>
      <c r="B66" s="454" t="s">
        <v>82</v>
      </c>
      <c r="C66" s="455"/>
      <c r="D66" s="167">
        <v>13582</v>
      </c>
      <c r="E66" s="272">
        <v>-6.8</v>
      </c>
      <c r="F66" s="167">
        <v>3617</v>
      </c>
      <c r="G66" s="272">
        <v>-0.1</v>
      </c>
      <c r="H66" s="167">
        <v>12453</v>
      </c>
      <c r="I66" s="272">
        <f>100*(H66-D66)/D66</f>
        <v>-8.312472389927846</v>
      </c>
      <c r="J66" s="167">
        <v>3578</v>
      </c>
      <c r="K66" s="272">
        <f>100*(J66-F66)/F66</f>
        <v>-1.07824163671551</v>
      </c>
      <c r="L66" s="167">
        <v>11440</v>
      </c>
      <c r="M66" s="272">
        <f>100*(L66-H66)/H66</f>
        <v>-8.13458604352365</v>
      </c>
      <c r="N66" s="167">
        <v>3503</v>
      </c>
      <c r="O66" s="272">
        <f>100*(N66-J66)/J66</f>
        <v>-2.096143096702068</v>
      </c>
      <c r="P66" s="167">
        <v>10145</v>
      </c>
      <c r="Q66" s="272">
        <f t="shared" si="19"/>
        <v>-11.31993006993007</v>
      </c>
      <c r="R66" s="167">
        <v>3398</v>
      </c>
      <c r="S66" s="272">
        <f t="shared" si="0"/>
        <v>-2.997430773622609</v>
      </c>
      <c r="T66" s="167">
        <v>8904</v>
      </c>
      <c r="U66" s="272">
        <f t="shared" si="1"/>
        <v>-12.232626909807786</v>
      </c>
      <c r="V66" s="167">
        <v>3272</v>
      </c>
      <c r="W66" s="272">
        <f t="shared" si="2"/>
        <v>-3.7080635668040025</v>
      </c>
      <c r="X66" s="167">
        <v>8150</v>
      </c>
      <c r="Y66" s="272">
        <f t="shared" si="3"/>
        <v>-8.468104222821204</v>
      </c>
      <c r="Z66" s="167">
        <v>3186</v>
      </c>
      <c r="AA66" s="272">
        <f t="shared" si="4"/>
        <v>-2.628361858190709</v>
      </c>
      <c r="AB66" s="190"/>
      <c r="AC66" s="190"/>
    </row>
    <row r="67" spans="1:29" ht="15.75" customHeight="1">
      <c r="A67" s="191"/>
      <c r="B67" s="454" t="s">
        <v>83</v>
      </c>
      <c r="C67" s="455"/>
      <c r="D67" s="167">
        <v>15815</v>
      </c>
      <c r="E67" s="272">
        <v>-3.8</v>
      </c>
      <c r="F67" s="167">
        <v>4077</v>
      </c>
      <c r="G67" s="272">
        <v>1.6</v>
      </c>
      <c r="H67" s="167">
        <v>15480</v>
      </c>
      <c r="I67" s="272">
        <f>100*(H67-D67)/D67</f>
        <v>-2.118242175150174</v>
      </c>
      <c r="J67" s="167">
        <v>4096</v>
      </c>
      <c r="K67" s="272">
        <f>100*(J67-F67)/F67</f>
        <v>0.4660289428501349</v>
      </c>
      <c r="L67" s="167">
        <v>14953</v>
      </c>
      <c r="M67" s="272">
        <f>100*(L67-H67)/H67</f>
        <v>-3.404392764857881</v>
      </c>
      <c r="N67" s="167">
        <v>4099</v>
      </c>
      <c r="O67" s="272">
        <f>100*(N67-J67)/J67</f>
        <v>0.0732421875</v>
      </c>
      <c r="P67" s="167">
        <v>13860</v>
      </c>
      <c r="Q67" s="272">
        <f t="shared" si="19"/>
        <v>-7.309569985955996</v>
      </c>
      <c r="R67" s="167">
        <v>4044</v>
      </c>
      <c r="S67" s="272">
        <f t="shared" si="0"/>
        <v>-1.341790680653818</v>
      </c>
      <c r="T67" s="167">
        <v>12581</v>
      </c>
      <c r="U67" s="272">
        <f t="shared" si="1"/>
        <v>-9.227994227994229</v>
      </c>
      <c r="V67" s="167">
        <v>3926</v>
      </c>
      <c r="W67" s="272">
        <f t="shared" si="2"/>
        <v>-2.917903066271019</v>
      </c>
      <c r="X67" s="167">
        <v>11433</v>
      </c>
      <c r="Y67" s="272">
        <f t="shared" si="3"/>
        <v>-9.124870836976394</v>
      </c>
      <c r="Z67" s="167">
        <v>3905</v>
      </c>
      <c r="AA67" s="272">
        <f t="shared" si="4"/>
        <v>-0.5348955680081507</v>
      </c>
      <c r="AB67" s="190"/>
      <c r="AC67" s="190"/>
    </row>
    <row r="68" spans="1:29" ht="15.75" customHeight="1">
      <c r="A68" s="191"/>
      <c r="B68" s="454" t="s">
        <v>84</v>
      </c>
      <c r="C68" s="455"/>
      <c r="D68" s="167">
        <v>5711</v>
      </c>
      <c r="E68" s="272">
        <v>-9.4</v>
      </c>
      <c r="F68" s="167">
        <v>1436</v>
      </c>
      <c r="G68" s="272">
        <v>0</v>
      </c>
      <c r="H68" s="167">
        <v>5524</v>
      </c>
      <c r="I68" s="272">
        <f>100*(H68-D68)/D68</f>
        <v>-3.2743827700928034</v>
      </c>
      <c r="J68" s="167">
        <v>1407</v>
      </c>
      <c r="K68" s="272">
        <f>100*(J68-F68)/F68</f>
        <v>-2.01949860724234</v>
      </c>
      <c r="L68" s="167">
        <v>5436</v>
      </c>
      <c r="M68" s="272">
        <f>100*(L68-H68)/H68</f>
        <v>-1.5930485155684286</v>
      </c>
      <c r="N68" s="167">
        <v>1382</v>
      </c>
      <c r="O68" s="272">
        <f>100*(N68-J68)/J68</f>
        <v>-1.7768301350390903</v>
      </c>
      <c r="P68" s="167">
        <v>5142</v>
      </c>
      <c r="Q68" s="272">
        <f t="shared" si="19"/>
        <v>-5.408388520971302</v>
      </c>
      <c r="R68" s="167">
        <v>1350</v>
      </c>
      <c r="S68" s="272">
        <f t="shared" si="0"/>
        <v>-2.3154848046309695</v>
      </c>
      <c r="T68" s="167">
        <v>4776</v>
      </c>
      <c r="U68" s="272">
        <f t="shared" si="1"/>
        <v>-7.117852975495916</v>
      </c>
      <c r="V68" s="167">
        <v>1354</v>
      </c>
      <c r="W68" s="272">
        <f t="shared" si="2"/>
        <v>0.2962962962962963</v>
      </c>
      <c r="X68" s="167">
        <v>4510</v>
      </c>
      <c r="Y68" s="272">
        <f t="shared" si="3"/>
        <v>-5.569514237855946</v>
      </c>
      <c r="Z68" s="167">
        <v>1312</v>
      </c>
      <c r="AA68" s="272">
        <f t="shared" si="4"/>
        <v>-3.1019202363367797</v>
      </c>
      <c r="AB68" s="190"/>
      <c r="AC68" s="190"/>
    </row>
    <row r="69" spans="1:29" ht="15.75" customHeight="1">
      <c r="A69" s="191"/>
      <c r="B69" s="189"/>
      <c r="C69" s="192"/>
      <c r="D69" s="167"/>
      <c r="E69" s="167"/>
      <c r="F69" s="167"/>
      <c r="G69" s="167"/>
      <c r="H69" s="167"/>
      <c r="I69" s="272"/>
      <c r="J69" s="167"/>
      <c r="K69" s="272"/>
      <c r="L69" s="167"/>
      <c r="M69" s="272"/>
      <c r="N69" s="167"/>
      <c r="O69" s="272"/>
      <c r="P69" s="167"/>
      <c r="Q69" s="272"/>
      <c r="R69" s="167"/>
      <c r="S69" s="272"/>
      <c r="T69" s="167"/>
      <c r="U69" s="272"/>
      <c r="V69" s="167"/>
      <c r="W69" s="272"/>
      <c r="X69" s="167"/>
      <c r="Y69" s="272"/>
      <c r="Z69" s="167"/>
      <c r="AA69" s="272"/>
      <c r="AB69" s="190"/>
      <c r="AC69" s="190"/>
    </row>
    <row r="70" spans="1:29" s="201" customFormat="1" ht="15.75" customHeight="1">
      <c r="A70" s="441" t="s">
        <v>85</v>
      </c>
      <c r="B70" s="441"/>
      <c r="C70" s="453"/>
      <c r="D70" s="46">
        <f>SUM(D71)</f>
        <v>10449</v>
      </c>
      <c r="E70" s="271">
        <v>0.5</v>
      </c>
      <c r="F70" s="46">
        <f>SUM(F71)</f>
        <v>2527</v>
      </c>
      <c r="G70" s="271">
        <v>2.3</v>
      </c>
      <c r="H70" s="46">
        <f>SUM(H71)</f>
        <v>10273</v>
      </c>
      <c r="I70" s="271">
        <f>100*(H70-D70)/D70</f>
        <v>-1.6843717102115034</v>
      </c>
      <c r="J70" s="46">
        <f>SUM(J71)</f>
        <v>2592</v>
      </c>
      <c r="K70" s="271">
        <f>100*(J70-F70)/F70</f>
        <v>2.5722200237435695</v>
      </c>
      <c r="L70" s="46">
        <f>SUM(L71)</f>
        <v>9939</v>
      </c>
      <c r="M70" s="271">
        <f>100*(L70-H70)/H70</f>
        <v>-3.251241117492456</v>
      </c>
      <c r="N70" s="46">
        <f>SUM(N71)</f>
        <v>2598</v>
      </c>
      <c r="O70" s="271">
        <f>100*(N70-J70)/J70</f>
        <v>0.23148148148148148</v>
      </c>
      <c r="P70" s="46">
        <f>SUM(P71)</f>
        <v>9063</v>
      </c>
      <c r="Q70" s="271">
        <f t="shared" si="19"/>
        <v>-8.813763960156958</v>
      </c>
      <c r="R70" s="46">
        <f>SUM(R71)</f>
        <v>2612</v>
      </c>
      <c r="S70" s="271">
        <f t="shared" si="0"/>
        <v>0.5388760585065435</v>
      </c>
      <c r="T70" s="46">
        <f>SUM(T71)</f>
        <v>8233</v>
      </c>
      <c r="U70" s="271">
        <f t="shared" si="1"/>
        <v>-9.15811541432197</v>
      </c>
      <c r="V70" s="46">
        <f>SUM(V71)</f>
        <v>2552</v>
      </c>
      <c r="W70" s="271">
        <f t="shared" si="2"/>
        <v>-2.2970903522205206</v>
      </c>
      <c r="X70" s="46">
        <f>SUM(X71)</f>
        <v>7730</v>
      </c>
      <c r="Y70" s="271">
        <f t="shared" si="3"/>
        <v>-6.109559091461192</v>
      </c>
      <c r="Z70" s="46">
        <f>SUM(Z71)</f>
        <v>2535</v>
      </c>
      <c r="AA70" s="271">
        <f t="shared" si="4"/>
        <v>-0.6661442006269592</v>
      </c>
      <c r="AB70" s="200"/>
      <c r="AC70" s="200"/>
    </row>
    <row r="71" spans="1:29" ht="15.75" customHeight="1">
      <c r="A71" s="193"/>
      <c r="B71" s="456" t="s">
        <v>86</v>
      </c>
      <c r="C71" s="457"/>
      <c r="D71" s="167">
        <v>10449</v>
      </c>
      <c r="E71" s="272">
        <v>0.5</v>
      </c>
      <c r="F71" s="167">
        <v>2527</v>
      </c>
      <c r="G71" s="272">
        <v>2.3</v>
      </c>
      <c r="H71" s="167">
        <v>10273</v>
      </c>
      <c r="I71" s="287">
        <f>100*(H71-D71)/D71</f>
        <v>-1.6843717102115034</v>
      </c>
      <c r="J71" s="167">
        <v>2592</v>
      </c>
      <c r="K71" s="287">
        <f>100*(J71-F71)/F71</f>
        <v>2.5722200237435695</v>
      </c>
      <c r="L71" s="167">
        <v>9939</v>
      </c>
      <c r="M71" s="287">
        <f>100*(L71-H71)/H71</f>
        <v>-3.251241117492456</v>
      </c>
      <c r="N71" s="167">
        <v>2598</v>
      </c>
      <c r="O71" s="287">
        <f>100*(N71-J71)/J71</f>
        <v>0.23148148148148148</v>
      </c>
      <c r="P71" s="167">
        <v>9063</v>
      </c>
      <c r="Q71" s="287">
        <f t="shared" si="19"/>
        <v>-8.813763960156958</v>
      </c>
      <c r="R71" s="167">
        <v>2612</v>
      </c>
      <c r="S71" s="287">
        <f t="shared" si="0"/>
        <v>0.5388760585065435</v>
      </c>
      <c r="T71" s="167">
        <v>8233</v>
      </c>
      <c r="U71" s="287">
        <f t="shared" si="1"/>
        <v>-9.15811541432197</v>
      </c>
      <c r="V71" s="167">
        <v>2552</v>
      </c>
      <c r="W71" s="287">
        <f t="shared" si="2"/>
        <v>-2.2970903522205206</v>
      </c>
      <c r="X71" s="167">
        <v>7730</v>
      </c>
      <c r="Y71" s="287">
        <f t="shared" si="3"/>
        <v>-6.109559091461192</v>
      </c>
      <c r="Z71" s="167">
        <v>2535</v>
      </c>
      <c r="AA71" s="287">
        <f t="shared" si="4"/>
        <v>-0.6661442006269592</v>
      </c>
      <c r="AB71" s="190"/>
      <c r="AC71" s="190"/>
    </row>
    <row r="72" spans="1:27" ht="14.25" customHeight="1">
      <c r="A72" s="331" t="s">
        <v>406</v>
      </c>
      <c r="B72" s="194"/>
      <c r="C72" s="194"/>
      <c r="D72" s="195"/>
      <c r="E72" s="195"/>
      <c r="F72" s="195"/>
      <c r="G72" s="195"/>
      <c r="H72" s="195"/>
      <c r="I72" s="197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6"/>
      <c r="V72" s="195"/>
      <c r="W72" s="195"/>
      <c r="X72" s="195"/>
      <c r="Y72" s="195"/>
      <c r="Z72" s="195"/>
      <c r="AA72" s="195"/>
    </row>
    <row r="73" spans="1:27" ht="14.25" customHeight="1">
      <c r="A73" s="331" t="s">
        <v>407</v>
      </c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</row>
    <row r="74" spans="1:27" ht="14.25">
      <c r="A74" s="194" t="s">
        <v>178</v>
      </c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</row>
    <row r="75" spans="4:27" ht="14.25"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</row>
  </sheetData>
  <sheetProtection/>
  <mergeCells count="62">
    <mergeCell ref="B68:C68"/>
    <mergeCell ref="A70:C70"/>
    <mergeCell ref="B71:C71"/>
    <mergeCell ref="A64:C64"/>
    <mergeCell ref="B65:C65"/>
    <mergeCell ref="B66:C66"/>
    <mergeCell ref="B67:C67"/>
    <mergeCell ref="B57:C57"/>
    <mergeCell ref="B58:C58"/>
    <mergeCell ref="B59:C59"/>
    <mergeCell ref="B60:C60"/>
    <mergeCell ref="B61:C61"/>
    <mergeCell ref="B62:C62"/>
    <mergeCell ref="A50:C50"/>
    <mergeCell ref="B51:C51"/>
    <mergeCell ref="B52:C52"/>
    <mergeCell ref="B53:C53"/>
    <mergeCell ref="B54:C54"/>
    <mergeCell ref="A56:C56"/>
    <mergeCell ref="A43:C43"/>
    <mergeCell ref="B44:C44"/>
    <mergeCell ref="B45:C45"/>
    <mergeCell ref="B46:C46"/>
    <mergeCell ref="B47:C47"/>
    <mergeCell ref="B48:C48"/>
    <mergeCell ref="B36:C36"/>
    <mergeCell ref="B37:C37"/>
    <mergeCell ref="B38:C38"/>
    <mergeCell ref="B39:C39"/>
    <mergeCell ref="B40:C40"/>
    <mergeCell ref="B41:C41"/>
    <mergeCell ref="B35:C35"/>
    <mergeCell ref="A24:C24"/>
    <mergeCell ref="B25:C25"/>
    <mergeCell ref="A27:C27"/>
    <mergeCell ref="B28:C28"/>
    <mergeCell ref="B29:C29"/>
    <mergeCell ref="B30:C30"/>
    <mergeCell ref="B31:C31"/>
    <mergeCell ref="A12:C12"/>
    <mergeCell ref="A33:C33"/>
    <mergeCell ref="B34:C34"/>
    <mergeCell ref="B18:C18"/>
    <mergeCell ref="B19:C19"/>
    <mergeCell ref="B22:C22"/>
    <mergeCell ref="B20:C20"/>
    <mergeCell ref="P4:S4"/>
    <mergeCell ref="T4:W4"/>
    <mergeCell ref="X4:AA4"/>
    <mergeCell ref="A7:C7"/>
    <mergeCell ref="A9:C9"/>
    <mergeCell ref="A10:C10"/>
    <mergeCell ref="B21:C21"/>
    <mergeCell ref="A13:C13"/>
    <mergeCell ref="B15:C15"/>
    <mergeCell ref="B16:C16"/>
    <mergeCell ref="B17:C17"/>
    <mergeCell ref="A2:AA2"/>
    <mergeCell ref="A4:C5"/>
    <mergeCell ref="D4:G4"/>
    <mergeCell ref="H4:K4"/>
    <mergeCell ref="L4:O4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2" width="2.09765625" style="91" customWidth="1"/>
    <col min="3" max="3" width="9" style="91" customWidth="1"/>
    <col min="4" max="4" width="12.19921875" style="91" customWidth="1"/>
    <col min="5" max="25" width="10.19921875" style="91" customWidth="1"/>
    <col min="26" max="16384" width="10.59765625" style="91" customWidth="1"/>
  </cols>
  <sheetData>
    <row r="1" spans="1:25" s="89" customFormat="1" ht="19.5" customHeight="1">
      <c r="A1" s="12" t="s">
        <v>172</v>
      </c>
      <c r="Y1" s="14" t="s">
        <v>95</v>
      </c>
    </row>
    <row r="2" spans="1:25" ht="18" customHeight="1">
      <c r="A2" s="444" t="s">
        <v>290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</row>
    <row r="3" spans="1:25" ht="15" customHeight="1" thickBot="1">
      <c r="A3" s="15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 ht="15" customHeight="1">
      <c r="A4" s="462" t="s">
        <v>268</v>
      </c>
      <c r="B4" s="463"/>
      <c r="C4" s="464"/>
      <c r="D4" s="203" t="s">
        <v>96</v>
      </c>
      <c r="E4" s="204" t="s">
        <v>97</v>
      </c>
      <c r="F4" s="203" t="s">
        <v>98</v>
      </c>
      <c r="G4" s="204" t="s">
        <v>269</v>
      </c>
      <c r="H4" s="203" t="s">
        <v>270</v>
      </c>
      <c r="I4" s="204" t="s">
        <v>271</v>
      </c>
      <c r="J4" s="203" t="s">
        <v>272</v>
      </c>
      <c r="K4" s="204" t="s">
        <v>273</v>
      </c>
      <c r="L4" s="203" t="s">
        <v>274</v>
      </c>
      <c r="M4" s="204" t="s">
        <v>275</v>
      </c>
      <c r="N4" s="203" t="s">
        <v>276</v>
      </c>
      <c r="O4" s="204" t="s">
        <v>277</v>
      </c>
      <c r="P4" s="203" t="s">
        <v>278</v>
      </c>
      <c r="Q4" s="204" t="s">
        <v>279</v>
      </c>
      <c r="R4" s="203" t="s">
        <v>280</v>
      </c>
      <c r="S4" s="204" t="s">
        <v>281</v>
      </c>
      <c r="T4" s="203" t="s">
        <v>282</v>
      </c>
      <c r="U4" s="205" t="s">
        <v>283</v>
      </c>
      <c r="V4" s="203" t="s">
        <v>284</v>
      </c>
      <c r="W4" s="204" t="s">
        <v>285</v>
      </c>
      <c r="X4" s="206" t="s">
        <v>286</v>
      </c>
      <c r="Y4" s="207" t="s">
        <v>99</v>
      </c>
    </row>
    <row r="5" spans="1:25" ht="15" customHeight="1">
      <c r="A5" s="17"/>
      <c r="B5" s="17"/>
      <c r="C5" s="18"/>
      <c r="D5" s="212" t="s">
        <v>100</v>
      </c>
      <c r="E5" s="213" t="s">
        <v>100</v>
      </c>
      <c r="F5" s="213" t="s">
        <v>100</v>
      </c>
      <c r="G5" s="213" t="s">
        <v>100</v>
      </c>
      <c r="H5" s="213" t="s">
        <v>100</v>
      </c>
      <c r="I5" s="213" t="s">
        <v>100</v>
      </c>
      <c r="J5" s="213" t="s">
        <v>100</v>
      </c>
      <c r="K5" s="213" t="s">
        <v>100</v>
      </c>
      <c r="L5" s="213" t="s">
        <v>100</v>
      </c>
      <c r="M5" s="213" t="s">
        <v>100</v>
      </c>
      <c r="N5" s="213" t="s">
        <v>100</v>
      </c>
      <c r="O5" s="213" t="s">
        <v>100</v>
      </c>
      <c r="P5" s="213" t="s">
        <v>100</v>
      </c>
      <c r="Q5" s="213" t="s">
        <v>100</v>
      </c>
      <c r="R5" s="213" t="s">
        <v>100</v>
      </c>
      <c r="S5" s="213" t="s">
        <v>100</v>
      </c>
      <c r="T5" s="213" t="s">
        <v>100</v>
      </c>
      <c r="U5" s="213" t="s">
        <v>100</v>
      </c>
      <c r="V5" s="213" t="s">
        <v>100</v>
      </c>
      <c r="W5" s="213" t="s">
        <v>100</v>
      </c>
      <c r="X5" s="213" t="s">
        <v>100</v>
      </c>
      <c r="Y5" s="213" t="s">
        <v>100</v>
      </c>
    </row>
    <row r="6" spans="1:25" s="201" customFormat="1" ht="15" customHeight="1">
      <c r="A6" s="441" t="s">
        <v>33</v>
      </c>
      <c r="B6" s="443"/>
      <c r="C6" s="442"/>
      <c r="D6" s="214">
        <f>SUM(D8:D9)</f>
        <v>1180565</v>
      </c>
      <c r="E6" s="46">
        <f aca="true" t="shared" si="0" ref="E6:Y6">SUM(E8:E9)</f>
        <v>56394</v>
      </c>
      <c r="F6" s="46">
        <f t="shared" si="0"/>
        <v>56753</v>
      </c>
      <c r="G6" s="46">
        <f t="shared" si="0"/>
        <v>58872</v>
      </c>
      <c r="H6" s="46">
        <f t="shared" si="0"/>
        <v>66767</v>
      </c>
      <c r="I6" s="46">
        <f t="shared" si="0"/>
        <v>70796</v>
      </c>
      <c r="J6" s="46">
        <f t="shared" si="0"/>
        <v>85178</v>
      </c>
      <c r="K6" s="46">
        <f t="shared" si="0"/>
        <v>82059</v>
      </c>
      <c r="L6" s="46">
        <f t="shared" si="0"/>
        <v>70845</v>
      </c>
      <c r="M6" s="46">
        <f t="shared" si="0"/>
        <v>70037</v>
      </c>
      <c r="N6" s="46">
        <f t="shared" si="0"/>
        <v>73743</v>
      </c>
      <c r="O6" s="46">
        <f t="shared" si="0"/>
        <v>99852</v>
      </c>
      <c r="P6" s="46">
        <f t="shared" si="0"/>
        <v>82294</v>
      </c>
      <c r="Q6" s="46">
        <f t="shared" si="0"/>
        <v>70748</v>
      </c>
      <c r="R6" s="46">
        <f t="shared" si="0"/>
        <v>65719</v>
      </c>
      <c r="S6" s="46">
        <f t="shared" si="0"/>
        <v>59862</v>
      </c>
      <c r="T6" s="46">
        <f t="shared" si="0"/>
        <v>47055</v>
      </c>
      <c r="U6" s="46">
        <f t="shared" si="0"/>
        <v>58986</v>
      </c>
      <c r="V6" s="46">
        <f t="shared" si="0"/>
        <v>172019</v>
      </c>
      <c r="W6" s="46">
        <f t="shared" si="0"/>
        <v>772319</v>
      </c>
      <c r="X6" s="46">
        <f t="shared" si="0"/>
        <v>231622</v>
      </c>
      <c r="Y6" s="46">
        <f t="shared" si="0"/>
        <v>4605</v>
      </c>
    </row>
    <row r="7" spans="1:25" s="201" customFormat="1" ht="15" customHeight="1">
      <c r="A7" s="54"/>
      <c r="B7" s="55"/>
      <c r="C7" s="56"/>
      <c r="D7" s="214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s="201" customFormat="1" ht="15" customHeight="1">
      <c r="A8" s="441" t="s">
        <v>34</v>
      </c>
      <c r="B8" s="443"/>
      <c r="C8" s="442"/>
      <c r="D8" s="214">
        <f>SUM(D14:D21)</f>
        <v>816910</v>
      </c>
      <c r="E8" s="46">
        <f aca="true" t="shared" si="1" ref="E8:Y8">SUM(E14:E21)</f>
        <v>38735</v>
      </c>
      <c r="F8" s="46">
        <f t="shared" si="1"/>
        <v>38679</v>
      </c>
      <c r="G8" s="46">
        <f t="shared" si="1"/>
        <v>40046</v>
      </c>
      <c r="H8" s="46">
        <f t="shared" si="1"/>
        <v>45414</v>
      </c>
      <c r="I8" s="46">
        <f t="shared" si="1"/>
        <v>51864</v>
      </c>
      <c r="J8" s="46">
        <f t="shared" si="1"/>
        <v>61302</v>
      </c>
      <c r="K8" s="46">
        <f t="shared" si="1"/>
        <v>58258</v>
      </c>
      <c r="L8" s="46">
        <f t="shared" si="1"/>
        <v>49797</v>
      </c>
      <c r="M8" s="46">
        <f t="shared" si="1"/>
        <v>48981</v>
      </c>
      <c r="N8" s="46">
        <f t="shared" si="1"/>
        <v>50598</v>
      </c>
      <c r="O8" s="46">
        <f t="shared" si="1"/>
        <v>69057</v>
      </c>
      <c r="P8" s="46">
        <f t="shared" si="1"/>
        <v>57063</v>
      </c>
      <c r="Q8" s="46">
        <f t="shared" si="1"/>
        <v>48467</v>
      </c>
      <c r="R8" s="46">
        <f t="shared" si="1"/>
        <v>44335</v>
      </c>
      <c r="S8" s="46">
        <f t="shared" si="1"/>
        <v>40329</v>
      </c>
      <c r="T8" s="46">
        <f t="shared" si="1"/>
        <v>31232</v>
      </c>
      <c r="U8" s="46">
        <f t="shared" si="1"/>
        <v>39085</v>
      </c>
      <c r="V8" s="46">
        <f t="shared" si="1"/>
        <v>117460</v>
      </c>
      <c r="W8" s="46">
        <f t="shared" si="1"/>
        <v>540801</v>
      </c>
      <c r="X8" s="46">
        <f t="shared" si="1"/>
        <v>154981</v>
      </c>
      <c r="Y8" s="46">
        <f t="shared" si="1"/>
        <v>3668</v>
      </c>
    </row>
    <row r="9" spans="1:25" s="201" customFormat="1" ht="15" customHeight="1">
      <c r="A9" s="441" t="s">
        <v>35</v>
      </c>
      <c r="B9" s="443"/>
      <c r="C9" s="442"/>
      <c r="D9" s="214">
        <f>SUM(D23,D26,D32,D42,D49,D55,D63,D69)</f>
        <v>363655</v>
      </c>
      <c r="E9" s="46">
        <f aca="true" t="shared" si="2" ref="E9:Y9">SUM(E23,E26,E32,E42,E49,E55,E63,E69)</f>
        <v>17659</v>
      </c>
      <c r="F9" s="46">
        <f t="shared" si="2"/>
        <v>18074</v>
      </c>
      <c r="G9" s="46">
        <f t="shared" si="2"/>
        <v>18826</v>
      </c>
      <c r="H9" s="46">
        <f t="shared" si="2"/>
        <v>21353</v>
      </c>
      <c r="I9" s="46">
        <f t="shared" si="2"/>
        <v>18932</v>
      </c>
      <c r="J9" s="46">
        <f t="shared" si="2"/>
        <v>23876</v>
      </c>
      <c r="K9" s="46">
        <f t="shared" si="2"/>
        <v>23801</v>
      </c>
      <c r="L9" s="46">
        <f t="shared" si="2"/>
        <v>21048</v>
      </c>
      <c r="M9" s="46">
        <f t="shared" si="2"/>
        <v>21056</v>
      </c>
      <c r="N9" s="46">
        <f t="shared" si="2"/>
        <v>23145</v>
      </c>
      <c r="O9" s="46">
        <f t="shared" si="2"/>
        <v>30795</v>
      </c>
      <c r="P9" s="46">
        <f t="shared" si="2"/>
        <v>25231</v>
      </c>
      <c r="Q9" s="46">
        <f t="shared" si="2"/>
        <v>22281</v>
      </c>
      <c r="R9" s="46">
        <f t="shared" si="2"/>
        <v>21384</v>
      </c>
      <c r="S9" s="46">
        <f t="shared" si="2"/>
        <v>19533</v>
      </c>
      <c r="T9" s="46">
        <f t="shared" si="2"/>
        <v>15823</v>
      </c>
      <c r="U9" s="46">
        <f t="shared" si="2"/>
        <v>19901</v>
      </c>
      <c r="V9" s="46">
        <f t="shared" si="2"/>
        <v>54559</v>
      </c>
      <c r="W9" s="46">
        <f t="shared" si="2"/>
        <v>231518</v>
      </c>
      <c r="X9" s="46">
        <f t="shared" si="2"/>
        <v>76641</v>
      </c>
      <c r="Y9" s="46">
        <f t="shared" si="2"/>
        <v>937</v>
      </c>
    </row>
    <row r="10" spans="1:25" s="201" customFormat="1" ht="15" customHeight="1">
      <c r="A10" s="55"/>
      <c r="B10" s="55"/>
      <c r="C10" s="56"/>
      <c r="D10" s="21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s="201" customFormat="1" ht="15" customHeight="1">
      <c r="A11" s="441" t="s">
        <v>36</v>
      </c>
      <c r="B11" s="443"/>
      <c r="C11" s="442"/>
      <c r="D11" s="214">
        <f>SUM(D14,D16,D19,D21,D23,D26,D32,D42)</f>
        <v>946205</v>
      </c>
      <c r="E11" s="46">
        <f aca="true" t="shared" si="3" ref="E11:Y11">SUM(E14,E16,E19,E21,E23,E26,E32,E42)</f>
        <v>47611</v>
      </c>
      <c r="F11" s="46">
        <f t="shared" si="3"/>
        <v>46859</v>
      </c>
      <c r="G11" s="46">
        <f t="shared" si="3"/>
        <v>47633</v>
      </c>
      <c r="H11" s="46">
        <f t="shared" si="3"/>
        <v>53485</v>
      </c>
      <c r="I11" s="46">
        <f t="shared" si="3"/>
        <v>64137</v>
      </c>
      <c r="J11" s="46">
        <f t="shared" si="3"/>
        <v>74500</v>
      </c>
      <c r="K11" s="46">
        <f t="shared" si="3"/>
        <v>70939</v>
      </c>
      <c r="L11" s="46">
        <f t="shared" si="3"/>
        <v>59884</v>
      </c>
      <c r="M11" s="46">
        <f t="shared" si="3"/>
        <v>57031</v>
      </c>
      <c r="N11" s="46">
        <f t="shared" si="3"/>
        <v>57963</v>
      </c>
      <c r="O11" s="46">
        <f t="shared" si="3"/>
        <v>78620</v>
      </c>
      <c r="P11" s="46">
        <f t="shared" si="3"/>
        <v>64779</v>
      </c>
      <c r="Q11" s="46">
        <f t="shared" si="3"/>
        <v>54132</v>
      </c>
      <c r="R11" s="46">
        <f t="shared" si="3"/>
        <v>47736</v>
      </c>
      <c r="S11" s="46">
        <f t="shared" si="3"/>
        <v>42248</v>
      </c>
      <c r="T11" s="46">
        <f t="shared" si="3"/>
        <v>32513</v>
      </c>
      <c r="U11" s="46">
        <f t="shared" si="3"/>
        <v>41635</v>
      </c>
      <c r="V11" s="46">
        <f t="shared" si="3"/>
        <v>142103</v>
      </c>
      <c r="W11" s="46">
        <f t="shared" si="3"/>
        <v>635470</v>
      </c>
      <c r="X11" s="46">
        <f t="shared" si="3"/>
        <v>164132</v>
      </c>
      <c r="Y11" s="46">
        <f t="shared" si="3"/>
        <v>4500</v>
      </c>
    </row>
    <row r="12" spans="1:25" s="201" customFormat="1" ht="15" customHeight="1">
      <c r="A12" s="441" t="s">
        <v>37</v>
      </c>
      <c r="B12" s="443"/>
      <c r="C12" s="442"/>
      <c r="D12" s="214">
        <f>SUM(D15,D17,D18,D20,D49,D55,D63,D69)</f>
        <v>234360</v>
      </c>
      <c r="E12" s="46">
        <f aca="true" t="shared" si="4" ref="E12:Y12">SUM(E15,E17,E18,E20,E49,E55,E63,E69)</f>
        <v>8783</v>
      </c>
      <c r="F12" s="46">
        <f t="shared" si="4"/>
        <v>9894</v>
      </c>
      <c r="G12" s="46">
        <f t="shared" si="4"/>
        <v>11239</v>
      </c>
      <c r="H12" s="46">
        <f t="shared" si="4"/>
        <v>13282</v>
      </c>
      <c r="I12" s="46">
        <f t="shared" si="4"/>
        <v>6659</v>
      </c>
      <c r="J12" s="46">
        <f t="shared" si="4"/>
        <v>10678</v>
      </c>
      <c r="K12" s="46">
        <f t="shared" si="4"/>
        <v>11120</v>
      </c>
      <c r="L12" s="46">
        <f t="shared" si="4"/>
        <v>10961</v>
      </c>
      <c r="M12" s="46">
        <f t="shared" si="4"/>
        <v>13006</v>
      </c>
      <c r="N12" s="46">
        <f t="shared" si="4"/>
        <v>15780</v>
      </c>
      <c r="O12" s="46">
        <f t="shared" si="4"/>
        <v>21232</v>
      </c>
      <c r="P12" s="46">
        <f t="shared" si="4"/>
        <v>17515</v>
      </c>
      <c r="Q12" s="46">
        <f t="shared" si="4"/>
        <v>16616</v>
      </c>
      <c r="R12" s="46">
        <f t="shared" si="4"/>
        <v>17983</v>
      </c>
      <c r="S12" s="46">
        <f t="shared" si="4"/>
        <v>17614</v>
      </c>
      <c r="T12" s="46">
        <f t="shared" si="4"/>
        <v>14542</v>
      </c>
      <c r="U12" s="46">
        <f t="shared" si="4"/>
        <v>17351</v>
      </c>
      <c r="V12" s="46">
        <f t="shared" si="4"/>
        <v>29916</v>
      </c>
      <c r="W12" s="46">
        <f t="shared" si="4"/>
        <v>136849</v>
      </c>
      <c r="X12" s="46">
        <f t="shared" si="4"/>
        <v>67490</v>
      </c>
      <c r="Y12" s="46">
        <f t="shared" si="4"/>
        <v>105</v>
      </c>
    </row>
    <row r="13" spans="1:25" s="201" customFormat="1" ht="15" customHeight="1">
      <c r="A13" s="57"/>
      <c r="B13" s="57"/>
      <c r="C13" s="56"/>
      <c r="D13" s="216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1"/>
      <c r="W13" s="211"/>
      <c r="X13" s="211"/>
      <c r="Y13" s="210"/>
    </row>
    <row r="14" spans="1:25" s="201" customFormat="1" ht="15" customHeight="1">
      <c r="A14" s="58"/>
      <c r="B14" s="441" t="s">
        <v>292</v>
      </c>
      <c r="C14" s="453"/>
      <c r="D14" s="214">
        <f>SUM(V14:Y14)</f>
        <v>457131</v>
      </c>
      <c r="E14" s="46">
        <v>22218</v>
      </c>
      <c r="F14" s="46">
        <v>21322</v>
      </c>
      <c r="G14" s="46">
        <v>21462</v>
      </c>
      <c r="H14" s="46">
        <v>24744</v>
      </c>
      <c r="I14" s="46">
        <v>36698</v>
      </c>
      <c r="J14" s="46">
        <v>38155</v>
      </c>
      <c r="K14" s="46">
        <v>35287</v>
      </c>
      <c r="L14" s="46">
        <v>29030</v>
      </c>
      <c r="M14" s="46">
        <v>27578</v>
      </c>
      <c r="N14" s="46">
        <v>27492</v>
      </c>
      <c r="O14" s="46">
        <v>37034</v>
      </c>
      <c r="P14" s="46">
        <v>30614</v>
      </c>
      <c r="Q14" s="46">
        <v>25258</v>
      </c>
      <c r="R14" s="46">
        <v>22616</v>
      </c>
      <c r="S14" s="46">
        <v>20193</v>
      </c>
      <c r="T14" s="46">
        <v>15046</v>
      </c>
      <c r="U14" s="46">
        <v>19580</v>
      </c>
      <c r="V14" s="46">
        <f>SUM(E14:G14)</f>
        <v>65002</v>
      </c>
      <c r="W14" s="46">
        <f>SUM(H14:Q14)</f>
        <v>311890</v>
      </c>
      <c r="X14" s="46">
        <f>SUM(R14:U14)</f>
        <v>77435</v>
      </c>
      <c r="Y14" s="46">
        <v>2804</v>
      </c>
    </row>
    <row r="15" spans="1:25" s="201" customFormat="1" ht="15" customHeight="1">
      <c r="A15" s="58"/>
      <c r="B15" s="441" t="s">
        <v>293</v>
      </c>
      <c r="C15" s="453"/>
      <c r="D15" s="214">
        <f aca="true" t="shared" si="5" ref="D15:D21">SUM(V15:Y15)</f>
        <v>46865</v>
      </c>
      <c r="E15" s="46">
        <v>2002</v>
      </c>
      <c r="F15" s="46">
        <v>2208</v>
      </c>
      <c r="G15" s="46">
        <v>2405</v>
      </c>
      <c r="H15" s="46">
        <v>2632</v>
      </c>
      <c r="I15" s="46">
        <v>1638</v>
      </c>
      <c r="J15" s="46">
        <v>2684</v>
      </c>
      <c r="K15" s="46">
        <v>2656</v>
      </c>
      <c r="L15" s="46">
        <v>2532</v>
      </c>
      <c r="M15" s="46">
        <v>2811</v>
      </c>
      <c r="N15" s="46">
        <v>3187</v>
      </c>
      <c r="O15" s="46">
        <v>4388</v>
      </c>
      <c r="P15" s="46">
        <v>3513</v>
      </c>
      <c r="Q15" s="46">
        <v>3025</v>
      </c>
      <c r="R15" s="46">
        <v>2981</v>
      </c>
      <c r="S15" s="46">
        <v>2859</v>
      </c>
      <c r="T15" s="46">
        <v>2424</v>
      </c>
      <c r="U15" s="46">
        <v>2827</v>
      </c>
      <c r="V15" s="46">
        <f aca="true" t="shared" si="6" ref="V15:V21">SUM(E15:G15)</f>
        <v>6615</v>
      </c>
      <c r="W15" s="46">
        <f aca="true" t="shared" si="7" ref="W15:W21">SUM(H15:Q15)</f>
        <v>29066</v>
      </c>
      <c r="X15" s="46">
        <f aca="true" t="shared" si="8" ref="X15:X21">SUM(R15:U15)</f>
        <v>11091</v>
      </c>
      <c r="Y15" s="46">
        <v>93</v>
      </c>
    </row>
    <row r="16" spans="1:25" s="201" customFormat="1" ht="15" customHeight="1">
      <c r="A16" s="58"/>
      <c r="B16" s="441" t="s">
        <v>294</v>
      </c>
      <c r="C16" s="453"/>
      <c r="D16" s="214">
        <f t="shared" si="5"/>
        <v>108925</v>
      </c>
      <c r="E16" s="46">
        <v>5717</v>
      </c>
      <c r="F16" s="46">
        <v>5570</v>
      </c>
      <c r="G16" s="46">
        <v>5736</v>
      </c>
      <c r="H16" s="46">
        <v>6004</v>
      </c>
      <c r="I16" s="46">
        <v>5003</v>
      </c>
      <c r="J16" s="46">
        <v>8243</v>
      </c>
      <c r="K16" s="46">
        <v>7964</v>
      </c>
      <c r="L16" s="46">
        <v>6950</v>
      </c>
      <c r="M16" s="46">
        <v>6420</v>
      </c>
      <c r="N16" s="46">
        <v>6308</v>
      </c>
      <c r="O16" s="46">
        <v>9105</v>
      </c>
      <c r="P16" s="46">
        <v>7882</v>
      </c>
      <c r="Q16" s="46">
        <v>6859</v>
      </c>
      <c r="R16" s="46">
        <v>5913</v>
      </c>
      <c r="S16" s="46">
        <v>5227</v>
      </c>
      <c r="T16" s="46">
        <v>4264</v>
      </c>
      <c r="U16" s="46">
        <v>5345</v>
      </c>
      <c r="V16" s="46">
        <f t="shared" si="6"/>
        <v>17023</v>
      </c>
      <c r="W16" s="46">
        <f t="shared" si="7"/>
        <v>70738</v>
      </c>
      <c r="X16" s="46">
        <f t="shared" si="8"/>
        <v>20749</v>
      </c>
      <c r="Y16" s="46">
        <v>415</v>
      </c>
    </row>
    <row r="17" spans="1:25" s="201" customFormat="1" ht="15" customHeight="1">
      <c r="A17" s="58"/>
      <c r="B17" s="441" t="s">
        <v>295</v>
      </c>
      <c r="C17" s="453"/>
      <c r="D17" s="214">
        <f t="shared" si="5"/>
        <v>25637</v>
      </c>
      <c r="E17" s="46">
        <v>939</v>
      </c>
      <c r="F17" s="46">
        <v>1096</v>
      </c>
      <c r="G17" s="46">
        <v>1262</v>
      </c>
      <c r="H17" s="46">
        <v>1494</v>
      </c>
      <c r="I17" s="46">
        <v>525</v>
      </c>
      <c r="J17" s="46">
        <v>951</v>
      </c>
      <c r="K17" s="46">
        <v>1162</v>
      </c>
      <c r="L17" s="46">
        <v>1222</v>
      </c>
      <c r="M17" s="46">
        <v>1645</v>
      </c>
      <c r="N17" s="46">
        <v>1699</v>
      </c>
      <c r="O17" s="46">
        <v>2228</v>
      </c>
      <c r="P17" s="46">
        <v>1801</v>
      </c>
      <c r="Q17" s="46">
        <v>1822</v>
      </c>
      <c r="R17" s="46">
        <v>2121</v>
      </c>
      <c r="S17" s="46">
        <v>2122</v>
      </c>
      <c r="T17" s="46">
        <v>1712</v>
      </c>
      <c r="U17" s="46">
        <v>1833</v>
      </c>
      <c r="V17" s="46">
        <f t="shared" si="6"/>
        <v>3297</v>
      </c>
      <c r="W17" s="46">
        <f t="shared" si="7"/>
        <v>14549</v>
      </c>
      <c r="X17" s="46">
        <f t="shared" si="8"/>
        <v>7788</v>
      </c>
      <c r="Y17" s="46">
        <v>3</v>
      </c>
    </row>
    <row r="18" spans="1:25" s="201" customFormat="1" ht="15" customHeight="1">
      <c r="A18" s="58"/>
      <c r="B18" s="441" t="s">
        <v>296</v>
      </c>
      <c r="C18" s="453"/>
      <c r="D18" s="214">
        <f t="shared" si="5"/>
        <v>19142</v>
      </c>
      <c r="E18" s="46">
        <v>607</v>
      </c>
      <c r="F18" s="46">
        <v>694</v>
      </c>
      <c r="G18" s="46">
        <v>857</v>
      </c>
      <c r="H18" s="46">
        <v>1001</v>
      </c>
      <c r="I18" s="46">
        <v>299</v>
      </c>
      <c r="J18" s="46">
        <v>619</v>
      </c>
      <c r="K18" s="46">
        <v>721</v>
      </c>
      <c r="L18" s="46">
        <v>773</v>
      </c>
      <c r="M18" s="46">
        <v>942</v>
      </c>
      <c r="N18" s="46">
        <v>1260</v>
      </c>
      <c r="O18" s="46">
        <v>1682</v>
      </c>
      <c r="P18" s="46">
        <v>1445</v>
      </c>
      <c r="Q18" s="46">
        <v>1505</v>
      </c>
      <c r="R18" s="46">
        <v>1845</v>
      </c>
      <c r="S18" s="46">
        <v>1774</v>
      </c>
      <c r="T18" s="46">
        <v>1525</v>
      </c>
      <c r="U18" s="46">
        <v>1593</v>
      </c>
      <c r="V18" s="46">
        <f t="shared" si="6"/>
        <v>2158</v>
      </c>
      <c r="W18" s="46">
        <f t="shared" si="7"/>
        <v>10247</v>
      </c>
      <c r="X18" s="46">
        <f t="shared" si="8"/>
        <v>6737</v>
      </c>
      <c r="Y18" s="46">
        <v>0</v>
      </c>
    </row>
    <row r="19" spans="1:25" s="201" customFormat="1" ht="15" customHeight="1">
      <c r="A19" s="58"/>
      <c r="B19" s="441" t="s">
        <v>297</v>
      </c>
      <c r="C19" s="453"/>
      <c r="D19" s="214">
        <f t="shared" si="5"/>
        <v>67727</v>
      </c>
      <c r="E19" s="46">
        <v>2872</v>
      </c>
      <c r="F19" s="46">
        <v>3162</v>
      </c>
      <c r="G19" s="46">
        <v>3460</v>
      </c>
      <c r="H19" s="46">
        <v>3851</v>
      </c>
      <c r="I19" s="46">
        <v>2775</v>
      </c>
      <c r="J19" s="46">
        <v>4310</v>
      </c>
      <c r="K19" s="46">
        <v>4387</v>
      </c>
      <c r="L19" s="46">
        <v>3921</v>
      </c>
      <c r="M19" s="46">
        <v>3970</v>
      </c>
      <c r="N19" s="46">
        <v>4255</v>
      </c>
      <c r="O19" s="46">
        <v>6104</v>
      </c>
      <c r="P19" s="46">
        <v>5059</v>
      </c>
      <c r="Q19" s="46">
        <v>4590</v>
      </c>
      <c r="R19" s="46">
        <v>4208</v>
      </c>
      <c r="S19" s="46">
        <v>3902</v>
      </c>
      <c r="T19" s="46">
        <v>2995</v>
      </c>
      <c r="U19" s="46">
        <v>3756</v>
      </c>
      <c r="V19" s="46">
        <f t="shared" si="6"/>
        <v>9494</v>
      </c>
      <c r="W19" s="46">
        <f t="shared" si="7"/>
        <v>43222</v>
      </c>
      <c r="X19" s="46">
        <f t="shared" si="8"/>
        <v>14861</v>
      </c>
      <c r="Y19" s="46">
        <v>150</v>
      </c>
    </row>
    <row r="20" spans="1:25" s="201" customFormat="1" ht="15" customHeight="1">
      <c r="A20" s="58"/>
      <c r="B20" s="441" t="s">
        <v>298</v>
      </c>
      <c r="C20" s="453"/>
      <c r="D20" s="214">
        <f t="shared" si="5"/>
        <v>25235</v>
      </c>
      <c r="E20" s="46">
        <v>1044</v>
      </c>
      <c r="F20" s="46">
        <v>1110</v>
      </c>
      <c r="G20" s="46">
        <v>1141</v>
      </c>
      <c r="H20" s="46">
        <v>1385</v>
      </c>
      <c r="I20" s="46">
        <v>1021</v>
      </c>
      <c r="J20" s="46">
        <v>1438</v>
      </c>
      <c r="K20" s="46">
        <v>1361</v>
      </c>
      <c r="L20" s="46">
        <v>1267</v>
      </c>
      <c r="M20" s="46">
        <v>1355</v>
      </c>
      <c r="N20" s="46">
        <v>1668</v>
      </c>
      <c r="O20" s="46">
        <v>2298</v>
      </c>
      <c r="P20" s="46">
        <v>1982</v>
      </c>
      <c r="Q20" s="46">
        <v>1791</v>
      </c>
      <c r="R20" s="46">
        <v>1686</v>
      </c>
      <c r="S20" s="46">
        <v>1657</v>
      </c>
      <c r="T20" s="46">
        <v>1320</v>
      </c>
      <c r="U20" s="46">
        <v>1711</v>
      </c>
      <c r="V20" s="46">
        <f t="shared" si="6"/>
        <v>3295</v>
      </c>
      <c r="W20" s="46">
        <f t="shared" si="7"/>
        <v>15566</v>
      </c>
      <c r="X20" s="46">
        <f t="shared" si="8"/>
        <v>6374</v>
      </c>
      <c r="Y20" s="46">
        <v>0</v>
      </c>
    </row>
    <row r="21" spans="1:25" s="201" customFormat="1" ht="15" customHeight="1">
      <c r="A21" s="58"/>
      <c r="B21" s="441" t="s">
        <v>299</v>
      </c>
      <c r="C21" s="453"/>
      <c r="D21" s="214">
        <f t="shared" si="5"/>
        <v>66248</v>
      </c>
      <c r="E21" s="46">
        <v>3336</v>
      </c>
      <c r="F21" s="46">
        <v>3517</v>
      </c>
      <c r="G21" s="46">
        <v>3723</v>
      </c>
      <c r="H21" s="46">
        <v>4303</v>
      </c>
      <c r="I21" s="46">
        <v>3905</v>
      </c>
      <c r="J21" s="46">
        <v>4902</v>
      </c>
      <c r="K21" s="46">
        <v>4720</v>
      </c>
      <c r="L21" s="46">
        <v>4102</v>
      </c>
      <c r="M21" s="46">
        <v>4260</v>
      </c>
      <c r="N21" s="46">
        <v>4729</v>
      </c>
      <c r="O21" s="46">
        <v>6218</v>
      </c>
      <c r="P21" s="46">
        <v>4767</v>
      </c>
      <c r="Q21" s="46">
        <v>3617</v>
      </c>
      <c r="R21" s="46">
        <v>2965</v>
      </c>
      <c r="S21" s="46">
        <v>2595</v>
      </c>
      <c r="T21" s="46">
        <v>1946</v>
      </c>
      <c r="U21" s="46">
        <v>2440</v>
      </c>
      <c r="V21" s="46">
        <f t="shared" si="6"/>
        <v>10576</v>
      </c>
      <c r="W21" s="46">
        <f t="shared" si="7"/>
        <v>45523</v>
      </c>
      <c r="X21" s="46">
        <f t="shared" si="8"/>
        <v>9946</v>
      </c>
      <c r="Y21" s="46">
        <v>203</v>
      </c>
    </row>
    <row r="22" spans="1:25" s="201" customFormat="1" ht="15" customHeight="1">
      <c r="A22" s="58"/>
      <c r="B22" s="54"/>
      <c r="C22" s="59"/>
      <c r="D22" s="216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1"/>
      <c r="W22" s="211"/>
      <c r="X22" s="211"/>
      <c r="Y22" s="50"/>
    </row>
    <row r="23" spans="1:25" s="201" customFormat="1" ht="15" customHeight="1">
      <c r="A23" s="441" t="s">
        <v>291</v>
      </c>
      <c r="B23" s="441"/>
      <c r="C23" s="453"/>
      <c r="D23" s="214">
        <f>SUM(D24)</f>
        <v>9912</v>
      </c>
      <c r="E23" s="46">
        <f aca="true" t="shared" si="9" ref="E23:X23">SUM(E24)</f>
        <v>385</v>
      </c>
      <c r="F23" s="46">
        <f t="shared" si="9"/>
        <v>400</v>
      </c>
      <c r="G23" s="46">
        <f t="shared" si="9"/>
        <v>499</v>
      </c>
      <c r="H23" s="46">
        <f t="shared" si="9"/>
        <v>543</v>
      </c>
      <c r="I23" s="46">
        <f t="shared" si="9"/>
        <v>413</v>
      </c>
      <c r="J23" s="46">
        <f t="shared" si="9"/>
        <v>469</v>
      </c>
      <c r="K23" s="46">
        <f t="shared" si="9"/>
        <v>536</v>
      </c>
      <c r="L23" s="46">
        <f t="shared" si="9"/>
        <v>544</v>
      </c>
      <c r="M23" s="46">
        <f t="shared" si="9"/>
        <v>539</v>
      </c>
      <c r="N23" s="46">
        <f t="shared" si="9"/>
        <v>568</v>
      </c>
      <c r="O23" s="46">
        <f t="shared" si="9"/>
        <v>867</v>
      </c>
      <c r="P23" s="46">
        <f t="shared" si="9"/>
        <v>773</v>
      </c>
      <c r="Q23" s="46">
        <f t="shared" si="9"/>
        <v>808</v>
      </c>
      <c r="R23" s="46">
        <f t="shared" si="9"/>
        <v>752</v>
      </c>
      <c r="S23" s="46">
        <f t="shared" si="9"/>
        <v>645</v>
      </c>
      <c r="T23" s="46">
        <f t="shared" si="9"/>
        <v>513</v>
      </c>
      <c r="U23" s="46">
        <f t="shared" si="9"/>
        <v>658</v>
      </c>
      <c r="V23" s="46">
        <f t="shared" si="9"/>
        <v>1284</v>
      </c>
      <c r="W23" s="46">
        <f t="shared" si="9"/>
        <v>6060</v>
      </c>
      <c r="X23" s="46">
        <f t="shared" si="9"/>
        <v>2568</v>
      </c>
      <c r="Y23" s="50" t="s">
        <v>156</v>
      </c>
    </row>
    <row r="24" spans="1:25" ht="15" customHeight="1">
      <c r="A24" s="191"/>
      <c r="B24" s="458" t="s">
        <v>300</v>
      </c>
      <c r="C24" s="461"/>
      <c r="D24" s="364">
        <f>SUM(V24:Y24)</f>
        <v>9912</v>
      </c>
      <c r="E24" s="365">
        <v>385</v>
      </c>
      <c r="F24" s="365">
        <v>400</v>
      </c>
      <c r="G24" s="365">
        <v>499</v>
      </c>
      <c r="H24" s="365">
        <v>543</v>
      </c>
      <c r="I24" s="365">
        <v>413</v>
      </c>
      <c r="J24" s="365">
        <v>469</v>
      </c>
      <c r="K24" s="365">
        <v>536</v>
      </c>
      <c r="L24" s="365">
        <v>544</v>
      </c>
      <c r="M24" s="365">
        <v>539</v>
      </c>
      <c r="N24" s="365">
        <v>568</v>
      </c>
      <c r="O24" s="365">
        <v>867</v>
      </c>
      <c r="P24" s="365">
        <v>773</v>
      </c>
      <c r="Q24" s="365">
        <v>808</v>
      </c>
      <c r="R24" s="365">
        <v>752</v>
      </c>
      <c r="S24" s="365">
        <v>645</v>
      </c>
      <c r="T24" s="365">
        <v>513</v>
      </c>
      <c r="U24" s="365">
        <v>658</v>
      </c>
      <c r="V24" s="167">
        <f>SUM(E24:G24)</f>
        <v>1284</v>
      </c>
      <c r="W24" s="167">
        <f>SUM(H24:Q24)</f>
        <v>6060</v>
      </c>
      <c r="X24" s="167">
        <f>SUM(R24:U24)</f>
        <v>2568</v>
      </c>
      <c r="Y24" s="366" t="s">
        <v>417</v>
      </c>
    </row>
    <row r="25" spans="1:25" ht="15" customHeight="1">
      <c r="A25" s="191"/>
      <c r="B25" s="189"/>
      <c r="C25" s="192"/>
      <c r="D25" s="21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208"/>
      <c r="W25" s="208"/>
      <c r="X25" s="208"/>
      <c r="Y25" s="168"/>
    </row>
    <row r="26" spans="1:25" s="201" customFormat="1" ht="15" customHeight="1">
      <c r="A26" s="441" t="s">
        <v>301</v>
      </c>
      <c r="B26" s="441"/>
      <c r="C26" s="453"/>
      <c r="D26" s="214">
        <f>SUM(D27:D30)</f>
        <v>51327</v>
      </c>
      <c r="E26" s="46">
        <f aca="true" t="shared" si="10" ref="E26:Y26">SUM(E27:E30)</f>
        <v>2999</v>
      </c>
      <c r="F26" s="46">
        <f t="shared" si="10"/>
        <v>2880</v>
      </c>
      <c r="G26" s="46">
        <f t="shared" si="10"/>
        <v>2737</v>
      </c>
      <c r="H26" s="46">
        <f t="shared" si="10"/>
        <v>2849</v>
      </c>
      <c r="I26" s="46">
        <f t="shared" si="10"/>
        <v>2482</v>
      </c>
      <c r="J26" s="46">
        <f t="shared" si="10"/>
        <v>4273</v>
      </c>
      <c r="K26" s="46">
        <f t="shared" si="10"/>
        <v>4089</v>
      </c>
      <c r="L26" s="46">
        <f t="shared" si="10"/>
        <v>3360</v>
      </c>
      <c r="M26" s="46">
        <f t="shared" si="10"/>
        <v>3035</v>
      </c>
      <c r="N26" s="46">
        <f t="shared" si="10"/>
        <v>3033</v>
      </c>
      <c r="O26" s="46">
        <f t="shared" si="10"/>
        <v>4051</v>
      </c>
      <c r="P26" s="46">
        <f t="shared" si="10"/>
        <v>3543</v>
      </c>
      <c r="Q26" s="46">
        <f t="shared" si="10"/>
        <v>2983</v>
      </c>
      <c r="R26" s="46">
        <f t="shared" si="10"/>
        <v>2556</v>
      </c>
      <c r="S26" s="46">
        <f t="shared" si="10"/>
        <v>2196</v>
      </c>
      <c r="T26" s="46">
        <f t="shared" si="10"/>
        <v>1799</v>
      </c>
      <c r="U26" s="46">
        <f t="shared" si="10"/>
        <v>2429</v>
      </c>
      <c r="V26" s="46">
        <f t="shared" si="10"/>
        <v>8616</v>
      </c>
      <c r="W26" s="46">
        <f t="shared" si="10"/>
        <v>33698</v>
      </c>
      <c r="X26" s="46">
        <f t="shared" si="10"/>
        <v>8980</v>
      </c>
      <c r="Y26" s="46">
        <f t="shared" si="10"/>
        <v>33</v>
      </c>
    </row>
    <row r="27" spans="1:25" ht="15" customHeight="1">
      <c r="A27" s="191"/>
      <c r="B27" s="458" t="s">
        <v>302</v>
      </c>
      <c r="C27" s="455"/>
      <c r="D27" s="364">
        <f>SUM(V27:Y27)</f>
        <v>15895</v>
      </c>
      <c r="E27" s="208">
        <v>908</v>
      </c>
      <c r="F27" s="208">
        <v>891</v>
      </c>
      <c r="G27" s="208">
        <v>872</v>
      </c>
      <c r="H27" s="208">
        <v>878</v>
      </c>
      <c r="I27" s="208">
        <v>680</v>
      </c>
      <c r="J27" s="208">
        <v>1252</v>
      </c>
      <c r="K27" s="208">
        <v>1315</v>
      </c>
      <c r="L27" s="208">
        <v>1012</v>
      </c>
      <c r="M27" s="208">
        <v>936</v>
      </c>
      <c r="N27" s="208">
        <v>888</v>
      </c>
      <c r="O27" s="208">
        <v>1281</v>
      </c>
      <c r="P27" s="208">
        <v>1166</v>
      </c>
      <c r="Q27" s="208">
        <v>972</v>
      </c>
      <c r="R27" s="208">
        <v>840</v>
      </c>
      <c r="S27" s="208">
        <v>692</v>
      </c>
      <c r="T27" s="208">
        <v>534</v>
      </c>
      <c r="U27" s="208">
        <v>752</v>
      </c>
      <c r="V27" s="167">
        <f>SUM(E27:G27)</f>
        <v>2671</v>
      </c>
      <c r="W27" s="167">
        <f>SUM(H27:Q27)</f>
        <v>10380</v>
      </c>
      <c r="X27" s="167">
        <f>SUM(R27:U27)</f>
        <v>2818</v>
      </c>
      <c r="Y27" s="167">
        <v>26</v>
      </c>
    </row>
    <row r="28" spans="1:25" ht="15" customHeight="1">
      <c r="A28" s="191"/>
      <c r="B28" s="458" t="s">
        <v>303</v>
      </c>
      <c r="C28" s="455"/>
      <c r="D28" s="364">
        <f>SUM(V28:Y28)</f>
        <v>15661</v>
      </c>
      <c r="E28" s="208">
        <v>964</v>
      </c>
      <c r="F28" s="208">
        <v>926</v>
      </c>
      <c r="G28" s="208">
        <v>847</v>
      </c>
      <c r="H28" s="208">
        <v>813</v>
      </c>
      <c r="I28" s="208">
        <v>655</v>
      </c>
      <c r="J28" s="208">
        <v>1142</v>
      </c>
      <c r="K28" s="208">
        <v>1227</v>
      </c>
      <c r="L28" s="208">
        <v>1094</v>
      </c>
      <c r="M28" s="208">
        <v>950</v>
      </c>
      <c r="N28" s="208">
        <v>920</v>
      </c>
      <c r="O28" s="208">
        <v>1245</v>
      </c>
      <c r="P28" s="208">
        <v>1119</v>
      </c>
      <c r="Q28" s="208">
        <v>970</v>
      </c>
      <c r="R28" s="208">
        <v>782</v>
      </c>
      <c r="S28" s="208">
        <v>692</v>
      </c>
      <c r="T28" s="208">
        <v>572</v>
      </c>
      <c r="U28" s="208">
        <v>736</v>
      </c>
      <c r="V28" s="167">
        <f>SUM(E28:G28)</f>
        <v>2737</v>
      </c>
      <c r="W28" s="167">
        <f>SUM(H28:Q28)</f>
        <v>10135</v>
      </c>
      <c r="X28" s="167">
        <f>SUM(R28:U28)</f>
        <v>2782</v>
      </c>
      <c r="Y28" s="167">
        <v>7</v>
      </c>
    </row>
    <row r="29" spans="1:25" ht="15" customHeight="1">
      <c r="A29" s="191"/>
      <c r="B29" s="458" t="s">
        <v>304</v>
      </c>
      <c r="C29" s="455"/>
      <c r="D29" s="364">
        <f>SUM(V29:Y29)</f>
        <v>14620</v>
      </c>
      <c r="E29" s="208">
        <v>781</v>
      </c>
      <c r="F29" s="208">
        <v>778</v>
      </c>
      <c r="G29" s="208">
        <v>734</v>
      </c>
      <c r="H29" s="208">
        <v>863</v>
      </c>
      <c r="I29" s="208">
        <v>922</v>
      </c>
      <c r="J29" s="208">
        <v>1470</v>
      </c>
      <c r="K29" s="208">
        <v>1112</v>
      </c>
      <c r="L29" s="208">
        <v>927</v>
      </c>
      <c r="M29" s="208">
        <v>815</v>
      </c>
      <c r="N29" s="208">
        <v>924</v>
      </c>
      <c r="O29" s="208">
        <v>1156</v>
      </c>
      <c r="P29" s="208">
        <v>950</v>
      </c>
      <c r="Q29" s="208">
        <v>776</v>
      </c>
      <c r="R29" s="208">
        <v>679</v>
      </c>
      <c r="S29" s="208">
        <v>567</v>
      </c>
      <c r="T29" s="208">
        <v>487</v>
      </c>
      <c r="U29" s="208">
        <v>679</v>
      </c>
      <c r="V29" s="167">
        <f>SUM(E29:G29)</f>
        <v>2293</v>
      </c>
      <c r="W29" s="167">
        <f>SUM(H29:Q29)</f>
        <v>9915</v>
      </c>
      <c r="X29" s="167">
        <f>SUM(R29:U29)</f>
        <v>2412</v>
      </c>
      <c r="Y29" s="167" t="s">
        <v>417</v>
      </c>
    </row>
    <row r="30" spans="1:25" ht="15" customHeight="1">
      <c r="A30" s="191"/>
      <c r="B30" s="458" t="s">
        <v>305</v>
      </c>
      <c r="C30" s="455"/>
      <c r="D30" s="364">
        <f>SUM(V30:Y30)</f>
        <v>5151</v>
      </c>
      <c r="E30" s="208">
        <v>346</v>
      </c>
      <c r="F30" s="208">
        <v>285</v>
      </c>
      <c r="G30" s="208">
        <v>284</v>
      </c>
      <c r="H30" s="208">
        <v>295</v>
      </c>
      <c r="I30" s="208">
        <v>225</v>
      </c>
      <c r="J30" s="208">
        <v>409</v>
      </c>
      <c r="K30" s="208">
        <v>435</v>
      </c>
      <c r="L30" s="208">
        <v>327</v>
      </c>
      <c r="M30" s="208">
        <v>334</v>
      </c>
      <c r="N30" s="208">
        <v>301</v>
      </c>
      <c r="O30" s="208">
        <v>369</v>
      </c>
      <c r="P30" s="208">
        <v>308</v>
      </c>
      <c r="Q30" s="208">
        <v>265</v>
      </c>
      <c r="R30" s="208">
        <v>255</v>
      </c>
      <c r="S30" s="208">
        <v>245</v>
      </c>
      <c r="T30" s="208">
        <v>206</v>
      </c>
      <c r="U30" s="208">
        <v>262</v>
      </c>
      <c r="V30" s="167">
        <f>SUM(E30:G30)</f>
        <v>915</v>
      </c>
      <c r="W30" s="167">
        <f>SUM(H30:Q30)</f>
        <v>3268</v>
      </c>
      <c r="X30" s="167">
        <f>SUM(R30:U30)</f>
        <v>968</v>
      </c>
      <c r="Y30" s="167" t="s">
        <v>417</v>
      </c>
    </row>
    <row r="31" spans="1:25" ht="15" customHeight="1">
      <c r="A31" s="191"/>
      <c r="B31" s="189"/>
      <c r="C31" s="192"/>
      <c r="D31" s="21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208"/>
      <c r="W31" s="208"/>
      <c r="X31" s="208"/>
      <c r="Y31" s="168"/>
    </row>
    <row r="32" spans="1:25" s="201" customFormat="1" ht="15" customHeight="1">
      <c r="A32" s="441" t="s">
        <v>306</v>
      </c>
      <c r="B32" s="441"/>
      <c r="C32" s="453"/>
      <c r="D32" s="214">
        <f>SUM(D33:D40)</f>
        <v>88445</v>
      </c>
      <c r="E32" s="46">
        <f aca="true" t="shared" si="11" ref="E32:Y32">SUM(E33:E40)</f>
        <v>4885</v>
      </c>
      <c r="F32" s="46">
        <f t="shared" si="11"/>
        <v>4323</v>
      </c>
      <c r="G32" s="46">
        <f t="shared" si="11"/>
        <v>4230</v>
      </c>
      <c r="H32" s="46">
        <f t="shared" si="11"/>
        <v>5235</v>
      </c>
      <c r="I32" s="46">
        <f t="shared" si="11"/>
        <v>7934</v>
      </c>
      <c r="J32" s="46">
        <f t="shared" si="11"/>
        <v>7356</v>
      </c>
      <c r="K32" s="46">
        <f t="shared" si="11"/>
        <v>6819</v>
      </c>
      <c r="L32" s="46">
        <f t="shared" si="11"/>
        <v>5317</v>
      </c>
      <c r="M32" s="46">
        <f t="shared" si="11"/>
        <v>5120</v>
      </c>
      <c r="N32" s="46">
        <f t="shared" si="11"/>
        <v>5464</v>
      </c>
      <c r="O32" s="46">
        <f t="shared" si="11"/>
        <v>7240</v>
      </c>
      <c r="P32" s="46">
        <f t="shared" si="11"/>
        <v>5600</v>
      </c>
      <c r="Q32" s="46">
        <f t="shared" si="11"/>
        <v>4446</v>
      </c>
      <c r="R32" s="46">
        <f t="shared" si="11"/>
        <v>3943</v>
      </c>
      <c r="S32" s="46">
        <f t="shared" si="11"/>
        <v>3479</v>
      </c>
      <c r="T32" s="46">
        <f t="shared" si="11"/>
        <v>2823</v>
      </c>
      <c r="U32" s="46">
        <f t="shared" si="11"/>
        <v>3446</v>
      </c>
      <c r="V32" s="46">
        <f t="shared" si="11"/>
        <v>13438</v>
      </c>
      <c r="W32" s="46">
        <f t="shared" si="11"/>
        <v>60531</v>
      </c>
      <c r="X32" s="46">
        <f t="shared" si="11"/>
        <v>13691</v>
      </c>
      <c r="Y32" s="46">
        <f t="shared" si="11"/>
        <v>785</v>
      </c>
    </row>
    <row r="33" spans="1:25" ht="15" customHeight="1">
      <c r="A33" s="191"/>
      <c r="B33" s="458" t="s">
        <v>307</v>
      </c>
      <c r="C33" s="455"/>
      <c r="D33" s="364">
        <f aca="true" t="shared" si="12" ref="D33:D40">SUM(V33:Y33)</f>
        <v>12796</v>
      </c>
      <c r="E33" s="208">
        <v>768</v>
      </c>
      <c r="F33" s="208">
        <v>681</v>
      </c>
      <c r="G33" s="208">
        <v>625</v>
      </c>
      <c r="H33" s="208">
        <v>749</v>
      </c>
      <c r="I33" s="208">
        <v>622</v>
      </c>
      <c r="J33" s="208">
        <v>916</v>
      </c>
      <c r="K33" s="208">
        <v>967</v>
      </c>
      <c r="L33" s="208">
        <v>777</v>
      </c>
      <c r="M33" s="208">
        <v>743</v>
      </c>
      <c r="N33" s="208">
        <v>798</v>
      </c>
      <c r="O33" s="208">
        <v>1079</v>
      </c>
      <c r="P33" s="208">
        <v>880</v>
      </c>
      <c r="Q33" s="208">
        <v>771</v>
      </c>
      <c r="R33" s="208">
        <v>712</v>
      </c>
      <c r="S33" s="208">
        <v>606</v>
      </c>
      <c r="T33" s="208">
        <v>480</v>
      </c>
      <c r="U33" s="208">
        <v>622</v>
      </c>
      <c r="V33" s="167">
        <f>SUM(E33:G33)</f>
        <v>2074</v>
      </c>
      <c r="W33" s="167">
        <f>SUM(H33:Q33)</f>
        <v>8302</v>
      </c>
      <c r="X33" s="167">
        <f>SUM(R33:U33)</f>
        <v>2420</v>
      </c>
      <c r="Y33" s="167" t="s">
        <v>417</v>
      </c>
    </row>
    <row r="34" spans="1:25" ht="15" customHeight="1">
      <c r="A34" s="191"/>
      <c r="B34" s="458" t="s">
        <v>308</v>
      </c>
      <c r="C34" s="455"/>
      <c r="D34" s="364">
        <f t="shared" si="12"/>
        <v>21916</v>
      </c>
      <c r="E34" s="208">
        <v>1082</v>
      </c>
      <c r="F34" s="208">
        <v>1147</v>
      </c>
      <c r="G34" s="208">
        <v>1184</v>
      </c>
      <c r="H34" s="208">
        <v>1544</v>
      </c>
      <c r="I34" s="208">
        <v>1251</v>
      </c>
      <c r="J34" s="208">
        <v>1583</v>
      </c>
      <c r="K34" s="208">
        <v>1484</v>
      </c>
      <c r="L34" s="208">
        <v>1279</v>
      </c>
      <c r="M34" s="208">
        <v>1392</v>
      </c>
      <c r="N34" s="208">
        <v>1566</v>
      </c>
      <c r="O34" s="208">
        <v>2117</v>
      </c>
      <c r="P34" s="208">
        <v>1545</v>
      </c>
      <c r="Q34" s="208">
        <v>1172</v>
      </c>
      <c r="R34" s="208">
        <v>1030</v>
      </c>
      <c r="S34" s="208">
        <v>946</v>
      </c>
      <c r="T34" s="208">
        <v>750</v>
      </c>
      <c r="U34" s="208">
        <v>823</v>
      </c>
      <c r="V34" s="167">
        <f aca="true" t="shared" si="13" ref="V34:V40">SUM(E34:G34)</f>
        <v>3413</v>
      </c>
      <c r="W34" s="167">
        <f aca="true" t="shared" si="14" ref="W34:W40">SUM(H34:Q34)</f>
        <v>14933</v>
      </c>
      <c r="X34" s="167">
        <f aca="true" t="shared" si="15" ref="X34:X40">SUM(R34:U34)</f>
        <v>3549</v>
      </c>
      <c r="Y34" s="167">
        <v>21</v>
      </c>
    </row>
    <row r="35" spans="1:25" ht="15" customHeight="1">
      <c r="A35" s="191"/>
      <c r="B35" s="454" t="s">
        <v>56</v>
      </c>
      <c r="C35" s="455"/>
      <c r="D35" s="364">
        <f t="shared" si="12"/>
        <v>46179</v>
      </c>
      <c r="E35" s="208">
        <v>2736</v>
      </c>
      <c r="F35" s="208">
        <v>2147</v>
      </c>
      <c r="G35" s="208">
        <v>1975</v>
      </c>
      <c r="H35" s="208">
        <v>2492</v>
      </c>
      <c r="I35" s="208">
        <v>5768</v>
      </c>
      <c r="J35" s="208">
        <v>4528</v>
      </c>
      <c r="K35" s="208">
        <v>4035</v>
      </c>
      <c r="L35" s="208">
        <v>2869</v>
      </c>
      <c r="M35" s="208">
        <v>2525</v>
      </c>
      <c r="N35" s="208">
        <v>2630</v>
      </c>
      <c r="O35" s="208">
        <v>3477</v>
      </c>
      <c r="P35" s="208">
        <v>2739</v>
      </c>
      <c r="Q35" s="208">
        <v>2022</v>
      </c>
      <c r="R35" s="208">
        <v>1675</v>
      </c>
      <c r="S35" s="208">
        <v>1365</v>
      </c>
      <c r="T35" s="208">
        <v>1085</v>
      </c>
      <c r="U35" s="208">
        <v>1347</v>
      </c>
      <c r="V35" s="167">
        <f t="shared" si="13"/>
        <v>6858</v>
      </c>
      <c r="W35" s="167">
        <f t="shared" si="14"/>
        <v>33085</v>
      </c>
      <c r="X35" s="167">
        <f t="shared" si="15"/>
        <v>5472</v>
      </c>
      <c r="Y35" s="167">
        <v>764</v>
      </c>
    </row>
    <row r="36" spans="1:25" ht="15" customHeight="1">
      <c r="A36" s="191"/>
      <c r="B36" s="458" t="s">
        <v>309</v>
      </c>
      <c r="C36" s="455"/>
      <c r="D36" s="364">
        <f t="shared" si="12"/>
        <v>1184</v>
      </c>
      <c r="E36" s="208">
        <v>56</v>
      </c>
      <c r="F36" s="208">
        <v>65</v>
      </c>
      <c r="G36" s="208">
        <v>80</v>
      </c>
      <c r="H36" s="208">
        <v>82</v>
      </c>
      <c r="I36" s="208">
        <v>54</v>
      </c>
      <c r="J36" s="208">
        <v>52</v>
      </c>
      <c r="K36" s="208">
        <v>71</v>
      </c>
      <c r="L36" s="208">
        <v>77</v>
      </c>
      <c r="M36" s="208">
        <v>87</v>
      </c>
      <c r="N36" s="208">
        <v>83</v>
      </c>
      <c r="O36" s="208">
        <v>97</v>
      </c>
      <c r="P36" s="208">
        <v>64</v>
      </c>
      <c r="Q36" s="208">
        <v>73</v>
      </c>
      <c r="R36" s="208">
        <v>49</v>
      </c>
      <c r="S36" s="208">
        <v>66</v>
      </c>
      <c r="T36" s="208">
        <v>58</v>
      </c>
      <c r="U36" s="208">
        <v>70</v>
      </c>
      <c r="V36" s="167">
        <f t="shared" si="13"/>
        <v>201</v>
      </c>
      <c r="W36" s="167">
        <f t="shared" si="14"/>
        <v>740</v>
      </c>
      <c r="X36" s="167">
        <f t="shared" si="15"/>
        <v>243</v>
      </c>
      <c r="Y36" s="167" t="s">
        <v>417</v>
      </c>
    </row>
    <row r="37" spans="1:25" ht="15" customHeight="1">
      <c r="A37" s="191"/>
      <c r="B37" s="454" t="s">
        <v>58</v>
      </c>
      <c r="C37" s="455"/>
      <c r="D37" s="364">
        <f t="shared" si="12"/>
        <v>1352</v>
      </c>
      <c r="E37" s="208">
        <v>48</v>
      </c>
      <c r="F37" s="208">
        <v>59</v>
      </c>
      <c r="G37" s="208">
        <v>66</v>
      </c>
      <c r="H37" s="208">
        <v>70</v>
      </c>
      <c r="I37" s="208">
        <v>35</v>
      </c>
      <c r="J37" s="208">
        <v>65</v>
      </c>
      <c r="K37" s="208">
        <v>50</v>
      </c>
      <c r="L37" s="208">
        <v>62</v>
      </c>
      <c r="M37" s="208">
        <v>74</v>
      </c>
      <c r="N37" s="208">
        <v>74</v>
      </c>
      <c r="O37" s="208">
        <v>114</v>
      </c>
      <c r="P37" s="208">
        <v>92</v>
      </c>
      <c r="Q37" s="208">
        <v>91</v>
      </c>
      <c r="R37" s="208">
        <v>108</v>
      </c>
      <c r="S37" s="208">
        <v>89</v>
      </c>
      <c r="T37" s="208">
        <v>88</v>
      </c>
      <c r="U37" s="208">
        <v>167</v>
      </c>
      <c r="V37" s="167">
        <f t="shared" si="13"/>
        <v>173</v>
      </c>
      <c r="W37" s="167">
        <f t="shared" si="14"/>
        <v>727</v>
      </c>
      <c r="X37" s="167">
        <f t="shared" si="15"/>
        <v>452</v>
      </c>
      <c r="Y37" s="167" t="s">
        <v>417</v>
      </c>
    </row>
    <row r="38" spans="1:25" ht="15" customHeight="1">
      <c r="A38" s="191"/>
      <c r="B38" s="458" t="s">
        <v>310</v>
      </c>
      <c r="C38" s="455"/>
      <c r="D38" s="364">
        <f t="shared" si="12"/>
        <v>3128</v>
      </c>
      <c r="E38" s="208">
        <v>122</v>
      </c>
      <c r="F38" s="208">
        <v>134</v>
      </c>
      <c r="G38" s="208">
        <v>188</v>
      </c>
      <c r="H38" s="208">
        <v>211</v>
      </c>
      <c r="I38" s="208">
        <v>137</v>
      </c>
      <c r="J38" s="208">
        <v>128</v>
      </c>
      <c r="K38" s="208">
        <v>128</v>
      </c>
      <c r="L38" s="208">
        <v>155</v>
      </c>
      <c r="M38" s="208">
        <v>180</v>
      </c>
      <c r="N38" s="208">
        <v>201</v>
      </c>
      <c r="O38" s="208">
        <v>215</v>
      </c>
      <c r="P38" s="208">
        <v>161</v>
      </c>
      <c r="Q38" s="208">
        <v>193</v>
      </c>
      <c r="R38" s="208">
        <v>210</v>
      </c>
      <c r="S38" s="208">
        <v>254</v>
      </c>
      <c r="T38" s="208">
        <v>220</v>
      </c>
      <c r="U38" s="208">
        <v>291</v>
      </c>
      <c r="V38" s="167">
        <f t="shared" si="13"/>
        <v>444</v>
      </c>
      <c r="W38" s="167">
        <f t="shared" si="14"/>
        <v>1709</v>
      </c>
      <c r="X38" s="167">
        <f t="shared" si="15"/>
        <v>975</v>
      </c>
      <c r="Y38" s="167" t="s">
        <v>417</v>
      </c>
    </row>
    <row r="39" spans="1:25" ht="15" customHeight="1">
      <c r="A39" s="191"/>
      <c r="B39" s="458" t="s">
        <v>311</v>
      </c>
      <c r="C39" s="455"/>
      <c r="D39" s="364">
        <f t="shared" si="12"/>
        <v>717</v>
      </c>
      <c r="E39" s="208">
        <v>28</v>
      </c>
      <c r="F39" s="208">
        <v>26</v>
      </c>
      <c r="G39" s="208">
        <v>40</v>
      </c>
      <c r="H39" s="208">
        <v>41</v>
      </c>
      <c r="I39" s="208">
        <v>23</v>
      </c>
      <c r="J39" s="208">
        <v>24</v>
      </c>
      <c r="K39" s="208">
        <v>37</v>
      </c>
      <c r="L39" s="208">
        <v>27</v>
      </c>
      <c r="M39" s="208">
        <v>40</v>
      </c>
      <c r="N39" s="208">
        <v>52</v>
      </c>
      <c r="O39" s="208">
        <v>58</v>
      </c>
      <c r="P39" s="208">
        <v>57</v>
      </c>
      <c r="Q39" s="208">
        <v>51</v>
      </c>
      <c r="R39" s="208">
        <v>57</v>
      </c>
      <c r="S39" s="208">
        <v>56</v>
      </c>
      <c r="T39" s="208">
        <v>49</v>
      </c>
      <c r="U39" s="208">
        <v>51</v>
      </c>
      <c r="V39" s="167">
        <f t="shared" si="13"/>
        <v>94</v>
      </c>
      <c r="W39" s="167">
        <f t="shared" si="14"/>
        <v>410</v>
      </c>
      <c r="X39" s="167">
        <f t="shared" si="15"/>
        <v>213</v>
      </c>
      <c r="Y39" s="167" t="s">
        <v>417</v>
      </c>
    </row>
    <row r="40" spans="1:25" ht="15" customHeight="1">
      <c r="A40" s="191"/>
      <c r="B40" s="458" t="s">
        <v>312</v>
      </c>
      <c r="C40" s="455"/>
      <c r="D40" s="364">
        <f t="shared" si="12"/>
        <v>1173</v>
      </c>
      <c r="E40" s="208">
        <v>45</v>
      </c>
      <c r="F40" s="208">
        <v>64</v>
      </c>
      <c r="G40" s="208">
        <v>72</v>
      </c>
      <c r="H40" s="208">
        <v>46</v>
      </c>
      <c r="I40" s="208">
        <v>44</v>
      </c>
      <c r="J40" s="208">
        <v>60</v>
      </c>
      <c r="K40" s="208">
        <v>47</v>
      </c>
      <c r="L40" s="208">
        <v>71</v>
      </c>
      <c r="M40" s="208">
        <v>79</v>
      </c>
      <c r="N40" s="208">
        <v>60</v>
      </c>
      <c r="O40" s="208">
        <v>83</v>
      </c>
      <c r="P40" s="208">
        <v>62</v>
      </c>
      <c r="Q40" s="208">
        <v>73</v>
      </c>
      <c r="R40" s="208">
        <v>102</v>
      </c>
      <c r="S40" s="208">
        <v>97</v>
      </c>
      <c r="T40" s="208">
        <v>93</v>
      </c>
      <c r="U40" s="208">
        <v>75</v>
      </c>
      <c r="V40" s="167">
        <f t="shared" si="13"/>
        <v>181</v>
      </c>
      <c r="W40" s="167">
        <f t="shared" si="14"/>
        <v>625</v>
      </c>
      <c r="X40" s="167">
        <f t="shared" si="15"/>
        <v>367</v>
      </c>
      <c r="Y40" s="167" t="s">
        <v>417</v>
      </c>
    </row>
    <row r="41" spans="1:25" ht="15" customHeight="1">
      <c r="A41" s="191"/>
      <c r="B41" s="189"/>
      <c r="C41" s="192"/>
      <c r="D41" s="21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208"/>
      <c r="W41" s="208"/>
      <c r="X41" s="208"/>
      <c r="Y41" s="168"/>
    </row>
    <row r="42" spans="1:25" s="201" customFormat="1" ht="15" customHeight="1">
      <c r="A42" s="441" t="s">
        <v>313</v>
      </c>
      <c r="B42" s="441"/>
      <c r="C42" s="453"/>
      <c r="D42" s="214">
        <f>SUM(D43:D47)</f>
        <v>96490</v>
      </c>
      <c r="E42" s="46">
        <f aca="true" t="shared" si="16" ref="E42:Y42">SUM(E43:E47)</f>
        <v>5199</v>
      </c>
      <c r="F42" s="46">
        <f t="shared" si="16"/>
        <v>5685</v>
      </c>
      <c r="G42" s="46">
        <f t="shared" si="16"/>
        <v>5786</v>
      </c>
      <c r="H42" s="46">
        <f t="shared" si="16"/>
        <v>5956</v>
      </c>
      <c r="I42" s="46">
        <f t="shared" si="16"/>
        <v>4927</v>
      </c>
      <c r="J42" s="46">
        <f t="shared" si="16"/>
        <v>6792</v>
      </c>
      <c r="K42" s="46">
        <f t="shared" si="16"/>
        <v>7137</v>
      </c>
      <c r="L42" s="46">
        <f t="shared" si="16"/>
        <v>6660</v>
      </c>
      <c r="M42" s="46">
        <f t="shared" si="16"/>
        <v>6109</v>
      </c>
      <c r="N42" s="46">
        <f t="shared" si="16"/>
        <v>6114</v>
      </c>
      <c r="O42" s="46">
        <f t="shared" si="16"/>
        <v>8001</v>
      </c>
      <c r="P42" s="46">
        <f t="shared" si="16"/>
        <v>6541</v>
      </c>
      <c r="Q42" s="46">
        <f t="shared" si="16"/>
        <v>5571</v>
      </c>
      <c r="R42" s="46">
        <f t="shared" si="16"/>
        <v>4783</v>
      </c>
      <c r="S42" s="46">
        <f t="shared" si="16"/>
        <v>4011</v>
      </c>
      <c r="T42" s="46">
        <f t="shared" si="16"/>
        <v>3127</v>
      </c>
      <c r="U42" s="46">
        <f t="shared" si="16"/>
        <v>3981</v>
      </c>
      <c r="V42" s="46">
        <f t="shared" si="16"/>
        <v>16670</v>
      </c>
      <c r="W42" s="46">
        <f t="shared" si="16"/>
        <v>63808</v>
      </c>
      <c r="X42" s="46">
        <f t="shared" si="16"/>
        <v>15902</v>
      </c>
      <c r="Y42" s="46">
        <f t="shared" si="16"/>
        <v>110</v>
      </c>
    </row>
    <row r="43" spans="1:25" ht="15" customHeight="1">
      <c r="A43" s="191"/>
      <c r="B43" s="458" t="s">
        <v>314</v>
      </c>
      <c r="C43" s="455"/>
      <c r="D43" s="364">
        <f>SUM(V43:Y43)</f>
        <v>35101</v>
      </c>
      <c r="E43" s="208">
        <v>2019</v>
      </c>
      <c r="F43" s="208">
        <v>2374</v>
      </c>
      <c r="G43" s="208">
        <v>2309</v>
      </c>
      <c r="H43" s="208">
        <v>2336</v>
      </c>
      <c r="I43" s="208">
        <v>1608</v>
      </c>
      <c r="J43" s="208">
        <v>2283</v>
      </c>
      <c r="K43" s="208">
        <v>2721</v>
      </c>
      <c r="L43" s="208">
        <v>2753</v>
      </c>
      <c r="M43" s="208">
        <v>2510</v>
      </c>
      <c r="N43" s="208">
        <v>2262</v>
      </c>
      <c r="O43" s="208">
        <v>2659</v>
      </c>
      <c r="P43" s="208">
        <v>2128</v>
      </c>
      <c r="Q43" s="208">
        <v>1730</v>
      </c>
      <c r="R43" s="208">
        <v>1610</v>
      </c>
      <c r="S43" s="208">
        <v>1380</v>
      </c>
      <c r="T43" s="208">
        <v>1097</v>
      </c>
      <c r="U43" s="208">
        <v>1265</v>
      </c>
      <c r="V43" s="167">
        <f>SUM(E43:G43)</f>
        <v>6702</v>
      </c>
      <c r="W43" s="167">
        <f>SUM(H43:Q43)</f>
        <v>22990</v>
      </c>
      <c r="X43" s="167">
        <f>SUM(R43:U43)</f>
        <v>5352</v>
      </c>
      <c r="Y43" s="167">
        <v>57</v>
      </c>
    </row>
    <row r="44" spans="1:25" ht="15" customHeight="1">
      <c r="A44" s="191"/>
      <c r="B44" s="458" t="s">
        <v>315</v>
      </c>
      <c r="C44" s="455"/>
      <c r="D44" s="364">
        <f>SUM(V44:Y44)</f>
        <v>10645</v>
      </c>
      <c r="E44" s="208">
        <v>417</v>
      </c>
      <c r="F44" s="208">
        <v>433</v>
      </c>
      <c r="G44" s="208">
        <v>489</v>
      </c>
      <c r="H44" s="208">
        <v>560</v>
      </c>
      <c r="I44" s="208">
        <v>514</v>
      </c>
      <c r="J44" s="208">
        <v>672</v>
      </c>
      <c r="K44" s="208">
        <v>638</v>
      </c>
      <c r="L44" s="208">
        <v>586</v>
      </c>
      <c r="M44" s="208">
        <v>520</v>
      </c>
      <c r="N44" s="208">
        <v>584</v>
      </c>
      <c r="O44" s="208">
        <v>1059</v>
      </c>
      <c r="P44" s="208">
        <v>888</v>
      </c>
      <c r="Q44" s="208">
        <v>821</v>
      </c>
      <c r="R44" s="208">
        <v>668</v>
      </c>
      <c r="S44" s="208">
        <v>505</v>
      </c>
      <c r="T44" s="208">
        <v>515</v>
      </c>
      <c r="U44" s="208">
        <v>776</v>
      </c>
      <c r="V44" s="167">
        <f>SUM(E44:G44)</f>
        <v>1339</v>
      </c>
      <c r="W44" s="167">
        <f>SUM(H44:Q44)</f>
        <v>6842</v>
      </c>
      <c r="X44" s="167">
        <f>SUM(R44:U44)</f>
        <v>2464</v>
      </c>
      <c r="Y44" s="167" t="s">
        <v>417</v>
      </c>
    </row>
    <row r="45" spans="1:25" ht="15" customHeight="1">
      <c r="A45" s="191"/>
      <c r="B45" s="458" t="s">
        <v>316</v>
      </c>
      <c r="C45" s="455"/>
      <c r="D45" s="364">
        <f>SUM(V45:Y45)</f>
        <v>11309</v>
      </c>
      <c r="E45" s="208">
        <v>590</v>
      </c>
      <c r="F45" s="208">
        <v>634</v>
      </c>
      <c r="G45" s="208">
        <v>601</v>
      </c>
      <c r="H45" s="208">
        <v>631</v>
      </c>
      <c r="I45" s="208">
        <v>497</v>
      </c>
      <c r="J45" s="208">
        <v>781</v>
      </c>
      <c r="K45" s="208">
        <v>729</v>
      </c>
      <c r="L45" s="208">
        <v>734</v>
      </c>
      <c r="M45" s="208">
        <v>591</v>
      </c>
      <c r="N45" s="208">
        <v>710</v>
      </c>
      <c r="O45" s="208">
        <v>1009</v>
      </c>
      <c r="P45" s="208">
        <v>839</v>
      </c>
      <c r="Q45" s="208">
        <v>723</v>
      </c>
      <c r="R45" s="208">
        <v>627</v>
      </c>
      <c r="S45" s="208">
        <v>578</v>
      </c>
      <c r="T45" s="208">
        <v>452</v>
      </c>
      <c r="U45" s="208">
        <v>582</v>
      </c>
      <c r="V45" s="167">
        <f>SUM(E45:G45)</f>
        <v>1825</v>
      </c>
      <c r="W45" s="167">
        <f>SUM(H45:Q45)</f>
        <v>7244</v>
      </c>
      <c r="X45" s="167">
        <f>SUM(R45:U45)</f>
        <v>2239</v>
      </c>
      <c r="Y45" s="167">
        <v>1</v>
      </c>
    </row>
    <row r="46" spans="1:25" ht="15" customHeight="1">
      <c r="A46" s="191"/>
      <c r="B46" s="454" t="s">
        <v>66</v>
      </c>
      <c r="C46" s="455"/>
      <c r="D46" s="364">
        <f>SUM(V46:Y46)</f>
        <v>12633</v>
      </c>
      <c r="E46" s="208">
        <v>763</v>
      </c>
      <c r="F46" s="208">
        <v>783</v>
      </c>
      <c r="G46" s="208">
        <v>732</v>
      </c>
      <c r="H46" s="208">
        <v>714</v>
      </c>
      <c r="I46" s="208">
        <v>574</v>
      </c>
      <c r="J46" s="208">
        <v>882</v>
      </c>
      <c r="K46" s="208">
        <v>1024</v>
      </c>
      <c r="L46" s="208">
        <v>870</v>
      </c>
      <c r="M46" s="208">
        <v>748</v>
      </c>
      <c r="N46" s="208">
        <v>765</v>
      </c>
      <c r="O46" s="208">
        <v>1018</v>
      </c>
      <c r="P46" s="208">
        <v>843</v>
      </c>
      <c r="Q46" s="208">
        <v>727</v>
      </c>
      <c r="R46" s="208">
        <v>696</v>
      </c>
      <c r="S46" s="208">
        <v>564</v>
      </c>
      <c r="T46" s="208">
        <v>406</v>
      </c>
      <c r="U46" s="208">
        <v>523</v>
      </c>
      <c r="V46" s="167">
        <f>SUM(E46:G46)</f>
        <v>2278</v>
      </c>
      <c r="W46" s="167">
        <f>SUM(H46:Q46)</f>
        <v>8165</v>
      </c>
      <c r="X46" s="167">
        <f>SUM(R46:U46)</f>
        <v>2189</v>
      </c>
      <c r="Y46" s="167">
        <v>1</v>
      </c>
    </row>
    <row r="47" spans="1:25" ht="15" customHeight="1">
      <c r="A47" s="191"/>
      <c r="B47" s="458" t="s">
        <v>317</v>
      </c>
      <c r="C47" s="455"/>
      <c r="D47" s="364">
        <f>SUM(V47:Y47)</f>
        <v>26802</v>
      </c>
      <c r="E47" s="208">
        <v>1410</v>
      </c>
      <c r="F47" s="208">
        <v>1461</v>
      </c>
      <c r="G47" s="208">
        <v>1655</v>
      </c>
      <c r="H47" s="208">
        <v>1715</v>
      </c>
      <c r="I47" s="208">
        <v>1734</v>
      </c>
      <c r="J47" s="208">
        <v>2174</v>
      </c>
      <c r="K47" s="208">
        <v>2025</v>
      </c>
      <c r="L47" s="208">
        <v>1717</v>
      </c>
      <c r="M47" s="208">
        <v>1740</v>
      </c>
      <c r="N47" s="208">
        <v>1793</v>
      </c>
      <c r="O47" s="208">
        <v>2256</v>
      </c>
      <c r="P47" s="208">
        <v>1843</v>
      </c>
      <c r="Q47" s="208">
        <v>1570</v>
      </c>
      <c r="R47" s="208">
        <v>1182</v>
      </c>
      <c r="S47" s="208">
        <v>984</v>
      </c>
      <c r="T47" s="208">
        <v>657</v>
      </c>
      <c r="U47" s="208">
        <v>835</v>
      </c>
      <c r="V47" s="167">
        <f>SUM(E47:G47)</f>
        <v>4526</v>
      </c>
      <c r="W47" s="167">
        <f>SUM(H47:Q47)</f>
        <v>18567</v>
      </c>
      <c r="X47" s="167">
        <f>SUM(R47:U47)</f>
        <v>3658</v>
      </c>
      <c r="Y47" s="167">
        <v>51</v>
      </c>
    </row>
    <row r="48" spans="1:25" ht="15" customHeight="1">
      <c r="A48" s="191"/>
      <c r="B48" s="189"/>
      <c r="C48" s="192"/>
      <c r="D48" s="21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208"/>
      <c r="W48" s="208"/>
      <c r="X48" s="208"/>
      <c r="Y48" s="168"/>
    </row>
    <row r="49" spans="1:25" s="201" customFormat="1" ht="15" customHeight="1">
      <c r="A49" s="441" t="s">
        <v>318</v>
      </c>
      <c r="B49" s="441"/>
      <c r="C49" s="453"/>
      <c r="D49" s="214">
        <f>SUM(D50:D53)</f>
        <v>40579</v>
      </c>
      <c r="E49" s="46">
        <f aca="true" t="shared" si="17" ref="E49:X49">SUM(E50:E53)</f>
        <v>1623</v>
      </c>
      <c r="F49" s="46">
        <f t="shared" si="17"/>
        <v>1767</v>
      </c>
      <c r="G49" s="46">
        <f t="shared" si="17"/>
        <v>1967</v>
      </c>
      <c r="H49" s="46">
        <f t="shared" si="17"/>
        <v>2374</v>
      </c>
      <c r="I49" s="46">
        <f t="shared" si="17"/>
        <v>1235</v>
      </c>
      <c r="J49" s="46">
        <f t="shared" si="17"/>
        <v>2049</v>
      </c>
      <c r="K49" s="46">
        <f t="shared" si="17"/>
        <v>1996</v>
      </c>
      <c r="L49" s="46">
        <f t="shared" si="17"/>
        <v>1929</v>
      </c>
      <c r="M49" s="46">
        <f t="shared" si="17"/>
        <v>2202</v>
      </c>
      <c r="N49" s="46">
        <f t="shared" si="17"/>
        <v>2771</v>
      </c>
      <c r="O49" s="46">
        <f t="shared" si="17"/>
        <v>3778</v>
      </c>
      <c r="P49" s="46">
        <f t="shared" si="17"/>
        <v>3082</v>
      </c>
      <c r="Q49" s="46">
        <f t="shared" si="17"/>
        <v>2784</v>
      </c>
      <c r="R49" s="46">
        <f t="shared" si="17"/>
        <v>2903</v>
      </c>
      <c r="S49" s="46">
        <f t="shared" si="17"/>
        <v>2755</v>
      </c>
      <c r="T49" s="46">
        <f t="shared" si="17"/>
        <v>2320</v>
      </c>
      <c r="U49" s="46">
        <f t="shared" si="17"/>
        <v>3044</v>
      </c>
      <c r="V49" s="46">
        <f t="shared" si="17"/>
        <v>5357</v>
      </c>
      <c r="W49" s="46">
        <f t="shared" si="17"/>
        <v>24200</v>
      </c>
      <c r="X49" s="46">
        <f t="shared" si="17"/>
        <v>11022</v>
      </c>
      <c r="Y49" s="46" t="s">
        <v>156</v>
      </c>
    </row>
    <row r="50" spans="1:25" ht="15" customHeight="1">
      <c r="A50" s="191"/>
      <c r="B50" s="458" t="s">
        <v>319</v>
      </c>
      <c r="C50" s="455"/>
      <c r="D50" s="364">
        <f>SUM(V50:Y50)</f>
        <v>9321</v>
      </c>
      <c r="E50" s="208">
        <v>250</v>
      </c>
      <c r="F50" s="208">
        <v>333</v>
      </c>
      <c r="G50" s="208">
        <v>408</v>
      </c>
      <c r="H50" s="208">
        <v>511</v>
      </c>
      <c r="I50" s="208">
        <v>103</v>
      </c>
      <c r="J50" s="208">
        <v>221</v>
      </c>
      <c r="K50" s="208">
        <v>316</v>
      </c>
      <c r="L50" s="208">
        <v>342</v>
      </c>
      <c r="M50" s="208">
        <v>458</v>
      </c>
      <c r="N50" s="208">
        <v>627</v>
      </c>
      <c r="O50" s="208">
        <v>929</v>
      </c>
      <c r="P50" s="208">
        <v>864</v>
      </c>
      <c r="Q50" s="208">
        <v>751</v>
      </c>
      <c r="R50" s="208">
        <v>829</v>
      </c>
      <c r="S50" s="208">
        <v>766</v>
      </c>
      <c r="T50" s="208">
        <v>673</v>
      </c>
      <c r="U50" s="208">
        <v>940</v>
      </c>
      <c r="V50" s="167">
        <f>SUM(E50:G50)</f>
        <v>991</v>
      </c>
      <c r="W50" s="167">
        <f>SUM(H50:Q50)</f>
        <v>5122</v>
      </c>
      <c r="X50" s="167">
        <f>SUM(R50:U50)</f>
        <v>3208</v>
      </c>
      <c r="Y50" s="167" t="s">
        <v>417</v>
      </c>
    </row>
    <row r="51" spans="1:25" ht="15" customHeight="1">
      <c r="A51" s="191"/>
      <c r="B51" s="458" t="s">
        <v>320</v>
      </c>
      <c r="C51" s="455"/>
      <c r="D51" s="364">
        <f>SUM(V51:Y51)</f>
        <v>7237</v>
      </c>
      <c r="E51" s="208">
        <v>315</v>
      </c>
      <c r="F51" s="208">
        <v>353</v>
      </c>
      <c r="G51" s="208">
        <v>387</v>
      </c>
      <c r="H51" s="208">
        <v>442</v>
      </c>
      <c r="I51" s="208">
        <v>293</v>
      </c>
      <c r="J51" s="208">
        <v>408</v>
      </c>
      <c r="K51" s="208">
        <v>410</v>
      </c>
      <c r="L51" s="208">
        <v>356</v>
      </c>
      <c r="M51" s="208">
        <v>380</v>
      </c>
      <c r="N51" s="208">
        <v>474</v>
      </c>
      <c r="O51" s="208">
        <v>674</v>
      </c>
      <c r="P51" s="208">
        <v>492</v>
      </c>
      <c r="Q51" s="208">
        <v>439</v>
      </c>
      <c r="R51" s="208">
        <v>464</v>
      </c>
      <c r="S51" s="208">
        <v>483</v>
      </c>
      <c r="T51" s="208">
        <v>397</v>
      </c>
      <c r="U51" s="208">
        <v>470</v>
      </c>
      <c r="V51" s="167">
        <f>SUM(E51:G51)</f>
        <v>1055</v>
      </c>
      <c r="W51" s="167">
        <f>SUM(H51:Q51)</f>
        <v>4368</v>
      </c>
      <c r="X51" s="167">
        <f>SUM(R51:U51)</f>
        <v>1814</v>
      </c>
      <c r="Y51" s="167" t="s">
        <v>417</v>
      </c>
    </row>
    <row r="52" spans="1:25" ht="15" customHeight="1">
      <c r="A52" s="191"/>
      <c r="B52" s="458" t="s">
        <v>321</v>
      </c>
      <c r="C52" s="455"/>
      <c r="D52" s="364">
        <f>SUM(V52:Y52)</f>
        <v>15515</v>
      </c>
      <c r="E52" s="208">
        <v>658</v>
      </c>
      <c r="F52" s="208">
        <v>686</v>
      </c>
      <c r="G52" s="208">
        <v>754</v>
      </c>
      <c r="H52" s="208">
        <v>918</v>
      </c>
      <c r="I52" s="208">
        <v>491</v>
      </c>
      <c r="J52" s="208">
        <v>896</v>
      </c>
      <c r="K52" s="208">
        <v>795</v>
      </c>
      <c r="L52" s="208">
        <v>775</v>
      </c>
      <c r="M52" s="208">
        <v>888</v>
      </c>
      <c r="N52" s="208">
        <v>1149</v>
      </c>
      <c r="O52" s="208">
        <v>1409</v>
      </c>
      <c r="P52" s="208">
        <v>1098</v>
      </c>
      <c r="Q52" s="208">
        <v>1008</v>
      </c>
      <c r="R52" s="208">
        <v>1078</v>
      </c>
      <c r="S52" s="208">
        <v>1020</v>
      </c>
      <c r="T52" s="208">
        <v>856</v>
      </c>
      <c r="U52" s="208">
        <v>1036</v>
      </c>
      <c r="V52" s="167">
        <f>SUM(E52:G52)</f>
        <v>2098</v>
      </c>
      <c r="W52" s="167">
        <f>SUM(H52:Q52)</f>
        <v>9427</v>
      </c>
      <c r="X52" s="167">
        <f>SUM(R52:U52)</f>
        <v>3990</v>
      </c>
      <c r="Y52" s="167" t="s">
        <v>417</v>
      </c>
    </row>
    <row r="53" spans="1:25" ht="15" customHeight="1">
      <c r="A53" s="191"/>
      <c r="B53" s="458" t="s">
        <v>322</v>
      </c>
      <c r="C53" s="455"/>
      <c r="D53" s="364">
        <f>SUM(V53:Y53)</f>
        <v>8506</v>
      </c>
      <c r="E53" s="208">
        <v>400</v>
      </c>
      <c r="F53" s="208">
        <v>395</v>
      </c>
      <c r="G53" s="208">
        <v>418</v>
      </c>
      <c r="H53" s="208">
        <v>503</v>
      </c>
      <c r="I53" s="208">
        <v>348</v>
      </c>
      <c r="J53" s="208">
        <v>524</v>
      </c>
      <c r="K53" s="208">
        <v>475</v>
      </c>
      <c r="L53" s="208">
        <v>456</v>
      </c>
      <c r="M53" s="208">
        <v>476</v>
      </c>
      <c r="N53" s="208">
        <v>521</v>
      </c>
      <c r="O53" s="208">
        <v>766</v>
      </c>
      <c r="P53" s="208">
        <v>628</v>
      </c>
      <c r="Q53" s="208">
        <v>586</v>
      </c>
      <c r="R53" s="208">
        <v>532</v>
      </c>
      <c r="S53" s="208">
        <v>486</v>
      </c>
      <c r="T53" s="208">
        <v>394</v>
      </c>
      <c r="U53" s="208">
        <v>598</v>
      </c>
      <c r="V53" s="167">
        <f>SUM(E53:G53)</f>
        <v>1213</v>
      </c>
      <c r="W53" s="167">
        <f>SUM(H53:Q53)</f>
        <v>5283</v>
      </c>
      <c r="X53" s="167">
        <f>SUM(R53:U53)</f>
        <v>2010</v>
      </c>
      <c r="Y53" s="167" t="s">
        <v>417</v>
      </c>
    </row>
    <row r="54" spans="1:25" ht="15" customHeight="1">
      <c r="A54" s="191"/>
      <c r="B54" s="189"/>
      <c r="C54" s="192"/>
      <c r="D54" s="21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208"/>
      <c r="W54" s="208"/>
      <c r="X54" s="208"/>
      <c r="Y54" s="168"/>
    </row>
    <row r="55" spans="1:25" s="201" customFormat="1" ht="15" customHeight="1">
      <c r="A55" s="441" t="s">
        <v>323</v>
      </c>
      <c r="B55" s="441"/>
      <c r="C55" s="453"/>
      <c r="D55" s="214">
        <f>SUM(D56:D61)</f>
        <v>35412</v>
      </c>
      <c r="E55" s="46">
        <f aca="true" t="shared" si="18" ref="E55:Y55">SUM(E56:E61)</f>
        <v>1433</v>
      </c>
      <c r="F55" s="46">
        <f t="shared" si="18"/>
        <v>1558</v>
      </c>
      <c r="G55" s="46">
        <f t="shared" si="18"/>
        <v>1778</v>
      </c>
      <c r="H55" s="46">
        <f t="shared" si="18"/>
        <v>2112</v>
      </c>
      <c r="I55" s="46">
        <f t="shared" si="18"/>
        <v>1124</v>
      </c>
      <c r="J55" s="46">
        <f t="shared" si="18"/>
        <v>1681</v>
      </c>
      <c r="K55" s="46">
        <f t="shared" si="18"/>
        <v>1771</v>
      </c>
      <c r="L55" s="46">
        <f t="shared" si="18"/>
        <v>1697</v>
      </c>
      <c r="M55" s="46">
        <f t="shared" si="18"/>
        <v>1986</v>
      </c>
      <c r="N55" s="46">
        <f t="shared" si="18"/>
        <v>2389</v>
      </c>
      <c r="O55" s="46">
        <f t="shared" si="18"/>
        <v>3137</v>
      </c>
      <c r="P55" s="46">
        <f t="shared" si="18"/>
        <v>2585</v>
      </c>
      <c r="Q55" s="46">
        <f t="shared" si="18"/>
        <v>2517</v>
      </c>
      <c r="R55" s="46">
        <f t="shared" si="18"/>
        <v>2597</v>
      </c>
      <c r="S55" s="46">
        <f t="shared" si="18"/>
        <v>2522</v>
      </c>
      <c r="T55" s="46">
        <f t="shared" si="18"/>
        <v>1969</v>
      </c>
      <c r="U55" s="46">
        <f t="shared" si="18"/>
        <v>2552</v>
      </c>
      <c r="V55" s="46">
        <f t="shared" si="18"/>
        <v>4769</v>
      </c>
      <c r="W55" s="46">
        <f t="shared" si="18"/>
        <v>20999</v>
      </c>
      <c r="X55" s="46">
        <f t="shared" si="18"/>
        <v>9640</v>
      </c>
      <c r="Y55" s="46">
        <f t="shared" si="18"/>
        <v>4</v>
      </c>
    </row>
    <row r="56" spans="1:25" ht="15" customHeight="1">
      <c r="A56" s="191"/>
      <c r="B56" s="454" t="s">
        <v>74</v>
      </c>
      <c r="C56" s="455"/>
      <c r="D56" s="364">
        <f aca="true" t="shared" si="19" ref="D56:D61">SUM(V56:Y56)</f>
        <v>5875</v>
      </c>
      <c r="E56" s="208">
        <v>243</v>
      </c>
      <c r="F56" s="208">
        <v>248</v>
      </c>
      <c r="G56" s="208">
        <v>310</v>
      </c>
      <c r="H56" s="208">
        <v>354</v>
      </c>
      <c r="I56" s="208">
        <v>254</v>
      </c>
      <c r="J56" s="208">
        <v>305</v>
      </c>
      <c r="K56" s="208">
        <v>322</v>
      </c>
      <c r="L56" s="208">
        <v>263</v>
      </c>
      <c r="M56" s="208">
        <v>336</v>
      </c>
      <c r="N56" s="208">
        <v>399</v>
      </c>
      <c r="O56" s="208">
        <v>535</v>
      </c>
      <c r="P56" s="208">
        <v>412</v>
      </c>
      <c r="Q56" s="208">
        <v>411</v>
      </c>
      <c r="R56" s="208">
        <v>406</v>
      </c>
      <c r="S56" s="208">
        <v>401</v>
      </c>
      <c r="T56" s="208">
        <v>293</v>
      </c>
      <c r="U56" s="208">
        <v>383</v>
      </c>
      <c r="V56" s="167">
        <f aca="true" t="shared" si="20" ref="V56:V61">SUM(E56:G56)</f>
        <v>801</v>
      </c>
      <c r="W56" s="167">
        <f aca="true" t="shared" si="21" ref="W56:W61">SUM(H56:Q56)</f>
        <v>3591</v>
      </c>
      <c r="X56" s="167">
        <f aca="true" t="shared" si="22" ref="X56:X61">SUM(R56:U56)</f>
        <v>1483</v>
      </c>
      <c r="Y56" s="167" t="s">
        <v>417</v>
      </c>
    </row>
    <row r="57" spans="1:25" ht="15" customHeight="1">
      <c r="A57" s="191"/>
      <c r="B57" s="458" t="s">
        <v>324</v>
      </c>
      <c r="C57" s="455"/>
      <c r="D57" s="364">
        <f t="shared" si="19"/>
        <v>5611</v>
      </c>
      <c r="E57" s="208">
        <v>276</v>
      </c>
      <c r="F57" s="208">
        <v>276</v>
      </c>
      <c r="G57" s="208">
        <v>290</v>
      </c>
      <c r="H57" s="208">
        <v>319</v>
      </c>
      <c r="I57" s="208">
        <v>172</v>
      </c>
      <c r="J57" s="208">
        <v>368</v>
      </c>
      <c r="K57" s="208">
        <v>317</v>
      </c>
      <c r="L57" s="208">
        <v>261</v>
      </c>
      <c r="M57" s="208">
        <v>342</v>
      </c>
      <c r="N57" s="208">
        <v>339</v>
      </c>
      <c r="O57" s="208">
        <v>547</v>
      </c>
      <c r="P57" s="208">
        <v>389</v>
      </c>
      <c r="Q57" s="208">
        <v>379</v>
      </c>
      <c r="R57" s="208">
        <v>354</v>
      </c>
      <c r="S57" s="208">
        <v>347</v>
      </c>
      <c r="T57" s="208">
        <v>294</v>
      </c>
      <c r="U57" s="208">
        <v>338</v>
      </c>
      <c r="V57" s="167">
        <f t="shared" si="20"/>
        <v>842</v>
      </c>
      <c r="W57" s="167">
        <f t="shared" si="21"/>
        <v>3433</v>
      </c>
      <c r="X57" s="167">
        <f t="shared" si="22"/>
        <v>1333</v>
      </c>
      <c r="Y57" s="167">
        <v>3</v>
      </c>
    </row>
    <row r="58" spans="1:25" ht="15" customHeight="1">
      <c r="A58" s="191"/>
      <c r="B58" s="458" t="s">
        <v>325</v>
      </c>
      <c r="C58" s="455"/>
      <c r="D58" s="364">
        <f t="shared" si="19"/>
        <v>7173</v>
      </c>
      <c r="E58" s="208">
        <v>252</v>
      </c>
      <c r="F58" s="208">
        <v>300</v>
      </c>
      <c r="G58" s="208">
        <v>349</v>
      </c>
      <c r="H58" s="208">
        <v>458</v>
      </c>
      <c r="I58" s="208">
        <v>162</v>
      </c>
      <c r="J58" s="208">
        <v>250</v>
      </c>
      <c r="K58" s="208">
        <v>286</v>
      </c>
      <c r="L58" s="208">
        <v>313</v>
      </c>
      <c r="M58" s="208">
        <v>391</v>
      </c>
      <c r="N58" s="208">
        <v>506</v>
      </c>
      <c r="O58" s="208">
        <v>584</v>
      </c>
      <c r="P58" s="208">
        <v>506</v>
      </c>
      <c r="Q58" s="208">
        <v>553</v>
      </c>
      <c r="R58" s="208">
        <v>585</v>
      </c>
      <c r="S58" s="208">
        <v>552</v>
      </c>
      <c r="T58" s="208">
        <v>470</v>
      </c>
      <c r="U58" s="208">
        <v>656</v>
      </c>
      <c r="V58" s="167">
        <f t="shared" si="20"/>
        <v>901</v>
      </c>
      <c r="W58" s="167">
        <f t="shared" si="21"/>
        <v>4009</v>
      </c>
      <c r="X58" s="167">
        <f t="shared" si="22"/>
        <v>2263</v>
      </c>
      <c r="Y58" s="167" t="s">
        <v>417</v>
      </c>
    </row>
    <row r="59" spans="1:25" ht="15" customHeight="1">
      <c r="A59" s="191"/>
      <c r="B59" s="458" t="s">
        <v>326</v>
      </c>
      <c r="C59" s="455"/>
      <c r="D59" s="364">
        <f t="shared" si="19"/>
        <v>8537</v>
      </c>
      <c r="E59" s="208">
        <v>343</v>
      </c>
      <c r="F59" s="208">
        <v>386</v>
      </c>
      <c r="G59" s="208">
        <v>426</v>
      </c>
      <c r="H59" s="208">
        <v>487</v>
      </c>
      <c r="I59" s="208">
        <v>269</v>
      </c>
      <c r="J59" s="208">
        <v>397</v>
      </c>
      <c r="K59" s="208">
        <v>481</v>
      </c>
      <c r="L59" s="208">
        <v>446</v>
      </c>
      <c r="M59" s="208">
        <v>457</v>
      </c>
      <c r="N59" s="208">
        <v>596</v>
      </c>
      <c r="O59" s="208">
        <v>754</v>
      </c>
      <c r="P59" s="208">
        <v>643</v>
      </c>
      <c r="Q59" s="208">
        <v>603</v>
      </c>
      <c r="R59" s="208">
        <v>593</v>
      </c>
      <c r="S59" s="208">
        <v>622</v>
      </c>
      <c r="T59" s="208">
        <v>470</v>
      </c>
      <c r="U59" s="208">
        <v>564</v>
      </c>
      <c r="V59" s="167">
        <f t="shared" si="20"/>
        <v>1155</v>
      </c>
      <c r="W59" s="167">
        <f t="shared" si="21"/>
        <v>5133</v>
      </c>
      <c r="X59" s="167">
        <f t="shared" si="22"/>
        <v>2249</v>
      </c>
      <c r="Y59" s="167" t="s">
        <v>417</v>
      </c>
    </row>
    <row r="60" spans="1:25" ht="15" customHeight="1">
      <c r="A60" s="191"/>
      <c r="B60" s="454" t="s">
        <v>78</v>
      </c>
      <c r="C60" s="455"/>
      <c r="D60" s="364">
        <f t="shared" si="19"/>
        <v>3262</v>
      </c>
      <c r="E60" s="208">
        <v>123</v>
      </c>
      <c r="F60" s="208">
        <v>132</v>
      </c>
      <c r="G60" s="208">
        <v>167</v>
      </c>
      <c r="H60" s="208">
        <v>225</v>
      </c>
      <c r="I60" s="208">
        <v>132</v>
      </c>
      <c r="J60" s="208">
        <v>151</v>
      </c>
      <c r="K60" s="208">
        <v>136</v>
      </c>
      <c r="L60" s="208">
        <v>139</v>
      </c>
      <c r="M60" s="208">
        <v>166</v>
      </c>
      <c r="N60" s="208">
        <v>237</v>
      </c>
      <c r="O60" s="208">
        <v>281</v>
      </c>
      <c r="P60" s="208">
        <v>203</v>
      </c>
      <c r="Q60" s="208">
        <v>203</v>
      </c>
      <c r="R60" s="208">
        <v>243</v>
      </c>
      <c r="S60" s="208">
        <v>256</v>
      </c>
      <c r="T60" s="208">
        <v>210</v>
      </c>
      <c r="U60" s="208">
        <v>258</v>
      </c>
      <c r="V60" s="167">
        <f t="shared" si="20"/>
        <v>422</v>
      </c>
      <c r="W60" s="167">
        <f t="shared" si="21"/>
        <v>1873</v>
      </c>
      <c r="X60" s="167">
        <f t="shared" si="22"/>
        <v>967</v>
      </c>
      <c r="Y60" s="167" t="s">
        <v>417</v>
      </c>
    </row>
    <row r="61" spans="1:25" ht="15" customHeight="1">
      <c r="A61" s="191"/>
      <c r="B61" s="458" t="s">
        <v>327</v>
      </c>
      <c r="C61" s="455"/>
      <c r="D61" s="364">
        <f t="shared" si="19"/>
        <v>4954</v>
      </c>
      <c r="E61" s="208">
        <v>196</v>
      </c>
      <c r="F61" s="208">
        <v>216</v>
      </c>
      <c r="G61" s="208">
        <v>236</v>
      </c>
      <c r="H61" s="208">
        <v>269</v>
      </c>
      <c r="I61" s="208">
        <v>135</v>
      </c>
      <c r="J61" s="208">
        <v>210</v>
      </c>
      <c r="K61" s="208">
        <v>229</v>
      </c>
      <c r="L61" s="208">
        <v>275</v>
      </c>
      <c r="M61" s="208">
        <v>294</v>
      </c>
      <c r="N61" s="208">
        <v>312</v>
      </c>
      <c r="O61" s="208">
        <v>436</v>
      </c>
      <c r="P61" s="208">
        <v>432</v>
      </c>
      <c r="Q61" s="208">
        <v>368</v>
      </c>
      <c r="R61" s="208">
        <v>416</v>
      </c>
      <c r="S61" s="208">
        <v>344</v>
      </c>
      <c r="T61" s="208">
        <v>232</v>
      </c>
      <c r="U61" s="208">
        <v>353</v>
      </c>
      <c r="V61" s="167">
        <f t="shared" si="20"/>
        <v>648</v>
      </c>
      <c r="W61" s="167">
        <f t="shared" si="21"/>
        <v>2960</v>
      </c>
      <c r="X61" s="167">
        <f t="shared" si="22"/>
        <v>1345</v>
      </c>
      <c r="Y61" s="167">
        <v>1</v>
      </c>
    </row>
    <row r="62" spans="1:25" ht="15" customHeight="1">
      <c r="A62" s="191"/>
      <c r="B62" s="189"/>
      <c r="C62" s="192"/>
      <c r="D62" s="21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208"/>
      <c r="W62" s="208"/>
      <c r="X62" s="208"/>
      <c r="Y62" s="168"/>
    </row>
    <row r="63" spans="1:25" s="201" customFormat="1" ht="15" customHeight="1">
      <c r="A63" s="441" t="s">
        <v>328</v>
      </c>
      <c r="B63" s="441"/>
      <c r="C63" s="453"/>
      <c r="D63" s="214">
        <f>SUM(D64:D67)</f>
        <v>33975</v>
      </c>
      <c r="E63" s="46">
        <f aca="true" t="shared" si="23" ref="E63:Y63">SUM(E64:E67)</f>
        <v>891</v>
      </c>
      <c r="F63" s="46">
        <f t="shared" si="23"/>
        <v>1149</v>
      </c>
      <c r="G63" s="46">
        <f t="shared" si="23"/>
        <v>1412</v>
      </c>
      <c r="H63" s="46">
        <f t="shared" si="23"/>
        <v>1864</v>
      </c>
      <c r="I63" s="46">
        <f t="shared" si="23"/>
        <v>693</v>
      </c>
      <c r="J63" s="46">
        <f t="shared" si="23"/>
        <v>977</v>
      </c>
      <c r="K63" s="46">
        <f t="shared" si="23"/>
        <v>1145</v>
      </c>
      <c r="L63" s="46">
        <f t="shared" si="23"/>
        <v>1217</v>
      </c>
      <c r="M63" s="46">
        <f t="shared" si="23"/>
        <v>1655</v>
      </c>
      <c r="N63" s="46">
        <f t="shared" si="23"/>
        <v>2317</v>
      </c>
      <c r="O63" s="46">
        <f t="shared" si="23"/>
        <v>3064</v>
      </c>
      <c r="P63" s="46">
        <f t="shared" si="23"/>
        <v>2510</v>
      </c>
      <c r="Q63" s="46">
        <f t="shared" si="23"/>
        <v>2603</v>
      </c>
      <c r="R63" s="46">
        <f t="shared" si="23"/>
        <v>3194</v>
      </c>
      <c r="S63" s="46">
        <f t="shared" si="23"/>
        <v>3311</v>
      </c>
      <c r="T63" s="46">
        <f t="shared" si="23"/>
        <v>2768</v>
      </c>
      <c r="U63" s="46">
        <f t="shared" si="23"/>
        <v>3200</v>
      </c>
      <c r="V63" s="46">
        <f t="shared" si="23"/>
        <v>3452</v>
      </c>
      <c r="W63" s="46">
        <f t="shared" si="23"/>
        <v>18045</v>
      </c>
      <c r="X63" s="46">
        <f t="shared" si="23"/>
        <v>12473</v>
      </c>
      <c r="Y63" s="46">
        <f t="shared" si="23"/>
        <v>5</v>
      </c>
    </row>
    <row r="64" spans="1:25" ht="15" customHeight="1">
      <c r="A64" s="191"/>
      <c r="B64" s="458" t="s">
        <v>329</v>
      </c>
      <c r="C64" s="455"/>
      <c r="D64" s="364">
        <f>SUM(V64:Y64)</f>
        <v>10893</v>
      </c>
      <c r="E64" s="208">
        <v>308</v>
      </c>
      <c r="F64" s="208">
        <v>397</v>
      </c>
      <c r="G64" s="208">
        <v>452</v>
      </c>
      <c r="H64" s="208">
        <v>627</v>
      </c>
      <c r="I64" s="208">
        <v>304</v>
      </c>
      <c r="J64" s="208">
        <v>357</v>
      </c>
      <c r="K64" s="208">
        <v>410</v>
      </c>
      <c r="L64" s="208">
        <v>471</v>
      </c>
      <c r="M64" s="208">
        <v>547</v>
      </c>
      <c r="N64" s="208">
        <v>761</v>
      </c>
      <c r="O64" s="208">
        <v>983</v>
      </c>
      <c r="P64" s="208">
        <v>782</v>
      </c>
      <c r="Q64" s="208">
        <v>798</v>
      </c>
      <c r="R64" s="208">
        <v>957</v>
      </c>
      <c r="S64" s="208">
        <v>965</v>
      </c>
      <c r="T64" s="208">
        <v>854</v>
      </c>
      <c r="U64" s="208">
        <v>918</v>
      </c>
      <c r="V64" s="167">
        <f>SUM(E64:G64)</f>
        <v>1157</v>
      </c>
      <c r="W64" s="167">
        <f>SUM(H64:Q64)</f>
        <v>6040</v>
      </c>
      <c r="X64" s="167">
        <f>SUM(R64:U64)</f>
        <v>3694</v>
      </c>
      <c r="Y64" s="167">
        <v>2</v>
      </c>
    </row>
    <row r="65" spans="1:25" ht="15" customHeight="1">
      <c r="A65" s="191"/>
      <c r="B65" s="458" t="s">
        <v>330</v>
      </c>
      <c r="C65" s="455"/>
      <c r="D65" s="364">
        <f>SUM(V65:Y65)</f>
        <v>7769</v>
      </c>
      <c r="E65" s="208">
        <v>153</v>
      </c>
      <c r="F65" s="208">
        <v>179</v>
      </c>
      <c r="G65" s="208">
        <v>224</v>
      </c>
      <c r="H65" s="208">
        <v>313</v>
      </c>
      <c r="I65" s="208">
        <v>63</v>
      </c>
      <c r="J65" s="208">
        <v>139</v>
      </c>
      <c r="K65" s="208">
        <v>171</v>
      </c>
      <c r="L65" s="208">
        <v>186</v>
      </c>
      <c r="M65" s="208">
        <v>276</v>
      </c>
      <c r="N65" s="208">
        <v>457</v>
      </c>
      <c r="O65" s="208">
        <v>719</v>
      </c>
      <c r="P65" s="208">
        <v>613</v>
      </c>
      <c r="Q65" s="208">
        <v>716</v>
      </c>
      <c r="R65" s="208">
        <v>860</v>
      </c>
      <c r="S65" s="208">
        <v>939</v>
      </c>
      <c r="T65" s="208">
        <v>773</v>
      </c>
      <c r="U65" s="208">
        <v>985</v>
      </c>
      <c r="V65" s="167">
        <f>SUM(E65:G65)</f>
        <v>556</v>
      </c>
      <c r="W65" s="167">
        <f>SUM(H65:Q65)</f>
        <v>3653</v>
      </c>
      <c r="X65" s="167">
        <f>SUM(R65:U65)</f>
        <v>3557</v>
      </c>
      <c r="Y65" s="167">
        <v>3</v>
      </c>
    </row>
    <row r="66" spans="1:25" ht="15" customHeight="1">
      <c r="A66" s="191"/>
      <c r="B66" s="458" t="s">
        <v>331</v>
      </c>
      <c r="C66" s="455"/>
      <c r="D66" s="364">
        <f>SUM(V66:Y66)</f>
        <v>10924</v>
      </c>
      <c r="E66" s="208">
        <v>287</v>
      </c>
      <c r="F66" s="208">
        <v>416</v>
      </c>
      <c r="G66" s="208">
        <v>522</v>
      </c>
      <c r="H66" s="208">
        <v>664</v>
      </c>
      <c r="I66" s="208">
        <v>235</v>
      </c>
      <c r="J66" s="208">
        <v>319</v>
      </c>
      <c r="K66" s="208">
        <v>396</v>
      </c>
      <c r="L66" s="208">
        <v>400</v>
      </c>
      <c r="M66" s="208">
        <v>615</v>
      </c>
      <c r="N66" s="208">
        <v>787</v>
      </c>
      <c r="O66" s="208">
        <v>1007</v>
      </c>
      <c r="P66" s="208">
        <v>803</v>
      </c>
      <c r="Q66" s="208">
        <v>814</v>
      </c>
      <c r="R66" s="208">
        <v>1010</v>
      </c>
      <c r="S66" s="208">
        <v>997</v>
      </c>
      <c r="T66" s="208">
        <v>792</v>
      </c>
      <c r="U66" s="208">
        <v>860</v>
      </c>
      <c r="V66" s="167">
        <f>SUM(E66:G66)</f>
        <v>1225</v>
      </c>
      <c r="W66" s="167">
        <f>SUM(H66:Q66)</f>
        <v>6040</v>
      </c>
      <c r="X66" s="167">
        <f>SUM(R66:U66)</f>
        <v>3659</v>
      </c>
      <c r="Y66" s="167" t="s">
        <v>417</v>
      </c>
    </row>
    <row r="67" spans="1:25" ht="15" customHeight="1">
      <c r="A67" s="191"/>
      <c r="B67" s="458" t="s">
        <v>332</v>
      </c>
      <c r="C67" s="455"/>
      <c r="D67" s="364">
        <f>SUM(V67:Y67)</f>
        <v>4389</v>
      </c>
      <c r="E67" s="208">
        <v>143</v>
      </c>
      <c r="F67" s="208">
        <v>157</v>
      </c>
      <c r="G67" s="208">
        <v>214</v>
      </c>
      <c r="H67" s="208">
        <v>260</v>
      </c>
      <c r="I67" s="208">
        <v>91</v>
      </c>
      <c r="J67" s="208">
        <v>162</v>
      </c>
      <c r="K67" s="208">
        <v>168</v>
      </c>
      <c r="L67" s="208">
        <v>160</v>
      </c>
      <c r="M67" s="208">
        <v>217</v>
      </c>
      <c r="N67" s="208">
        <v>312</v>
      </c>
      <c r="O67" s="208">
        <v>355</v>
      </c>
      <c r="P67" s="208">
        <v>312</v>
      </c>
      <c r="Q67" s="208">
        <v>275</v>
      </c>
      <c r="R67" s="208">
        <v>367</v>
      </c>
      <c r="S67" s="208">
        <v>410</v>
      </c>
      <c r="T67" s="208">
        <v>349</v>
      </c>
      <c r="U67" s="208">
        <v>437</v>
      </c>
      <c r="V67" s="167">
        <f>SUM(E67:G67)</f>
        <v>514</v>
      </c>
      <c r="W67" s="167">
        <f>SUM(H67:Q67)</f>
        <v>2312</v>
      </c>
      <c r="X67" s="167">
        <f>SUM(R67:U67)</f>
        <v>1563</v>
      </c>
      <c r="Y67" s="167" t="s">
        <v>417</v>
      </c>
    </row>
    <row r="68" spans="1:25" ht="15" customHeight="1">
      <c r="A68" s="191"/>
      <c r="B68" s="189"/>
      <c r="C68" s="192"/>
      <c r="D68" s="21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208"/>
      <c r="W68" s="208"/>
      <c r="X68" s="208"/>
      <c r="Y68" s="168"/>
    </row>
    <row r="69" spans="1:25" s="201" customFormat="1" ht="15" customHeight="1">
      <c r="A69" s="441" t="s">
        <v>333</v>
      </c>
      <c r="B69" s="441"/>
      <c r="C69" s="453"/>
      <c r="D69" s="214">
        <f>SUM(D70)</f>
        <v>7515</v>
      </c>
      <c r="E69" s="46">
        <f aca="true" t="shared" si="24" ref="E69:X69">SUM(E70)</f>
        <v>244</v>
      </c>
      <c r="F69" s="46">
        <f t="shared" si="24"/>
        <v>312</v>
      </c>
      <c r="G69" s="46">
        <f t="shared" si="24"/>
        <v>417</v>
      </c>
      <c r="H69" s="46">
        <f t="shared" si="24"/>
        <v>420</v>
      </c>
      <c r="I69" s="46">
        <f t="shared" si="24"/>
        <v>124</v>
      </c>
      <c r="J69" s="46">
        <f t="shared" si="24"/>
        <v>279</v>
      </c>
      <c r="K69" s="46">
        <f t="shared" si="24"/>
        <v>308</v>
      </c>
      <c r="L69" s="46">
        <f t="shared" si="24"/>
        <v>324</v>
      </c>
      <c r="M69" s="46">
        <f t="shared" si="24"/>
        <v>410</v>
      </c>
      <c r="N69" s="46">
        <f t="shared" si="24"/>
        <v>489</v>
      </c>
      <c r="O69" s="46">
        <f t="shared" si="24"/>
        <v>657</v>
      </c>
      <c r="P69" s="46">
        <f t="shared" si="24"/>
        <v>597</v>
      </c>
      <c r="Q69" s="46">
        <f t="shared" si="24"/>
        <v>569</v>
      </c>
      <c r="R69" s="46">
        <f t="shared" si="24"/>
        <v>656</v>
      </c>
      <c r="S69" s="46">
        <f t="shared" si="24"/>
        <v>614</v>
      </c>
      <c r="T69" s="46">
        <f t="shared" si="24"/>
        <v>504</v>
      </c>
      <c r="U69" s="46">
        <f t="shared" si="24"/>
        <v>591</v>
      </c>
      <c r="V69" s="46">
        <f t="shared" si="24"/>
        <v>973</v>
      </c>
      <c r="W69" s="46">
        <f t="shared" si="24"/>
        <v>4177</v>
      </c>
      <c r="X69" s="46">
        <f t="shared" si="24"/>
        <v>2365</v>
      </c>
      <c r="Y69" s="50" t="s">
        <v>156</v>
      </c>
    </row>
    <row r="70" spans="1:25" ht="15" customHeight="1">
      <c r="A70" s="193"/>
      <c r="B70" s="459" t="s">
        <v>334</v>
      </c>
      <c r="C70" s="460"/>
      <c r="D70" s="359">
        <f>SUM(V70:Y70)</f>
        <v>7515</v>
      </c>
      <c r="E70" s="116">
        <v>244</v>
      </c>
      <c r="F70" s="116">
        <v>312</v>
      </c>
      <c r="G70" s="116">
        <v>417</v>
      </c>
      <c r="H70" s="116">
        <v>420</v>
      </c>
      <c r="I70" s="116">
        <v>124</v>
      </c>
      <c r="J70" s="116">
        <v>279</v>
      </c>
      <c r="K70" s="116">
        <v>308</v>
      </c>
      <c r="L70" s="116">
        <v>324</v>
      </c>
      <c r="M70" s="116">
        <v>410</v>
      </c>
      <c r="N70" s="116">
        <v>489</v>
      </c>
      <c r="O70" s="116">
        <v>657</v>
      </c>
      <c r="P70" s="116">
        <v>597</v>
      </c>
      <c r="Q70" s="116">
        <v>569</v>
      </c>
      <c r="R70" s="116">
        <v>656</v>
      </c>
      <c r="S70" s="116">
        <v>614</v>
      </c>
      <c r="T70" s="116">
        <v>504</v>
      </c>
      <c r="U70" s="116">
        <v>591</v>
      </c>
      <c r="V70" s="170">
        <f>SUM(E70:G70)</f>
        <v>973</v>
      </c>
      <c r="W70" s="170">
        <f>SUM(H70:Q70)</f>
        <v>4177</v>
      </c>
      <c r="X70" s="170">
        <f>SUM(R70:U70)</f>
        <v>2365</v>
      </c>
      <c r="Y70" s="218" t="s">
        <v>417</v>
      </c>
    </row>
    <row r="71" spans="1:25" ht="14.25" customHeight="1">
      <c r="A71" s="332" t="s">
        <v>408</v>
      </c>
      <c r="B71" s="209"/>
      <c r="C71" s="209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</row>
    <row r="72" spans="1:25" ht="14.25" customHeight="1">
      <c r="A72" s="331" t="s">
        <v>409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</row>
    <row r="73" spans="1:25" ht="14.25" customHeight="1">
      <c r="A73" s="91" t="s">
        <v>176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</row>
  </sheetData>
  <sheetProtection/>
  <mergeCells count="56">
    <mergeCell ref="B14:C14"/>
    <mergeCell ref="B15:C15"/>
    <mergeCell ref="A2:Y2"/>
    <mergeCell ref="A23:C23"/>
    <mergeCell ref="A26:C26"/>
    <mergeCell ref="B20:C20"/>
    <mergeCell ref="B21:C21"/>
    <mergeCell ref="A4:C4"/>
    <mergeCell ref="A6:C6"/>
    <mergeCell ref="A8:C8"/>
    <mergeCell ref="B16:C16"/>
    <mergeCell ref="A9:C9"/>
    <mergeCell ref="A11:C11"/>
    <mergeCell ref="A12:C12"/>
    <mergeCell ref="B30:C30"/>
    <mergeCell ref="A32:C32"/>
    <mergeCell ref="B33:C33"/>
    <mergeCell ref="B17:C17"/>
    <mergeCell ref="B18:C18"/>
    <mergeCell ref="B19:C19"/>
    <mergeCell ref="B29:C29"/>
    <mergeCell ref="B27:C27"/>
    <mergeCell ref="B28:C28"/>
    <mergeCell ref="B24:C24"/>
    <mergeCell ref="B38:C38"/>
    <mergeCell ref="B39:C39"/>
    <mergeCell ref="B40:C40"/>
    <mergeCell ref="A42:C42"/>
    <mergeCell ref="B34:C34"/>
    <mergeCell ref="B35:C35"/>
    <mergeCell ref="B36:C36"/>
    <mergeCell ref="B37:C37"/>
    <mergeCell ref="B43:C43"/>
    <mergeCell ref="B47:C47"/>
    <mergeCell ref="A49:C49"/>
    <mergeCell ref="B50:C50"/>
    <mergeCell ref="B45:C45"/>
    <mergeCell ref="B46:C46"/>
    <mergeCell ref="B44:C44"/>
    <mergeCell ref="B56:C56"/>
    <mergeCell ref="B57:C57"/>
    <mergeCell ref="B58:C58"/>
    <mergeCell ref="B59:C59"/>
    <mergeCell ref="B51:C51"/>
    <mergeCell ref="B52:C52"/>
    <mergeCell ref="B53:C53"/>
    <mergeCell ref="A55:C55"/>
    <mergeCell ref="B60:C60"/>
    <mergeCell ref="B67:C67"/>
    <mergeCell ref="A69:C69"/>
    <mergeCell ref="B70:C70"/>
    <mergeCell ref="A63:C63"/>
    <mergeCell ref="B64:C64"/>
    <mergeCell ref="B65:C65"/>
    <mergeCell ref="B66:C66"/>
    <mergeCell ref="B61:C61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7"/>
  <sheetViews>
    <sheetView zoomScalePageLayoutView="0" workbookViewId="0" topLeftCell="J1">
      <selection activeCell="T1" sqref="T1"/>
    </sheetView>
  </sheetViews>
  <sheetFormatPr defaultColWidth="10.59765625" defaultRowHeight="15"/>
  <cols>
    <col min="1" max="1" width="12.5" style="23" customWidth="1"/>
    <col min="2" max="2" width="2.59765625" style="23" customWidth="1"/>
    <col min="3" max="19" width="13.8984375" style="23" customWidth="1"/>
    <col min="20" max="20" width="11.19921875" style="23" customWidth="1"/>
    <col min="21" max="16384" width="10.59765625" style="23" customWidth="1"/>
  </cols>
  <sheetData>
    <row r="1" spans="1:19" s="73" customFormat="1" ht="19.5" customHeight="1">
      <c r="A1" s="21" t="s">
        <v>216</v>
      </c>
      <c r="S1" s="22" t="s">
        <v>217</v>
      </c>
    </row>
    <row r="2" spans="1:19" s="74" customFormat="1" ht="18" customHeight="1">
      <c r="A2" s="474" t="s">
        <v>218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</row>
    <row r="3" spans="1:19" s="74" customFormat="1" ht="18" customHeight="1">
      <c r="A3" s="475" t="s">
        <v>219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</row>
    <row r="4" spans="1:19" s="74" customFormat="1" ht="18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 t="s">
        <v>102</v>
      </c>
    </row>
    <row r="5" spans="1:19" s="74" customFormat="1" ht="9" customHeight="1">
      <c r="A5" s="476" t="s">
        <v>103</v>
      </c>
      <c r="B5" s="477"/>
      <c r="C5" s="481" t="s">
        <v>104</v>
      </c>
      <c r="D5" s="471" t="s">
        <v>220</v>
      </c>
      <c r="E5" s="484" t="s">
        <v>221</v>
      </c>
      <c r="F5" s="78"/>
      <c r="G5" s="471" t="s">
        <v>222</v>
      </c>
      <c r="H5" s="471" t="s">
        <v>223</v>
      </c>
      <c r="I5" s="471" t="s">
        <v>224</v>
      </c>
      <c r="J5" s="471" t="s">
        <v>225</v>
      </c>
      <c r="K5" s="471" t="s">
        <v>226</v>
      </c>
      <c r="L5" s="468" t="s">
        <v>105</v>
      </c>
      <c r="M5" s="468" t="s">
        <v>106</v>
      </c>
      <c r="N5" s="468" t="s">
        <v>107</v>
      </c>
      <c r="O5" s="468" t="s">
        <v>108</v>
      </c>
      <c r="P5" s="468" t="s">
        <v>109</v>
      </c>
      <c r="Q5" s="468" t="s">
        <v>110</v>
      </c>
      <c r="R5" s="468" t="s">
        <v>111</v>
      </c>
      <c r="S5" s="465" t="s">
        <v>112</v>
      </c>
    </row>
    <row r="6" spans="1:19" s="74" customFormat="1" ht="14.25" customHeight="1">
      <c r="A6" s="475"/>
      <c r="B6" s="478"/>
      <c r="C6" s="482"/>
      <c r="D6" s="472"/>
      <c r="E6" s="485"/>
      <c r="F6" s="79" t="s">
        <v>227</v>
      </c>
      <c r="G6" s="472"/>
      <c r="H6" s="472"/>
      <c r="I6" s="472"/>
      <c r="J6" s="472"/>
      <c r="K6" s="472"/>
      <c r="L6" s="469"/>
      <c r="M6" s="469"/>
      <c r="N6" s="469"/>
      <c r="O6" s="469"/>
      <c r="P6" s="469"/>
      <c r="Q6" s="469"/>
      <c r="R6" s="469"/>
      <c r="S6" s="466"/>
    </row>
    <row r="7" spans="1:19" s="74" customFormat="1" ht="14.25" customHeight="1">
      <c r="A7" s="479"/>
      <c r="B7" s="480"/>
      <c r="C7" s="483"/>
      <c r="D7" s="473"/>
      <c r="E7" s="486"/>
      <c r="F7" s="80" t="s">
        <v>228</v>
      </c>
      <c r="G7" s="473"/>
      <c r="H7" s="473"/>
      <c r="I7" s="473"/>
      <c r="J7" s="473"/>
      <c r="K7" s="473"/>
      <c r="L7" s="470"/>
      <c r="M7" s="470"/>
      <c r="N7" s="470"/>
      <c r="O7" s="470"/>
      <c r="P7" s="470"/>
      <c r="Q7" s="470"/>
      <c r="R7" s="470"/>
      <c r="S7" s="467"/>
    </row>
    <row r="8" spans="1:19" s="74" customFormat="1" ht="14.25" customHeight="1">
      <c r="A8" s="81"/>
      <c r="B8" s="82"/>
      <c r="C8" s="83"/>
      <c r="D8" s="75"/>
      <c r="E8" s="75"/>
      <c r="F8" s="75"/>
      <c r="G8" s="75"/>
      <c r="H8" s="76" t="s">
        <v>113</v>
      </c>
      <c r="I8" s="76" t="s">
        <v>113</v>
      </c>
      <c r="J8" s="75"/>
      <c r="K8" s="75"/>
      <c r="L8" s="75"/>
      <c r="M8" s="75"/>
      <c r="N8" s="75"/>
      <c r="O8" s="75"/>
      <c r="P8" s="76" t="s">
        <v>113</v>
      </c>
      <c r="Q8" s="76" t="s">
        <v>113</v>
      </c>
      <c r="R8" s="75"/>
      <c r="S8" s="75"/>
    </row>
    <row r="9" spans="1:19" s="74" customFormat="1" ht="14.25" customHeight="1">
      <c r="A9" s="86" t="s">
        <v>370</v>
      </c>
      <c r="B9" s="84" t="s">
        <v>210</v>
      </c>
      <c r="C9" s="85">
        <v>761800</v>
      </c>
      <c r="D9" s="76">
        <v>24983</v>
      </c>
      <c r="E9" s="76">
        <v>15351</v>
      </c>
      <c r="F9" s="76">
        <v>2750</v>
      </c>
      <c r="G9" s="76">
        <v>1019</v>
      </c>
      <c r="H9" s="76">
        <v>8151</v>
      </c>
      <c r="I9" s="76">
        <v>756</v>
      </c>
      <c r="J9" s="367">
        <f>D9-E9</f>
        <v>9632</v>
      </c>
      <c r="K9" s="368">
        <v>-5532</v>
      </c>
      <c r="L9" s="369">
        <f>1000*D9/$C9</f>
        <v>32.794696770805984</v>
      </c>
      <c r="M9" s="369">
        <f>1000*E9/$C9</f>
        <v>20.150958256760305</v>
      </c>
      <c r="N9" s="369">
        <f>1000*F9/D9</f>
        <v>110.07485089861106</v>
      </c>
      <c r="O9" s="369">
        <f>1000*G9/(D9+G9)</f>
        <v>39.18929313129759</v>
      </c>
      <c r="P9" s="369">
        <f aca="true" t="shared" si="0" ref="P9:S10">1000*H9/$C9</f>
        <v>10.699658703071673</v>
      </c>
      <c r="Q9" s="370">
        <f t="shared" si="0"/>
        <v>0.9923864531373063</v>
      </c>
      <c r="R9" s="369">
        <f t="shared" si="0"/>
        <v>12.643738514045681</v>
      </c>
      <c r="S9" s="369">
        <f t="shared" si="0"/>
        <v>-7.261748490417433</v>
      </c>
    </row>
    <row r="10" spans="1:19" s="74" customFormat="1" ht="14.25" customHeight="1">
      <c r="A10" s="273">
        <v>18</v>
      </c>
      <c r="B10" s="84" t="s">
        <v>210</v>
      </c>
      <c r="C10" s="85">
        <v>761600</v>
      </c>
      <c r="D10" s="76">
        <v>24032</v>
      </c>
      <c r="E10" s="76">
        <v>16091</v>
      </c>
      <c r="F10" s="76">
        <v>2740</v>
      </c>
      <c r="G10" s="76">
        <v>843</v>
      </c>
      <c r="H10" s="76">
        <v>9878</v>
      </c>
      <c r="I10" s="76">
        <v>811</v>
      </c>
      <c r="J10" s="367">
        <f>D10-E10</f>
        <v>7941</v>
      </c>
      <c r="K10" s="368">
        <v>-8141</v>
      </c>
      <c r="L10" s="369">
        <f>1000*D10/$C10</f>
        <v>31.554621848739497</v>
      </c>
      <c r="M10" s="369">
        <f>1000*E10/$C10</f>
        <v>21.127888655462186</v>
      </c>
      <c r="N10" s="369">
        <f>1000*F10/D10</f>
        <v>114.01464713715046</v>
      </c>
      <c r="O10" s="369">
        <f>1000*G10/(D10+G10)</f>
        <v>33.88944723618091</v>
      </c>
      <c r="P10" s="369">
        <f t="shared" si="0"/>
        <v>12.970063025210084</v>
      </c>
      <c r="Q10" s="370">
        <f t="shared" si="0"/>
        <v>1.0648634453781514</v>
      </c>
      <c r="R10" s="369">
        <f t="shared" si="0"/>
        <v>10.426733193277311</v>
      </c>
      <c r="S10" s="369">
        <f t="shared" si="0"/>
        <v>-10.689338235294118</v>
      </c>
    </row>
    <row r="11" spans="1:19" s="74" customFormat="1" ht="14.25" customHeight="1">
      <c r="A11" s="273">
        <v>19</v>
      </c>
      <c r="B11" s="84" t="s">
        <v>210</v>
      </c>
      <c r="C11" s="85">
        <v>743672</v>
      </c>
      <c r="D11" s="76" t="s">
        <v>2</v>
      </c>
      <c r="E11" s="76" t="s">
        <v>2</v>
      </c>
      <c r="F11" s="76" t="s">
        <v>2</v>
      </c>
      <c r="G11" s="76" t="s">
        <v>2</v>
      </c>
      <c r="H11" s="76" t="s">
        <v>2</v>
      </c>
      <c r="I11" s="76" t="s">
        <v>2</v>
      </c>
      <c r="J11" s="367" t="s">
        <v>2</v>
      </c>
      <c r="K11" s="368">
        <v>-22141</v>
      </c>
      <c r="L11" s="369" t="s">
        <v>2</v>
      </c>
      <c r="M11" s="369" t="s">
        <v>2</v>
      </c>
      <c r="N11" s="369" t="s">
        <v>2</v>
      </c>
      <c r="O11" s="369" t="s">
        <v>2</v>
      </c>
      <c r="P11" s="369" t="s">
        <v>2</v>
      </c>
      <c r="Q11" s="370" t="s">
        <v>2</v>
      </c>
      <c r="R11" s="371" t="s">
        <v>2</v>
      </c>
      <c r="S11" s="369">
        <f>1000*K11/$C11</f>
        <v>-29.77253412794888</v>
      </c>
    </row>
    <row r="12" spans="1:19" s="74" customFormat="1" ht="14.25" customHeight="1">
      <c r="A12" s="273">
        <v>20</v>
      </c>
      <c r="B12" s="84" t="s">
        <v>210</v>
      </c>
      <c r="C12" s="85">
        <v>887510</v>
      </c>
      <c r="D12" s="76" t="s">
        <v>2</v>
      </c>
      <c r="E12" s="76" t="s">
        <v>2</v>
      </c>
      <c r="F12" s="76" t="s">
        <v>2</v>
      </c>
      <c r="G12" s="76" t="s">
        <v>2</v>
      </c>
      <c r="H12" s="76" t="s">
        <v>2</v>
      </c>
      <c r="I12" s="76" t="s">
        <v>2</v>
      </c>
      <c r="J12" s="367" t="s">
        <v>2</v>
      </c>
      <c r="K12" s="368">
        <v>152075</v>
      </c>
      <c r="L12" s="369" t="s">
        <v>2</v>
      </c>
      <c r="M12" s="369" t="s">
        <v>2</v>
      </c>
      <c r="N12" s="369" t="s">
        <v>2</v>
      </c>
      <c r="O12" s="369" t="s">
        <v>2</v>
      </c>
      <c r="P12" s="369" t="s">
        <v>2</v>
      </c>
      <c r="Q12" s="370" t="s">
        <v>2</v>
      </c>
      <c r="R12" s="371" t="s">
        <v>2</v>
      </c>
      <c r="S12" s="369">
        <f>1000*K12/$C12</f>
        <v>171.35018196978064</v>
      </c>
    </row>
    <row r="13" spans="1:19" s="74" customFormat="1" ht="14.25" customHeight="1">
      <c r="A13" s="273">
        <v>21</v>
      </c>
      <c r="B13" s="84" t="s">
        <v>210</v>
      </c>
      <c r="C13" s="85">
        <v>877197</v>
      </c>
      <c r="D13" s="76" t="s">
        <v>2</v>
      </c>
      <c r="E13" s="76" t="s">
        <v>2</v>
      </c>
      <c r="F13" s="76" t="s">
        <v>2</v>
      </c>
      <c r="G13" s="76" t="s">
        <v>2</v>
      </c>
      <c r="H13" s="76" t="s">
        <v>2</v>
      </c>
      <c r="I13" s="76" t="s">
        <v>2</v>
      </c>
      <c r="J13" s="367" t="s">
        <v>2</v>
      </c>
      <c r="K13" s="368">
        <v>-15234</v>
      </c>
      <c r="L13" s="369" t="s">
        <v>2</v>
      </c>
      <c r="M13" s="369" t="s">
        <v>2</v>
      </c>
      <c r="N13" s="369" t="s">
        <v>2</v>
      </c>
      <c r="O13" s="369" t="s">
        <v>2</v>
      </c>
      <c r="P13" s="369" t="s">
        <v>2</v>
      </c>
      <c r="Q13" s="370" t="s">
        <v>2</v>
      </c>
      <c r="R13" s="371" t="s">
        <v>2</v>
      </c>
      <c r="S13" s="369">
        <f>1000*K13/$C13</f>
        <v>-17.36668046060349</v>
      </c>
    </row>
    <row r="14" spans="1:19" s="74" customFormat="1" ht="9" customHeight="1">
      <c r="A14" s="84"/>
      <c r="B14" s="84" t="s">
        <v>210</v>
      </c>
      <c r="C14" s="85"/>
      <c r="D14" s="76"/>
      <c r="E14" s="76"/>
      <c r="F14" s="76"/>
      <c r="G14" s="76"/>
      <c r="H14" s="76"/>
      <c r="I14" s="76"/>
      <c r="J14" s="367"/>
      <c r="K14" s="368"/>
      <c r="L14" s="369"/>
      <c r="M14" s="369"/>
      <c r="N14" s="369"/>
      <c r="O14" s="369"/>
      <c r="P14" s="369"/>
      <c r="Q14" s="370"/>
      <c r="R14" s="371" t="s">
        <v>210</v>
      </c>
      <c r="S14" s="371" t="s">
        <v>210</v>
      </c>
    </row>
    <row r="15" spans="1:19" s="74" customFormat="1" ht="14.25" customHeight="1">
      <c r="A15" s="75">
        <v>22</v>
      </c>
      <c r="B15" s="84" t="s">
        <v>114</v>
      </c>
      <c r="C15" s="85">
        <v>927743</v>
      </c>
      <c r="D15" s="76">
        <v>37289</v>
      </c>
      <c r="E15" s="76">
        <v>15185</v>
      </c>
      <c r="F15" s="76">
        <v>3241</v>
      </c>
      <c r="G15" s="76">
        <v>1428</v>
      </c>
      <c r="H15" s="76">
        <v>12797</v>
      </c>
      <c r="I15" s="76">
        <v>1234</v>
      </c>
      <c r="J15" s="367">
        <f>D15-E15</f>
        <v>22104</v>
      </c>
      <c r="K15" s="368">
        <v>28442</v>
      </c>
      <c r="L15" s="369">
        <f>1000*D15/$C15</f>
        <v>40.193243171869796</v>
      </c>
      <c r="M15" s="369">
        <f>1000*E15/$C15</f>
        <v>16.36767941121625</v>
      </c>
      <c r="N15" s="369">
        <f>1000*F15/D15</f>
        <v>86.91571240848508</v>
      </c>
      <c r="O15" s="369">
        <f>1000*G15/(D15+G15)</f>
        <v>36.883022961489786</v>
      </c>
      <c r="P15" s="369">
        <f>1000*H15/$C15</f>
        <v>13.793690709603846</v>
      </c>
      <c r="Q15" s="370">
        <f>1000*I15/$C15</f>
        <v>1.3301097394429275</v>
      </c>
      <c r="R15" s="369">
        <f>1000*J15/$C15</f>
        <v>23.825563760653544</v>
      </c>
      <c r="S15" s="369">
        <f>1000*K15/$C15</f>
        <v>30.65719709014242</v>
      </c>
    </row>
    <row r="16" spans="1:19" s="74" customFormat="1" ht="14.25" customHeight="1">
      <c r="A16" s="75">
        <v>23</v>
      </c>
      <c r="B16" s="84" t="s">
        <v>210</v>
      </c>
      <c r="C16" s="85">
        <v>942000</v>
      </c>
      <c r="D16" s="76">
        <v>34339</v>
      </c>
      <c r="E16" s="76">
        <v>13475</v>
      </c>
      <c r="F16" s="76">
        <v>3018</v>
      </c>
      <c r="G16" s="76">
        <v>1479</v>
      </c>
      <c r="H16" s="76">
        <v>11401</v>
      </c>
      <c r="I16" s="76">
        <v>1156</v>
      </c>
      <c r="J16" s="367">
        <f>D16-E16</f>
        <v>20864</v>
      </c>
      <c r="K16" s="368">
        <v>-6607</v>
      </c>
      <c r="L16" s="369">
        <f aca="true" t="shared" si="1" ref="L16:L79">1000*D16/$C16</f>
        <v>36.453290870488324</v>
      </c>
      <c r="M16" s="369">
        <f aca="true" t="shared" si="2" ref="M16:M79">1000*E16/$C16</f>
        <v>14.304670912951167</v>
      </c>
      <c r="N16" s="369">
        <f aca="true" t="shared" si="3" ref="N16:N79">1000*F16/D16</f>
        <v>87.88840676781503</v>
      </c>
      <c r="O16" s="369">
        <f aca="true" t="shared" si="4" ref="O16:O79">1000*G16/(D16+G16)</f>
        <v>41.29208777709532</v>
      </c>
      <c r="P16" s="369">
        <f aca="true" t="shared" si="5" ref="P16:P79">1000*H16/$C16</f>
        <v>12.102972399150744</v>
      </c>
      <c r="Q16" s="370">
        <f aca="true" t="shared" si="6" ref="Q16:Q79">1000*I16/$C16</f>
        <v>1.227176220806794</v>
      </c>
      <c r="R16" s="369">
        <f aca="true" t="shared" si="7" ref="R16:R79">1000*J16/$C16</f>
        <v>22.148619957537154</v>
      </c>
      <c r="S16" s="369">
        <f aca="true" t="shared" si="8" ref="S16:S79">1000*K16/$C16</f>
        <v>-7.01380042462845</v>
      </c>
    </row>
    <row r="17" spans="1:19" s="74" customFormat="1" ht="14.25" customHeight="1">
      <c r="A17" s="75">
        <v>24</v>
      </c>
      <c r="B17" s="84" t="s">
        <v>210</v>
      </c>
      <c r="C17" s="85">
        <v>965100</v>
      </c>
      <c r="D17" s="76">
        <v>32131</v>
      </c>
      <c r="E17" s="76">
        <v>12979</v>
      </c>
      <c r="F17" s="76">
        <v>2650</v>
      </c>
      <c r="G17" s="76">
        <v>2009</v>
      </c>
      <c r="H17" s="76">
        <v>9615</v>
      </c>
      <c r="I17" s="76">
        <v>1112</v>
      </c>
      <c r="J17" s="367">
        <f aca="true" t="shared" si="9" ref="J17:J79">D17-E17</f>
        <v>19152</v>
      </c>
      <c r="K17" s="368">
        <v>3948</v>
      </c>
      <c r="L17" s="369">
        <f t="shared" si="1"/>
        <v>33.29292301315926</v>
      </c>
      <c r="M17" s="369">
        <f t="shared" si="2"/>
        <v>13.448347321521085</v>
      </c>
      <c r="N17" s="369">
        <f t="shared" si="3"/>
        <v>82.47486850704927</v>
      </c>
      <c r="O17" s="369">
        <f t="shared" si="4"/>
        <v>58.845928529584064</v>
      </c>
      <c r="P17" s="369">
        <f t="shared" si="5"/>
        <v>9.962698165993162</v>
      </c>
      <c r="Q17" s="370">
        <f t="shared" si="6"/>
        <v>1.1522122059890167</v>
      </c>
      <c r="R17" s="369">
        <f t="shared" si="7"/>
        <v>19.844575691638173</v>
      </c>
      <c r="S17" s="369">
        <f t="shared" si="8"/>
        <v>4.090767796083307</v>
      </c>
    </row>
    <row r="18" spans="1:19" s="74" customFormat="1" ht="14.25" customHeight="1">
      <c r="A18" s="75">
        <v>25</v>
      </c>
      <c r="B18" s="84" t="s">
        <v>114</v>
      </c>
      <c r="C18" s="85">
        <v>957279</v>
      </c>
      <c r="D18" s="76">
        <v>26192</v>
      </c>
      <c r="E18" s="76">
        <v>12630</v>
      </c>
      <c r="F18" s="76">
        <v>2190</v>
      </c>
      <c r="G18" s="76">
        <v>2012</v>
      </c>
      <c r="H18" s="76">
        <v>7949</v>
      </c>
      <c r="I18" s="76">
        <v>1079</v>
      </c>
      <c r="J18" s="367">
        <f t="shared" si="9"/>
        <v>13562</v>
      </c>
      <c r="K18" s="368">
        <v>-21416</v>
      </c>
      <c r="L18" s="369">
        <f t="shared" si="1"/>
        <v>27.360884339884194</v>
      </c>
      <c r="M18" s="369">
        <f t="shared" si="2"/>
        <v>13.193645739643301</v>
      </c>
      <c r="N18" s="369">
        <f t="shared" si="3"/>
        <v>83.61331704337202</v>
      </c>
      <c r="O18" s="369">
        <f t="shared" si="4"/>
        <v>71.33739895050347</v>
      </c>
      <c r="P18" s="369">
        <f t="shared" si="5"/>
        <v>8.303744258465922</v>
      </c>
      <c r="Q18" s="370">
        <f t="shared" si="6"/>
        <v>1.1271531079236043</v>
      </c>
      <c r="R18" s="369">
        <f t="shared" si="7"/>
        <v>14.167238600240891</v>
      </c>
      <c r="S18" s="369">
        <f t="shared" si="8"/>
        <v>-22.37174324308796</v>
      </c>
    </row>
    <row r="19" spans="1:19" s="74" customFormat="1" ht="14.25" customHeight="1">
      <c r="A19" s="75">
        <v>26</v>
      </c>
      <c r="B19" s="84" t="s">
        <v>210</v>
      </c>
      <c r="C19" s="85">
        <v>960100</v>
      </c>
      <c r="D19" s="76">
        <v>22108</v>
      </c>
      <c r="E19" s="76">
        <v>11130</v>
      </c>
      <c r="F19" s="76">
        <v>1883</v>
      </c>
      <c r="G19" s="76">
        <v>1836</v>
      </c>
      <c r="H19" s="76">
        <v>7514</v>
      </c>
      <c r="I19" s="76">
        <v>1045</v>
      </c>
      <c r="J19" s="367">
        <f t="shared" si="9"/>
        <v>10978</v>
      </c>
      <c r="K19" s="368">
        <v>-8146</v>
      </c>
      <c r="L19" s="369">
        <f t="shared" si="1"/>
        <v>23.026768044995315</v>
      </c>
      <c r="M19" s="369">
        <f t="shared" si="2"/>
        <v>11.59254244349547</v>
      </c>
      <c r="N19" s="369">
        <f t="shared" si="3"/>
        <v>85.17278813099331</v>
      </c>
      <c r="O19" s="369">
        <f t="shared" si="4"/>
        <v>76.67891747410624</v>
      </c>
      <c r="P19" s="369">
        <f t="shared" si="5"/>
        <v>7.826268097073221</v>
      </c>
      <c r="Q19" s="370">
        <f t="shared" si="6"/>
        <v>1.088428288719925</v>
      </c>
      <c r="R19" s="369">
        <f t="shared" si="7"/>
        <v>11.434225601499843</v>
      </c>
      <c r="S19" s="369">
        <f t="shared" si="8"/>
        <v>-8.484532861160297</v>
      </c>
    </row>
    <row r="20" spans="1:19" s="74" customFormat="1" ht="9" customHeight="1">
      <c r="A20" s="86"/>
      <c r="B20" s="86"/>
      <c r="C20" s="85"/>
      <c r="D20" s="76"/>
      <c r="E20" s="76"/>
      <c r="F20" s="76"/>
      <c r="G20" s="76"/>
      <c r="H20" s="76"/>
      <c r="I20" s="76"/>
      <c r="J20" s="372"/>
      <c r="K20" s="368"/>
      <c r="L20" s="367"/>
      <c r="M20" s="367"/>
      <c r="N20" s="367"/>
      <c r="O20" s="367"/>
      <c r="P20" s="367"/>
      <c r="Q20" s="367"/>
      <c r="R20" s="367"/>
      <c r="S20" s="367"/>
    </row>
    <row r="21" spans="1:19" s="74" customFormat="1" ht="14.25" customHeight="1">
      <c r="A21" s="75">
        <v>27</v>
      </c>
      <c r="B21" s="84" t="s">
        <v>210</v>
      </c>
      <c r="C21" s="85">
        <v>959300</v>
      </c>
      <c r="D21" s="76">
        <v>20566</v>
      </c>
      <c r="E21" s="76">
        <v>10191</v>
      </c>
      <c r="F21" s="76">
        <v>1479</v>
      </c>
      <c r="G21" s="76">
        <v>1698</v>
      </c>
      <c r="H21" s="76">
        <v>7614</v>
      </c>
      <c r="I21" s="76">
        <v>986</v>
      </c>
      <c r="J21" s="367">
        <f t="shared" si="9"/>
        <v>10375</v>
      </c>
      <c r="K21" s="368">
        <v>-11175</v>
      </c>
      <c r="L21" s="369">
        <f t="shared" si="1"/>
        <v>21.43854894193683</v>
      </c>
      <c r="M21" s="369">
        <f t="shared" si="2"/>
        <v>10.623371208172626</v>
      </c>
      <c r="N21" s="369">
        <f t="shared" si="3"/>
        <v>71.91481085286395</v>
      </c>
      <c r="O21" s="369">
        <f t="shared" si="4"/>
        <v>76.26661875673733</v>
      </c>
      <c r="P21" s="369">
        <f t="shared" si="5"/>
        <v>7.9370374231210254</v>
      </c>
      <c r="Q21" s="370">
        <f t="shared" si="6"/>
        <v>1.0278327947461692</v>
      </c>
      <c r="R21" s="369">
        <f t="shared" si="7"/>
        <v>10.815177733764203</v>
      </c>
      <c r="S21" s="369">
        <f t="shared" si="8"/>
        <v>-11.649119149379755</v>
      </c>
    </row>
    <row r="22" spans="1:19" s="74" customFormat="1" ht="14.25" customHeight="1">
      <c r="A22" s="75">
        <v>28</v>
      </c>
      <c r="B22" s="84" t="s">
        <v>210</v>
      </c>
      <c r="C22" s="85">
        <v>958000</v>
      </c>
      <c r="D22" s="76">
        <v>19207</v>
      </c>
      <c r="E22" s="76">
        <v>10081</v>
      </c>
      <c r="F22" s="76">
        <v>1273</v>
      </c>
      <c r="G22" s="76">
        <v>1692</v>
      </c>
      <c r="H22" s="76">
        <v>7354</v>
      </c>
      <c r="I22" s="76">
        <v>908</v>
      </c>
      <c r="J22" s="367">
        <f t="shared" si="9"/>
        <v>9126</v>
      </c>
      <c r="K22" s="368">
        <v>-10472</v>
      </c>
      <c r="L22" s="369">
        <f t="shared" si="1"/>
        <v>20.049060542797495</v>
      </c>
      <c r="M22" s="369">
        <f t="shared" si="2"/>
        <v>10.522964509394573</v>
      </c>
      <c r="N22" s="369">
        <f t="shared" si="3"/>
        <v>66.27791950851253</v>
      </c>
      <c r="O22" s="369">
        <f t="shared" si="4"/>
        <v>80.9608115220824</v>
      </c>
      <c r="P22" s="369">
        <f t="shared" si="5"/>
        <v>7.676409185803758</v>
      </c>
      <c r="Q22" s="370">
        <f t="shared" si="6"/>
        <v>0.9478079331941545</v>
      </c>
      <c r="R22" s="369">
        <f t="shared" si="7"/>
        <v>9.526096033402922</v>
      </c>
      <c r="S22" s="369">
        <f t="shared" si="8"/>
        <v>-10.931106471816284</v>
      </c>
    </row>
    <row r="23" spans="1:19" s="74" customFormat="1" ht="14.25" customHeight="1">
      <c r="A23" s="75">
        <v>29</v>
      </c>
      <c r="B23" s="84" t="s">
        <v>210</v>
      </c>
      <c r="C23" s="85">
        <v>962400</v>
      </c>
      <c r="D23" s="76">
        <v>18864</v>
      </c>
      <c r="E23" s="76">
        <v>8964</v>
      </c>
      <c r="F23" s="76">
        <v>1116</v>
      </c>
      <c r="G23" s="76">
        <v>1727</v>
      </c>
      <c r="H23" s="76">
        <v>7425</v>
      </c>
      <c r="I23" s="76">
        <v>930</v>
      </c>
      <c r="J23" s="367">
        <f t="shared" si="9"/>
        <v>9900</v>
      </c>
      <c r="K23" s="368">
        <v>-5568</v>
      </c>
      <c r="L23" s="369">
        <f t="shared" si="1"/>
        <v>19.600997506234414</v>
      </c>
      <c r="M23" s="369">
        <f t="shared" si="2"/>
        <v>9.314214463840399</v>
      </c>
      <c r="N23" s="369">
        <f t="shared" si="3"/>
        <v>59.16030534351145</v>
      </c>
      <c r="O23" s="369">
        <f t="shared" si="4"/>
        <v>83.87159438589676</v>
      </c>
      <c r="P23" s="369">
        <f t="shared" si="5"/>
        <v>7.715087281795511</v>
      </c>
      <c r="Q23" s="370">
        <f t="shared" si="6"/>
        <v>0.9663341645885287</v>
      </c>
      <c r="R23" s="369">
        <f t="shared" si="7"/>
        <v>10.286783042394015</v>
      </c>
      <c r="S23" s="369">
        <f t="shared" si="8"/>
        <v>-5.785536159600998</v>
      </c>
    </row>
    <row r="24" spans="1:19" s="74" customFormat="1" ht="14.25" customHeight="1">
      <c r="A24" s="75">
        <v>30</v>
      </c>
      <c r="B24" s="84" t="s">
        <v>114</v>
      </c>
      <c r="C24" s="85">
        <v>966187</v>
      </c>
      <c r="D24" s="76">
        <v>18021</v>
      </c>
      <c r="E24" s="76">
        <v>8713</v>
      </c>
      <c r="F24" s="76">
        <v>951</v>
      </c>
      <c r="G24" s="76">
        <v>1564</v>
      </c>
      <c r="H24" s="76">
        <v>7413</v>
      </c>
      <c r="I24" s="76">
        <v>824</v>
      </c>
      <c r="J24" s="367">
        <f t="shared" si="9"/>
        <v>9308</v>
      </c>
      <c r="K24" s="368">
        <v>-6736</v>
      </c>
      <c r="L24" s="369">
        <f t="shared" si="1"/>
        <v>18.65166887983382</v>
      </c>
      <c r="M24" s="369">
        <f t="shared" si="2"/>
        <v>9.017923031462853</v>
      </c>
      <c r="N24" s="369">
        <f t="shared" si="3"/>
        <v>52.77176627268187</v>
      </c>
      <c r="O24" s="369">
        <f t="shared" si="4"/>
        <v>79.85703344396222</v>
      </c>
      <c r="P24" s="369">
        <f t="shared" si="5"/>
        <v>7.672427801243445</v>
      </c>
      <c r="Q24" s="370">
        <f t="shared" si="6"/>
        <v>0.8528369766929176</v>
      </c>
      <c r="R24" s="369">
        <f t="shared" si="7"/>
        <v>9.633745848370967</v>
      </c>
      <c r="S24" s="369">
        <f t="shared" si="8"/>
        <v>-6.971735285198414</v>
      </c>
    </row>
    <row r="25" spans="1:19" s="74" customFormat="1" ht="14.25" customHeight="1">
      <c r="A25" s="75">
        <v>31</v>
      </c>
      <c r="B25" s="84" t="s">
        <v>210</v>
      </c>
      <c r="C25" s="85">
        <v>968531</v>
      </c>
      <c r="D25" s="76">
        <v>16626</v>
      </c>
      <c r="E25" s="76">
        <v>9032</v>
      </c>
      <c r="F25" s="76">
        <v>967</v>
      </c>
      <c r="G25" s="76">
        <v>1565</v>
      </c>
      <c r="H25" s="76">
        <v>7494</v>
      </c>
      <c r="I25" s="76">
        <v>863</v>
      </c>
      <c r="J25" s="367">
        <f t="shared" si="9"/>
        <v>7594</v>
      </c>
      <c r="K25" s="368">
        <v>-6057</v>
      </c>
      <c r="L25" s="369">
        <f t="shared" si="1"/>
        <v>17.166203250076663</v>
      </c>
      <c r="M25" s="369">
        <f t="shared" si="2"/>
        <v>9.32546299498932</v>
      </c>
      <c r="N25" s="369">
        <f t="shared" si="3"/>
        <v>58.161915072777575</v>
      </c>
      <c r="O25" s="369">
        <f t="shared" si="4"/>
        <v>86.03155406519707</v>
      </c>
      <c r="P25" s="369">
        <f t="shared" si="5"/>
        <v>7.737491107667179</v>
      </c>
      <c r="Q25" s="370">
        <f t="shared" si="6"/>
        <v>0.8910401422360255</v>
      </c>
      <c r="R25" s="369">
        <f t="shared" si="7"/>
        <v>7.8407402550873435</v>
      </c>
      <c r="S25" s="369">
        <f t="shared" si="8"/>
        <v>-6.253800859239405</v>
      </c>
    </row>
    <row r="26" spans="1:19" s="74" customFormat="1" ht="9" customHeight="1">
      <c r="A26" s="84"/>
      <c r="B26" s="84"/>
      <c r="C26" s="85"/>
      <c r="D26" s="76"/>
      <c r="E26" s="76"/>
      <c r="F26" s="76"/>
      <c r="G26" s="76"/>
      <c r="H26" s="76"/>
      <c r="I26" s="76"/>
      <c r="J26" s="372"/>
      <c r="K26" s="368"/>
      <c r="L26" s="367"/>
      <c r="M26" s="367"/>
      <c r="N26" s="367"/>
      <c r="O26" s="367"/>
      <c r="P26" s="367"/>
      <c r="Q26" s="367"/>
      <c r="R26" s="367"/>
      <c r="S26" s="367"/>
    </row>
    <row r="27" spans="1:19" s="74" customFormat="1" ht="14.25" customHeight="1">
      <c r="A27" s="75">
        <v>32</v>
      </c>
      <c r="B27" s="84" t="s">
        <v>210</v>
      </c>
      <c r="C27" s="85">
        <v>971390</v>
      </c>
      <c r="D27" s="76">
        <v>16315</v>
      </c>
      <c r="E27" s="76">
        <v>9495</v>
      </c>
      <c r="F27" s="76">
        <v>842</v>
      </c>
      <c r="G27" s="76">
        <v>1635</v>
      </c>
      <c r="H27" s="76">
        <v>7848</v>
      </c>
      <c r="I27" s="76">
        <v>810</v>
      </c>
      <c r="J27" s="367">
        <f t="shared" si="9"/>
        <v>6820</v>
      </c>
      <c r="K27" s="368">
        <v>-6333</v>
      </c>
      <c r="L27" s="369">
        <f t="shared" si="1"/>
        <v>16.795519822110585</v>
      </c>
      <c r="M27" s="369">
        <f t="shared" si="2"/>
        <v>9.774652817097149</v>
      </c>
      <c r="N27" s="369">
        <f t="shared" si="3"/>
        <v>51.608948820104196</v>
      </c>
      <c r="O27" s="369">
        <f t="shared" si="4"/>
        <v>91.08635097493037</v>
      </c>
      <c r="P27" s="369">
        <f t="shared" si="5"/>
        <v>8.079144318965605</v>
      </c>
      <c r="Q27" s="370">
        <f t="shared" si="6"/>
        <v>0.8338566384253493</v>
      </c>
      <c r="R27" s="369">
        <f t="shared" si="7"/>
        <v>7.020867005013434</v>
      </c>
      <c r="S27" s="369">
        <f t="shared" si="8"/>
        <v>-6.519523569318194</v>
      </c>
    </row>
    <row r="28" spans="1:19" s="74" customFormat="1" ht="14.25" customHeight="1">
      <c r="A28" s="75">
        <v>33</v>
      </c>
      <c r="B28" s="84" t="s">
        <v>210</v>
      </c>
      <c r="C28" s="85">
        <v>972808</v>
      </c>
      <c r="D28" s="76">
        <v>17384</v>
      </c>
      <c r="E28" s="76">
        <v>8577</v>
      </c>
      <c r="F28" s="76">
        <v>806</v>
      </c>
      <c r="G28" s="76">
        <v>1579</v>
      </c>
      <c r="H28" s="76">
        <v>8137</v>
      </c>
      <c r="I28" s="76">
        <v>764</v>
      </c>
      <c r="J28" s="367">
        <f t="shared" si="9"/>
        <v>8807</v>
      </c>
      <c r="K28" s="368">
        <v>-6087</v>
      </c>
      <c r="L28" s="369">
        <f t="shared" si="1"/>
        <v>17.869918832904336</v>
      </c>
      <c r="M28" s="369">
        <f t="shared" si="2"/>
        <v>8.816744928084473</v>
      </c>
      <c r="N28" s="369">
        <f t="shared" si="3"/>
        <v>46.36447307869305</v>
      </c>
      <c r="O28" s="369">
        <f t="shared" si="4"/>
        <v>83.26741549332911</v>
      </c>
      <c r="P28" s="369">
        <f t="shared" si="5"/>
        <v>8.364446016068946</v>
      </c>
      <c r="Q28" s="370">
        <f t="shared" si="6"/>
        <v>0.7853553835905954</v>
      </c>
      <c r="R28" s="369">
        <f t="shared" si="7"/>
        <v>9.053173904819861</v>
      </c>
      <c r="S28" s="369">
        <f t="shared" si="8"/>
        <v>-6.2571442669057</v>
      </c>
    </row>
    <row r="29" spans="1:19" s="74" customFormat="1" ht="14.25" customHeight="1">
      <c r="A29" s="75">
        <v>34</v>
      </c>
      <c r="B29" s="84" t="s">
        <v>210</v>
      </c>
      <c r="C29" s="85">
        <v>974420</v>
      </c>
      <c r="D29" s="76">
        <v>16012</v>
      </c>
      <c r="E29" s="76">
        <v>8555</v>
      </c>
      <c r="F29" s="76">
        <v>726</v>
      </c>
      <c r="G29" s="76">
        <v>1433</v>
      </c>
      <c r="H29" s="76">
        <v>7956</v>
      </c>
      <c r="I29" s="76">
        <v>821</v>
      </c>
      <c r="J29" s="367">
        <f t="shared" si="9"/>
        <v>7457</v>
      </c>
      <c r="K29" s="368">
        <v>-5790</v>
      </c>
      <c r="L29" s="369">
        <f t="shared" si="1"/>
        <v>16.432339237700376</v>
      </c>
      <c r="M29" s="369">
        <f t="shared" si="2"/>
        <v>8.779581699883007</v>
      </c>
      <c r="N29" s="369">
        <f t="shared" si="3"/>
        <v>45.340994254309265</v>
      </c>
      <c r="O29" s="369">
        <f t="shared" si="4"/>
        <v>82.1438807681284</v>
      </c>
      <c r="P29" s="369">
        <f t="shared" si="5"/>
        <v>8.164857043164139</v>
      </c>
      <c r="Q29" s="370">
        <f t="shared" si="6"/>
        <v>0.8425524927649268</v>
      </c>
      <c r="R29" s="369">
        <f t="shared" si="7"/>
        <v>7.652757537817369</v>
      </c>
      <c r="S29" s="369">
        <f t="shared" si="8"/>
        <v>-5.94199626444449</v>
      </c>
    </row>
    <row r="30" spans="1:19" s="74" customFormat="1" ht="14.25" customHeight="1">
      <c r="A30" s="75">
        <v>35</v>
      </c>
      <c r="B30" s="84" t="s">
        <v>114</v>
      </c>
      <c r="C30" s="85">
        <v>973418</v>
      </c>
      <c r="D30" s="76">
        <v>15990</v>
      </c>
      <c r="E30" s="76">
        <v>8698</v>
      </c>
      <c r="F30" s="76">
        <v>616</v>
      </c>
      <c r="G30" s="76">
        <v>1460</v>
      </c>
      <c r="H30" s="76">
        <v>8159</v>
      </c>
      <c r="I30" s="76">
        <v>751</v>
      </c>
      <c r="J30" s="367">
        <f t="shared" si="9"/>
        <v>7292</v>
      </c>
      <c r="K30" s="368">
        <v>-5274</v>
      </c>
      <c r="L30" s="369">
        <f t="shared" si="1"/>
        <v>16.426653297966546</v>
      </c>
      <c r="M30" s="369">
        <f t="shared" si="2"/>
        <v>8.935524101670609</v>
      </c>
      <c r="N30" s="369">
        <f t="shared" si="3"/>
        <v>38.524077548467794</v>
      </c>
      <c r="O30" s="369">
        <f t="shared" si="4"/>
        <v>83.6676217765043</v>
      </c>
      <c r="P30" s="369">
        <f t="shared" si="5"/>
        <v>8.381805144347032</v>
      </c>
      <c r="Q30" s="370">
        <f t="shared" si="6"/>
        <v>0.7715082318181912</v>
      </c>
      <c r="R30" s="369">
        <f t="shared" si="7"/>
        <v>7.4911291962959385</v>
      </c>
      <c r="S30" s="369">
        <f t="shared" si="8"/>
        <v>-5.4180218570028496</v>
      </c>
    </row>
    <row r="31" spans="1:19" s="74" customFormat="1" ht="14.25" customHeight="1">
      <c r="A31" s="75">
        <v>36</v>
      </c>
      <c r="B31" s="84" t="s">
        <v>210</v>
      </c>
      <c r="C31" s="85">
        <v>976048</v>
      </c>
      <c r="D31" s="76">
        <v>15514</v>
      </c>
      <c r="E31" s="76">
        <v>8749</v>
      </c>
      <c r="F31" s="76">
        <v>535</v>
      </c>
      <c r="G31" s="76">
        <v>1533</v>
      </c>
      <c r="H31" s="76">
        <v>8091</v>
      </c>
      <c r="I31" s="76">
        <v>682</v>
      </c>
      <c r="J31" s="367">
        <f t="shared" si="9"/>
        <v>6765</v>
      </c>
      <c r="K31" s="368">
        <v>-4375</v>
      </c>
      <c r="L31" s="369">
        <f t="shared" si="1"/>
        <v>15.894710096224776</v>
      </c>
      <c r="M31" s="369">
        <f t="shared" si="2"/>
        <v>8.963698506630822</v>
      </c>
      <c r="N31" s="369">
        <f t="shared" si="3"/>
        <v>34.4849813072064</v>
      </c>
      <c r="O31" s="369">
        <f t="shared" si="4"/>
        <v>89.92784654191354</v>
      </c>
      <c r="P31" s="369">
        <f t="shared" si="5"/>
        <v>8.289551333540974</v>
      </c>
      <c r="Q31" s="370">
        <f t="shared" si="6"/>
        <v>0.698736127731423</v>
      </c>
      <c r="R31" s="369">
        <f t="shared" si="7"/>
        <v>6.931011589593955</v>
      </c>
      <c r="S31" s="369">
        <f t="shared" si="8"/>
        <v>-4.482361523203777</v>
      </c>
    </row>
    <row r="32" spans="1:19" s="74" customFormat="1" ht="9" customHeight="1">
      <c r="A32" s="84"/>
      <c r="B32" s="84"/>
      <c r="C32" s="85"/>
      <c r="D32" s="76"/>
      <c r="E32" s="76"/>
      <c r="F32" s="76"/>
      <c r="G32" s="76"/>
      <c r="H32" s="76"/>
      <c r="I32" s="76"/>
      <c r="J32" s="372"/>
      <c r="K32" s="368"/>
      <c r="L32" s="367"/>
      <c r="M32" s="367"/>
      <c r="N32" s="367"/>
      <c r="O32" s="367"/>
      <c r="P32" s="367"/>
      <c r="Q32" s="367"/>
      <c r="R32" s="367"/>
      <c r="S32" s="367"/>
    </row>
    <row r="33" spans="1:19" s="74" customFormat="1" ht="14.25" customHeight="1">
      <c r="A33" s="75">
        <v>37</v>
      </c>
      <c r="B33" s="84" t="s">
        <v>210</v>
      </c>
      <c r="C33" s="85">
        <v>975911</v>
      </c>
      <c r="D33" s="76">
        <v>15674</v>
      </c>
      <c r="E33" s="76">
        <v>8592</v>
      </c>
      <c r="F33" s="76">
        <v>497</v>
      </c>
      <c r="G33" s="76">
        <v>1528</v>
      </c>
      <c r="H33" s="76">
        <v>8398</v>
      </c>
      <c r="I33" s="76">
        <v>791</v>
      </c>
      <c r="J33" s="367">
        <f t="shared" si="9"/>
        <v>7082</v>
      </c>
      <c r="K33" s="368">
        <v>-5340</v>
      </c>
      <c r="L33" s="369">
        <f t="shared" si="1"/>
        <v>16.06089079844371</v>
      </c>
      <c r="M33" s="369">
        <f t="shared" si="2"/>
        <v>8.804081519728745</v>
      </c>
      <c r="N33" s="369">
        <f t="shared" si="3"/>
        <v>31.70856194972566</v>
      </c>
      <c r="O33" s="369">
        <f t="shared" si="4"/>
        <v>88.82688059527962</v>
      </c>
      <c r="P33" s="369">
        <f t="shared" si="5"/>
        <v>8.60529290068459</v>
      </c>
      <c r="Q33" s="370">
        <f t="shared" si="6"/>
        <v>0.8105247302264244</v>
      </c>
      <c r="R33" s="369">
        <f t="shared" si="7"/>
        <v>7.2568092787149645</v>
      </c>
      <c r="S33" s="369">
        <f t="shared" si="8"/>
        <v>-5.471810441730854</v>
      </c>
    </row>
    <row r="34" spans="1:19" s="74" customFormat="1" ht="14.25" customHeight="1">
      <c r="A34" s="75">
        <v>38</v>
      </c>
      <c r="B34" s="84" t="s">
        <v>210</v>
      </c>
      <c r="C34" s="85">
        <v>978059</v>
      </c>
      <c r="D34" s="76">
        <v>15800</v>
      </c>
      <c r="E34" s="76">
        <v>7998</v>
      </c>
      <c r="F34" s="76">
        <v>398</v>
      </c>
      <c r="G34" s="76">
        <v>1397</v>
      </c>
      <c r="H34" s="76">
        <v>8343</v>
      </c>
      <c r="I34" s="76">
        <v>722</v>
      </c>
      <c r="J34" s="367">
        <f t="shared" si="9"/>
        <v>7802</v>
      </c>
      <c r="K34" s="368">
        <v>-7507</v>
      </c>
      <c r="L34" s="369">
        <f t="shared" si="1"/>
        <v>16.154444670515787</v>
      </c>
      <c r="M34" s="369">
        <f t="shared" si="2"/>
        <v>8.17742078954337</v>
      </c>
      <c r="N34" s="369">
        <f t="shared" si="3"/>
        <v>25.189873417721518</v>
      </c>
      <c r="O34" s="369">
        <f t="shared" si="4"/>
        <v>81.23509914519974</v>
      </c>
      <c r="P34" s="369">
        <f t="shared" si="5"/>
        <v>8.530160245956532</v>
      </c>
      <c r="Q34" s="370">
        <f t="shared" si="6"/>
        <v>0.7381967754501518</v>
      </c>
      <c r="R34" s="369">
        <f t="shared" si="7"/>
        <v>7.977023880972416</v>
      </c>
      <c r="S34" s="369">
        <f t="shared" si="8"/>
        <v>-7.675406084908988</v>
      </c>
    </row>
    <row r="35" spans="1:19" s="74" customFormat="1" ht="14.25" customHeight="1">
      <c r="A35" s="75">
        <v>39</v>
      </c>
      <c r="B35" s="84" t="s">
        <v>210</v>
      </c>
      <c r="C35" s="85">
        <v>982278</v>
      </c>
      <c r="D35" s="76">
        <v>16327</v>
      </c>
      <c r="E35" s="76">
        <v>8197</v>
      </c>
      <c r="F35" s="76">
        <v>378</v>
      </c>
      <c r="G35" s="76">
        <v>1270</v>
      </c>
      <c r="H35" s="76">
        <v>8670</v>
      </c>
      <c r="I35" s="76">
        <v>684</v>
      </c>
      <c r="J35" s="367">
        <f t="shared" si="9"/>
        <v>8130</v>
      </c>
      <c r="K35" s="368">
        <v>-7326</v>
      </c>
      <c r="L35" s="369">
        <f t="shared" si="1"/>
        <v>16.62156741777786</v>
      </c>
      <c r="M35" s="369">
        <f t="shared" si="2"/>
        <v>8.344888107032835</v>
      </c>
      <c r="N35" s="369">
        <f t="shared" si="3"/>
        <v>23.15183438476144</v>
      </c>
      <c r="O35" s="369">
        <f t="shared" si="4"/>
        <v>72.17139285105415</v>
      </c>
      <c r="P35" s="369">
        <f t="shared" si="5"/>
        <v>8.82642184799008</v>
      </c>
      <c r="Q35" s="370">
        <f t="shared" si="6"/>
        <v>0.6963405471770721</v>
      </c>
      <c r="R35" s="369">
        <f t="shared" si="7"/>
        <v>8.276679310745024</v>
      </c>
      <c r="S35" s="369">
        <f t="shared" si="8"/>
        <v>-7.458173755291272</v>
      </c>
    </row>
    <row r="36" spans="1:19" s="74" customFormat="1" ht="14.25" customHeight="1">
      <c r="A36" s="75">
        <v>40</v>
      </c>
      <c r="B36" s="84" t="s">
        <v>114</v>
      </c>
      <c r="C36" s="85">
        <v>980499</v>
      </c>
      <c r="D36" s="76">
        <v>16605</v>
      </c>
      <c r="E36" s="76">
        <v>8445</v>
      </c>
      <c r="F36" s="76">
        <v>346</v>
      </c>
      <c r="G36" s="76">
        <v>1165</v>
      </c>
      <c r="H36" s="76">
        <v>8380</v>
      </c>
      <c r="I36" s="76">
        <v>763</v>
      </c>
      <c r="J36" s="367">
        <f t="shared" si="9"/>
        <v>8160</v>
      </c>
      <c r="K36" s="368">
        <v>-5481</v>
      </c>
      <c r="L36" s="369">
        <f t="shared" si="1"/>
        <v>16.935254395975928</v>
      </c>
      <c r="M36" s="369">
        <f t="shared" si="2"/>
        <v>8.612961359471045</v>
      </c>
      <c r="N36" s="369">
        <f t="shared" si="3"/>
        <v>20.837097259861487</v>
      </c>
      <c r="O36" s="369">
        <f t="shared" si="4"/>
        <v>65.55993247045582</v>
      </c>
      <c r="P36" s="369">
        <f t="shared" si="5"/>
        <v>8.54666858405771</v>
      </c>
      <c r="Q36" s="370">
        <f t="shared" si="6"/>
        <v>0.778175194467307</v>
      </c>
      <c r="R36" s="369">
        <f t="shared" si="7"/>
        <v>8.322293036504881</v>
      </c>
      <c r="S36" s="369">
        <f t="shared" si="8"/>
        <v>-5.590010800622948</v>
      </c>
    </row>
    <row r="37" spans="1:19" s="74" customFormat="1" ht="14.25" customHeight="1">
      <c r="A37" s="75">
        <v>41</v>
      </c>
      <c r="B37" s="84" t="s">
        <v>210</v>
      </c>
      <c r="C37" s="85">
        <v>980230</v>
      </c>
      <c r="D37" s="76">
        <v>12642</v>
      </c>
      <c r="E37" s="76">
        <v>7643</v>
      </c>
      <c r="F37" s="76">
        <v>281</v>
      </c>
      <c r="G37" s="76">
        <v>1147</v>
      </c>
      <c r="H37" s="76">
        <v>8532</v>
      </c>
      <c r="I37" s="76">
        <v>775</v>
      </c>
      <c r="J37" s="367">
        <f t="shared" si="9"/>
        <v>4999</v>
      </c>
      <c r="K37" s="368">
        <v>-7492</v>
      </c>
      <c r="L37" s="369">
        <f t="shared" si="1"/>
        <v>12.896973159360558</v>
      </c>
      <c r="M37" s="369">
        <f t="shared" si="2"/>
        <v>7.79714964855187</v>
      </c>
      <c r="N37" s="369">
        <f t="shared" si="3"/>
        <v>22.22749564942256</v>
      </c>
      <c r="O37" s="369">
        <f t="shared" si="4"/>
        <v>83.18224671839873</v>
      </c>
      <c r="P37" s="369">
        <f t="shared" si="5"/>
        <v>8.7040796547749</v>
      </c>
      <c r="Q37" s="370">
        <f t="shared" si="6"/>
        <v>0.7906307703294125</v>
      </c>
      <c r="R37" s="369">
        <f t="shared" si="7"/>
        <v>5.099823510808688</v>
      </c>
      <c r="S37" s="369">
        <f t="shared" si="8"/>
        <v>-7.643104169429623</v>
      </c>
    </row>
    <row r="38" spans="1:19" s="74" customFormat="1" ht="9" customHeight="1">
      <c r="A38" s="84"/>
      <c r="B38" s="84"/>
      <c r="C38" s="85"/>
      <c r="D38" s="76"/>
      <c r="E38" s="76"/>
      <c r="F38" s="76"/>
      <c r="G38" s="76"/>
      <c r="H38" s="76"/>
      <c r="I38" s="76"/>
      <c r="J38" s="372"/>
      <c r="K38" s="368"/>
      <c r="L38" s="367"/>
      <c r="M38" s="367"/>
      <c r="N38" s="367"/>
      <c r="O38" s="367"/>
      <c r="P38" s="367"/>
      <c r="Q38" s="367"/>
      <c r="R38" s="367"/>
      <c r="S38" s="367"/>
    </row>
    <row r="39" spans="1:19" s="74" customFormat="1" ht="14.25" customHeight="1">
      <c r="A39" s="75">
        <v>42</v>
      </c>
      <c r="B39" s="84" t="s">
        <v>210</v>
      </c>
      <c r="C39" s="85">
        <v>982420</v>
      </c>
      <c r="D39" s="76">
        <v>18006</v>
      </c>
      <c r="E39" s="76">
        <v>7779</v>
      </c>
      <c r="F39" s="76">
        <v>287</v>
      </c>
      <c r="G39" s="76">
        <v>1152</v>
      </c>
      <c r="H39" s="76">
        <v>8616</v>
      </c>
      <c r="I39" s="76">
        <v>793</v>
      </c>
      <c r="J39" s="367">
        <f t="shared" si="9"/>
        <v>10227</v>
      </c>
      <c r="K39" s="368">
        <v>-5537</v>
      </c>
      <c r="L39" s="369">
        <f t="shared" si="1"/>
        <v>18.32820993057959</v>
      </c>
      <c r="M39" s="369">
        <f t="shared" si="2"/>
        <v>7.918201991001812</v>
      </c>
      <c r="N39" s="369">
        <f t="shared" si="3"/>
        <v>15.93913140064423</v>
      </c>
      <c r="O39" s="369">
        <f t="shared" si="4"/>
        <v>60.13153773880363</v>
      </c>
      <c r="P39" s="369">
        <f t="shared" si="5"/>
        <v>8.770179760184035</v>
      </c>
      <c r="Q39" s="370">
        <f t="shared" si="6"/>
        <v>0.8071904073614137</v>
      </c>
      <c r="R39" s="369">
        <f t="shared" si="7"/>
        <v>10.410007939577778</v>
      </c>
      <c r="S39" s="369">
        <f t="shared" si="8"/>
        <v>-5.636082327314183</v>
      </c>
    </row>
    <row r="40" spans="1:19" s="74" customFormat="1" ht="14.25" customHeight="1">
      <c r="A40" s="75">
        <v>43</v>
      </c>
      <c r="B40" s="84" t="s">
        <v>210</v>
      </c>
      <c r="C40" s="85">
        <v>983589</v>
      </c>
      <c r="D40" s="76">
        <v>17006</v>
      </c>
      <c r="E40" s="76">
        <v>7823</v>
      </c>
      <c r="F40" s="76">
        <v>262</v>
      </c>
      <c r="G40" s="76">
        <v>1138</v>
      </c>
      <c r="H40" s="76">
        <v>8553</v>
      </c>
      <c r="I40" s="76">
        <v>852</v>
      </c>
      <c r="J40" s="367">
        <f t="shared" si="9"/>
        <v>9183</v>
      </c>
      <c r="K40" s="368">
        <v>-11771</v>
      </c>
      <c r="L40" s="369">
        <f t="shared" si="1"/>
        <v>17.289741955227235</v>
      </c>
      <c r="M40" s="369">
        <f t="shared" si="2"/>
        <v>7.9535253037600055</v>
      </c>
      <c r="N40" s="369">
        <f t="shared" si="3"/>
        <v>15.406327178642831</v>
      </c>
      <c r="O40" s="369">
        <f t="shared" si="4"/>
        <v>62.720458553791886</v>
      </c>
      <c r="P40" s="369">
        <f t="shared" si="5"/>
        <v>8.695705218338148</v>
      </c>
      <c r="Q40" s="370">
        <f t="shared" si="6"/>
        <v>0.8662154619459957</v>
      </c>
      <c r="R40" s="369">
        <f t="shared" si="7"/>
        <v>9.336216651467229</v>
      </c>
      <c r="S40" s="369">
        <f t="shared" si="8"/>
        <v>-11.967396951368915</v>
      </c>
    </row>
    <row r="41" spans="1:19" s="74" customFormat="1" ht="14.25" customHeight="1">
      <c r="A41" s="75">
        <v>44</v>
      </c>
      <c r="B41" s="84" t="s">
        <v>210</v>
      </c>
      <c r="C41" s="85">
        <v>985147</v>
      </c>
      <c r="D41" s="76">
        <v>17185</v>
      </c>
      <c r="E41" s="76">
        <v>7622</v>
      </c>
      <c r="F41" s="76">
        <v>279</v>
      </c>
      <c r="G41" s="76">
        <v>1106</v>
      </c>
      <c r="H41" s="76">
        <v>9229</v>
      </c>
      <c r="I41" s="76">
        <v>883</v>
      </c>
      <c r="J41" s="367">
        <f t="shared" si="9"/>
        <v>9563</v>
      </c>
      <c r="K41" s="368">
        <v>-2871</v>
      </c>
      <c r="L41" s="369">
        <f t="shared" si="1"/>
        <v>17.444097175345405</v>
      </c>
      <c r="M41" s="369">
        <f t="shared" si="2"/>
        <v>7.736916419580022</v>
      </c>
      <c r="N41" s="369">
        <f t="shared" si="3"/>
        <v>16.23508874018039</v>
      </c>
      <c r="O41" s="369">
        <f t="shared" si="4"/>
        <v>60.46689628779181</v>
      </c>
      <c r="P41" s="369">
        <f t="shared" si="5"/>
        <v>9.368145058554713</v>
      </c>
      <c r="Q41" s="370">
        <f t="shared" si="6"/>
        <v>0.8963129360389871</v>
      </c>
      <c r="R41" s="369">
        <f t="shared" si="7"/>
        <v>9.707180755765384</v>
      </c>
      <c r="S41" s="369">
        <f t="shared" si="8"/>
        <v>-2.914285888298904</v>
      </c>
    </row>
    <row r="42" spans="1:19" s="74" customFormat="1" ht="14.25" customHeight="1">
      <c r="A42" s="75">
        <v>45</v>
      </c>
      <c r="B42" s="84" t="s">
        <v>114</v>
      </c>
      <c r="C42" s="85">
        <v>1002420</v>
      </c>
      <c r="D42" s="76">
        <v>18125</v>
      </c>
      <c r="E42" s="76">
        <v>7776</v>
      </c>
      <c r="F42" s="76">
        <v>237</v>
      </c>
      <c r="G42" s="76">
        <v>1078</v>
      </c>
      <c r="H42" s="76">
        <v>9766</v>
      </c>
      <c r="I42" s="76">
        <v>955</v>
      </c>
      <c r="J42" s="367">
        <f t="shared" si="9"/>
        <v>10349</v>
      </c>
      <c r="K42" s="368">
        <v>-1550</v>
      </c>
      <c r="L42" s="369">
        <f t="shared" si="1"/>
        <v>18.081243390993794</v>
      </c>
      <c r="M42" s="369">
        <f t="shared" si="2"/>
        <v>7.757227509427186</v>
      </c>
      <c r="N42" s="369">
        <f t="shared" si="3"/>
        <v>13.075862068965517</v>
      </c>
      <c r="O42" s="369">
        <f t="shared" si="4"/>
        <v>56.13706191740874</v>
      </c>
      <c r="P42" s="369">
        <f t="shared" si="5"/>
        <v>9.742423335528022</v>
      </c>
      <c r="Q42" s="370">
        <f t="shared" si="6"/>
        <v>0.9526944793599489</v>
      </c>
      <c r="R42" s="369">
        <f t="shared" si="7"/>
        <v>10.32401588156661</v>
      </c>
      <c r="S42" s="369">
        <f t="shared" si="8"/>
        <v>-1.5462580555056762</v>
      </c>
    </row>
    <row r="43" spans="1:19" s="74" customFormat="1" ht="14.25" customHeight="1">
      <c r="A43" s="75">
        <v>46</v>
      </c>
      <c r="B43" s="84" t="s">
        <v>210</v>
      </c>
      <c r="C43" s="85">
        <v>1009348</v>
      </c>
      <c r="D43" s="76">
        <v>19067</v>
      </c>
      <c r="E43" s="76">
        <v>7544</v>
      </c>
      <c r="F43" s="76">
        <v>234</v>
      </c>
      <c r="G43" s="76">
        <v>1077</v>
      </c>
      <c r="H43" s="76">
        <v>10154</v>
      </c>
      <c r="I43" s="76">
        <v>1043</v>
      </c>
      <c r="J43" s="367">
        <f t="shared" si="9"/>
        <v>11523</v>
      </c>
      <c r="K43" s="368">
        <v>-2115</v>
      </c>
      <c r="L43" s="369">
        <f t="shared" si="1"/>
        <v>18.890412424654333</v>
      </c>
      <c r="M43" s="369">
        <f t="shared" si="2"/>
        <v>7.474131815786032</v>
      </c>
      <c r="N43" s="369">
        <f t="shared" si="3"/>
        <v>12.27251271830912</v>
      </c>
      <c r="O43" s="369">
        <f t="shared" si="4"/>
        <v>53.46505162827641</v>
      </c>
      <c r="P43" s="369">
        <f t="shared" si="5"/>
        <v>10.059959498607022</v>
      </c>
      <c r="Q43" s="370">
        <f t="shared" si="6"/>
        <v>1.0333403345526022</v>
      </c>
      <c r="R43" s="369">
        <f t="shared" si="7"/>
        <v>11.416280608868298</v>
      </c>
      <c r="S43" s="369">
        <f t="shared" si="8"/>
        <v>-2.0954120878032154</v>
      </c>
    </row>
    <row r="44" spans="1:19" s="74" customFormat="1" ht="9" customHeight="1">
      <c r="A44" s="84"/>
      <c r="B44" s="84"/>
      <c r="C44" s="85"/>
      <c r="D44" s="76"/>
      <c r="E44" s="76"/>
      <c r="F44" s="76"/>
      <c r="G44" s="76"/>
      <c r="H44" s="76"/>
      <c r="I44" s="76"/>
      <c r="J44" s="372"/>
      <c r="K44" s="368"/>
      <c r="L44" s="367"/>
      <c r="M44" s="367"/>
      <c r="N44" s="367"/>
      <c r="O44" s="367"/>
      <c r="P44" s="367"/>
      <c r="Q44" s="367"/>
      <c r="R44" s="367"/>
      <c r="S44" s="367"/>
    </row>
    <row r="45" spans="1:19" s="74" customFormat="1" ht="14.25" customHeight="1">
      <c r="A45" s="75">
        <v>47</v>
      </c>
      <c r="B45" s="84" t="s">
        <v>210</v>
      </c>
      <c r="C45" s="85">
        <v>1021450</v>
      </c>
      <c r="D45" s="76">
        <v>19840</v>
      </c>
      <c r="E45" s="76">
        <v>7645</v>
      </c>
      <c r="F45" s="76">
        <v>236</v>
      </c>
      <c r="G45" s="76">
        <v>1048</v>
      </c>
      <c r="H45" s="76">
        <v>10020</v>
      </c>
      <c r="I45" s="76">
        <v>1087</v>
      </c>
      <c r="J45" s="367">
        <f t="shared" si="9"/>
        <v>12195</v>
      </c>
      <c r="K45" s="368">
        <v>-998</v>
      </c>
      <c r="L45" s="369">
        <f t="shared" si="1"/>
        <v>19.423368740515933</v>
      </c>
      <c r="M45" s="369">
        <f t="shared" si="2"/>
        <v>7.4844583680062655</v>
      </c>
      <c r="N45" s="369">
        <f t="shared" si="3"/>
        <v>11.89516129032258</v>
      </c>
      <c r="O45" s="369">
        <f t="shared" si="4"/>
        <v>50.17234775947912</v>
      </c>
      <c r="P45" s="369">
        <f t="shared" si="5"/>
        <v>9.809584414312987</v>
      </c>
      <c r="Q45" s="370">
        <f t="shared" si="6"/>
        <v>1.0641734788780655</v>
      </c>
      <c r="R45" s="369">
        <f t="shared" si="7"/>
        <v>11.938910372509667</v>
      </c>
      <c r="S45" s="369">
        <f t="shared" si="8"/>
        <v>-0.9770424396690979</v>
      </c>
    </row>
    <row r="46" spans="1:19" s="74" customFormat="1" ht="14.25" customHeight="1">
      <c r="A46" s="75">
        <v>48</v>
      </c>
      <c r="B46" s="84" t="s">
        <v>210</v>
      </c>
      <c r="C46" s="85">
        <v>1035425</v>
      </c>
      <c r="D46" s="76">
        <v>20312</v>
      </c>
      <c r="E46" s="76">
        <v>7885</v>
      </c>
      <c r="F46" s="76">
        <v>226</v>
      </c>
      <c r="G46" s="76">
        <v>981</v>
      </c>
      <c r="H46" s="76">
        <v>9743</v>
      </c>
      <c r="I46" s="76">
        <v>1030</v>
      </c>
      <c r="J46" s="367">
        <f t="shared" si="9"/>
        <v>12427</v>
      </c>
      <c r="K46" s="368">
        <v>1477</v>
      </c>
      <c r="L46" s="369">
        <f t="shared" si="1"/>
        <v>19.61706545621363</v>
      </c>
      <c r="M46" s="369">
        <f t="shared" si="2"/>
        <v>7.615230460921843</v>
      </c>
      <c r="N46" s="369">
        <f t="shared" si="3"/>
        <v>11.126427727451752</v>
      </c>
      <c r="O46" s="369">
        <f t="shared" si="4"/>
        <v>46.07147888977598</v>
      </c>
      <c r="P46" s="369">
        <f t="shared" si="5"/>
        <v>9.40966269889176</v>
      </c>
      <c r="Q46" s="370">
        <f t="shared" si="6"/>
        <v>0.9947606055484463</v>
      </c>
      <c r="R46" s="369">
        <f t="shared" si="7"/>
        <v>12.001834995291789</v>
      </c>
      <c r="S46" s="369">
        <f t="shared" si="8"/>
        <v>1.4264673926165585</v>
      </c>
    </row>
    <row r="47" spans="1:19" s="74" customFormat="1" ht="14.25" customHeight="1">
      <c r="A47" s="75">
        <v>49</v>
      </c>
      <c r="B47" s="84" t="s">
        <v>210</v>
      </c>
      <c r="C47" s="85">
        <v>1049243</v>
      </c>
      <c r="D47" s="76">
        <v>19723</v>
      </c>
      <c r="E47" s="76">
        <v>7857</v>
      </c>
      <c r="F47" s="76">
        <v>228</v>
      </c>
      <c r="G47" s="76">
        <v>993</v>
      </c>
      <c r="H47" s="76">
        <v>9023</v>
      </c>
      <c r="I47" s="76">
        <v>1053</v>
      </c>
      <c r="J47" s="367">
        <f t="shared" si="9"/>
        <v>11866</v>
      </c>
      <c r="K47" s="368">
        <v>1956</v>
      </c>
      <c r="L47" s="369">
        <f t="shared" si="1"/>
        <v>18.797361526357573</v>
      </c>
      <c r="M47" s="369">
        <f t="shared" si="2"/>
        <v>7.488255818718828</v>
      </c>
      <c r="N47" s="369">
        <f t="shared" si="3"/>
        <v>11.560107488718755</v>
      </c>
      <c r="O47" s="369">
        <f t="shared" si="4"/>
        <v>47.933964085730835</v>
      </c>
      <c r="P47" s="369">
        <f t="shared" si="5"/>
        <v>8.599533187259768</v>
      </c>
      <c r="Q47" s="370">
        <f t="shared" si="6"/>
        <v>1.003580676735513</v>
      </c>
      <c r="R47" s="369">
        <f t="shared" si="7"/>
        <v>11.309105707638745</v>
      </c>
      <c r="S47" s="369">
        <f t="shared" si="8"/>
        <v>1.864201143109842</v>
      </c>
    </row>
    <row r="48" spans="1:19" s="74" customFormat="1" ht="14.25" customHeight="1">
      <c r="A48" s="75">
        <v>50</v>
      </c>
      <c r="B48" s="84" t="s">
        <v>114</v>
      </c>
      <c r="C48" s="85">
        <v>1066896</v>
      </c>
      <c r="D48" s="76">
        <v>18817</v>
      </c>
      <c r="E48" s="76">
        <v>7706</v>
      </c>
      <c r="F48" s="76">
        <v>186</v>
      </c>
      <c r="G48" s="76">
        <v>901</v>
      </c>
      <c r="H48" s="76">
        <v>8427</v>
      </c>
      <c r="I48" s="76">
        <v>1120</v>
      </c>
      <c r="J48" s="367">
        <f t="shared" si="9"/>
        <v>11111</v>
      </c>
      <c r="K48" s="368">
        <v>617</v>
      </c>
      <c r="L48" s="369">
        <f t="shared" si="1"/>
        <v>17.63714551371455</v>
      </c>
      <c r="M48" s="369">
        <f t="shared" si="2"/>
        <v>7.222822093249952</v>
      </c>
      <c r="N48" s="369">
        <f t="shared" si="3"/>
        <v>9.884678747940692</v>
      </c>
      <c r="O48" s="369">
        <f t="shared" si="4"/>
        <v>45.694289481691854</v>
      </c>
      <c r="P48" s="369">
        <f t="shared" si="5"/>
        <v>7.8986142979259455</v>
      </c>
      <c r="Q48" s="370">
        <f t="shared" si="6"/>
        <v>1.049774298525817</v>
      </c>
      <c r="R48" s="369">
        <f t="shared" si="7"/>
        <v>10.4143234204646</v>
      </c>
      <c r="S48" s="369">
        <f t="shared" si="8"/>
        <v>0.578313162670026</v>
      </c>
    </row>
    <row r="49" spans="1:19" s="74" customFormat="1" ht="14.25" customHeight="1">
      <c r="A49" s="75">
        <v>51</v>
      </c>
      <c r="B49" s="84" t="s">
        <v>210</v>
      </c>
      <c r="C49" s="85">
        <v>1078685</v>
      </c>
      <c r="D49" s="76">
        <v>18062</v>
      </c>
      <c r="E49" s="76">
        <v>7539</v>
      </c>
      <c r="F49" s="76">
        <v>166</v>
      </c>
      <c r="G49" s="76">
        <v>842</v>
      </c>
      <c r="H49" s="76">
        <v>7784</v>
      </c>
      <c r="I49" s="76">
        <v>1167</v>
      </c>
      <c r="J49" s="367">
        <f t="shared" si="9"/>
        <v>10523</v>
      </c>
      <c r="K49" s="368">
        <v>1171</v>
      </c>
      <c r="L49" s="369">
        <f t="shared" si="1"/>
        <v>16.744462006980722</v>
      </c>
      <c r="M49" s="369">
        <f t="shared" si="2"/>
        <v>6.989065389803326</v>
      </c>
      <c r="N49" s="369">
        <f t="shared" si="3"/>
        <v>9.19056582881187</v>
      </c>
      <c r="O49" s="369">
        <f t="shared" si="4"/>
        <v>44.54083791790097</v>
      </c>
      <c r="P49" s="369">
        <f t="shared" si="5"/>
        <v>7.2161937915146686</v>
      </c>
      <c r="Q49" s="370">
        <f t="shared" si="6"/>
        <v>1.0818728359066827</v>
      </c>
      <c r="R49" s="369">
        <f t="shared" si="7"/>
        <v>9.755396617177396</v>
      </c>
      <c r="S49" s="369">
        <f t="shared" si="8"/>
        <v>1.0855810547101332</v>
      </c>
    </row>
    <row r="50" spans="1:19" s="74" customFormat="1" ht="9" customHeight="1">
      <c r="A50" s="84"/>
      <c r="B50" s="84"/>
      <c r="C50" s="85"/>
      <c r="D50" s="76"/>
      <c r="E50" s="76"/>
      <c r="F50" s="76"/>
      <c r="G50" s="76"/>
      <c r="H50" s="76"/>
      <c r="I50" s="76"/>
      <c r="J50" s="372"/>
      <c r="K50" s="368"/>
      <c r="L50" s="367"/>
      <c r="M50" s="367"/>
      <c r="N50" s="367"/>
      <c r="O50" s="367"/>
      <c r="P50" s="367"/>
      <c r="Q50" s="367"/>
      <c r="R50" s="367"/>
      <c r="S50" s="367"/>
    </row>
    <row r="51" spans="1:19" s="74" customFormat="1" ht="14.25" customHeight="1">
      <c r="A51" s="75">
        <v>52</v>
      </c>
      <c r="B51" s="84" t="s">
        <v>210</v>
      </c>
      <c r="C51" s="85">
        <v>1088566</v>
      </c>
      <c r="D51" s="76">
        <v>17009</v>
      </c>
      <c r="E51" s="76">
        <v>7506</v>
      </c>
      <c r="F51" s="76">
        <v>160</v>
      </c>
      <c r="G51" s="76">
        <v>901</v>
      </c>
      <c r="H51" s="76">
        <v>7335</v>
      </c>
      <c r="I51" s="76">
        <v>1163</v>
      </c>
      <c r="J51" s="367">
        <f t="shared" si="9"/>
        <v>9503</v>
      </c>
      <c r="K51" s="368">
        <v>-203</v>
      </c>
      <c r="L51" s="369">
        <f t="shared" si="1"/>
        <v>15.625143537461211</v>
      </c>
      <c r="M51" s="369">
        <f t="shared" si="2"/>
        <v>6.895309976611432</v>
      </c>
      <c r="N51" s="369">
        <f t="shared" si="3"/>
        <v>9.40678464342407</v>
      </c>
      <c r="O51" s="369">
        <f t="shared" si="4"/>
        <v>50.3070910106086</v>
      </c>
      <c r="P51" s="369">
        <f t="shared" si="5"/>
        <v>6.738222579062731</v>
      </c>
      <c r="Q51" s="370">
        <f t="shared" si="6"/>
        <v>1.0683780312815208</v>
      </c>
      <c r="R51" s="369">
        <f t="shared" si="7"/>
        <v>8.729833560849778</v>
      </c>
      <c r="S51" s="369">
        <f t="shared" si="8"/>
        <v>-0.1864838696045991</v>
      </c>
    </row>
    <row r="52" spans="1:19" s="74" customFormat="1" ht="14.25" customHeight="1">
      <c r="A52" s="75">
        <v>53</v>
      </c>
      <c r="B52" s="84" t="s">
        <v>210</v>
      </c>
      <c r="C52" s="85">
        <v>1097284</v>
      </c>
      <c r="D52" s="76">
        <v>16462</v>
      </c>
      <c r="E52" s="76">
        <v>7466</v>
      </c>
      <c r="F52" s="76">
        <v>123</v>
      </c>
      <c r="G52" s="76">
        <v>786</v>
      </c>
      <c r="H52" s="76">
        <v>7180</v>
      </c>
      <c r="I52" s="76">
        <v>1151</v>
      </c>
      <c r="J52" s="367">
        <f t="shared" si="9"/>
        <v>8996</v>
      </c>
      <c r="K52" s="368">
        <v>42</v>
      </c>
      <c r="L52" s="369">
        <f t="shared" si="1"/>
        <v>15.002497074595091</v>
      </c>
      <c r="M52" s="369">
        <f t="shared" si="2"/>
        <v>6.80407260107684</v>
      </c>
      <c r="N52" s="369">
        <f t="shared" si="3"/>
        <v>7.47175312841696</v>
      </c>
      <c r="O52" s="369">
        <f t="shared" si="4"/>
        <v>45.570500927643785</v>
      </c>
      <c r="P52" s="369">
        <f t="shared" si="5"/>
        <v>6.5434290484505375</v>
      </c>
      <c r="Q52" s="370">
        <f t="shared" si="6"/>
        <v>1.0489535981569038</v>
      </c>
      <c r="R52" s="369">
        <f t="shared" si="7"/>
        <v>8.19842447351825</v>
      </c>
      <c r="S52" s="369">
        <f t="shared" si="8"/>
        <v>0.03827632591015635</v>
      </c>
    </row>
    <row r="53" spans="1:19" s="74" customFormat="1" ht="14.25" customHeight="1">
      <c r="A53" s="75">
        <v>54</v>
      </c>
      <c r="B53" s="84" t="s">
        <v>210</v>
      </c>
      <c r="C53" s="85">
        <v>1107627</v>
      </c>
      <c r="D53" s="76">
        <v>15863</v>
      </c>
      <c r="E53" s="76">
        <v>7361</v>
      </c>
      <c r="F53" s="76">
        <v>137</v>
      </c>
      <c r="G53" s="76">
        <v>737</v>
      </c>
      <c r="H53" s="76">
        <v>7046</v>
      </c>
      <c r="I53" s="76">
        <v>1275</v>
      </c>
      <c r="J53" s="367">
        <f t="shared" si="9"/>
        <v>8502</v>
      </c>
      <c r="K53" s="368">
        <v>503</v>
      </c>
      <c r="L53" s="369">
        <f t="shared" si="1"/>
        <v>14.321608267042967</v>
      </c>
      <c r="M53" s="369">
        <f t="shared" si="2"/>
        <v>6.64573904392002</v>
      </c>
      <c r="N53" s="369">
        <f t="shared" si="3"/>
        <v>8.636449599697409</v>
      </c>
      <c r="O53" s="369">
        <f t="shared" si="4"/>
        <v>44.397590361445786</v>
      </c>
      <c r="P53" s="369">
        <f t="shared" si="5"/>
        <v>6.361347276655408</v>
      </c>
      <c r="Q53" s="370">
        <f t="shared" si="6"/>
        <v>1.1511095341662851</v>
      </c>
      <c r="R53" s="369">
        <f t="shared" si="7"/>
        <v>7.675869223122946</v>
      </c>
      <c r="S53" s="369">
        <f t="shared" si="8"/>
        <v>0.4541239966161894</v>
      </c>
    </row>
    <row r="54" spans="1:19" s="74" customFormat="1" ht="14.25" customHeight="1">
      <c r="A54" s="75">
        <v>55</v>
      </c>
      <c r="B54" s="84" t="s">
        <v>114</v>
      </c>
      <c r="C54" s="85">
        <v>1116217</v>
      </c>
      <c r="D54" s="76">
        <v>15138</v>
      </c>
      <c r="E54" s="76">
        <v>7681</v>
      </c>
      <c r="F54" s="76">
        <v>125</v>
      </c>
      <c r="G54" s="76">
        <v>702</v>
      </c>
      <c r="H54" s="76">
        <v>6932</v>
      </c>
      <c r="I54" s="76">
        <v>1267</v>
      </c>
      <c r="J54" s="367">
        <f t="shared" si="9"/>
        <v>7457</v>
      </c>
      <c r="K54" s="368">
        <v>550</v>
      </c>
      <c r="L54" s="369">
        <f t="shared" si="1"/>
        <v>13.561879096985622</v>
      </c>
      <c r="M54" s="369">
        <f t="shared" si="2"/>
        <v>6.8812784610877635</v>
      </c>
      <c r="N54" s="369">
        <f t="shared" si="3"/>
        <v>8.257365570088519</v>
      </c>
      <c r="O54" s="369">
        <f t="shared" si="4"/>
        <v>44.31818181818182</v>
      </c>
      <c r="P54" s="369">
        <f t="shared" si="5"/>
        <v>6.210261983109019</v>
      </c>
      <c r="Q54" s="370">
        <f t="shared" si="6"/>
        <v>1.1350839487303992</v>
      </c>
      <c r="R54" s="369">
        <f t="shared" si="7"/>
        <v>6.680600635897859</v>
      </c>
      <c r="S54" s="369">
        <f t="shared" si="8"/>
        <v>0.4927357314930699</v>
      </c>
    </row>
    <row r="55" spans="1:19" s="74" customFormat="1" ht="14.25" customHeight="1">
      <c r="A55" s="75">
        <v>56</v>
      </c>
      <c r="B55" s="84" t="s">
        <v>210</v>
      </c>
      <c r="C55" s="85">
        <v>1122579</v>
      </c>
      <c r="D55" s="76">
        <v>14320</v>
      </c>
      <c r="E55" s="76">
        <v>7676</v>
      </c>
      <c r="F55" s="76">
        <v>103</v>
      </c>
      <c r="G55" s="76">
        <v>696</v>
      </c>
      <c r="H55" s="76">
        <v>6973</v>
      </c>
      <c r="I55" s="76">
        <v>1318</v>
      </c>
      <c r="J55" s="367">
        <f t="shared" si="9"/>
        <v>6644</v>
      </c>
      <c r="K55" s="368">
        <v>-269</v>
      </c>
      <c r="L55" s="369">
        <f t="shared" si="1"/>
        <v>12.756340533717449</v>
      </c>
      <c r="M55" s="369">
        <f t="shared" si="2"/>
        <v>6.837826112906085</v>
      </c>
      <c r="N55" s="369">
        <f t="shared" si="3"/>
        <v>7.192737430167598</v>
      </c>
      <c r="O55" s="369">
        <f t="shared" si="4"/>
        <v>46.350559403303144</v>
      </c>
      <c r="P55" s="369">
        <f t="shared" si="5"/>
        <v>6.2115895629617155</v>
      </c>
      <c r="Q55" s="370">
        <f t="shared" si="6"/>
        <v>1.1740821804077932</v>
      </c>
      <c r="R55" s="369">
        <f t="shared" si="7"/>
        <v>5.918514420811364</v>
      </c>
      <c r="S55" s="369">
        <f t="shared" si="8"/>
        <v>-0.23962678795879844</v>
      </c>
    </row>
    <row r="56" spans="1:19" s="74" customFormat="1" ht="9" customHeight="1">
      <c r="A56" s="84"/>
      <c r="B56" s="84"/>
      <c r="C56" s="85"/>
      <c r="D56" s="76"/>
      <c r="E56" s="76"/>
      <c r="F56" s="76"/>
      <c r="G56" s="76"/>
      <c r="H56" s="76"/>
      <c r="I56" s="76"/>
      <c r="J56" s="372"/>
      <c r="K56" s="368"/>
      <c r="L56" s="367"/>
      <c r="M56" s="367"/>
      <c r="N56" s="367"/>
      <c r="O56" s="367"/>
      <c r="P56" s="367"/>
      <c r="Q56" s="367"/>
      <c r="R56" s="367"/>
      <c r="S56" s="367"/>
    </row>
    <row r="57" spans="1:19" s="74" customFormat="1" ht="14.25" customHeight="1">
      <c r="A57" s="75">
        <v>57</v>
      </c>
      <c r="B57" s="84" t="s">
        <v>210</v>
      </c>
      <c r="C57" s="85">
        <v>1129065</v>
      </c>
      <c r="D57" s="76">
        <v>14418</v>
      </c>
      <c r="E57" s="76">
        <v>7224</v>
      </c>
      <c r="F57" s="76">
        <v>86</v>
      </c>
      <c r="G57" s="76">
        <v>685</v>
      </c>
      <c r="H57" s="76">
        <v>7149</v>
      </c>
      <c r="I57" s="76">
        <v>1358</v>
      </c>
      <c r="J57" s="367">
        <f t="shared" si="9"/>
        <v>7194</v>
      </c>
      <c r="K57" s="368">
        <v>144</v>
      </c>
      <c r="L57" s="369">
        <f t="shared" si="1"/>
        <v>12.769858245539451</v>
      </c>
      <c r="M57" s="369">
        <f t="shared" si="2"/>
        <v>6.398214451780898</v>
      </c>
      <c r="N57" s="369">
        <f t="shared" si="3"/>
        <v>5.9647662643917325</v>
      </c>
      <c r="O57" s="369">
        <f t="shared" si="4"/>
        <v>45.3552274382573</v>
      </c>
      <c r="P57" s="369">
        <f t="shared" si="5"/>
        <v>6.331787806725034</v>
      </c>
      <c r="Q57" s="370">
        <f t="shared" si="6"/>
        <v>1.2027651198115255</v>
      </c>
      <c r="R57" s="369">
        <f t="shared" si="7"/>
        <v>6.371643793758553</v>
      </c>
      <c r="S57" s="369">
        <f t="shared" si="8"/>
        <v>0.12753915850726044</v>
      </c>
    </row>
    <row r="58" spans="1:19" s="74" customFormat="1" ht="14.25" customHeight="1">
      <c r="A58" s="75">
        <v>58</v>
      </c>
      <c r="B58" s="84" t="s">
        <v>210</v>
      </c>
      <c r="C58" s="85">
        <v>1134996</v>
      </c>
      <c r="D58" s="76">
        <v>14212</v>
      </c>
      <c r="E58" s="76">
        <v>7538</v>
      </c>
      <c r="F58" s="76">
        <v>82</v>
      </c>
      <c r="G58" s="76">
        <v>624</v>
      </c>
      <c r="H58" s="76">
        <v>6678</v>
      </c>
      <c r="I58" s="76">
        <v>1392</v>
      </c>
      <c r="J58" s="367">
        <f t="shared" si="9"/>
        <v>6674</v>
      </c>
      <c r="K58" s="368">
        <v>-1008</v>
      </c>
      <c r="L58" s="369">
        <f t="shared" si="1"/>
        <v>12.521630032176326</v>
      </c>
      <c r="M58" s="369">
        <f t="shared" si="2"/>
        <v>6.641433097561578</v>
      </c>
      <c r="N58" s="369">
        <f t="shared" si="3"/>
        <v>5.769772023641993</v>
      </c>
      <c r="O58" s="369">
        <f t="shared" si="4"/>
        <v>42.05985440819628</v>
      </c>
      <c r="P58" s="369">
        <f t="shared" si="5"/>
        <v>5.883721176109872</v>
      </c>
      <c r="Q58" s="370">
        <f t="shared" si="6"/>
        <v>1.2264360403032257</v>
      </c>
      <c r="R58" s="369">
        <f t="shared" si="7"/>
        <v>5.880196934614747</v>
      </c>
      <c r="S58" s="369">
        <f t="shared" si="8"/>
        <v>-0.8881088567713014</v>
      </c>
    </row>
    <row r="59" spans="1:19" s="74" customFormat="1" ht="14.25" customHeight="1">
      <c r="A59" s="75">
        <v>59</v>
      </c>
      <c r="B59" s="84" t="s">
        <v>210</v>
      </c>
      <c r="C59" s="85">
        <v>1139583</v>
      </c>
      <c r="D59" s="76">
        <v>13965</v>
      </c>
      <c r="E59" s="76">
        <v>7597</v>
      </c>
      <c r="F59" s="76">
        <v>94</v>
      </c>
      <c r="G59" s="76">
        <v>659</v>
      </c>
      <c r="H59" s="76">
        <v>6571</v>
      </c>
      <c r="I59" s="76">
        <v>1371</v>
      </c>
      <c r="J59" s="367">
        <f t="shared" si="9"/>
        <v>6368</v>
      </c>
      <c r="K59" s="368">
        <v>-1673</v>
      </c>
      <c r="L59" s="369">
        <f t="shared" si="1"/>
        <v>12.25448256072616</v>
      </c>
      <c r="M59" s="369">
        <f t="shared" si="2"/>
        <v>6.666473613593745</v>
      </c>
      <c r="N59" s="369">
        <f t="shared" si="3"/>
        <v>6.731113498030791</v>
      </c>
      <c r="O59" s="369">
        <f t="shared" si="4"/>
        <v>45.0629102844639</v>
      </c>
      <c r="P59" s="369">
        <f t="shared" si="5"/>
        <v>5.766144282601618</v>
      </c>
      <c r="Q59" s="370">
        <f t="shared" si="6"/>
        <v>1.2030716498929872</v>
      </c>
      <c r="R59" s="369">
        <f t="shared" si="7"/>
        <v>5.588008947132416</v>
      </c>
      <c r="S59" s="369">
        <f t="shared" si="8"/>
        <v>-1.4680808681772193</v>
      </c>
    </row>
    <row r="60" spans="1:19" s="74" customFormat="1" ht="14.25" customHeight="1">
      <c r="A60" s="75">
        <v>60</v>
      </c>
      <c r="B60" s="84" t="s">
        <v>114</v>
      </c>
      <c r="C60" s="85">
        <v>1149057</v>
      </c>
      <c r="D60" s="76">
        <v>13256</v>
      </c>
      <c r="E60" s="76">
        <v>7657</v>
      </c>
      <c r="F60" s="76">
        <v>66</v>
      </c>
      <c r="G60" s="76">
        <v>557</v>
      </c>
      <c r="H60" s="76">
        <v>6552</v>
      </c>
      <c r="I60" s="76">
        <v>1374</v>
      </c>
      <c r="J60" s="367">
        <f t="shared" si="9"/>
        <v>5599</v>
      </c>
      <c r="K60" s="368">
        <v>-1416</v>
      </c>
      <c r="L60" s="369">
        <f t="shared" si="1"/>
        <v>11.536416383173332</v>
      </c>
      <c r="M60" s="369">
        <f t="shared" si="2"/>
        <v>6.663725124167034</v>
      </c>
      <c r="N60" s="369">
        <f t="shared" si="3"/>
        <v>4.978877489438744</v>
      </c>
      <c r="O60" s="369">
        <f t="shared" si="4"/>
        <v>40.324332150872365</v>
      </c>
      <c r="P60" s="369">
        <f t="shared" si="5"/>
        <v>5.702066999287242</v>
      </c>
      <c r="Q60" s="370">
        <f t="shared" si="6"/>
        <v>1.1957631344659143</v>
      </c>
      <c r="R60" s="369">
        <f t="shared" si="7"/>
        <v>4.872691259006298</v>
      </c>
      <c r="S60" s="369">
        <f t="shared" si="8"/>
        <v>-1.2323148459998068</v>
      </c>
    </row>
    <row r="61" spans="1:19" s="74" customFormat="1" ht="14.25" customHeight="1">
      <c r="A61" s="75">
        <v>61</v>
      </c>
      <c r="B61" s="84" t="s">
        <v>210</v>
      </c>
      <c r="C61" s="85">
        <v>1151593</v>
      </c>
      <c r="D61" s="76">
        <v>13031</v>
      </c>
      <c r="E61" s="76">
        <v>7712</v>
      </c>
      <c r="F61" s="76">
        <v>61</v>
      </c>
      <c r="G61" s="76">
        <v>541</v>
      </c>
      <c r="H61" s="76">
        <v>6441</v>
      </c>
      <c r="I61" s="76">
        <v>1358</v>
      </c>
      <c r="J61" s="367">
        <f t="shared" si="9"/>
        <v>5319</v>
      </c>
      <c r="K61" s="368">
        <v>-2320</v>
      </c>
      <c r="L61" s="369">
        <f t="shared" si="1"/>
        <v>11.315629740715687</v>
      </c>
      <c r="M61" s="369">
        <f t="shared" si="2"/>
        <v>6.696810418264092</v>
      </c>
      <c r="N61" s="369">
        <f t="shared" si="3"/>
        <v>4.68114496201366</v>
      </c>
      <c r="O61" s="369">
        <f t="shared" si="4"/>
        <v>39.86147951665193</v>
      </c>
      <c r="P61" s="369">
        <f t="shared" si="5"/>
        <v>5.593121875523731</v>
      </c>
      <c r="Q61" s="370">
        <f t="shared" si="6"/>
        <v>1.1792360669090556</v>
      </c>
      <c r="R61" s="369">
        <f t="shared" si="7"/>
        <v>4.618819322451595</v>
      </c>
      <c r="S61" s="369">
        <f t="shared" si="8"/>
        <v>-2.014600644498534</v>
      </c>
    </row>
    <row r="62" spans="1:19" s="74" customFormat="1" ht="9" customHeight="1">
      <c r="A62" s="84"/>
      <c r="B62" s="84"/>
      <c r="C62" s="85"/>
      <c r="D62" s="76"/>
      <c r="E62" s="76"/>
      <c r="F62" s="76"/>
      <c r="G62" s="76"/>
      <c r="H62" s="76"/>
      <c r="I62" s="76"/>
      <c r="J62" s="372"/>
      <c r="K62" s="368"/>
      <c r="L62" s="367"/>
      <c r="M62" s="367"/>
      <c r="N62" s="367"/>
      <c r="O62" s="367"/>
      <c r="P62" s="367"/>
      <c r="Q62" s="367"/>
      <c r="R62" s="367"/>
      <c r="S62" s="367"/>
    </row>
    <row r="63" spans="1:19" s="74" customFormat="1" ht="14.25" customHeight="1">
      <c r="A63" s="75">
        <v>62</v>
      </c>
      <c r="B63" s="84" t="s">
        <v>210</v>
      </c>
      <c r="C63" s="85">
        <v>1153553</v>
      </c>
      <c r="D63" s="76">
        <v>12318</v>
      </c>
      <c r="E63" s="76">
        <v>7652</v>
      </c>
      <c r="F63" s="76">
        <v>45</v>
      </c>
      <c r="G63" s="76">
        <v>604</v>
      </c>
      <c r="H63" s="76">
        <v>6117</v>
      </c>
      <c r="I63" s="76">
        <v>1361</v>
      </c>
      <c r="J63" s="367">
        <f>D63-E63</f>
        <v>4666</v>
      </c>
      <c r="K63" s="368">
        <v>-2617</v>
      </c>
      <c r="L63" s="369">
        <f t="shared" si="1"/>
        <v>10.678313003390395</v>
      </c>
      <c r="M63" s="369">
        <f t="shared" si="2"/>
        <v>6.6334186639018755</v>
      </c>
      <c r="N63" s="369">
        <f t="shared" si="3"/>
        <v>3.653190452995616</v>
      </c>
      <c r="O63" s="369">
        <f t="shared" si="4"/>
        <v>46.741990403962234</v>
      </c>
      <c r="P63" s="369">
        <f t="shared" si="5"/>
        <v>5.302747251318318</v>
      </c>
      <c r="Q63" s="370">
        <f t="shared" si="6"/>
        <v>1.1798330895936293</v>
      </c>
      <c r="R63" s="369">
        <f t="shared" si="7"/>
        <v>4.044894339488519</v>
      </c>
      <c r="S63" s="369">
        <f t="shared" si="8"/>
        <v>-2.268643053245061</v>
      </c>
    </row>
    <row r="64" spans="1:19" s="74" customFormat="1" ht="14.25" customHeight="1">
      <c r="A64" s="75">
        <v>63</v>
      </c>
      <c r="B64" s="84" t="s">
        <v>210</v>
      </c>
      <c r="C64" s="85">
        <v>1156012</v>
      </c>
      <c r="D64" s="76">
        <v>12317</v>
      </c>
      <c r="E64" s="76">
        <v>8261</v>
      </c>
      <c r="F64" s="76">
        <v>62</v>
      </c>
      <c r="G64" s="76">
        <v>461</v>
      </c>
      <c r="H64" s="76">
        <v>6092</v>
      </c>
      <c r="I64" s="76">
        <v>1285</v>
      </c>
      <c r="J64" s="367">
        <f t="shared" si="9"/>
        <v>4056</v>
      </c>
      <c r="K64" s="368">
        <v>-1427</v>
      </c>
      <c r="L64" s="369">
        <f t="shared" si="1"/>
        <v>10.654733687885592</v>
      </c>
      <c r="M64" s="369">
        <f t="shared" si="2"/>
        <v>7.146119590454078</v>
      </c>
      <c r="N64" s="369">
        <f t="shared" si="3"/>
        <v>5.033693269464967</v>
      </c>
      <c r="O64" s="369">
        <f t="shared" si="4"/>
        <v>36.077633432462044</v>
      </c>
      <c r="P64" s="369">
        <f t="shared" si="5"/>
        <v>5.269841489534711</v>
      </c>
      <c r="Q64" s="370">
        <f t="shared" si="6"/>
        <v>1.1115801566073709</v>
      </c>
      <c r="R64" s="369">
        <f t="shared" si="7"/>
        <v>3.5086140974315145</v>
      </c>
      <c r="S64" s="369">
        <f t="shared" si="8"/>
        <v>-1.234416251734411</v>
      </c>
    </row>
    <row r="65" spans="1:19" s="74" customFormat="1" ht="14.25" customHeight="1">
      <c r="A65" s="84" t="s">
        <v>115</v>
      </c>
      <c r="B65" s="84" t="s">
        <v>210</v>
      </c>
      <c r="C65" s="85">
        <v>1156669</v>
      </c>
      <c r="D65" s="76">
        <v>11684</v>
      </c>
      <c r="E65" s="76">
        <v>8091</v>
      </c>
      <c r="F65" s="76">
        <v>34</v>
      </c>
      <c r="G65" s="76">
        <v>456</v>
      </c>
      <c r="H65" s="76">
        <v>6035</v>
      </c>
      <c r="I65" s="76">
        <v>1275</v>
      </c>
      <c r="J65" s="367">
        <f t="shared" si="9"/>
        <v>3593</v>
      </c>
      <c r="K65" s="368">
        <v>-2731</v>
      </c>
      <c r="L65" s="369">
        <f t="shared" si="1"/>
        <v>10.10142054468478</v>
      </c>
      <c r="M65" s="369">
        <f t="shared" si="2"/>
        <v>6.995086753427299</v>
      </c>
      <c r="N65" s="369">
        <f t="shared" si="3"/>
        <v>2.909962341663814</v>
      </c>
      <c r="O65" s="369">
        <f t="shared" si="4"/>
        <v>37.56177924217463</v>
      </c>
      <c r="P65" s="369">
        <f t="shared" si="5"/>
        <v>5.217568725365684</v>
      </c>
      <c r="Q65" s="370">
        <f t="shared" si="6"/>
        <v>1.1023032518378204</v>
      </c>
      <c r="R65" s="369">
        <f t="shared" si="7"/>
        <v>3.1063337912574815</v>
      </c>
      <c r="S65" s="369">
        <f t="shared" si="8"/>
        <v>-2.361090337858108</v>
      </c>
    </row>
    <row r="66" spans="1:19" s="74" customFormat="1" ht="14.25" customHeight="1">
      <c r="A66" s="75">
        <v>2</v>
      </c>
      <c r="B66" s="84" t="s">
        <v>114</v>
      </c>
      <c r="C66" s="85">
        <v>1160066</v>
      </c>
      <c r="D66" s="76">
        <v>11535</v>
      </c>
      <c r="E66" s="76">
        <v>8231</v>
      </c>
      <c r="F66" s="76">
        <v>52</v>
      </c>
      <c r="G66" s="76">
        <v>507</v>
      </c>
      <c r="H66" s="76">
        <v>6052</v>
      </c>
      <c r="I66" s="76">
        <v>1208</v>
      </c>
      <c r="J66" s="367">
        <f t="shared" si="9"/>
        <v>3304</v>
      </c>
      <c r="K66" s="368">
        <v>-1340</v>
      </c>
      <c r="L66" s="369">
        <f t="shared" si="1"/>
        <v>9.943399772081934</v>
      </c>
      <c r="M66" s="369">
        <f t="shared" si="2"/>
        <v>7.095285957867914</v>
      </c>
      <c r="N66" s="369">
        <f t="shared" si="3"/>
        <v>4.508019072388383</v>
      </c>
      <c r="O66" s="369">
        <f t="shared" si="4"/>
        <v>42.10264075734928</v>
      </c>
      <c r="P66" s="369">
        <f t="shared" si="5"/>
        <v>5.216944553154734</v>
      </c>
      <c r="Q66" s="370">
        <f t="shared" si="6"/>
        <v>1.0413200628240118</v>
      </c>
      <c r="R66" s="369">
        <f t="shared" si="7"/>
        <v>2.848113814214019</v>
      </c>
      <c r="S66" s="369">
        <f t="shared" si="8"/>
        <v>-1.1551066922054434</v>
      </c>
    </row>
    <row r="67" spans="1:19" s="74" customFormat="1" ht="14.25" customHeight="1">
      <c r="A67" s="75">
        <v>3</v>
      </c>
      <c r="B67" s="84" t="s">
        <v>210</v>
      </c>
      <c r="C67" s="85">
        <v>1161509</v>
      </c>
      <c r="D67" s="76">
        <v>11284</v>
      </c>
      <c r="E67" s="76">
        <v>8516</v>
      </c>
      <c r="F67" s="76">
        <v>58</v>
      </c>
      <c r="G67" s="76">
        <v>445</v>
      </c>
      <c r="H67" s="76">
        <v>6285</v>
      </c>
      <c r="I67" s="76">
        <v>1296</v>
      </c>
      <c r="J67" s="367">
        <f t="shared" si="9"/>
        <v>2768</v>
      </c>
      <c r="K67" s="368">
        <v>-1265</v>
      </c>
      <c r="L67" s="369">
        <f t="shared" si="1"/>
        <v>9.714948399022306</v>
      </c>
      <c r="M67" s="369">
        <f t="shared" si="2"/>
        <v>7.331841595717296</v>
      </c>
      <c r="N67" s="369">
        <f t="shared" si="3"/>
        <v>5.140021269053527</v>
      </c>
      <c r="O67" s="369">
        <f t="shared" si="4"/>
        <v>37.940148350242985</v>
      </c>
      <c r="P67" s="369">
        <f t="shared" si="5"/>
        <v>5.411064399845373</v>
      </c>
      <c r="Q67" s="370">
        <f t="shared" si="6"/>
        <v>1.1157898905647738</v>
      </c>
      <c r="R67" s="369">
        <f t="shared" si="7"/>
        <v>2.383106803305011</v>
      </c>
      <c r="S67" s="369">
        <f t="shared" si="8"/>
        <v>-1.0891004718861412</v>
      </c>
    </row>
    <row r="68" spans="1:19" s="74" customFormat="1" ht="9" customHeight="1">
      <c r="A68" s="84"/>
      <c r="B68" s="84"/>
      <c r="C68" s="85"/>
      <c r="D68" s="76"/>
      <c r="E68" s="76"/>
      <c r="F68" s="76"/>
      <c r="G68" s="76"/>
      <c r="H68" s="76"/>
      <c r="I68" s="76"/>
      <c r="J68" s="372"/>
      <c r="K68" s="368"/>
      <c r="L68" s="367"/>
      <c r="M68" s="367"/>
      <c r="N68" s="367"/>
      <c r="O68" s="367"/>
      <c r="P68" s="367"/>
      <c r="Q68" s="367"/>
      <c r="R68" s="367"/>
      <c r="S68" s="367"/>
    </row>
    <row r="69" spans="1:19" s="74" customFormat="1" ht="14.25" customHeight="1">
      <c r="A69" s="75">
        <v>4</v>
      </c>
      <c r="B69" s="84" t="s">
        <v>210</v>
      </c>
      <c r="C69" s="85">
        <v>1163645</v>
      </c>
      <c r="D69" s="76">
        <v>11401</v>
      </c>
      <c r="E69" s="76">
        <v>8641</v>
      </c>
      <c r="F69" s="76">
        <v>52</v>
      </c>
      <c r="G69" s="76">
        <v>408</v>
      </c>
      <c r="H69" s="76">
        <v>6230</v>
      </c>
      <c r="I69" s="76">
        <v>1352</v>
      </c>
      <c r="J69" s="367">
        <f t="shared" si="9"/>
        <v>2760</v>
      </c>
      <c r="K69" s="368">
        <v>-166</v>
      </c>
      <c r="L69" s="369">
        <f t="shared" si="1"/>
        <v>9.797661657979882</v>
      </c>
      <c r="M69" s="369">
        <f t="shared" si="2"/>
        <v>7.425804261608996</v>
      </c>
      <c r="N69" s="369">
        <f t="shared" si="3"/>
        <v>4.561003420752566</v>
      </c>
      <c r="O69" s="369">
        <f t="shared" si="4"/>
        <v>34.549919552883395</v>
      </c>
      <c r="P69" s="369">
        <f t="shared" si="5"/>
        <v>5.353866514271965</v>
      </c>
      <c r="Q69" s="370">
        <f t="shared" si="6"/>
        <v>1.1618663767729849</v>
      </c>
      <c r="R69" s="369">
        <f t="shared" si="7"/>
        <v>2.371857396370886</v>
      </c>
      <c r="S69" s="369">
        <f t="shared" si="8"/>
        <v>-0.1426551912310026</v>
      </c>
    </row>
    <row r="70" spans="1:19" s="74" customFormat="1" ht="14.25" customHeight="1">
      <c r="A70" s="75">
        <v>5</v>
      </c>
      <c r="B70" s="84" t="s">
        <v>210</v>
      </c>
      <c r="C70" s="85">
        <v>1165426</v>
      </c>
      <c r="D70" s="76">
        <v>11002</v>
      </c>
      <c r="E70" s="76">
        <v>8911</v>
      </c>
      <c r="F70" s="76">
        <v>55</v>
      </c>
      <c r="G70" s="76">
        <v>347</v>
      </c>
      <c r="H70" s="76">
        <v>6718</v>
      </c>
      <c r="I70" s="76">
        <v>1403</v>
      </c>
      <c r="J70" s="367">
        <f t="shared" si="9"/>
        <v>2091</v>
      </c>
      <c r="K70" s="368">
        <v>-199</v>
      </c>
      <c r="L70" s="369">
        <f t="shared" si="1"/>
        <v>9.440324825428641</v>
      </c>
      <c r="M70" s="369">
        <f t="shared" si="2"/>
        <v>7.646131114287822</v>
      </c>
      <c r="N70" s="369">
        <f t="shared" si="3"/>
        <v>4.999091074350118</v>
      </c>
      <c r="O70" s="369">
        <f t="shared" si="4"/>
        <v>30.57538109084501</v>
      </c>
      <c r="P70" s="369">
        <f t="shared" si="5"/>
        <v>5.7644157587011104</v>
      </c>
      <c r="Q70" s="370">
        <f t="shared" si="6"/>
        <v>1.2038516387998894</v>
      </c>
      <c r="R70" s="369">
        <f t="shared" si="7"/>
        <v>1.7941937111408188</v>
      </c>
      <c r="S70" s="369">
        <f t="shared" si="8"/>
        <v>-0.170753012203263</v>
      </c>
    </row>
    <row r="71" spans="1:19" s="74" customFormat="1" ht="14.25" customHeight="1">
      <c r="A71" s="75">
        <v>6</v>
      </c>
      <c r="B71" s="84" t="s">
        <v>210</v>
      </c>
      <c r="C71" s="85">
        <v>1167434</v>
      </c>
      <c r="D71" s="76">
        <v>11935</v>
      </c>
      <c r="E71" s="76">
        <v>8822</v>
      </c>
      <c r="F71" s="76">
        <v>64</v>
      </c>
      <c r="G71" s="76">
        <v>345</v>
      </c>
      <c r="H71" s="76">
        <v>6691</v>
      </c>
      <c r="I71" s="76">
        <v>1373</v>
      </c>
      <c r="J71" s="367">
        <f t="shared" si="9"/>
        <v>3113</v>
      </c>
      <c r="K71" s="368">
        <v>-493</v>
      </c>
      <c r="L71" s="369">
        <f t="shared" si="1"/>
        <v>10.223276005324498</v>
      </c>
      <c r="M71" s="369">
        <f t="shared" si="2"/>
        <v>7.556744107161518</v>
      </c>
      <c r="N71" s="369">
        <f t="shared" si="3"/>
        <v>5.3623795559279435</v>
      </c>
      <c r="O71" s="369">
        <f t="shared" si="4"/>
        <v>28.094462540716613</v>
      </c>
      <c r="P71" s="369">
        <f t="shared" si="5"/>
        <v>5.731373251078862</v>
      </c>
      <c r="Q71" s="370">
        <f t="shared" si="6"/>
        <v>1.176083615861796</v>
      </c>
      <c r="R71" s="369">
        <f t="shared" si="7"/>
        <v>2.6665318981629795</v>
      </c>
      <c r="S71" s="369">
        <f t="shared" si="8"/>
        <v>-0.42229367998533535</v>
      </c>
    </row>
    <row r="72" spans="1:19" s="74" customFormat="1" ht="14.25" customHeight="1">
      <c r="A72" s="75">
        <v>7</v>
      </c>
      <c r="B72" s="84" t="s">
        <v>114</v>
      </c>
      <c r="C72" s="85">
        <v>1175042</v>
      </c>
      <c r="D72" s="76">
        <v>11093</v>
      </c>
      <c r="E72" s="76">
        <v>9174</v>
      </c>
      <c r="F72" s="76">
        <v>56</v>
      </c>
      <c r="G72" s="76">
        <v>311</v>
      </c>
      <c r="H72" s="76">
        <v>6852</v>
      </c>
      <c r="I72" s="76">
        <v>1437</v>
      </c>
      <c r="J72" s="367">
        <f t="shared" si="9"/>
        <v>1919</v>
      </c>
      <c r="K72" s="368">
        <v>848</v>
      </c>
      <c r="L72" s="369">
        <f t="shared" si="1"/>
        <v>9.440513615683525</v>
      </c>
      <c r="M72" s="369">
        <f t="shared" si="2"/>
        <v>7.8073805021437535</v>
      </c>
      <c r="N72" s="369">
        <f t="shared" si="3"/>
        <v>5.048228612638601</v>
      </c>
      <c r="O72" s="369">
        <f t="shared" si="4"/>
        <v>27.271132935811995</v>
      </c>
      <c r="P72" s="369">
        <f t="shared" si="5"/>
        <v>5.831280924426531</v>
      </c>
      <c r="Q72" s="370">
        <f t="shared" si="6"/>
        <v>1.222935009982622</v>
      </c>
      <c r="R72" s="369">
        <f t="shared" si="7"/>
        <v>1.6331331135397713</v>
      </c>
      <c r="S72" s="369">
        <f t="shared" si="8"/>
        <v>0.7216763315694248</v>
      </c>
    </row>
    <row r="73" spans="1:19" s="74" customFormat="1" ht="14.25" customHeight="1">
      <c r="A73" s="75">
        <v>8</v>
      </c>
      <c r="B73" s="84" t="s">
        <v>210</v>
      </c>
      <c r="C73" s="85">
        <v>1175971</v>
      </c>
      <c r="D73" s="76">
        <v>11484</v>
      </c>
      <c r="E73" s="76">
        <v>8967</v>
      </c>
      <c r="F73" s="76">
        <v>43</v>
      </c>
      <c r="G73" s="76">
        <v>353</v>
      </c>
      <c r="H73" s="76">
        <v>6950</v>
      </c>
      <c r="I73" s="76">
        <v>1468</v>
      </c>
      <c r="J73" s="367">
        <f t="shared" si="9"/>
        <v>2517</v>
      </c>
      <c r="K73" s="368">
        <v>-485</v>
      </c>
      <c r="L73" s="369">
        <f t="shared" si="1"/>
        <v>9.765546939507862</v>
      </c>
      <c r="M73" s="369">
        <f t="shared" si="2"/>
        <v>7.62518803609953</v>
      </c>
      <c r="N73" s="369">
        <f t="shared" si="3"/>
        <v>3.744339951236503</v>
      </c>
      <c r="O73" s="369">
        <f t="shared" si="4"/>
        <v>29.821745374672638</v>
      </c>
      <c r="P73" s="369">
        <f t="shared" si="5"/>
        <v>5.910009685612995</v>
      </c>
      <c r="Q73" s="370">
        <f t="shared" si="6"/>
        <v>1.2483301033783996</v>
      </c>
      <c r="R73" s="369">
        <f t="shared" si="7"/>
        <v>2.1403589034083326</v>
      </c>
      <c r="S73" s="369">
        <f t="shared" si="8"/>
        <v>-0.4124251363341443</v>
      </c>
    </row>
    <row r="74" spans="1:19" s="74" customFormat="1" ht="9" customHeight="1">
      <c r="A74" s="84"/>
      <c r="B74" s="84"/>
      <c r="C74" s="85"/>
      <c r="D74" s="76"/>
      <c r="E74" s="76"/>
      <c r="F74" s="76"/>
      <c r="G74" s="76"/>
      <c r="H74" s="76"/>
      <c r="I74" s="76"/>
      <c r="J74" s="372"/>
      <c r="K74" s="368"/>
      <c r="L74" s="367"/>
      <c r="M74" s="367"/>
      <c r="N74" s="367"/>
      <c r="O74" s="367"/>
      <c r="P74" s="367"/>
      <c r="Q74" s="367"/>
      <c r="R74" s="367"/>
      <c r="S74" s="367"/>
    </row>
    <row r="75" spans="1:19" s="74" customFormat="1" ht="14.25" customHeight="1">
      <c r="A75" s="75">
        <v>9</v>
      </c>
      <c r="B75" s="84" t="s">
        <v>210</v>
      </c>
      <c r="C75" s="85">
        <v>1175910</v>
      </c>
      <c r="D75" s="76">
        <v>11318</v>
      </c>
      <c r="E75" s="76">
        <v>9061</v>
      </c>
      <c r="F75" s="76">
        <v>39</v>
      </c>
      <c r="G75" s="76">
        <v>313</v>
      </c>
      <c r="H75" s="76">
        <v>6886</v>
      </c>
      <c r="I75" s="76">
        <v>1608</v>
      </c>
      <c r="J75" s="367">
        <f t="shared" si="9"/>
        <v>2257</v>
      </c>
      <c r="K75" s="368">
        <v>-1760</v>
      </c>
      <c r="L75" s="369">
        <f t="shared" si="1"/>
        <v>9.62488625830208</v>
      </c>
      <c r="M75" s="369">
        <f t="shared" si="2"/>
        <v>7.705521681081035</v>
      </c>
      <c r="N75" s="369">
        <f t="shared" si="3"/>
        <v>3.445838487365259</v>
      </c>
      <c r="O75" s="369">
        <f t="shared" si="4"/>
        <v>26.910841716103516</v>
      </c>
      <c r="P75" s="369">
        <f t="shared" si="5"/>
        <v>5.855890331743075</v>
      </c>
      <c r="Q75" s="370">
        <f t="shared" si="6"/>
        <v>1.3674515906829605</v>
      </c>
      <c r="R75" s="369">
        <f t="shared" si="7"/>
        <v>1.919364577221046</v>
      </c>
      <c r="S75" s="369">
        <f t="shared" si="8"/>
        <v>-1.496713183832096</v>
      </c>
    </row>
    <row r="76" spans="1:19" s="74" customFormat="1" ht="14.25" customHeight="1">
      <c r="A76" s="75">
        <v>10</v>
      </c>
      <c r="B76" s="84" t="s">
        <v>210</v>
      </c>
      <c r="C76" s="85">
        <v>1176758</v>
      </c>
      <c r="D76" s="76">
        <v>11642</v>
      </c>
      <c r="E76" s="76">
        <v>9418</v>
      </c>
      <c r="F76" s="76">
        <v>59</v>
      </c>
      <c r="G76" s="76">
        <v>280</v>
      </c>
      <c r="H76" s="76">
        <v>7094</v>
      </c>
      <c r="I76" s="76">
        <v>1852</v>
      </c>
      <c r="J76" s="367">
        <f t="shared" si="9"/>
        <v>2224</v>
      </c>
      <c r="K76" s="368">
        <v>-1400</v>
      </c>
      <c r="L76" s="369">
        <f t="shared" si="1"/>
        <v>9.893283070945769</v>
      </c>
      <c r="M76" s="369">
        <f t="shared" si="2"/>
        <v>8.003344782869545</v>
      </c>
      <c r="N76" s="369">
        <f t="shared" si="3"/>
        <v>5.067857756399244</v>
      </c>
      <c r="O76" s="369">
        <f t="shared" si="4"/>
        <v>23.485992283173964</v>
      </c>
      <c r="P76" s="369">
        <f t="shared" si="5"/>
        <v>6.028427255221549</v>
      </c>
      <c r="Q76" s="370">
        <f t="shared" si="6"/>
        <v>1.573815516869229</v>
      </c>
      <c r="R76" s="369">
        <f t="shared" si="7"/>
        <v>1.889938288076223</v>
      </c>
      <c r="S76" s="369">
        <f t="shared" si="8"/>
        <v>-1.1897093540048167</v>
      </c>
    </row>
    <row r="77" spans="1:19" s="74" customFormat="1" ht="14.25" customHeight="1">
      <c r="A77" s="75">
        <v>11</v>
      </c>
      <c r="B77" s="84" t="s">
        <v>210</v>
      </c>
      <c r="C77" s="85">
        <v>1176166</v>
      </c>
      <c r="D77" s="76">
        <v>11290</v>
      </c>
      <c r="E77" s="76">
        <v>9867</v>
      </c>
      <c r="F77" s="76">
        <v>46</v>
      </c>
      <c r="G77" s="76">
        <v>301</v>
      </c>
      <c r="H77" s="76">
        <v>6942</v>
      </c>
      <c r="I77" s="76">
        <v>1861</v>
      </c>
      <c r="J77" s="367">
        <f t="shared" si="9"/>
        <v>1423</v>
      </c>
      <c r="K77" s="368">
        <v>-1419</v>
      </c>
      <c r="L77" s="369">
        <f t="shared" si="1"/>
        <v>9.598985177262394</v>
      </c>
      <c r="M77" s="369">
        <f t="shared" si="2"/>
        <v>8.389121943671217</v>
      </c>
      <c r="N77" s="369">
        <f t="shared" si="3"/>
        <v>4.0744021257750225</v>
      </c>
      <c r="O77" s="369">
        <f t="shared" si="4"/>
        <v>25.968423777068416</v>
      </c>
      <c r="P77" s="369">
        <f t="shared" si="5"/>
        <v>5.902228086851686</v>
      </c>
      <c r="Q77" s="370">
        <f t="shared" si="6"/>
        <v>1.5822596470226142</v>
      </c>
      <c r="R77" s="369">
        <f t="shared" si="7"/>
        <v>1.2098632335911768</v>
      </c>
      <c r="S77" s="369">
        <f t="shared" si="8"/>
        <v>-1.2064623531032184</v>
      </c>
    </row>
    <row r="78" spans="1:19" s="74" customFormat="1" ht="14.25" customHeight="1">
      <c r="A78" s="75">
        <v>12</v>
      </c>
      <c r="B78" s="84" t="s">
        <v>114</v>
      </c>
      <c r="C78" s="85">
        <v>1170051</v>
      </c>
      <c r="D78" s="76">
        <v>11467</v>
      </c>
      <c r="E78" s="76">
        <v>9391</v>
      </c>
      <c r="F78" s="76">
        <v>32</v>
      </c>
      <c r="G78" s="76">
        <v>313</v>
      </c>
      <c r="H78" s="76">
        <v>6979</v>
      </c>
      <c r="I78" s="76">
        <v>2036</v>
      </c>
      <c r="J78" s="367">
        <f t="shared" si="9"/>
        <v>2076</v>
      </c>
      <c r="K78" s="368">
        <v>-1507</v>
      </c>
      <c r="L78" s="369">
        <f t="shared" si="1"/>
        <v>9.800427502732786</v>
      </c>
      <c r="M78" s="369">
        <f t="shared" si="2"/>
        <v>8.02614586885529</v>
      </c>
      <c r="N78" s="369">
        <f t="shared" si="3"/>
        <v>2.790616551844423</v>
      </c>
      <c r="O78" s="369">
        <f t="shared" si="4"/>
        <v>26.570458404074703</v>
      </c>
      <c r="P78" s="369">
        <f t="shared" si="5"/>
        <v>5.9646972653328785</v>
      </c>
      <c r="Q78" s="370">
        <f t="shared" si="6"/>
        <v>1.7400950898721508</v>
      </c>
      <c r="R78" s="369">
        <f t="shared" si="7"/>
        <v>1.7742816338774976</v>
      </c>
      <c r="S78" s="369">
        <f t="shared" si="8"/>
        <v>-1.2879780454014398</v>
      </c>
    </row>
    <row r="79" spans="1:19" ht="14.25" customHeight="1">
      <c r="A79" s="274">
        <v>13</v>
      </c>
      <c r="B79" s="66" t="s">
        <v>210</v>
      </c>
      <c r="C79" s="87">
        <v>1172151</v>
      </c>
      <c r="D79" s="88">
        <v>11342</v>
      </c>
      <c r="E79" s="88">
        <v>9440</v>
      </c>
      <c r="F79" s="88">
        <v>40</v>
      </c>
      <c r="G79" s="88">
        <v>288</v>
      </c>
      <c r="H79" s="88">
        <v>6921</v>
      </c>
      <c r="I79" s="88">
        <v>2241</v>
      </c>
      <c r="J79" s="373">
        <f t="shared" si="9"/>
        <v>1902</v>
      </c>
      <c r="K79" s="374">
        <v>-2420</v>
      </c>
      <c r="L79" s="375">
        <f t="shared" si="1"/>
        <v>9.676227721513696</v>
      </c>
      <c r="M79" s="375">
        <f t="shared" si="2"/>
        <v>8.0535698898862</v>
      </c>
      <c r="N79" s="375">
        <f t="shared" si="3"/>
        <v>3.5267148651031563</v>
      </c>
      <c r="O79" s="375">
        <f t="shared" si="4"/>
        <v>24.763542562338777</v>
      </c>
      <c r="P79" s="375">
        <f t="shared" si="5"/>
        <v>5.9045293652438975</v>
      </c>
      <c r="Q79" s="376">
        <f t="shared" si="6"/>
        <v>1.911869716444383</v>
      </c>
      <c r="R79" s="375">
        <f t="shared" si="7"/>
        <v>1.622657831627495</v>
      </c>
      <c r="S79" s="375">
        <f t="shared" si="8"/>
        <v>-2.0645804166869284</v>
      </c>
    </row>
    <row r="80" spans="1:19" ht="14.25" customHeight="1">
      <c r="A80" s="45" t="s">
        <v>410</v>
      </c>
      <c r="B80" s="45"/>
      <c r="S80" s="25"/>
    </row>
    <row r="81" spans="1:19" ht="14.25" customHeight="1">
      <c r="A81" s="24" t="s">
        <v>411</v>
      </c>
      <c r="B81" s="24"/>
      <c r="S81" s="25"/>
    </row>
    <row r="82" spans="1:19" ht="14.25" customHeight="1">
      <c r="A82" s="23" t="s">
        <v>179</v>
      </c>
      <c r="S82" s="25"/>
    </row>
    <row r="83" ht="14.25">
      <c r="S83" s="25"/>
    </row>
    <row r="84" ht="14.25">
      <c r="S84" s="25"/>
    </row>
    <row r="85" ht="14.25">
      <c r="S85" s="25"/>
    </row>
    <row r="86" ht="14.25"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</sheetData>
  <sheetProtection/>
  <mergeCells count="19">
    <mergeCell ref="A2:S2"/>
    <mergeCell ref="A3:S3"/>
    <mergeCell ref="A5:B7"/>
    <mergeCell ref="C5:C7"/>
    <mergeCell ref="D5:D7"/>
    <mergeCell ref="E5:E7"/>
    <mergeCell ref="G5:G7"/>
    <mergeCell ref="H5:H7"/>
    <mergeCell ref="I5:I7"/>
    <mergeCell ref="J5:J7"/>
    <mergeCell ref="S5:S7"/>
    <mergeCell ref="O5:O7"/>
    <mergeCell ref="P5:P7"/>
    <mergeCell ref="Q5:Q7"/>
    <mergeCell ref="R5:R7"/>
    <mergeCell ref="K5:K7"/>
    <mergeCell ref="L5:L7"/>
    <mergeCell ref="M5:M7"/>
    <mergeCell ref="N5:N7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.59765625" style="65" customWidth="1"/>
    <col min="2" max="2" width="9.3984375" style="65" customWidth="1"/>
    <col min="3" max="3" width="13.59765625" style="6" customWidth="1"/>
    <col min="4" max="19" width="13.09765625" style="6" customWidth="1"/>
    <col min="20" max="16384" width="10.59765625" style="6" customWidth="1"/>
  </cols>
  <sheetData>
    <row r="1" spans="1:19" s="13" customFormat="1" ht="19.5" customHeight="1">
      <c r="A1" s="12" t="s">
        <v>173</v>
      </c>
      <c r="B1" s="62"/>
      <c r="E1" s="36"/>
      <c r="S1" s="14" t="s">
        <v>116</v>
      </c>
    </row>
    <row r="2" spans="1:19" ht="19.5" customHeight="1">
      <c r="A2" s="474" t="s">
        <v>117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</row>
    <row r="3" spans="2:19" ht="19.5" customHeight="1">
      <c r="B3" s="20"/>
      <c r="C3" s="20"/>
      <c r="D3" s="20"/>
      <c r="E3" s="20"/>
      <c r="F3" s="20"/>
      <c r="G3" s="20"/>
      <c r="H3" s="20"/>
      <c r="I3" s="20" t="s">
        <v>371</v>
      </c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9.5" customHeight="1" thickBot="1">
      <c r="A4" s="67"/>
      <c r="B4" s="63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9" t="s">
        <v>118</v>
      </c>
    </row>
    <row r="5" spans="1:19" ht="15" customHeight="1">
      <c r="A5" s="445" t="s">
        <v>119</v>
      </c>
      <c r="B5" s="447"/>
      <c r="C5" s="487" t="s">
        <v>120</v>
      </c>
      <c r="D5" s="487" t="s">
        <v>121</v>
      </c>
      <c r="E5" s="492" t="s">
        <v>122</v>
      </c>
      <c r="F5" s="26"/>
      <c r="G5" s="487" t="s">
        <v>123</v>
      </c>
      <c r="H5" s="487" t="s">
        <v>124</v>
      </c>
      <c r="I5" s="487" t="s">
        <v>125</v>
      </c>
      <c r="J5" s="487" t="s">
        <v>126</v>
      </c>
      <c r="K5" s="487" t="s">
        <v>127</v>
      </c>
      <c r="L5" s="498" t="s">
        <v>128</v>
      </c>
      <c r="M5" s="498" t="s">
        <v>129</v>
      </c>
      <c r="N5" s="498" t="s">
        <v>130</v>
      </c>
      <c r="O5" s="498" t="s">
        <v>131</v>
      </c>
      <c r="P5" s="498" t="s">
        <v>132</v>
      </c>
      <c r="Q5" s="498" t="s">
        <v>133</v>
      </c>
      <c r="R5" s="498" t="s">
        <v>134</v>
      </c>
      <c r="S5" s="495" t="s">
        <v>135</v>
      </c>
    </row>
    <row r="6" spans="1:19" ht="15" customHeight="1">
      <c r="A6" s="490"/>
      <c r="B6" s="491"/>
      <c r="C6" s="488"/>
      <c r="D6" s="488"/>
      <c r="E6" s="493"/>
      <c r="F6" s="275" t="s">
        <v>372</v>
      </c>
      <c r="G6" s="488"/>
      <c r="H6" s="488"/>
      <c r="I6" s="488"/>
      <c r="J6" s="488"/>
      <c r="K6" s="488"/>
      <c r="L6" s="499"/>
      <c r="M6" s="499"/>
      <c r="N6" s="499"/>
      <c r="O6" s="499"/>
      <c r="P6" s="499"/>
      <c r="Q6" s="499"/>
      <c r="R6" s="499"/>
      <c r="S6" s="496"/>
    </row>
    <row r="7" spans="1:19" ht="15" customHeight="1">
      <c r="A7" s="448"/>
      <c r="B7" s="449"/>
      <c r="C7" s="489"/>
      <c r="D7" s="489"/>
      <c r="E7" s="494"/>
      <c r="F7" s="27" t="s">
        <v>136</v>
      </c>
      <c r="G7" s="489"/>
      <c r="H7" s="489"/>
      <c r="I7" s="489"/>
      <c r="J7" s="489"/>
      <c r="K7" s="489"/>
      <c r="L7" s="500"/>
      <c r="M7" s="500"/>
      <c r="N7" s="500"/>
      <c r="O7" s="500"/>
      <c r="P7" s="500"/>
      <c r="Q7" s="500"/>
      <c r="R7" s="500"/>
      <c r="S7" s="497"/>
    </row>
    <row r="8" spans="1:19" ht="15" customHeight="1">
      <c r="A8" s="68"/>
      <c r="B8" s="69"/>
      <c r="C8" s="223"/>
      <c r="D8" s="224"/>
      <c r="E8" s="224"/>
      <c r="F8" s="225"/>
      <c r="G8" s="224"/>
      <c r="H8" s="226" t="s">
        <v>113</v>
      </c>
      <c r="I8" s="226" t="s">
        <v>113</v>
      </c>
      <c r="J8" s="224"/>
      <c r="K8" s="225"/>
      <c r="L8" s="221"/>
      <c r="M8" s="222"/>
      <c r="N8" s="222"/>
      <c r="O8" s="222"/>
      <c r="P8" s="226" t="s">
        <v>137</v>
      </c>
      <c r="Q8" s="226" t="s">
        <v>137</v>
      </c>
      <c r="R8" s="225"/>
      <c r="S8" s="225"/>
    </row>
    <row r="9" spans="1:19" s="201" customFormat="1" ht="15" customHeight="1">
      <c r="A9" s="441" t="s">
        <v>138</v>
      </c>
      <c r="B9" s="442"/>
      <c r="C9" s="276">
        <f>SUM(C11:C20,C23,C29,C39,C46,C52,C60,C66)</f>
        <v>1172151</v>
      </c>
      <c r="D9" s="277">
        <f aca="true" t="shared" si="0" ref="D9:K9">SUM(D11:D20,D23,D29,D39,D46,D52,D60,D66)</f>
        <v>11342</v>
      </c>
      <c r="E9" s="277">
        <f t="shared" si="0"/>
        <v>9440</v>
      </c>
      <c r="F9" s="277">
        <f t="shared" si="0"/>
        <v>40</v>
      </c>
      <c r="G9" s="277">
        <f t="shared" si="0"/>
        <v>288</v>
      </c>
      <c r="H9" s="277">
        <f t="shared" si="0"/>
        <v>6921</v>
      </c>
      <c r="I9" s="277">
        <f t="shared" si="0"/>
        <v>2241</v>
      </c>
      <c r="J9" s="284">
        <f>D9-E9</f>
        <v>1902</v>
      </c>
      <c r="K9" s="283">
        <f t="shared" si="0"/>
        <v>-2420</v>
      </c>
      <c r="L9" s="377">
        <f>1000*D9/$C9</f>
        <v>9.676227721513696</v>
      </c>
      <c r="M9" s="377">
        <f>1000*E9/$C9</f>
        <v>8.0535698898862</v>
      </c>
      <c r="N9" s="377">
        <f>1000*F9/D9</f>
        <v>3.5267148651031563</v>
      </c>
      <c r="O9" s="377">
        <f>1000*G9/(D9+G9)</f>
        <v>24.763542562338777</v>
      </c>
      <c r="P9" s="377">
        <f>1000*H9/$C9</f>
        <v>5.9045293652438975</v>
      </c>
      <c r="Q9" s="377">
        <f>1000*I9/$C9</f>
        <v>1.911869716444383</v>
      </c>
      <c r="R9" s="377">
        <f>1000*J9/$C9</f>
        <v>1.622657831627495</v>
      </c>
      <c r="S9" s="377">
        <f>1000*K9/$C9</f>
        <v>-2.0645804166869284</v>
      </c>
    </row>
    <row r="10" spans="1:19" s="201" customFormat="1" ht="15" customHeight="1">
      <c r="A10" s="199"/>
      <c r="B10" s="56"/>
      <c r="C10" s="276"/>
      <c r="D10" s="277"/>
      <c r="E10" s="277"/>
      <c r="F10" s="277"/>
      <c r="G10" s="277"/>
      <c r="H10" s="277"/>
      <c r="I10" s="277"/>
      <c r="J10" s="283"/>
      <c r="K10" s="283"/>
      <c r="L10" s="271"/>
      <c r="M10" s="271"/>
      <c r="N10" s="271"/>
      <c r="O10" s="271"/>
      <c r="P10" s="271"/>
      <c r="Q10" s="271"/>
      <c r="R10" s="271"/>
      <c r="S10" s="271"/>
    </row>
    <row r="11" spans="1:19" s="201" customFormat="1" ht="15" customHeight="1">
      <c r="A11" s="441" t="s">
        <v>38</v>
      </c>
      <c r="B11" s="442"/>
      <c r="C11" s="276">
        <v>452882</v>
      </c>
      <c r="D11" s="277">
        <v>4600</v>
      </c>
      <c r="E11" s="277">
        <v>3198</v>
      </c>
      <c r="F11" s="277">
        <v>21</v>
      </c>
      <c r="G11" s="277">
        <v>131</v>
      </c>
      <c r="H11" s="277">
        <v>3081</v>
      </c>
      <c r="I11" s="277">
        <v>915</v>
      </c>
      <c r="J11" s="284">
        <f aca="true" t="shared" si="1" ref="J11:J67">D11-E11</f>
        <v>1402</v>
      </c>
      <c r="K11" s="284">
        <v>-1213</v>
      </c>
      <c r="L11" s="377">
        <f aca="true" t="shared" si="2" ref="L11:L67">1000*D11/$C11</f>
        <v>10.157171183663737</v>
      </c>
      <c r="M11" s="377">
        <f aca="true" t="shared" si="3" ref="M11:M67">1000*E11/$C11</f>
        <v>7.061442053338397</v>
      </c>
      <c r="N11" s="377">
        <f>1000*F11/D11</f>
        <v>4.565217391304348</v>
      </c>
      <c r="O11" s="377">
        <f aca="true" t="shared" si="4" ref="O11:O67">1000*G11/(D11+G11)</f>
        <v>27.689706193193828</v>
      </c>
      <c r="P11" s="377">
        <f aca="true" t="shared" si="5" ref="P11:P67">1000*H11/$C11</f>
        <v>6.803096612362602</v>
      </c>
      <c r="Q11" s="377">
        <f aca="true" t="shared" si="6" ref="Q11:Q67">1000*I11/$C11</f>
        <v>2.020393833272243</v>
      </c>
      <c r="R11" s="377">
        <f aca="true" t="shared" si="7" ref="R11:R67">1000*J11/$C11</f>
        <v>3.0957291303253385</v>
      </c>
      <c r="S11" s="377">
        <f aca="true" t="shared" si="8" ref="S11:S67">1000*K11/$C11</f>
        <v>-2.678401879518285</v>
      </c>
    </row>
    <row r="12" spans="1:19" s="201" customFormat="1" ht="15" customHeight="1">
      <c r="A12" s="441" t="s">
        <v>39</v>
      </c>
      <c r="B12" s="442"/>
      <c r="C12" s="276">
        <v>46524</v>
      </c>
      <c r="D12" s="277">
        <v>413</v>
      </c>
      <c r="E12" s="277">
        <v>394</v>
      </c>
      <c r="F12" s="277" t="s">
        <v>417</v>
      </c>
      <c r="G12" s="277">
        <v>9</v>
      </c>
      <c r="H12" s="277">
        <v>229</v>
      </c>
      <c r="I12" s="277">
        <v>78</v>
      </c>
      <c r="J12" s="284">
        <f t="shared" si="1"/>
        <v>19</v>
      </c>
      <c r="K12" s="284">
        <v>-283</v>
      </c>
      <c r="L12" s="377">
        <f t="shared" si="2"/>
        <v>8.877138681110825</v>
      </c>
      <c r="M12" s="377">
        <f t="shared" si="3"/>
        <v>8.468747313214685</v>
      </c>
      <c r="N12" s="271" t="s">
        <v>417</v>
      </c>
      <c r="O12" s="377">
        <f t="shared" si="4"/>
        <v>21.327014218009477</v>
      </c>
      <c r="P12" s="377">
        <f t="shared" si="5"/>
        <v>4.922190697274525</v>
      </c>
      <c r="Q12" s="377">
        <f t="shared" si="6"/>
        <v>1.6765540366262575</v>
      </c>
      <c r="R12" s="377">
        <f t="shared" si="7"/>
        <v>0.4083913678961396</v>
      </c>
      <c r="S12" s="377">
        <f t="shared" si="8"/>
        <v>-6.0828819534003955</v>
      </c>
    </row>
    <row r="13" spans="1:19" s="201" customFormat="1" ht="15" customHeight="1">
      <c r="A13" s="441" t="s">
        <v>40</v>
      </c>
      <c r="B13" s="442"/>
      <c r="C13" s="276">
        <v>107137</v>
      </c>
      <c r="D13" s="277">
        <v>1164</v>
      </c>
      <c r="E13" s="277">
        <v>892</v>
      </c>
      <c r="F13" s="277">
        <v>3</v>
      </c>
      <c r="G13" s="277">
        <v>22</v>
      </c>
      <c r="H13" s="277">
        <v>677</v>
      </c>
      <c r="I13" s="277">
        <v>228</v>
      </c>
      <c r="J13" s="284">
        <f t="shared" si="1"/>
        <v>272</v>
      </c>
      <c r="K13" s="284">
        <v>-256</v>
      </c>
      <c r="L13" s="377">
        <f t="shared" si="2"/>
        <v>10.864593931134902</v>
      </c>
      <c r="M13" s="377">
        <f t="shared" si="3"/>
        <v>8.325788476436712</v>
      </c>
      <c r="N13" s="377">
        <f>1000*F13/D13</f>
        <v>2.577319587628866</v>
      </c>
      <c r="O13" s="377">
        <f t="shared" si="4"/>
        <v>18.54974704890388</v>
      </c>
      <c r="P13" s="377">
        <f t="shared" si="5"/>
        <v>6.319012105995128</v>
      </c>
      <c r="Q13" s="377">
        <f t="shared" si="6"/>
        <v>2.128116337026424</v>
      </c>
      <c r="R13" s="377">
        <f t="shared" si="7"/>
        <v>2.53880545469819</v>
      </c>
      <c r="S13" s="377">
        <f t="shared" si="8"/>
        <v>-2.3894639573630023</v>
      </c>
    </row>
    <row r="14" spans="1:19" s="201" customFormat="1" ht="15" customHeight="1">
      <c r="A14" s="441" t="s">
        <v>41</v>
      </c>
      <c r="B14" s="442"/>
      <c r="C14" s="276">
        <v>25839</v>
      </c>
      <c r="D14" s="277">
        <v>202</v>
      </c>
      <c r="E14" s="277">
        <v>338</v>
      </c>
      <c r="F14" s="277">
        <v>2</v>
      </c>
      <c r="G14" s="277">
        <v>5</v>
      </c>
      <c r="H14" s="277">
        <v>97</v>
      </c>
      <c r="I14" s="277">
        <v>47</v>
      </c>
      <c r="J14" s="284">
        <f t="shared" si="1"/>
        <v>-136</v>
      </c>
      <c r="K14" s="284">
        <v>-264</v>
      </c>
      <c r="L14" s="377">
        <f t="shared" si="2"/>
        <v>7.817640001548048</v>
      </c>
      <c r="M14" s="377">
        <f t="shared" si="3"/>
        <v>13.081001586748712</v>
      </c>
      <c r="N14" s="377">
        <f>1000*F14/D14</f>
        <v>9.900990099009901</v>
      </c>
      <c r="O14" s="377">
        <f t="shared" si="4"/>
        <v>24.154589371980677</v>
      </c>
      <c r="P14" s="377">
        <f t="shared" si="5"/>
        <v>3.754015248268122</v>
      </c>
      <c r="Q14" s="377">
        <f t="shared" si="6"/>
        <v>1.8189558419443477</v>
      </c>
      <c r="R14" s="377">
        <f t="shared" si="7"/>
        <v>-5.263361585200665</v>
      </c>
      <c r="S14" s="377">
        <f t="shared" si="8"/>
        <v>-10.217113665389528</v>
      </c>
    </row>
    <row r="15" spans="1:19" s="201" customFormat="1" ht="15" customHeight="1">
      <c r="A15" s="441" t="s">
        <v>42</v>
      </c>
      <c r="B15" s="442"/>
      <c r="C15" s="276">
        <v>19356</v>
      </c>
      <c r="D15" s="277">
        <v>107</v>
      </c>
      <c r="E15" s="277">
        <v>314</v>
      </c>
      <c r="F15" s="277" t="s">
        <v>417</v>
      </c>
      <c r="G15" s="277">
        <v>7</v>
      </c>
      <c r="H15" s="277">
        <v>61</v>
      </c>
      <c r="I15" s="277">
        <v>21</v>
      </c>
      <c r="J15" s="284">
        <f t="shared" si="1"/>
        <v>-207</v>
      </c>
      <c r="K15" s="284">
        <v>-176</v>
      </c>
      <c r="L15" s="377">
        <f t="shared" si="2"/>
        <v>5.528001653234139</v>
      </c>
      <c r="M15" s="377">
        <f t="shared" si="3"/>
        <v>16.22235999173383</v>
      </c>
      <c r="N15" s="271" t="s">
        <v>417</v>
      </c>
      <c r="O15" s="377">
        <f t="shared" si="4"/>
        <v>61.40350877192982</v>
      </c>
      <c r="P15" s="377">
        <f t="shared" si="5"/>
        <v>3.151477578011986</v>
      </c>
      <c r="Q15" s="377">
        <f t="shared" si="6"/>
        <v>1.0849349039057656</v>
      </c>
      <c r="R15" s="377">
        <f t="shared" si="7"/>
        <v>-10.69435833849969</v>
      </c>
      <c r="S15" s="377">
        <f t="shared" si="8"/>
        <v>-9.092787766067369</v>
      </c>
    </row>
    <row r="16" spans="1:19" s="201" customFormat="1" ht="15" customHeight="1">
      <c r="A16" s="441" t="s">
        <v>43</v>
      </c>
      <c r="B16" s="442"/>
      <c r="C16" s="276">
        <v>67567</v>
      </c>
      <c r="D16" s="277">
        <v>588</v>
      </c>
      <c r="E16" s="277">
        <v>555</v>
      </c>
      <c r="F16" s="277">
        <v>2</v>
      </c>
      <c r="G16" s="277">
        <v>19</v>
      </c>
      <c r="H16" s="277">
        <v>362</v>
      </c>
      <c r="I16" s="277">
        <v>156</v>
      </c>
      <c r="J16" s="284">
        <f t="shared" si="1"/>
        <v>33</v>
      </c>
      <c r="K16" s="284">
        <v>-276</v>
      </c>
      <c r="L16" s="377">
        <f t="shared" si="2"/>
        <v>8.702473100774046</v>
      </c>
      <c r="M16" s="377">
        <f t="shared" si="3"/>
        <v>8.214068998179584</v>
      </c>
      <c r="N16" s="377">
        <f>1000*F16/D16</f>
        <v>3.401360544217687</v>
      </c>
      <c r="O16" s="377">
        <f t="shared" si="4"/>
        <v>31.30148270181219</v>
      </c>
      <c r="P16" s="377">
        <f t="shared" si="5"/>
        <v>5.3576450042180355</v>
      </c>
      <c r="Q16" s="377">
        <f t="shared" si="6"/>
        <v>2.3088193940829105</v>
      </c>
      <c r="R16" s="377">
        <f t="shared" si="7"/>
        <v>0.4884041025944618</v>
      </c>
      <c r="S16" s="377">
        <f t="shared" si="8"/>
        <v>-4.084834312608226</v>
      </c>
    </row>
    <row r="17" spans="1:19" s="201" customFormat="1" ht="15" customHeight="1">
      <c r="A17" s="441" t="s">
        <v>44</v>
      </c>
      <c r="B17" s="442"/>
      <c r="C17" s="276">
        <v>25351</v>
      </c>
      <c r="D17" s="277">
        <v>194</v>
      </c>
      <c r="E17" s="277">
        <v>249</v>
      </c>
      <c r="F17" s="277">
        <v>1</v>
      </c>
      <c r="G17" s="277">
        <v>6</v>
      </c>
      <c r="H17" s="277">
        <v>121</v>
      </c>
      <c r="I17" s="277">
        <v>44</v>
      </c>
      <c r="J17" s="284">
        <f t="shared" si="1"/>
        <v>-55</v>
      </c>
      <c r="K17" s="284">
        <v>-126</v>
      </c>
      <c r="L17" s="377">
        <f t="shared" si="2"/>
        <v>7.652558084493708</v>
      </c>
      <c r="M17" s="377">
        <f t="shared" si="3"/>
        <v>9.822097747623367</v>
      </c>
      <c r="N17" s="377">
        <f>1000*F17/D17</f>
        <v>5.154639175257732</v>
      </c>
      <c r="O17" s="377">
        <f t="shared" si="4"/>
        <v>30</v>
      </c>
      <c r="P17" s="377">
        <f t="shared" si="5"/>
        <v>4.772987258885251</v>
      </c>
      <c r="Q17" s="377">
        <f t="shared" si="6"/>
        <v>1.7356317305037277</v>
      </c>
      <c r="R17" s="377">
        <f t="shared" si="7"/>
        <v>-2.1695396631296595</v>
      </c>
      <c r="S17" s="377">
        <f t="shared" si="8"/>
        <v>-4.9702181373515835</v>
      </c>
    </row>
    <row r="18" spans="1:19" s="201" customFormat="1" ht="15" customHeight="1">
      <c r="A18" s="441" t="s">
        <v>45</v>
      </c>
      <c r="B18" s="442"/>
      <c r="C18" s="276">
        <v>65679</v>
      </c>
      <c r="D18" s="277">
        <v>666</v>
      </c>
      <c r="E18" s="277">
        <v>415</v>
      </c>
      <c r="F18" s="277">
        <v>4</v>
      </c>
      <c r="G18" s="277">
        <v>15</v>
      </c>
      <c r="H18" s="277">
        <v>361</v>
      </c>
      <c r="I18" s="277">
        <v>127</v>
      </c>
      <c r="J18" s="284">
        <f t="shared" si="1"/>
        <v>251</v>
      </c>
      <c r="K18" s="284">
        <v>147</v>
      </c>
      <c r="L18" s="377">
        <f t="shared" si="2"/>
        <v>10.14022746996757</v>
      </c>
      <c r="M18" s="377">
        <f t="shared" si="3"/>
        <v>6.318610210265077</v>
      </c>
      <c r="N18" s="377">
        <f>1000*F18/D18</f>
        <v>6.006006006006006</v>
      </c>
      <c r="O18" s="377">
        <f t="shared" si="4"/>
        <v>22.026431718061673</v>
      </c>
      <c r="P18" s="377">
        <f t="shared" si="5"/>
        <v>5.496429604592031</v>
      </c>
      <c r="Q18" s="377">
        <f t="shared" si="6"/>
        <v>1.9336469800088307</v>
      </c>
      <c r="R18" s="377">
        <f t="shared" si="7"/>
        <v>3.821617259702492</v>
      </c>
      <c r="S18" s="377">
        <f t="shared" si="8"/>
        <v>2.2381583154432922</v>
      </c>
    </row>
    <row r="19" spans="1:20" s="201" customFormat="1" ht="15" customHeight="1">
      <c r="A19" s="199"/>
      <c r="B19" s="56"/>
      <c r="C19" s="276"/>
      <c r="D19" s="277"/>
      <c r="E19" s="277"/>
      <c r="F19" s="277"/>
      <c r="G19" s="277"/>
      <c r="H19" s="277"/>
      <c r="I19" s="277"/>
      <c r="J19" s="283"/>
      <c r="K19" s="283"/>
      <c r="L19" s="271"/>
      <c r="M19" s="271"/>
      <c r="N19" s="271"/>
      <c r="O19" s="271"/>
      <c r="P19" s="271"/>
      <c r="Q19" s="271"/>
      <c r="R19" s="271"/>
      <c r="S19" s="271"/>
      <c r="T19" s="50"/>
    </row>
    <row r="20" spans="1:19" s="201" customFormat="1" ht="15" customHeight="1">
      <c r="A20" s="441" t="s">
        <v>46</v>
      </c>
      <c r="B20" s="442"/>
      <c r="C20" s="276">
        <f>SUM(C21)</f>
        <v>10011</v>
      </c>
      <c r="D20" s="277">
        <f aca="true" t="shared" si="9" ref="D20:K20">SUM(D21)</f>
        <v>65</v>
      </c>
      <c r="E20" s="277">
        <f t="shared" si="9"/>
        <v>136</v>
      </c>
      <c r="F20" s="277" t="s">
        <v>417</v>
      </c>
      <c r="G20" s="277">
        <f t="shared" si="9"/>
        <v>1</v>
      </c>
      <c r="H20" s="277">
        <f t="shared" si="9"/>
        <v>41</v>
      </c>
      <c r="I20" s="277">
        <f t="shared" si="9"/>
        <v>15</v>
      </c>
      <c r="J20" s="284">
        <f t="shared" si="1"/>
        <v>-71</v>
      </c>
      <c r="K20" s="283">
        <f t="shared" si="9"/>
        <v>-118</v>
      </c>
      <c r="L20" s="377">
        <f t="shared" si="2"/>
        <v>6.492857856358007</v>
      </c>
      <c r="M20" s="377">
        <f t="shared" si="3"/>
        <v>13.58505643791829</v>
      </c>
      <c r="N20" s="271" t="s">
        <v>417</v>
      </c>
      <c r="O20" s="377">
        <f t="shared" si="4"/>
        <v>15.151515151515152</v>
      </c>
      <c r="P20" s="377">
        <f t="shared" si="5"/>
        <v>4.095494955548896</v>
      </c>
      <c r="Q20" s="377">
        <f t="shared" si="6"/>
        <v>1.4983518130056936</v>
      </c>
      <c r="R20" s="377">
        <f t="shared" si="7"/>
        <v>-7.092198581560283</v>
      </c>
      <c r="S20" s="377">
        <f t="shared" si="8"/>
        <v>-11.787034262311458</v>
      </c>
    </row>
    <row r="21" spans="1:19" ht="15" customHeight="1">
      <c r="A21" s="70"/>
      <c r="B21" s="64" t="s">
        <v>47</v>
      </c>
      <c r="C21" s="278">
        <v>10011</v>
      </c>
      <c r="D21" s="279">
        <v>65</v>
      </c>
      <c r="E21" s="279">
        <v>136</v>
      </c>
      <c r="F21" s="279" t="s">
        <v>417</v>
      </c>
      <c r="G21" s="279">
        <v>1</v>
      </c>
      <c r="H21" s="279">
        <v>41</v>
      </c>
      <c r="I21" s="279">
        <v>15</v>
      </c>
      <c r="J21" s="286">
        <f t="shared" si="1"/>
        <v>-71</v>
      </c>
      <c r="K21" s="286">
        <v>-118</v>
      </c>
      <c r="L21" s="378">
        <f t="shared" si="2"/>
        <v>6.492857856358007</v>
      </c>
      <c r="M21" s="378">
        <f t="shared" si="3"/>
        <v>13.58505643791829</v>
      </c>
      <c r="N21" s="272" t="s">
        <v>417</v>
      </c>
      <c r="O21" s="378">
        <f t="shared" si="4"/>
        <v>15.151515151515152</v>
      </c>
      <c r="P21" s="378">
        <f t="shared" si="5"/>
        <v>4.095494955548896</v>
      </c>
      <c r="Q21" s="378">
        <f t="shared" si="6"/>
        <v>1.4983518130056936</v>
      </c>
      <c r="R21" s="378">
        <f t="shared" si="7"/>
        <v>-7.092198581560283</v>
      </c>
      <c r="S21" s="378">
        <f t="shared" si="8"/>
        <v>-11.787034262311458</v>
      </c>
    </row>
    <row r="22" spans="1:19" ht="15" customHeight="1">
      <c r="A22" s="70"/>
      <c r="B22" s="64"/>
      <c r="C22" s="278"/>
      <c r="D22" s="279"/>
      <c r="E22" s="279"/>
      <c r="F22" s="279"/>
      <c r="G22" s="279"/>
      <c r="H22" s="279"/>
      <c r="I22" s="279"/>
      <c r="J22" s="285"/>
      <c r="K22" s="285"/>
      <c r="L22" s="272"/>
      <c r="M22" s="272"/>
      <c r="N22" s="272"/>
      <c r="O22" s="272"/>
      <c r="P22" s="272"/>
      <c r="Q22" s="272"/>
      <c r="R22" s="272"/>
      <c r="S22" s="272"/>
    </row>
    <row r="23" spans="1:19" s="201" customFormat="1" ht="15" customHeight="1">
      <c r="A23" s="441" t="s">
        <v>48</v>
      </c>
      <c r="B23" s="442"/>
      <c r="C23" s="276">
        <f>SUM(C24:C27)</f>
        <v>50364</v>
      </c>
      <c r="D23" s="277">
        <f aca="true" t="shared" si="10" ref="D23:K23">SUM(D24:D27)</f>
        <v>578</v>
      </c>
      <c r="E23" s="277">
        <f t="shared" si="10"/>
        <v>336</v>
      </c>
      <c r="F23" s="277">
        <f t="shared" si="10"/>
        <v>2</v>
      </c>
      <c r="G23" s="277">
        <f t="shared" si="10"/>
        <v>17</v>
      </c>
      <c r="H23" s="277">
        <f t="shared" si="10"/>
        <v>313</v>
      </c>
      <c r="I23" s="277">
        <f t="shared" si="10"/>
        <v>84</v>
      </c>
      <c r="J23" s="284">
        <f t="shared" si="1"/>
        <v>242</v>
      </c>
      <c r="K23" s="283">
        <f t="shared" si="10"/>
        <v>570</v>
      </c>
      <c r="L23" s="377">
        <f t="shared" si="2"/>
        <v>11.476451433563657</v>
      </c>
      <c r="M23" s="377">
        <f t="shared" si="3"/>
        <v>6.671431975220395</v>
      </c>
      <c r="N23" s="377">
        <f>1000*F23/D23</f>
        <v>3.4602076124567476</v>
      </c>
      <c r="O23" s="377">
        <f t="shared" si="4"/>
        <v>28.571428571428573</v>
      </c>
      <c r="P23" s="377">
        <f t="shared" si="5"/>
        <v>6.214756572154713</v>
      </c>
      <c r="Q23" s="377">
        <f t="shared" si="6"/>
        <v>1.6678579938050988</v>
      </c>
      <c r="R23" s="377">
        <f t="shared" si="7"/>
        <v>4.805019458343261</v>
      </c>
      <c r="S23" s="377">
        <f t="shared" si="8"/>
        <v>11.317607815106028</v>
      </c>
    </row>
    <row r="24" spans="1:19" ht="15" customHeight="1">
      <c r="A24" s="70"/>
      <c r="B24" s="64" t="s">
        <v>49</v>
      </c>
      <c r="C24" s="278">
        <v>15577</v>
      </c>
      <c r="D24" s="279">
        <v>170</v>
      </c>
      <c r="E24" s="279">
        <v>117</v>
      </c>
      <c r="F24" s="279" t="s">
        <v>417</v>
      </c>
      <c r="G24" s="279">
        <v>4</v>
      </c>
      <c r="H24" s="279">
        <v>105</v>
      </c>
      <c r="I24" s="279">
        <v>19</v>
      </c>
      <c r="J24" s="286">
        <f t="shared" si="1"/>
        <v>53</v>
      </c>
      <c r="K24" s="286">
        <v>216</v>
      </c>
      <c r="L24" s="378">
        <f t="shared" si="2"/>
        <v>10.913526352956282</v>
      </c>
      <c r="M24" s="378">
        <f t="shared" si="3"/>
        <v>7.511074019387559</v>
      </c>
      <c r="N24" s="272" t="s">
        <v>417</v>
      </c>
      <c r="O24" s="378">
        <f t="shared" si="4"/>
        <v>22.988505747126435</v>
      </c>
      <c r="P24" s="378">
        <f t="shared" si="5"/>
        <v>6.740707453296527</v>
      </c>
      <c r="Q24" s="378">
        <f t="shared" si="6"/>
        <v>1.2197470629774667</v>
      </c>
      <c r="R24" s="378">
        <f t="shared" si="7"/>
        <v>3.402452333568723</v>
      </c>
      <c r="S24" s="378">
        <f t="shared" si="8"/>
        <v>13.86659818963857</v>
      </c>
    </row>
    <row r="25" spans="1:19" ht="15" customHeight="1">
      <c r="A25" s="70"/>
      <c r="B25" s="64" t="s">
        <v>50</v>
      </c>
      <c r="C25" s="278">
        <v>15358</v>
      </c>
      <c r="D25" s="279">
        <v>193</v>
      </c>
      <c r="E25" s="279">
        <v>108</v>
      </c>
      <c r="F25" s="279">
        <v>1</v>
      </c>
      <c r="G25" s="279">
        <v>7</v>
      </c>
      <c r="H25" s="279">
        <v>101</v>
      </c>
      <c r="I25" s="279">
        <v>25</v>
      </c>
      <c r="J25" s="286">
        <f t="shared" si="1"/>
        <v>85</v>
      </c>
      <c r="K25" s="286">
        <v>50</v>
      </c>
      <c r="L25" s="378">
        <f t="shared" si="2"/>
        <v>12.566740460997526</v>
      </c>
      <c r="M25" s="378">
        <f t="shared" si="3"/>
        <v>7.032165646568564</v>
      </c>
      <c r="N25" s="378">
        <f>1000*F25/D25</f>
        <v>5.181347150259067</v>
      </c>
      <c r="O25" s="378">
        <f t="shared" si="4"/>
        <v>35</v>
      </c>
      <c r="P25" s="378">
        <f t="shared" si="5"/>
        <v>6.57637713243912</v>
      </c>
      <c r="Q25" s="378">
        <f t="shared" si="6"/>
        <v>1.627816121890871</v>
      </c>
      <c r="R25" s="378">
        <f t="shared" si="7"/>
        <v>5.534574814428962</v>
      </c>
      <c r="S25" s="378">
        <f t="shared" si="8"/>
        <v>3.255632243781742</v>
      </c>
    </row>
    <row r="26" spans="1:19" ht="15" customHeight="1">
      <c r="A26" s="70"/>
      <c r="B26" s="64" t="s">
        <v>51</v>
      </c>
      <c r="C26" s="278">
        <v>14333</v>
      </c>
      <c r="D26" s="279">
        <v>159</v>
      </c>
      <c r="E26" s="279">
        <v>77</v>
      </c>
      <c r="F26" s="279" t="s">
        <v>417</v>
      </c>
      <c r="G26" s="279">
        <v>6</v>
      </c>
      <c r="H26" s="279">
        <v>71</v>
      </c>
      <c r="I26" s="279">
        <v>27</v>
      </c>
      <c r="J26" s="286">
        <f t="shared" si="1"/>
        <v>82</v>
      </c>
      <c r="K26" s="286">
        <v>141</v>
      </c>
      <c r="L26" s="378">
        <f t="shared" si="2"/>
        <v>11.093281239098584</v>
      </c>
      <c r="M26" s="378">
        <f t="shared" si="3"/>
        <v>5.372217958557176</v>
      </c>
      <c r="N26" s="272" t="s">
        <v>417</v>
      </c>
      <c r="O26" s="378">
        <f t="shared" si="4"/>
        <v>36.36363636363637</v>
      </c>
      <c r="P26" s="378">
        <f t="shared" si="5"/>
        <v>4.953603572176097</v>
      </c>
      <c r="Q26" s="378">
        <f t="shared" si="6"/>
        <v>1.8837647387148537</v>
      </c>
      <c r="R26" s="378">
        <f t="shared" si="7"/>
        <v>5.721063280541408</v>
      </c>
      <c r="S26" s="378">
        <f t="shared" si="8"/>
        <v>9.837438079955348</v>
      </c>
    </row>
    <row r="27" spans="1:19" ht="15" customHeight="1">
      <c r="A27" s="70"/>
      <c r="B27" s="64" t="s">
        <v>52</v>
      </c>
      <c r="C27" s="278">
        <v>5096</v>
      </c>
      <c r="D27" s="279">
        <v>56</v>
      </c>
      <c r="E27" s="279">
        <v>34</v>
      </c>
      <c r="F27" s="279">
        <v>1</v>
      </c>
      <c r="G27" s="279" t="s">
        <v>417</v>
      </c>
      <c r="H27" s="279">
        <v>36</v>
      </c>
      <c r="I27" s="279">
        <v>13</v>
      </c>
      <c r="J27" s="286">
        <f t="shared" si="1"/>
        <v>22</v>
      </c>
      <c r="K27" s="286">
        <v>163</v>
      </c>
      <c r="L27" s="378">
        <f t="shared" si="2"/>
        <v>10.989010989010989</v>
      </c>
      <c r="M27" s="378">
        <f t="shared" si="3"/>
        <v>6.671899529042387</v>
      </c>
      <c r="N27" s="378">
        <f>1000*F27/D27</f>
        <v>17.857142857142858</v>
      </c>
      <c r="O27" s="272" t="s">
        <v>417</v>
      </c>
      <c r="P27" s="378">
        <f t="shared" si="5"/>
        <v>7.06436420722135</v>
      </c>
      <c r="Q27" s="378">
        <f t="shared" si="6"/>
        <v>2.5510204081632653</v>
      </c>
      <c r="R27" s="378">
        <f t="shared" si="7"/>
        <v>4.3171114599686025</v>
      </c>
      <c r="S27" s="378">
        <f t="shared" si="8"/>
        <v>31.98587127158556</v>
      </c>
    </row>
    <row r="28" spans="1:19" ht="15" customHeight="1">
      <c r="A28" s="70"/>
      <c r="B28" s="64"/>
      <c r="C28" s="278"/>
      <c r="D28" s="279"/>
      <c r="E28" s="279"/>
      <c r="F28" s="279"/>
      <c r="G28" s="279"/>
      <c r="H28" s="279"/>
      <c r="I28" s="279"/>
      <c r="J28" s="285"/>
      <c r="K28" s="285"/>
      <c r="L28" s="272"/>
      <c r="M28" s="272"/>
      <c r="N28" s="272"/>
      <c r="O28" s="272"/>
      <c r="P28" s="272"/>
      <c r="Q28" s="272"/>
      <c r="R28" s="272"/>
      <c r="S28" s="272"/>
    </row>
    <row r="29" spans="1:19" s="201" customFormat="1" ht="15" customHeight="1">
      <c r="A29" s="441" t="s">
        <v>53</v>
      </c>
      <c r="B29" s="442"/>
      <c r="C29" s="276">
        <f>SUM(C30:C37)</f>
        <v>87319</v>
      </c>
      <c r="D29" s="277">
        <f aca="true" t="shared" si="11" ref="D29:K29">SUM(D30:D37)</f>
        <v>985</v>
      </c>
      <c r="E29" s="277">
        <f t="shared" si="11"/>
        <v>549</v>
      </c>
      <c r="F29" s="277">
        <f t="shared" si="11"/>
        <v>1</v>
      </c>
      <c r="G29" s="277">
        <f t="shared" si="11"/>
        <v>18</v>
      </c>
      <c r="H29" s="277">
        <f t="shared" si="11"/>
        <v>619</v>
      </c>
      <c r="I29" s="277">
        <f t="shared" si="11"/>
        <v>177</v>
      </c>
      <c r="J29" s="284">
        <f t="shared" si="1"/>
        <v>436</v>
      </c>
      <c r="K29" s="283">
        <f t="shared" si="11"/>
        <v>39</v>
      </c>
      <c r="L29" s="377">
        <f t="shared" si="2"/>
        <v>11.280477330248857</v>
      </c>
      <c r="M29" s="377">
        <f t="shared" si="3"/>
        <v>6.287291425692003</v>
      </c>
      <c r="N29" s="377">
        <f>1000*F29/D29</f>
        <v>1.015228426395939</v>
      </c>
      <c r="O29" s="377">
        <f t="shared" si="4"/>
        <v>17.94616151545364</v>
      </c>
      <c r="P29" s="377">
        <f t="shared" si="5"/>
        <v>7.088949713120856</v>
      </c>
      <c r="Q29" s="377">
        <f t="shared" si="6"/>
        <v>2.0270502410700995</v>
      </c>
      <c r="R29" s="377">
        <f t="shared" si="7"/>
        <v>4.993185904556855</v>
      </c>
      <c r="S29" s="377">
        <f t="shared" si="8"/>
        <v>0.4466381887103609</v>
      </c>
    </row>
    <row r="30" spans="1:19" ht="15" customHeight="1">
      <c r="A30" s="70"/>
      <c r="B30" s="64" t="s">
        <v>54</v>
      </c>
      <c r="C30" s="278">
        <v>12619</v>
      </c>
      <c r="D30" s="279">
        <v>124</v>
      </c>
      <c r="E30" s="279">
        <v>110</v>
      </c>
      <c r="F30" s="279">
        <v>1</v>
      </c>
      <c r="G30" s="279">
        <v>2</v>
      </c>
      <c r="H30" s="279">
        <v>78</v>
      </c>
      <c r="I30" s="279">
        <v>24</v>
      </c>
      <c r="J30" s="286">
        <f t="shared" si="1"/>
        <v>14</v>
      </c>
      <c r="K30" s="286">
        <v>161</v>
      </c>
      <c r="L30" s="378">
        <f t="shared" si="2"/>
        <v>9.826452175291228</v>
      </c>
      <c r="M30" s="378">
        <f t="shared" si="3"/>
        <v>8.717014026468025</v>
      </c>
      <c r="N30" s="378">
        <f>1000*F30/D30</f>
        <v>8.064516129032258</v>
      </c>
      <c r="O30" s="378">
        <f t="shared" si="4"/>
        <v>15.873015873015873</v>
      </c>
      <c r="P30" s="378">
        <f t="shared" si="5"/>
        <v>6.181155400586417</v>
      </c>
      <c r="Q30" s="378">
        <f t="shared" si="6"/>
        <v>1.9018939694112054</v>
      </c>
      <c r="R30" s="378">
        <f t="shared" si="7"/>
        <v>1.109438148823203</v>
      </c>
      <c r="S30" s="378">
        <f t="shared" si="8"/>
        <v>12.758538711466835</v>
      </c>
    </row>
    <row r="31" spans="1:19" ht="15" customHeight="1">
      <c r="A31" s="70"/>
      <c r="B31" s="64" t="s">
        <v>55</v>
      </c>
      <c r="C31" s="278">
        <v>21511</v>
      </c>
      <c r="D31" s="279">
        <v>205</v>
      </c>
      <c r="E31" s="279">
        <v>138</v>
      </c>
      <c r="F31" s="279" t="s">
        <v>417</v>
      </c>
      <c r="G31" s="279">
        <v>4</v>
      </c>
      <c r="H31" s="279">
        <v>119</v>
      </c>
      <c r="I31" s="279">
        <v>39</v>
      </c>
      <c r="J31" s="286">
        <f t="shared" si="1"/>
        <v>67</v>
      </c>
      <c r="K31" s="286">
        <v>122</v>
      </c>
      <c r="L31" s="378">
        <f t="shared" si="2"/>
        <v>9.530007902933383</v>
      </c>
      <c r="M31" s="378">
        <f t="shared" si="3"/>
        <v>6.41532239319418</v>
      </c>
      <c r="N31" s="272" t="s">
        <v>417</v>
      </c>
      <c r="O31" s="378">
        <f t="shared" si="4"/>
        <v>19.138755980861244</v>
      </c>
      <c r="P31" s="378">
        <f t="shared" si="5"/>
        <v>5.532053368044257</v>
      </c>
      <c r="Q31" s="378">
        <f t="shared" si="6"/>
        <v>1.81302589372879</v>
      </c>
      <c r="R31" s="378">
        <f t="shared" si="7"/>
        <v>3.114685509739203</v>
      </c>
      <c r="S31" s="378">
        <f t="shared" si="8"/>
        <v>5.671516898331086</v>
      </c>
    </row>
    <row r="32" spans="1:19" ht="15" customHeight="1">
      <c r="A32" s="70"/>
      <c r="B32" s="64" t="s">
        <v>56</v>
      </c>
      <c r="C32" s="278">
        <v>45605</v>
      </c>
      <c r="D32" s="279">
        <v>601</v>
      </c>
      <c r="E32" s="279">
        <v>200</v>
      </c>
      <c r="F32" s="279" t="s">
        <v>417</v>
      </c>
      <c r="G32" s="279">
        <v>12</v>
      </c>
      <c r="H32" s="279">
        <v>396</v>
      </c>
      <c r="I32" s="279">
        <v>109</v>
      </c>
      <c r="J32" s="286">
        <f t="shared" si="1"/>
        <v>401</v>
      </c>
      <c r="K32" s="286">
        <v>-213</v>
      </c>
      <c r="L32" s="378">
        <f t="shared" si="2"/>
        <v>13.178379563644338</v>
      </c>
      <c r="M32" s="378">
        <f t="shared" si="3"/>
        <v>4.385484047801776</v>
      </c>
      <c r="N32" s="272" t="s">
        <v>417</v>
      </c>
      <c r="O32" s="378">
        <f t="shared" si="4"/>
        <v>19.575856443719413</v>
      </c>
      <c r="P32" s="378">
        <f t="shared" si="5"/>
        <v>8.683258414647517</v>
      </c>
      <c r="Q32" s="378">
        <f t="shared" si="6"/>
        <v>2.390088806051968</v>
      </c>
      <c r="R32" s="378">
        <f t="shared" si="7"/>
        <v>8.792895515842561</v>
      </c>
      <c r="S32" s="378">
        <f t="shared" si="8"/>
        <v>-4.670540510908892</v>
      </c>
    </row>
    <row r="33" spans="1:19" ht="15" customHeight="1">
      <c r="A33" s="70"/>
      <c r="B33" s="64" t="s">
        <v>57</v>
      </c>
      <c r="C33" s="278">
        <v>1179</v>
      </c>
      <c r="D33" s="279">
        <v>8</v>
      </c>
      <c r="E33" s="279">
        <v>18</v>
      </c>
      <c r="F33" s="279" t="s">
        <v>417</v>
      </c>
      <c r="G33" s="279" t="s">
        <v>417</v>
      </c>
      <c r="H33" s="279">
        <v>3</v>
      </c>
      <c r="I33" s="279">
        <v>2</v>
      </c>
      <c r="J33" s="286">
        <f t="shared" si="1"/>
        <v>-10</v>
      </c>
      <c r="K33" s="286" t="s">
        <v>417</v>
      </c>
      <c r="L33" s="378">
        <f t="shared" si="2"/>
        <v>6.785411365564038</v>
      </c>
      <c r="M33" s="378">
        <f t="shared" si="3"/>
        <v>15.267175572519085</v>
      </c>
      <c r="N33" s="272" t="s">
        <v>417</v>
      </c>
      <c r="O33" s="272" t="s">
        <v>417</v>
      </c>
      <c r="P33" s="378">
        <f t="shared" si="5"/>
        <v>2.544529262086514</v>
      </c>
      <c r="Q33" s="378">
        <f t="shared" si="6"/>
        <v>1.6963528413910094</v>
      </c>
      <c r="R33" s="378">
        <f t="shared" si="7"/>
        <v>-8.481764206955047</v>
      </c>
      <c r="S33" s="378" t="s">
        <v>417</v>
      </c>
    </row>
    <row r="34" spans="1:19" ht="15" customHeight="1">
      <c r="A34" s="70"/>
      <c r="B34" s="64" t="s">
        <v>58</v>
      </c>
      <c r="C34" s="278">
        <v>1373</v>
      </c>
      <c r="D34" s="279">
        <v>10</v>
      </c>
      <c r="E34" s="279">
        <v>19</v>
      </c>
      <c r="F34" s="279" t="s">
        <v>417</v>
      </c>
      <c r="G34" s="279" t="s">
        <v>417</v>
      </c>
      <c r="H34" s="279">
        <v>6</v>
      </c>
      <c r="I34" s="279">
        <v>1</v>
      </c>
      <c r="J34" s="286">
        <f t="shared" si="1"/>
        <v>-9</v>
      </c>
      <c r="K34" s="286">
        <v>-12</v>
      </c>
      <c r="L34" s="378">
        <f t="shared" si="2"/>
        <v>7.283321194464676</v>
      </c>
      <c r="M34" s="378">
        <f t="shared" si="3"/>
        <v>13.838310269482884</v>
      </c>
      <c r="N34" s="272" t="s">
        <v>417</v>
      </c>
      <c r="O34" s="272" t="s">
        <v>417</v>
      </c>
      <c r="P34" s="378">
        <f t="shared" si="5"/>
        <v>4.369992716678806</v>
      </c>
      <c r="Q34" s="378">
        <f t="shared" si="6"/>
        <v>0.7283321194464676</v>
      </c>
      <c r="R34" s="378">
        <f t="shared" si="7"/>
        <v>-6.5549890750182085</v>
      </c>
      <c r="S34" s="378">
        <f t="shared" si="8"/>
        <v>-8.739985433357612</v>
      </c>
    </row>
    <row r="35" spans="1:19" ht="15" customHeight="1">
      <c r="A35" s="70"/>
      <c r="B35" s="64" t="s">
        <v>59</v>
      </c>
      <c r="C35" s="278">
        <v>3138</v>
      </c>
      <c r="D35" s="279">
        <v>20</v>
      </c>
      <c r="E35" s="279">
        <v>37</v>
      </c>
      <c r="F35" s="279" t="s">
        <v>417</v>
      </c>
      <c r="G35" s="279" t="s">
        <v>417</v>
      </c>
      <c r="H35" s="279">
        <v>8</v>
      </c>
      <c r="I35" s="279">
        <v>1</v>
      </c>
      <c r="J35" s="286">
        <f t="shared" si="1"/>
        <v>-17</v>
      </c>
      <c r="K35" s="286">
        <v>-6</v>
      </c>
      <c r="L35" s="378">
        <f t="shared" si="2"/>
        <v>6.373486297004462</v>
      </c>
      <c r="M35" s="378">
        <f t="shared" si="3"/>
        <v>11.790949649458254</v>
      </c>
      <c r="N35" s="272" t="s">
        <v>417</v>
      </c>
      <c r="O35" s="272" t="s">
        <v>417</v>
      </c>
      <c r="P35" s="378">
        <f t="shared" si="5"/>
        <v>2.5493945188017846</v>
      </c>
      <c r="Q35" s="378">
        <f t="shared" si="6"/>
        <v>0.3186743148502231</v>
      </c>
      <c r="R35" s="378">
        <f t="shared" si="7"/>
        <v>-5.417463352453792</v>
      </c>
      <c r="S35" s="378">
        <f t="shared" si="8"/>
        <v>-1.9120458891013383</v>
      </c>
    </row>
    <row r="36" spans="1:19" ht="15" customHeight="1">
      <c r="A36" s="70"/>
      <c r="B36" s="64" t="s">
        <v>60</v>
      </c>
      <c r="C36" s="278">
        <v>720</v>
      </c>
      <c r="D36" s="279">
        <v>7</v>
      </c>
      <c r="E36" s="279">
        <v>14</v>
      </c>
      <c r="F36" s="279" t="s">
        <v>417</v>
      </c>
      <c r="G36" s="279" t="s">
        <v>417</v>
      </c>
      <c r="H36" s="279">
        <v>2</v>
      </c>
      <c r="I36" s="279" t="s">
        <v>417</v>
      </c>
      <c r="J36" s="286">
        <f t="shared" si="1"/>
        <v>-7</v>
      </c>
      <c r="K36" s="286">
        <v>2</v>
      </c>
      <c r="L36" s="378">
        <f t="shared" si="2"/>
        <v>9.722222222222221</v>
      </c>
      <c r="M36" s="378">
        <f t="shared" si="3"/>
        <v>19.444444444444443</v>
      </c>
      <c r="N36" s="272" t="s">
        <v>417</v>
      </c>
      <c r="O36" s="272" t="s">
        <v>417</v>
      </c>
      <c r="P36" s="378">
        <f t="shared" si="5"/>
        <v>2.7777777777777777</v>
      </c>
      <c r="Q36" s="272" t="s">
        <v>417</v>
      </c>
      <c r="R36" s="378">
        <f t="shared" si="7"/>
        <v>-9.722222222222221</v>
      </c>
      <c r="S36" s="378">
        <f t="shared" si="8"/>
        <v>2.7777777777777777</v>
      </c>
    </row>
    <row r="37" spans="1:19" ht="15" customHeight="1">
      <c r="A37" s="70"/>
      <c r="B37" s="64" t="s">
        <v>61</v>
      </c>
      <c r="C37" s="278">
        <v>1174</v>
      </c>
      <c r="D37" s="279">
        <v>10</v>
      </c>
      <c r="E37" s="279">
        <v>13</v>
      </c>
      <c r="F37" s="279" t="s">
        <v>417</v>
      </c>
      <c r="G37" s="279" t="s">
        <v>417</v>
      </c>
      <c r="H37" s="279">
        <v>7</v>
      </c>
      <c r="I37" s="279">
        <v>1</v>
      </c>
      <c r="J37" s="286">
        <f t="shared" si="1"/>
        <v>-3</v>
      </c>
      <c r="K37" s="286">
        <v>-15</v>
      </c>
      <c r="L37" s="378">
        <f t="shared" si="2"/>
        <v>8.517887563884157</v>
      </c>
      <c r="M37" s="378">
        <f t="shared" si="3"/>
        <v>11.073253833049403</v>
      </c>
      <c r="N37" s="272" t="s">
        <v>417</v>
      </c>
      <c r="O37" s="272" t="s">
        <v>417</v>
      </c>
      <c r="P37" s="378">
        <f t="shared" si="5"/>
        <v>5.9625212947189095</v>
      </c>
      <c r="Q37" s="378">
        <f t="shared" si="6"/>
        <v>0.8517887563884157</v>
      </c>
      <c r="R37" s="378">
        <f t="shared" si="7"/>
        <v>-2.5553662691652472</v>
      </c>
      <c r="S37" s="378">
        <f t="shared" si="8"/>
        <v>-12.776831345826235</v>
      </c>
    </row>
    <row r="38" spans="1:19" ht="15" customHeight="1">
      <c r="A38" s="70"/>
      <c r="B38" s="64"/>
      <c r="C38" s="278"/>
      <c r="D38" s="279"/>
      <c r="E38" s="279"/>
      <c r="F38" s="279"/>
      <c r="G38" s="279"/>
      <c r="H38" s="279"/>
      <c r="I38" s="279"/>
      <c r="J38" s="285"/>
      <c r="K38" s="285"/>
      <c r="L38" s="272"/>
      <c r="M38" s="272"/>
      <c r="N38" s="272"/>
      <c r="O38" s="272"/>
      <c r="P38" s="272"/>
      <c r="Q38" s="272"/>
      <c r="R38" s="272"/>
      <c r="S38" s="272"/>
    </row>
    <row r="39" spans="1:19" s="201" customFormat="1" ht="15" customHeight="1">
      <c r="A39" s="441" t="s">
        <v>62</v>
      </c>
      <c r="B39" s="442"/>
      <c r="C39" s="276">
        <f>SUM(C40:C44)</f>
        <v>95558</v>
      </c>
      <c r="D39" s="277">
        <f aca="true" t="shared" si="12" ref="D39:K39">SUM(D40:D44)</f>
        <v>934</v>
      </c>
      <c r="E39" s="277">
        <f t="shared" si="12"/>
        <v>647</v>
      </c>
      <c r="F39" s="277">
        <f t="shared" si="12"/>
        <v>2</v>
      </c>
      <c r="G39" s="277">
        <f t="shared" si="12"/>
        <v>19</v>
      </c>
      <c r="H39" s="277">
        <f t="shared" si="12"/>
        <v>493</v>
      </c>
      <c r="I39" s="277">
        <f t="shared" si="12"/>
        <v>201</v>
      </c>
      <c r="J39" s="284">
        <f t="shared" si="1"/>
        <v>287</v>
      </c>
      <c r="K39" s="283">
        <f t="shared" si="12"/>
        <v>163</v>
      </c>
      <c r="L39" s="377">
        <f t="shared" si="2"/>
        <v>9.774168567780825</v>
      </c>
      <c r="M39" s="377">
        <f t="shared" si="3"/>
        <v>6.770757027145817</v>
      </c>
      <c r="N39" s="377">
        <f>1000*F39/D39</f>
        <v>2.1413276231263385</v>
      </c>
      <c r="O39" s="377">
        <f t="shared" si="4"/>
        <v>19.937040923399792</v>
      </c>
      <c r="P39" s="377">
        <f t="shared" si="5"/>
        <v>5.159170346805082</v>
      </c>
      <c r="Q39" s="377">
        <f t="shared" si="6"/>
        <v>2.103434563301869</v>
      </c>
      <c r="R39" s="377">
        <f t="shared" si="7"/>
        <v>3.003411540635007</v>
      </c>
      <c r="S39" s="377">
        <f t="shared" si="8"/>
        <v>1.7057703175035057</v>
      </c>
    </row>
    <row r="40" spans="1:19" ht="15" customHeight="1">
      <c r="A40" s="70"/>
      <c r="B40" s="64" t="s">
        <v>63</v>
      </c>
      <c r="C40" s="278">
        <v>34523</v>
      </c>
      <c r="D40" s="279">
        <v>340</v>
      </c>
      <c r="E40" s="279">
        <v>218</v>
      </c>
      <c r="F40" s="279">
        <v>1</v>
      </c>
      <c r="G40" s="279">
        <v>8</v>
      </c>
      <c r="H40" s="279">
        <v>184</v>
      </c>
      <c r="I40" s="279">
        <v>73</v>
      </c>
      <c r="J40" s="286">
        <f t="shared" si="1"/>
        <v>122</v>
      </c>
      <c r="K40" s="286">
        <v>213</v>
      </c>
      <c r="L40" s="378">
        <f t="shared" si="2"/>
        <v>9.848506792573067</v>
      </c>
      <c r="M40" s="378">
        <f t="shared" si="3"/>
        <v>6.314630825826261</v>
      </c>
      <c r="N40" s="378">
        <f>1000*F40/D40</f>
        <v>2.9411764705882355</v>
      </c>
      <c r="O40" s="378">
        <f t="shared" si="4"/>
        <v>22.988505747126435</v>
      </c>
      <c r="P40" s="378">
        <f t="shared" si="5"/>
        <v>5.329780146568954</v>
      </c>
      <c r="Q40" s="378">
        <f t="shared" si="6"/>
        <v>2.114532340758335</v>
      </c>
      <c r="R40" s="378">
        <f t="shared" si="7"/>
        <v>3.5338759667468063</v>
      </c>
      <c r="S40" s="378">
        <f t="shared" si="8"/>
        <v>6.169799843582539</v>
      </c>
    </row>
    <row r="41" spans="1:19" ht="15" customHeight="1">
      <c r="A41" s="70"/>
      <c r="B41" s="64" t="s">
        <v>64</v>
      </c>
      <c r="C41" s="278">
        <v>10736</v>
      </c>
      <c r="D41" s="279">
        <v>86</v>
      </c>
      <c r="E41" s="279">
        <v>102</v>
      </c>
      <c r="F41" s="279" t="s">
        <v>417</v>
      </c>
      <c r="G41" s="279">
        <v>1</v>
      </c>
      <c r="H41" s="279">
        <v>57</v>
      </c>
      <c r="I41" s="279">
        <v>14</v>
      </c>
      <c r="J41" s="286">
        <f t="shared" si="1"/>
        <v>-16</v>
      </c>
      <c r="K41" s="286">
        <v>-48</v>
      </c>
      <c r="L41" s="378">
        <f t="shared" si="2"/>
        <v>8.01043219076006</v>
      </c>
      <c r="M41" s="378">
        <f t="shared" si="3"/>
        <v>9.50074515648286</v>
      </c>
      <c r="N41" s="272" t="s">
        <v>417</v>
      </c>
      <c r="O41" s="378">
        <f t="shared" si="4"/>
        <v>11.494252873563218</v>
      </c>
      <c r="P41" s="378">
        <f t="shared" si="5"/>
        <v>5.3092399403874815</v>
      </c>
      <c r="Q41" s="378">
        <f t="shared" si="6"/>
        <v>1.3040238450074515</v>
      </c>
      <c r="R41" s="378">
        <f t="shared" si="7"/>
        <v>-1.4903129657228018</v>
      </c>
      <c r="S41" s="378">
        <f t="shared" si="8"/>
        <v>-4.470938897168406</v>
      </c>
    </row>
    <row r="42" spans="1:19" ht="15" customHeight="1">
      <c r="A42" s="70"/>
      <c r="B42" s="64" t="s">
        <v>65</v>
      </c>
      <c r="C42" s="278">
        <v>11213</v>
      </c>
      <c r="D42" s="279">
        <v>104</v>
      </c>
      <c r="E42" s="279">
        <v>99</v>
      </c>
      <c r="F42" s="279" t="s">
        <v>417</v>
      </c>
      <c r="G42" s="279">
        <v>2</v>
      </c>
      <c r="H42" s="279">
        <v>57</v>
      </c>
      <c r="I42" s="279">
        <v>20</v>
      </c>
      <c r="J42" s="286">
        <f t="shared" si="1"/>
        <v>5</v>
      </c>
      <c r="K42" s="286">
        <v>19</v>
      </c>
      <c r="L42" s="378">
        <f t="shared" si="2"/>
        <v>9.274948720235441</v>
      </c>
      <c r="M42" s="378">
        <f t="shared" si="3"/>
        <v>8.829037724070275</v>
      </c>
      <c r="N42" s="272" t="s">
        <v>417</v>
      </c>
      <c r="O42" s="378">
        <f t="shared" si="4"/>
        <v>18.867924528301888</v>
      </c>
      <c r="P42" s="378">
        <f t="shared" si="5"/>
        <v>5.083385356282886</v>
      </c>
      <c r="Q42" s="378">
        <f t="shared" si="6"/>
        <v>1.7836439846606618</v>
      </c>
      <c r="R42" s="378">
        <f t="shared" si="7"/>
        <v>0.44591099616516544</v>
      </c>
      <c r="S42" s="378">
        <f t="shared" si="8"/>
        <v>1.6944617854276287</v>
      </c>
    </row>
    <row r="43" spans="1:19" ht="15" customHeight="1">
      <c r="A43" s="70"/>
      <c r="B43" s="64" t="s">
        <v>66</v>
      </c>
      <c r="C43" s="278">
        <v>12524</v>
      </c>
      <c r="D43" s="279">
        <v>134</v>
      </c>
      <c r="E43" s="279">
        <v>78</v>
      </c>
      <c r="F43" s="279">
        <v>1</v>
      </c>
      <c r="G43" s="279">
        <v>1</v>
      </c>
      <c r="H43" s="279">
        <v>56</v>
      </c>
      <c r="I43" s="279">
        <v>33</v>
      </c>
      <c r="J43" s="286">
        <f t="shared" si="1"/>
        <v>56</v>
      </c>
      <c r="K43" s="286">
        <v>-20</v>
      </c>
      <c r="L43" s="378">
        <f t="shared" si="2"/>
        <v>10.699457042478441</v>
      </c>
      <c r="M43" s="378">
        <f t="shared" si="3"/>
        <v>6.228042159054615</v>
      </c>
      <c r="N43" s="378">
        <f>1000*F43/D43</f>
        <v>7.462686567164179</v>
      </c>
      <c r="O43" s="378">
        <f t="shared" si="4"/>
        <v>7.407407407407407</v>
      </c>
      <c r="P43" s="378">
        <f t="shared" si="5"/>
        <v>4.471414883423826</v>
      </c>
      <c r="Q43" s="378">
        <f t="shared" si="6"/>
        <v>2.6349409134461834</v>
      </c>
      <c r="R43" s="378">
        <f t="shared" si="7"/>
        <v>4.471414883423826</v>
      </c>
      <c r="S43" s="378">
        <f t="shared" si="8"/>
        <v>-1.5969338869370808</v>
      </c>
    </row>
    <row r="44" spans="1:19" ht="15" customHeight="1">
      <c r="A44" s="70"/>
      <c r="B44" s="64" t="s">
        <v>67</v>
      </c>
      <c r="C44" s="278">
        <v>26562</v>
      </c>
      <c r="D44" s="279">
        <v>270</v>
      </c>
      <c r="E44" s="279">
        <v>150</v>
      </c>
      <c r="F44" s="279" t="s">
        <v>417</v>
      </c>
      <c r="G44" s="279">
        <v>7</v>
      </c>
      <c r="H44" s="279">
        <v>139</v>
      </c>
      <c r="I44" s="279">
        <v>61</v>
      </c>
      <c r="J44" s="286">
        <f t="shared" si="1"/>
        <v>120</v>
      </c>
      <c r="K44" s="286">
        <v>-1</v>
      </c>
      <c r="L44" s="378">
        <f t="shared" si="2"/>
        <v>10.16489722159476</v>
      </c>
      <c r="M44" s="378">
        <f t="shared" si="3"/>
        <v>5.647165123108199</v>
      </c>
      <c r="N44" s="272" t="s">
        <v>417</v>
      </c>
      <c r="O44" s="378">
        <f t="shared" si="4"/>
        <v>25.270758122743683</v>
      </c>
      <c r="P44" s="378">
        <f t="shared" si="5"/>
        <v>5.2330396807469315</v>
      </c>
      <c r="Q44" s="378">
        <f t="shared" si="6"/>
        <v>2.296513816730668</v>
      </c>
      <c r="R44" s="378">
        <f t="shared" si="7"/>
        <v>4.51773209848656</v>
      </c>
      <c r="S44" s="378" t="s">
        <v>417</v>
      </c>
    </row>
    <row r="45" spans="1:19" ht="15" customHeight="1">
      <c r="A45" s="70"/>
      <c r="B45" s="64"/>
      <c r="C45" s="278"/>
      <c r="D45" s="279"/>
      <c r="E45" s="279"/>
      <c r="F45" s="279"/>
      <c r="G45" s="279"/>
      <c r="H45" s="279"/>
      <c r="I45" s="279"/>
      <c r="J45" s="285"/>
      <c r="K45" s="285"/>
      <c r="L45" s="272"/>
      <c r="M45" s="272"/>
      <c r="N45" s="272"/>
      <c r="O45" s="272"/>
      <c r="P45" s="272"/>
      <c r="Q45" s="272"/>
      <c r="R45" s="272"/>
      <c r="S45" s="272"/>
    </row>
    <row r="46" spans="1:19" s="201" customFormat="1" ht="15" customHeight="1">
      <c r="A46" s="441" t="s">
        <v>68</v>
      </c>
      <c r="B46" s="442"/>
      <c r="C46" s="276">
        <f>SUM(C47:C50)</f>
        <v>40889</v>
      </c>
      <c r="D46" s="277">
        <f aca="true" t="shared" si="13" ref="D46:K46">SUM(D47:D50)</f>
        <v>354</v>
      </c>
      <c r="E46" s="277">
        <f t="shared" si="13"/>
        <v>430</v>
      </c>
      <c r="F46" s="277">
        <f t="shared" si="13"/>
        <v>1</v>
      </c>
      <c r="G46" s="277">
        <f t="shared" si="13"/>
        <v>10</v>
      </c>
      <c r="H46" s="277">
        <f t="shared" si="13"/>
        <v>168</v>
      </c>
      <c r="I46" s="277">
        <f t="shared" si="13"/>
        <v>51</v>
      </c>
      <c r="J46" s="284">
        <f t="shared" si="1"/>
        <v>-76</v>
      </c>
      <c r="K46" s="283">
        <f t="shared" si="13"/>
        <v>-172</v>
      </c>
      <c r="L46" s="377">
        <f t="shared" si="2"/>
        <v>8.657585169605518</v>
      </c>
      <c r="M46" s="377">
        <f t="shared" si="3"/>
        <v>10.516275770989752</v>
      </c>
      <c r="N46" s="377">
        <f>1000*F46/D46</f>
        <v>2.824858757062147</v>
      </c>
      <c r="O46" s="377">
        <f t="shared" si="4"/>
        <v>27.47252747252747</v>
      </c>
      <c r="P46" s="377">
        <f t="shared" si="5"/>
        <v>4.108684487270415</v>
      </c>
      <c r="Q46" s="377">
        <f t="shared" si="6"/>
        <v>1.2472792193499473</v>
      </c>
      <c r="R46" s="377">
        <f t="shared" si="7"/>
        <v>-1.8586906013842355</v>
      </c>
      <c r="S46" s="377">
        <f t="shared" si="8"/>
        <v>-4.2065103083959015</v>
      </c>
    </row>
    <row r="47" spans="1:19" ht="15" customHeight="1">
      <c r="A47" s="70"/>
      <c r="B47" s="64" t="s">
        <v>69</v>
      </c>
      <c r="C47" s="379">
        <v>9526</v>
      </c>
      <c r="D47" s="380">
        <v>62</v>
      </c>
      <c r="E47" s="380">
        <v>94</v>
      </c>
      <c r="F47" s="380" t="s">
        <v>417</v>
      </c>
      <c r="G47" s="380">
        <v>3</v>
      </c>
      <c r="H47" s="380">
        <v>32</v>
      </c>
      <c r="I47" s="380">
        <v>9</v>
      </c>
      <c r="J47" s="286">
        <f t="shared" si="1"/>
        <v>-32</v>
      </c>
      <c r="K47" s="286">
        <v>-144</v>
      </c>
      <c r="L47" s="378">
        <f t="shared" si="2"/>
        <v>6.508503044299811</v>
      </c>
      <c r="M47" s="378">
        <f t="shared" si="3"/>
        <v>9.86773042200294</v>
      </c>
      <c r="N47" s="272" t="s">
        <v>417</v>
      </c>
      <c r="O47" s="378">
        <f t="shared" si="4"/>
        <v>46.15384615384615</v>
      </c>
      <c r="P47" s="378">
        <f t="shared" si="5"/>
        <v>3.359227377703128</v>
      </c>
      <c r="Q47" s="378">
        <f t="shared" si="6"/>
        <v>0.9447826999790049</v>
      </c>
      <c r="R47" s="378">
        <f t="shared" si="7"/>
        <v>-3.359227377703128</v>
      </c>
      <c r="S47" s="378">
        <f t="shared" si="8"/>
        <v>-15.116523199664078</v>
      </c>
    </row>
    <row r="48" spans="1:19" ht="15" customHeight="1">
      <c r="A48" s="70"/>
      <c r="B48" s="64" t="s">
        <v>70</v>
      </c>
      <c r="C48" s="379">
        <v>7296</v>
      </c>
      <c r="D48" s="380">
        <v>66</v>
      </c>
      <c r="E48" s="380">
        <v>72</v>
      </c>
      <c r="F48" s="380" t="s">
        <v>417</v>
      </c>
      <c r="G48" s="380">
        <v>1</v>
      </c>
      <c r="H48" s="380">
        <v>23</v>
      </c>
      <c r="I48" s="380">
        <v>9</v>
      </c>
      <c r="J48" s="286">
        <f t="shared" si="1"/>
        <v>-6</v>
      </c>
      <c r="K48" s="286">
        <v>-44</v>
      </c>
      <c r="L48" s="378">
        <f t="shared" si="2"/>
        <v>9.046052631578947</v>
      </c>
      <c r="M48" s="378">
        <f t="shared" si="3"/>
        <v>9.868421052631579</v>
      </c>
      <c r="N48" s="272" t="s">
        <v>417</v>
      </c>
      <c r="O48" s="378">
        <f t="shared" si="4"/>
        <v>14.925373134328359</v>
      </c>
      <c r="P48" s="378">
        <f t="shared" si="5"/>
        <v>3.1524122807017543</v>
      </c>
      <c r="Q48" s="378">
        <f t="shared" si="6"/>
        <v>1.2335526315789473</v>
      </c>
      <c r="R48" s="378">
        <f t="shared" si="7"/>
        <v>-0.8223684210526315</v>
      </c>
      <c r="S48" s="378">
        <f t="shared" si="8"/>
        <v>-6.030701754385965</v>
      </c>
    </row>
    <row r="49" spans="1:19" ht="15" customHeight="1">
      <c r="A49" s="70"/>
      <c r="B49" s="64" t="s">
        <v>71</v>
      </c>
      <c r="C49" s="379">
        <v>15520</v>
      </c>
      <c r="D49" s="380">
        <v>148</v>
      </c>
      <c r="E49" s="380">
        <v>190</v>
      </c>
      <c r="F49" s="380">
        <v>1</v>
      </c>
      <c r="G49" s="380">
        <v>3</v>
      </c>
      <c r="H49" s="380">
        <v>71</v>
      </c>
      <c r="I49" s="380">
        <v>24</v>
      </c>
      <c r="J49" s="286">
        <f t="shared" si="1"/>
        <v>-42</v>
      </c>
      <c r="K49" s="286">
        <v>-15</v>
      </c>
      <c r="L49" s="378">
        <f t="shared" si="2"/>
        <v>9.536082474226804</v>
      </c>
      <c r="M49" s="378">
        <f t="shared" si="3"/>
        <v>12.242268041237113</v>
      </c>
      <c r="N49" s="378">
        <f>1000*F49/D49</f>
        <v>6.756756756756757</v>
      </c>
      <c r="O49" s="378">
        <f t="shared" si="4"/>
        <v>19.867549668874172</v>
      </c>
      <c r="P49" s="378">
        <f t="shared" si="5"/>
        <v>4.574742268041237</v>
      </c>
      <c r="Q49" s="378">
        <f t="shared" si="6"/>
        <v>1.5463917525773196</v>
      </c>
      <c r="R49" s="378">
        <f t="shared" si="7"/>
        <v>-2.7061855670103094</v>
      </c>
      <c r="S49" s="378">
        <f t="shared" si="8"/>
        <v>-0.9664948453608248</v>
      </c>
    </row>
    <row r="50" spans="1:19" ht="15" customHeight="1">
      <c r="A50" s="70"/>
      <c r="B50" s="64" t="s">
        <v>72</v>
      </c>
      <c r="C50" s="379">
        <v>8547</v>
      </c>
      <c r="D50" s="380">
        <v>78</v>
      </c>
      <c r="E50" s="380">
        <v>74</v>
      </c>
      <c r="F50" s="380" t="s">
        <v>417</v>
      </c>
      <c r="G50" s="380">
        <v>3</v>
      </c>
      <c r="H50" s="380">
        <v>42</v>
      </c>
      <c r="I50" s="380">
        <v>9</v>
      </c>
      <c r="J50" s="286">
        <f t="shared" si="1"/>
        <v>4</v>
      </c>
      <c r="K50" s="286">
        <v>31</v>
      </c>
      <c r="L50" s="378">
        <f t="shared" si="2"/>
        <v>9.126009126009127</v>
      </c>
      <c r="M50" s="378">
        <f t="shared" si="3"/>
        <v>8.658008658008658</v>
      </c>
      <c r="N50" s="272" t="s">
        <v>417</v>
      </c>
      <c r="O50" s="378">
        <f t="shared" si="4"/>
        <v>37.03703703703704</v>
      </c>
      <c r="P50" s="378">
        <f t="shared" si="5"/>
        <v>4.914004914004914</v>
      </c>
      <c r="Q50" s="378">
        <f t="shared" si="6"/>
        <v>1.053001053001053</v>
      </c>
      <c r="R50" s="378">
        <f t="shared" si="7"/>
        <v>0.468000468000468</v>
      </c>
      <c r="S50" s="378">
        <f t="shared" si="8"/>
        <v>3.627003627003627</v>
      </c>
    </row>
    <row r="51" spans="1:19" ht="15" customHeight="1">
      <c r="A51" s="70"/>
      <c r="B51" s="64"/>
      <c r="C51" s="278"/>
      <c r="D51" s="279"/>
      <c r="E51" s="279"/>
      <c r="F51" s="279"/>
      <c r="G51" s="279"/>
      <c r="H51" s="279"/>
      <c r="I51" s="279"/>
      <c r="J51" s="285"/>
      <c r="K51" s="285"/>
      <c r="L51" s="272"/>
      <c r="M51" s="272"/>
      <c r="N51" s="272"/>
      <c r="O51" s="272"/>
      <c r="P51" s="272"/>
      <c r="Q51" s="272"/>
      <c r="R51" s="272"/>
      <c r="S51" s="272"/>
    </row>
    <row r="52" spans="1:19" s="201" customFormat="1" ht="15" customHeight="1">
      <c r="A52" s="441" t="s">
        <v>73</v>
      </c>
      <c r="B52" s="442"/>
      <c r="C52" s="276">
        <f>SUM(C53:C58)</f>
        <v>35552</v>
      </c>
      <c r="D52" s="277">
        <f aca="true" t="shared" si="14" ref="D52:K52">SUM(D53:D58)</f>
        <v>284</v>
      </c>
      <c r="E52" s="277">
        <f t="shared" si="14"/>
        <v>354</v>
      </c>
      <c r="F52" s="277" t="s">
        <v>418</v>
      </c>
      <c r="G52" s="277">
        <f t="shared" si="14"/>
        <v>5</v>
      </c>
      <c r="H52" s="277">
        <f t="shared" si="14"/>
        <v>167</v>
      </c>
      <c r="I52" s="277">
        <f t="shared" si="14"/>
        <v>46</v>
      </c>
      <c r="J52" s="284">
        <f t="shared" si="1"/>
        <v>-70</v>
      </c>
      <c r="K52" s="283">
        <f t="shared" si="14"/>
        <v>-42</v>
      </c>
      <c r="L52" s="377">
        <f t="shared" si="2"/>
        <v>7.9882988298829884</v>
      </c>
      <c r="M52" s="377">
        <f t="shared" si="3"/>
        <v>9.957245724572457</v>
      </c>
      <c r="N52" s="271" t="s">
        <v>418</v>
      </c>
      <c r="O52" s="377">
        <f t="shared" si="4"/>
        <v>17.301038062283737</v>
      </c>
      <c r="P52" s="377">
        <f t="shared" si="5"/>
        <v>4.697344734473448</v>
      </c>
      <c r="Q52" s="377">
        <f t="shared" si="6"/>
        <v>1.293879387938794</v>
      </c>
      <c r="R52" s="377">
        <f t="shared" si="7"/>
        <v>-1.968946894689469</v>
      </c>
      <c r="S52" s="377">
        <f t="shared" si="8"/>
        <v>-1.1813681368136815</v>
      </c>
    </row>
    <row r="53" spans="1:19" ht="15" customHeight="1">
      <c r="A53" s="70"/>
      <c r="B53" s="64" t="s">
        <v>74</v>
      </c>
      <c r="C53" s="278">
        <v>5856</v>
      </c>
      <c r="D53" s="279">
        <v>51</v>
      </c>
      <c r="E53" s="279">
        <v>55</v>
      </c>
      <c r="F53" s="279" t="s">
        <v>417</v>
      </c>
      <c r="G53" s="279" t="s">
        <v>417</v>
      </c>
      <c r="H53" s="279">
        <v>38</v>
      </c>
      <c r="I53" s="279">
        <v>6</v>
      </c>
      <c r="J53" s="286">
        <f t="shared" si="1"/>
        <v>-4</v>
      </c>
      <c r="K53" s="286">
        <v>-10</v>
      </c>
      <c r="L53" s="378">
        <f t="shared" si="2"/>
        <v>8.709016393442623</v>
      </c>
      <c r="M53" s="378">
        <f t="shared" si="3"/>
        <v>9.392076502732241</v>
      </c>
      <c r="N53" s="272" t="s">
        <v>417</v>
      </c>
      <c r="O53" s="272" t="s">
        <v>417</v>
      </c>
      <c r="P53" s="378">
        <f t="shared" si="5"/>
        <v>6.4890710382513666</v>
      </c>
      <c r="Q53" s="378">
        <f t="shared" si="6"/>
        <v>1.0245901639344261</v>
      </c>
      <c r="R53" s="378">
        <f t="shared" si="7"/>
        <v>-0.6830601092896175</v>
      </c>
      <c r="S53" s="378">
        <f t="shared" si="8"/>
        <v>-1.7076502732240437</v>
      </c>
    </row>
    <row r="54" spans="1:19" ht="15" customHeight="1">
      <c r="A54" s="70"/>
      <c r="B54" s="64" t="s">
        <v>75</v>
      </c>
      <c r="C54" s="278">
        <v>5548</v>
      </c>
      <c r="D54" s="279">
        <v>49</v>
      </c>
      <c r="E54" s="279">
        <v>58</v>
      </c>
      <c r="F54" s="279" t="s">
        <v>417</v>
      </c>
      <c r="G54" s="279">
        <v>1</v>
      </c>
      <c r="H54" s="279">
        <v>27</v>
      </c>
      <c r="I54" s="279">
        <v>9</v>
      </c>
      <c r="J54" s="286">
        <f t="shared" si="1"/>
        <v>-9</v>
      </c>
      <c r="K54" s="286">
        <v>10</v>
      </c>
      <c r="L54" s="378">
        <f t="shared" si="2"/>
        <v>8.832011535688537</v>
      </c>
      <c r="M54" s="378">
        <f t="shared" si="3"/>
        <v>10.454217736121125</v>
      </c>
      <c r="N54" s="272" t="s">
        <v>417</v>
      </c>
      <c r="O54" s="378">
        <f t="shared" si="4"/>
        <v>20</v>
      </c>
      <c r="P54" s="378">
        <f t="shared" si="5"/>
        <v>4.866618601297765</v>
      </c>
      <c r="Q54" s="378">
        <f t="shared" si="6"/>
        <v>1.6222062004325883</v>
      </c>
      <c r="R54" s="378">
        <f t="shared" si="7"/>
        <v>-1.6222062004325883</v>
      </c>
      <c r="S54" s="378">
        <f t="shared" si="8"/>
        <v>1.802451333813987</v>
      </c>
    </row>
    <row r="55" spans="1:19" ht="15" customHeight="1">
      <c r="A55" s="70"/>
      <c r="B55" s="64" t="s">
        <v>76</v>
      </c>
      <c r="C55" s="278">
        <v>7337</v>
      </c>
      <c r="D55" s="279">
        <v>51</v>
      </c>
      <c r="E55" s="279">
        <v>81</v>
      </c>
      <c r="F55" s="279" t="s">
        <v>417</v>
      </c>
      <c r="G55" s="279">
        <v>2</v>
      </c>
      <c r="H55" s="279">
        <v>25</v>
      </c>
      <c r="I55" s="279">
        <v>9</v>
      </c>
      <c r="J55" s="286">
        <f t="shared" si="1"/>
        <v>-30</v>
      </c>
      <c r="K55" s="286">
        <v>-44</v>
      </c>
      <c r="L55" s="378">
        <f t="shared" si="2"/>
        <v>6.951069919585661</v>
      </c>
      <c r="M55" s="378">
        <f t="shared" si="3"/>
        <v>11.039934578165463</v>
      </c>
      <c r="N55" s="272" t="s">
        <v>417</v>
      </c>
      <c r="O55" s="378">
        <f t="shared" si="4"/>
        <v>37.735849056603776</v>
      </c>
      <c r="P55" s="378">
        <f t="shared" si="5"/>
        <v>3.4073872154831677</v>
      </c>
      <c r="Q55" s="378">
        <f t="shared" si="6"/>
        <v>1.2266593975739404</v>
      </c>
      <c r="R55" s="378">
        <f t="shared" si="7"/>
        <v>-4.088864658579801</v>
      </c>
      <c r="S55" s="378">
        <f t="shared" si="8"/>
        <v>-5.997001499250374</v>
      </c>
    </row>
    <row r="56" spans="1:19" ht="15" customHeight="1">
      <c r="A56" s="70"/>
      <c r="B56" s="64" t="s">
        <v>77</v>
      </c>
      <c r="C56" s="278">
        <v>8562</v>
      </c>
      <c r="D56" s="279">
        <v>69</v>
      </c>
      <c r="E56" s="279">
        <v>81</v>
      </c>
      <c r="F56" s="279" t="s">
        <v>417</v>
      </c>
      <c r="G56" s="279" t="s">
        <v>417</v>
      </c>
      <c r="H56" s="279">
        <v>40</v>
      </c>
      <c r="I56" s="279">
        <v>8</v>
      </c>
      <c r="J56" s="286">
        <f t="shared" si="1"/>
        <v>-12</v>
      </c>
      <c r="K56" s="286">
        <v>26</v>
      </c>
      <c r="L56" s="378">
        <f t="shared" si="2"/>
        <v>8.058864751226348</v>
      </c>
      <c r="M56" s="378">
        <f t="shared" si="3"/>
        <v>9.4604064470918</v>
      </c>
      <c r="N56" s="272" t="s">
        <v>417</v>
      </c>
      <c r="O56" s="272" t="s">
        <v>417</v>
      </c>
      <c r="P56" s="378">
        <f t="shared" si="5"/>
        <v>4.67180565288484</v>
      </c>
      <c r="Q56" s="378">
        <f t="shared" si="6"/>
        <v>0.934361130576968</v>
      </c>
      <c r="R56" s="378">
        <f t="shared" si="7"/>
        <v>-1.401541695865452</v>
      </c>
      <c r="S56" s="378">
        <f t="shared" si="8"/>
        <v>3.036673674375146</v>
      </c>
    </row>
    <row r="57" spans="1:19" ht="15" customHeight="1">
      <c r="A57" s="70"/>
      <c r="B57" s="64" t="s">
        <v>78</v>
      </c>
      <c r="C57" s="278">
        <v>3263</v>
      </c>
      <c r="D57" s="279">
        <v>24</v>
      </c>
      <c r="E57" s="279">
        <v>41</v>
      </c>
      <c r="F57" s="279" t="s">
        <v>417</v>
      </c>
      <c r="G57" s="279">
        <v>1</v>
      </c>
      <c r="H57" s="279">
        <v>15</v>
      </c>
      <c r="I57" s="279">
        <v>6</v>
      </c>
      <c r="J57" s="286">
        <f t="shared" si="1"/>
        <v>-17</v>
      </c>
      <c r="K57" s="286">
        <v>-12</v>
      </c>
      <c r="L57" s="378">
        <f t="shared" si="2"/>
        <v>7.355194606190622</v>
      </c>
      <c r="M57" s="378">
        <f t="shared" si="3"/>
        <v>12.56512411890898</v>
      </c>
      <c r="N57" s="272" t="s">
        <v>417</v>
      </c>
      <c r="O57" s="378">
        <f t="shared" si="4"/>
        <v>40</v>
      </c>
      <c r="P57" s="378">
        <f t="shared" si="5"/>
        <v>4.596996628869139</v>
      </c>
      <c r="Q57" s="378">
        <f t="shared" si="6"/>
        <v>1.8387986515476555</v>
      </c>
      <c r="R57" s="378">
        <f t="shared" si="7"/>
        <v>-5.209929512718357</v>
      </c>
      <c r="S57" s="378">
        <f t="shared" si="8"/>
        <v>-3.677597303095311</v>
      </c>
    </row>
    <row r="58" spans="1:19" ht="15" customHeight="1">
      <c r="A58" s="70"/>
      <c r="B58" s="64" t="s">
        <v>79</v>
      </c>
      <c r="C58" s="278">
        <v>4986</v>
      </c>
      <c r="D58" s="279">
        <v>40</v>
      </c>
      <c r="E58" s="279">
        <v>38</v>
      </c>
      <c r="F58" s="279" t="s">
        <v>417</v>
      </c>
      <c r="G58" s="279">
        <v>1</v>
      </c>
      <c r="H58" s="279">
        <v>22</v>
      </c>
      <c r="I58" s="279">
        <v>8</v>
      </c>
      <c r="J58" s="286">
        <f t="shared" si="1"/>
        <v>2</v>
      </c>
      <c r="K58" s="286">
        <v>-12</v>
      </c>
      <c r="L58" s="378">
        <f t="shared" si="2"/>
        <v>8.022462896109106</v>
      </c>
      <c r="M58" s="378">
        <f t="shared" si="3"/>
        <v>7.62133975130365</v>
      </c>
      <c r="N58" s="272" t="s">
        <v>417</v>
      </c>
      <c r="O58" s="378">
        <f t="shared" si="4"/>
        <v>24.390243902439025</v>
      </c>
      <c r="P58" s="378">
        <f t="shared" si="5"/>
        <v>4.412354592860008</v>
      </c>
      <c r="Q58" s="378">
        <f t="shared" si="6"/>
        <v>1.6044925792218212</v>
      </c>
      <c r="R58" s="378">
        <f t="shared" si="7"/>
        <v>0.4011231448054553</v>
      </c>
      <c r="S58" s="378">
        <f t="shared" si="8"/>
        <v>-2.406738868832732</v>
      </c>
    </row>
    <row r="59" spans="1:19" ht="15" customHeight="1">
      <c r="A59" s="70"/>
      <c r="B59" s="64"/>
      <c r="C59" s="278"/>
      <c r="D59" s="279"/>
      <c r="E59" s="279"/>
      <c r="F59" s="279"/>
      <c r="G59" s="279"/>
      <c r="H59" s="279"/>
      <c r="I59" s="279"/>
      <c r="J59" s="285"/>
      <c r="K59" s="285"/>
      <c r="L59" s="272"/>
      <c r="M59" s="272"/>
      <c r="N59" s="272"/>
      <c r="O59" s="272"/>
      <c r="P59" s="272"/>
      <c r="Q59" s="272"/>
      <c r="R59" s="272"/>
      <c r="S59" s="272"/>
    </row>
    <row r="60" spans="1:19" s="201" customFormat="1" ht="15" customHeight="1">
      <c r="A60" s="441" t="s">
        <v>80</v>
      </c>
      <c r="B60" s="442"/>
      <c r="C60" s="276">
        <f>SUM(C61:C64)</f>
        <v>34510</v>
      </c>
      <c r="D60" s="277">
        <f aca="true" t="shared" si="15" ref="D60:K60">SUM(D61:D64)</f>
        <v>160</v>
      </c>
      <c r="E60" s="277">
        <f t="shared" si="15"/>
        <v>536</v>
      </c>
      <c r="F60" s="277">
        <f t="shared" si="15"/>
        <v>1</v>
      </c>
      <c r="G60" s="277">
        <f t="shared" si="15"/>
        <v>3</v>
      </c>
      <c r="H60" s="277">
        <f t="shared" si="15"/>
        <v>98</v>
      </c>
      <c r="I60" s="277">
        <f t="shared" si="15"/>
        <v>43</v>
      </c>
      <c r="J60" s="284">
        <f t="shared" si="1"/>
        <v>-376</v>
      </c>
      <c r="K60" s="283">
        <f t="shared" si="15"/>
        <v>-343</v>
      </c>
      <c r="L60" s="377">
        <f t="shared" si="2"/>
        <v>4.636337293538105</v>
      </c>
      <c r="M60" s="377">
        <f t="shared" si="3"/>
        <v>15.53172993335265</v>
      </c>
      <c r="N60" s="377">
        <f>1000*F60/D60</f>
        <v>6.25</v>
      </c>
      <c r="O60" s="377">
        <f t="shared" si="4"/>
        <v>18.404907975460123</v>
      </c>
      <c r="P60" s="377">
        <f t="shared" si="5"/>
        <v>2.839756592292089</v>
      </c>
      <c r="Q60" s="377">
        <f t="shared" si="6"/>
        <v>1.2460156476383657</v>
      </c>
      <c r="R60" s="377">
        <f t="shared" si="7"/>
        <v>-10.895392639814547</v>
      </c>
      <c r="S60" s="377">
        <f t="shared" si="8"/>
        <v>-9.939148073022313</v>
      </c>
    </row>
    <row r="61" spans="1:19" ht="15" customHeight="1">
      <c r="A61" s="70"/>
      <c r="B61" s="64" t="s">
        <v>81</v>
      </c>
      <c r="C61" s="278">
        <v>11042</v>
      </c>
      <c r="D61" s="279">
        <v>62</v>
      </c>
      <c r="E61" s="279">
        <v>166</v>
      </c>
      <c r="F61" s="279" t="s">
        <v>417</v>
      </c>
      <c r="G61" s="279" t="s">
        <v>417</v>
      </c>
      <c r="H61" s="279">
        <v>27</v>
      </c>
      <c r="I61" s="279">
        <v>13</v>
      </c>
      <c r="J61" s="286">
        <f t="shared" si="1"/>
        <v>-104</v>
      </c>
      <c r="K61" s="286">
        <v>-102</v>
      </c>
      <c r="L61" s="378">
        <f t="shared" si="2"/>
        <v>5.614924832457888</v>
      </c>
      <c r="M61" s="378">
        <f t="shared" si="3"/>
        <v>15.033508422387248</v>
      </c>
      <c r="N61" s="272" t="s">
        <v>417</v>
      </c>
      <c r="O61" s="272" t="s">
        <v>417</v>
      </c>
      <c r="P61" s="378">
        <f t="shared" si="5"/>
        <v>2.445209201231661</v>
      </c>
      <c r="Q61" s="378">
        <f t="shared" si="6"/>
        <v>1.17732294874117</v>
      </c>
      <c r="R61" s="378">
        <f t="shared" si="7"/>
        <v>-9.41858358992936</v>
      </c>
      <c r="S61" s="378">
        <f t="shared" si="8"/>
        <v>-9.23745698243072</v>
      </c>
    </row>
    <row r="62" spans="1:19" ht="15" customHeight="1">
      <c r="A62" s="70"/>
      <c r="B62" s="64" t="s">
        <v>82</v>
      </c>
      <c r="C62" s="278">
        <v>7906</v>
      </c>
      <c r="D62" s="279">
        <v>30</v>
      </c>
      <c r="E62" s="279">
        <v>127</v>
      </c>
      <c r="F62" s="279">
        <v>1</v>
      </c>
      <c r="G62" s="279">
        <v>1</v>
      </c>
      <c r="H62" s="279">
        <v>18</v>
      </c>
      <c r="I62" s="279">
        <v>6</v>
      </c>
      <c r="J62" s="286">
        <f t="shared" si="1"/>
        <v>-97</v>
      </c>
      <c r="K62" s="286">
        <v>-95</v>
      </c>
      <c r="L62" s="378">
        <f t="shared" si="2"/>
        <v>3.794586390083481</v>
      </c>
      <c r="M62" s="378">
        <f t="shared" si="3"/>
        <v>16.0637490513534</v>
      </c>
      <c r="N62" s="378">
        <f>1000*F62/D62</f>
        <v>33.333333333333336</v>
      </c>
      <c r="O62" s="378">
        <f t="shared" si="4"/>
        <v>32.25806451612903</v>
      </c>
      <c r="P62" s="378">
        <f t="shared" si="5"/>
        <v>2.2767518340500885</v>
      </c>
      <c r="Q62" s="378">
        <f t="shared" si="6"/>
        <v>0.7589172780166962</v>
      </c>
      <c r="R62" s="378">
        <f t="shared" si="7"/>
        <v>-12.269162661269922</v>
      </c>
      <c r="S62" s="378">
        <f t="shared" si="8"/>
        <v>-12.016190235264355</v>
      </c>
    </row>
    <row r="63" spans="1:19" ht="15" customHeight="1">
      <c r="A63" s="70"/>
      <c r="B63" s="64" t="s">
        <v>83</v>
      </c>
      <c r="C63" s="278">
        <v>11147</v>
      </c>
      <c r="D63" s="279">
        <v>41</v>
      </c>
      <c r="E63" s="279">
        <v>185</v>
      </c>
      <c r="F63" s="279" t="s">
        <v>417</v>
      </c>
      <c r="G63" s="279">
        <v>1</v>
      </c>
      <c r="H63" s="279">
        <v>32</v>
      </c>
      <c r="I63" s="279">
        <v>19</v>
      </c>
      <c r="J63" s="286">
        <f t="shared" si="1"/>
        <v>-144</v>
      </c>
      <c r="K63" s="286">
        <v>-125</v>
      </c>
      <c r="L63" s="378">
        <f t="shared" si="2"/>
        <v>3.678119673454741</v>
      </c>
      <c r="M63" s="378">
        <f t="shared" si="3"/>
        <v>16.596393648515296</v>
      </c>
      <c r="N63" s="272" t="s">
        <v>417</v>
      </c>
      <c r="O63" s="378">
        <f t="shared" si="4"/>
        <v>23.80952380952381</v>
      </c>
      <c r="P63" s="378">
        <f t="shared" si="5"/>
        <v>2.8707275500134566</v>
      </c>
      <c r="Q63" s="378">
        <f t="shared" si="6"/>
        <v>1.7044944828204898</v>
      </c>
      <c r="R63" s="378">
        <f t="shared" si="7"/>
        <v>-12.918273975060554</v>
      </c>
      <c r="S63" s="378">
        <f t="shared" si="8"/>
        <v>-11.213779492240064</v>
      </c>
    </row>
    <row r="64" spans="1:19" ht="15" customHeight="1">
      <c r="A64" s="70"/>
      <c r="B64" s="64" t="s">
        <v>84</v>
      </c>
      <c r="C64" s="278">
        <v>4415</v>
      </c>
      <c r="D64" s="279">
        <v>27</v>
      </c>
      <c r="E64" s="279">
        <v>58</v>
      </c>
      <c r="F64" s="279" t="s">
        <v>417</v>
      </c>
      <c r="G64" s="279">
        <v>1</v>
      </c>
      <c r="H64" s="279">
        <v>21</v>
      </c>
      <c r="I64" s="279">
        <v>5</v>
      </c>
      <c r="J64" s="286">
        <f t="shared" si="1"/>
        <v>-31</v>
      </c>
      <c r="K64" s="286">
        <v>-21</v>
      </c>
      <c r="L64" s="378">
        <f t="shared" si="2"/>
        <v>6.115515288788222</v>
      </c>
      <c r="M64" s="378">
        <f t="shared" si="3"/>
        <v>13.137032842582107</v>
      </c>
      <c r="N64" s="272" t="s">
        <v>417</v>
      </c>
      <c r="O64" s="378">
        <f t="shared" si="4"/>
        <v>35.714285714285715</v>
      </c>
      <c r="P64" s="378">
        <f t="shared" si="5"/>
        <v>4.756511891279728</v>
      </c>
      <c r="Q64" s="378">
        <f t="shared" si="6"/>
        <v>1.1325028312570782</v>
      </c>
      <c r="R64" s="378">
        <f t="shared" si="7"/>
        <v>-7.021517553793885</v>
      </c>
      <c r="S64" s="378">
        <f t="shared" si="8"/>
        <v>-4.756511891279728</v>
      </c>
    </row>
    <row r="65" spans="1:19" ht="15" customHeight="1">
      <c r="A65" s="70"/>
      <c r="B65" s="64"/>
      <c r="C65" s="278"/>
      <c r="D65" s="279"/>
      <c r="E65" s="279"/>
      <c r="F65" s="279"/>
      <c r="G65" s="279"/>
      <c r="H65" s="279"/>
      <c r="I65" s="279"/>
      <c r="J65" s="285"/>
      <c r="K65" s="285"/>
      <c r="L65" s="272"/>
      <c r="M65" s="272"/>
      <c r="N65" s="272"/>
      <c r="O65" s="272"/>
      <c r="P65" s="272"/>
      <c r="Q65" s="272"/>
      <c r="R65" s="272"/>
      <c r="S65" s="272"/>
    </row>
    <row r="66" spans="1:19" s="201" customFormat="1" ht="15" customHeight="1">
      <c r="A66" s="441" t="s">
        <v>85</v>
      </c>
      <c r="B66" s="442"/>
      <c r="C66" s="276">
        <f>SUM(C67)</f>
        <v>7613</v>
      </c>
      <c r="D66" s="277">
        <f aca="true" t="shared" si="16" ref="D66:K66">SUM(D67)</f>
        <v>48</v>
      </c>
      <c r="E66" s="277">
        <f t="shared" si="16"/>
        <v>97</v>
      </c>
      <c r="F66" s="277" t="s">
        <v>418</v>
      </c>
      <c r="G66" s="277">
        <f t="shared" si="16"/>
        <v>1</v>
      </c>
      <c r="H66" s="277">
        <f t="shared" si="16"/>
        <v>33</v>
      </c>
      <c r="I66" s="277">
        <f t="shared" si="16"/>
        <v>8</v>
      </c>
      <c r="J66" s="284">
        <f t="shared" si="1"/>
        <v>-49</v>
      </c>
      <c r="K66" s="283">
        <f t="shared" si="16"/>
        <v>-70</v>
      </c>
      <c r="L66" s="377">
        <f t="shared" si="2"/>
        <v>6.3050045973991855</v>
      </c>
      <c r="M66" s="377">
        <f t="shared" si="3"/>
        <v>12.741363457244187</v>
      </c>
      <c r="N66" s="271" t="s">
        <v>418</v>
      </c>
      <c r="O66" s="377">
        <f t="shared" si="4"/>
        <v>20.408163265306122</v>
      </c>
      <c r="P66" s="377">
        <f t="shared" si="5"/>
        <v>4.33469066071194</v>
      </c>
      <c r="Q66" s="377">
        <f t="shared" si="6"/>
        <v>1.0508340995665308</v>
      </c>
      <c r="R66" s="377">
        <f t="shared" si="7"/>
        <v>-6.436358859845002</v>
      </c>
      <c r="S66" s="377">
        <f t="shared" si="8"/>
        <v>-9.194798371207145</v>
      </c>
    </row>
    <row r="67" spans="1:19" ht="15" customHeight="1">
      <c r="A67" s="71"/>
      <c r="B67" s="72" t="s">
        <v>86</v>
      </c>
      <c r="C67" s="381">
        <v>7613</v>
      </c>
      <c r="D67" s="382">
        <v>48</v>
      </c>
      <c r="E67" s="382">
        <v>97</v>
      </c>
      <c r="F67" s="280" t="s">
        <v>417</v>
      </c>
      <c r="G67" s="280">
        <v>1</v>
      </c>
      <c r="H67" s="382">
        <v>33</v>
      </c>
      <c r="I67" s="382">
        <v>8</v>
      </c>
      <c r="J67" s="383">
        <f t="shared" si="1"/>
        <v>-49</v>
      </c>
      <c r="K67" s="384">
        <v>-70</v>
      </c>
      <c r="L67" s="385">
        <f t="shared" si="2"/>
        <v>6.3050045973991855</v>
      </c>
      <c r="M67" s="385">
        <f t="shared" si="3"/>
        <v>12.741363457244187</v>
      </c>
      <c r="N67" s="287" t="s">
        <v>417</v>
      </c>
      <c r="O67" s="385">
        <f t="shared" si="4"/>
        <v>20.408163265306122</v>
      </c>
      <c r="P67" s="385">
        <f t="shared" si="5"/>
        <v>4.33469066071194</v>
      </c>
      <c r="Q67" s="385">
        <f t="shared" si="6"/>
        <v>1.0508340995665308</v>
      </c>
      <c r="R67" s="385">
        <f t="shared" si="7"/>
        <v>-6.436358859845002</v>
      </c>
      <c r="S67" s="385">
        <f t="shared" si="8"/>
        <v>-9.194798371207145</v>
      </c>
    </row>
    <row r="68" spans="1:19" ht="15" customHeight="1">
      <c r="A68" s="23" t="s">
        <v>179</v>
      </c>
      <c r="B68" s="23"/>
      <c r="C68" s="281"/>
      <c r="D68" s="281"/>
      <c r="E68" s="281"/>
      <c r="F68" s="281"/>
      <c r="G68" s="281"/>
      <c r="H68" s="281"/>
      <c r="I68" s="282"/>
      <c r="J68" s="28"/>
      <c r="K68" s="28"/>
      <c r="L68" s="219"/>
      <c r="M68" s="219"/>
      <c r="N68" s="219"/>
      <c r="O68" s="219"/>
      <c r="P68" s="219"/>
      <c r="Q68" s="219"/>
      <c r="R68" s="220"/>
      <c r="S68" s="220"/>
    </row>
    <row r="69" spans="3:19" ht="14.2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</sheetData>
  <sheetProtection/>
  <mergeCells count="35">
    <mergeCell ref="K5:K7"/>
    <mergeCell ref="P5:P7"/>
    <mergeCell ref="Q5:Q7"/>
    <mergeCell ref="M5:M7"/>
    <mergeCell ref="N5:N7"/>
    <mergeCell ref="O5:O7"/>
    <mergeCell ref="L5:L7"/>
    <mergeCell ref="J5:J7"/>
    <mergeCell ref="A2:S2"/>
    <mergeCell ref="A5:B7"/>
    <mergeCell ref="C5:C7"/>
    <mergeCell ref="D5:D7"/>
    <mergeCell ref="E5:E7"/>
    <mergeCell ref="G5:G7"/>
    <mergeCell ref="H5:H7"/>
    <mergeCell ref="S5:S7"/>
    <mergeCell ref="R5:R7"/>
    <mergeCell ref="A18:B18"/>
    <mergeCell ref="A20:B20"/>
    <mergeCell ref="A13:B13"/>
    <mergeCell ref="A9:B9"/>
    <mergeCell ref="A11:B11"/>
    <mergeCell ref="A12:B12"/>
    <mergeCell ref="A16:B16"/>
    <mergeCell ref="A17:B17"/>
    <mergeCell ref="A23:B23"/>
    <mergeCell ref="A60:B60"/>
    <mergeCell ref="A14:B14"/>
    <mergeCell ref="A15:B15"/>
    <mergeCell ref="I5:I7"/>
    <mergeCell ref="A66:B66"/>
    <mergeCell ref="A29:B29"/>
    <mergeCell ref="A39:B39"/>
    <mergeCell ref="A46:B46"/>
    <mergeCell ref="A52:B52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4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2.19921875" style="91" customWidth="1"/>
    <col min="2" max="2" width="8.19921875" style="91" customWidth="1"/>
    <col min="3" max="3" width="7.59765625" style="91" customWidth="1"/>
    <col min="4" max="4" width="8.3984375" style="91" customWidth="1"/>
    <col min="5" max="16" width="7.59765625" style="91" customWidth="1"/>
    <col min="17" max="19" width="5.09765625" style="91" customWidth="1"/>
    <col min="20" max="20" width="10.09765625" style="91" customWidth="1"/>
    <col min="21" max="21" width="2.59765625" style="91" customWidth="1"/>
    <col min="22" max="22" width="12.59765625" style="91" customWidth="1"/>
    <col min="23" max="23" width="11.59765625" style="91" customWidth="1"/>
    <col min="24" max="24" width="12.5" style="91" customWidth="1"/>
    <col min="25" max="25" width="11.59765625" style="91" customWidth="1"/>
    <col min="26" max="26" width="12" style="91" customWidth="1"/>
    <col min="27" max="36" width="11.59765625" style="91" customWidth="1"/>
    <col min="37" max="37" width="5.59765625" style="91" customWidth="1"/>
    <col min="38" max="41" width="4.59765625" style="91" customWidth="1"/>
    <col min="42" max="16384" width="10.59765625" style="91" customWidth="1"/>
  </cols>
  <sheetData>
    <row r="1" spans="1:35" s="89" customFormat="1" ht="19.5" customHeight="1">
      <c r="A1" s="12" t="s">
        <v>163</v>
      </c>
      <c r="T1" s="90"/>
      <c r="AD1" s="14"/>
      <c r="AI1" s="14" t="s">
        <v>158</v>
      </c>
    </row>
    <row r="2" spans="1:37" ht="19.5" customHeight="1">
      <c r="A2" s="474" t="s">
        <v>164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29"/>
      <c r="U2" s="533" t="s">
        <v>399</v>
      </c>
      <c r="V2" s="533"/>
      <c r="W2" s="533"/>
      <c r="X2" s="533"/>
      <c r="Y2" s="533"/>
      <c r="Z2" s="533"/>
      <c r="AA2" s="533"/>
      <c r="AB2" s="533"/>
      <c r="AC2" s="533"/>
      <c r="AD2" s="533"/>
      <c r="AE2" s="35"/>
      <c r="AF2" s="35"/>
      <c r="AG2" s="35"/>
      <c r="AH2" s="35"/>
      <c r="AI2" s="35"/>
      <c r="AJ2" s="35"/>
      <c r="AK2" s="35"/>
    </row>
    <row r="3" spans="1:35" ht="19.5" customHeight="1">
      <c r="A3" s="534" t="s">
        <v>373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92"/>
      <c r="V3" s="92"/>
      <c r="W3" s="92"/>
      <c r="X3" s="92"/>
      <c r="Y3" s="92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18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  <c r="S4" s="95" t="s">
        <v>139</v>
      </c>
      <c r="T4" s="96"/>
      <c r="V4" s="93"/>
      <c r="W4" s="93"/>
      <c r="X4" s="93"/>
      <c r="Y4" s="93"/>
      <c r="Z4" s="93"/>
      <c r="AA4" s="93"/>
      <c r="AB4" s="93"/>
      <c r="AC4" s="93"/>
      <c r="AD4" s="97"/>
      <c r="AE4" s="97"/>
      <c r="AF4" s="93"/>
      <c r="AG4" s="93"/>
      <c r="AH4" s="93"/>
      <c r="AI4" s="93"/>
    </row>
    <row r="5" spans="1:37" ht="18" customHeight="1">
      <c r="A5" s="536" t="s">
        <v>140</v>
      </c>
      <c r="B5" s="538" t="s">
        <v>165</v>
      </c>
      <c r="C5" s="463"/>
      <c r="D5" s="463"/>
      <c r="E5" s="463"/>
      <c r="F5" s="463"/>
      <c r="G5" s="463"/>
      <c r="H5" s="463"/>
      <c r="I5" s="463"/>
      <c r="J5" s="464"/>
      <c r="K5" s="538" t="s">
        <v>166</v>
      </c>
      <c r="L5" s="463"/>
      <c r="M5" s="463"/>
      <c r="N5" s="463"/>
      <c r="O5" s="463"/>
      <c r="P5" s="463"/>
      <c r="Q5" s="463"/>
      <c r="R5" s="463"/>
      <c r="S5" s="463"/>
      <c r="T5" s="96"/>
      <c r="U5" s="539" t="s">
        <v>141</v>
      </c>
      <c r="V5" s="540"/>
      <c r="W5" s="538" t="s">
        <v>142</v>
      </c>
      <c r="X5" s="427"/>
      <c r="Y5" s="427"/>
      <c r="Z5" s="547" t="s">
        <v>398</v>
      </c>
      <c r="AA5" s="427"/>
      <c r="AB5" s="428"/>
      <c r="AC5" s="548" t="s">
        <v>143</v>
      </c>
      <c r="AD5" s="549"/>
      <c r="AE5" s="92"/>
      <c r="AF5" s="92"/>
      <c r="AG5" s="92"/>
      <c r="AH5" s="98"/>
      <c r="AI5" s="38"/>
      <c r="AJ5" s="38"/>
      <c r="AK5" s="38"/>
    </row>
    <row r="6" spans="1:37" ht="18" customHeight="1">
      <c r="A6" s="523"/>
      <c r="B6" s="503" t="s">
        <v>167</v>
      </c>
      <c r="C6" s="504"/>
      <c r="D6" s="550"/>
      <c r="E6" s="503" t="s">
        <v>0</v>
      </c>
      <c r="F6" s="504"/>
      <c r="G6" s="550"/>
      <c r="H6" s="503" t="s">
        <v>1</v>
      </c>
      <c r="I6" s="504"/>
      <c r="J6" s="550"/>
      <c r="K6" s="503" t="s">
        <v>167</v>
      </c>
      <c r="L6" s="504"/>
      <c r="M6" s="550"/>
      <c r="N6" s="503" t="s">
        <v>0</v>
      </c>
      <c r="O6" s="504"/>
      <c r="P6" s="550"/>
      <c r="Q6" s="503" t="s">
        <v>1</v>
      </c>
      <c r="R6" s="504"/>
      <c r="S6" s="504"/>
      <c r="T6" s="96"/>
      <c r="U6" s="541"/>
      <c r="V6" s="523"/>
      <c r="W6" s="519" t="s">
        <v>159</v>
      </c>
      <c r="X6" s="501" t="s">
        <v>160</v>
      </c>
      <c r="Y6" s="528" t="s">
        <v>144</v>
      </c>
      <c r="Z6" s="501" t="s">
        <v>161</v>
      </c>
      <c r="AA6" s="522" t="s">
        <v>162</v>
      </c>
      <c r="AB6" s="528" t="s">
        <v>144</v>
      </c>
      <c r="AC6" s="519" t="s">
        <v>159</v>
      </c>
      <c r="AD6" s="519" t="s">
        <v>160</v>
      </c>
      <c r="AE6" s="39"/>
      <c r="AF6" s="40"/>
      <c r="AG6" s="40"/>
      <c r="AH6" s="92"/>
      <c r="AI6" s="92"/>
      <c r="AJ6" s="38"/>
      <c r="AK6" s="38"/>
    </row>
    <row r="7" spans="1:37" ht="18" customHeight="1">
      <c r="A7" s="537"/>
      <c r="B7" s="551"/>
      <c r="C7" s="552"/>
      <c r="D7" s="553"/>
      <c r="E7" s="551"/>
      <c r="F7" s="552"/>
      <c r="G7" s="553"/>
      <c r="H7" s="505"/>
      <c r="I7" s="506"/>
      <c r="J7" s="554"/>
      <c r="K7" s="551"/>
      <c r="L7" s="552"/>
      <c r="M7" s="553"/>
      <c r="N7" s="551"/>
      <c r="O7" s="552"/>
      <c r="P7" s="553"/>
      <c r="Q7" s="505"/>
      <c r="R7" s="506"/>
      <c r="S7" s="506"/>
      <c r="T7" s="96"/>
      <c r="U7" s="542"/>
      <c r="V7" s="523"/>
      <c r="W7" s="531"/>
      <c r="X7" s="544"/>
      <c r="Y7" s="529"/>
      <c r="Z7" s="502"/>
      <c r="AA7" s="523"/>
      <c r="AB7" s="529"/>
      <c r="AC7" s="531"/>
      <c r="AD7" s="520"/>
      <c r="AE7" s="40"/>
      <c r="AF7" s="40"/>
      <c r="AG7" s="40"/>
      <c r="AH7" s="41"/>
      <c r="AI7" s="41"/>
      <c r="AJ7" s="93"/>
      <c r="AK7" s="93"/>
    </row>
    <row r="8" spans="1:37" ht="18" customHeight="1">
      <c r="A8" s="288" t="s">
        <v>145</v>
      </c>
      <c r="B8" s="507">
        <f>SUM(B9:D20)</f>
        <v>11342</v>
      </c>
      <c r="C8" s="507"/>
      <c r="D8" s="507"/>
      <c r="E8" s="507">
        <f>SUM(E9:G20)</f>
        <v>5841</v>
      </c>
      <c r="F8" s="507"/>
      <c r="G8" s="507"/>
      <c r="H8" s="555">
        <f>SUM(H9:J20)</f>
        <v>5501</v>
      </c>
      <c r="I8" s="556"/>
      <c r="J8" s="557"/>
      <c r="K8" s="507">
        <f>SUM(K9:M20)</f>
        <v>9440</v>
      </c>
      <c r="L8" s="507"/>
      <c r="M8" s="507"/>
      <c r="N8" s="507">
        <f>SUM(N9:P20)</f>
        <v>5097</v>
      </c>
      <c r="O8" s="507"/>
      <c r="P8" s="507"/>
      <c r="Q8" s="555">
        <f>SUM(Q9:S20)</f>
        <v>4343</v>
      </c>
      <c r="R8" s="556"/>
      <c r="S8" s="557"/>
      <c r="T8" s="96"/>
      <c r="U8" s="543"/>
      <c r="V8" s="524"/>
      <c r="W8" s="532"/>
      <c r="X8" s="438"/>
      <c r="Y8" s="530"/>
      <c r="Z8" s="431"/>
      <c r="AA8" s="524"/>
      <c r="AB8" s="530"/>
      <c r="AC8" s="532"/>
      <c r="AD8" s="521"/>
      <c r="AE8" s="42"/>
      <c r="AF8" s="31"/>
      <c r="AG8" s="31"/>
      <c r="AH8" s="43"/>
      <c r="AI8" s="43"/>
      <c r="AJ8" s="44"/>
      <c r="AK8" s="44"/>
    </row>
    <row r="9" spans="1:37" ht="18" customHeight="1">
      <c r="A9" s="289" t="s">
        <v>374</v>
      </c>
      <c r="B9" s="545">
        <f>SUM(G9:J9)</f>
        <v>959</v>
      </c>
      <c r="C9" s="546"/>
      <c r="D9" s="546"/>
      <c r="E9" s="24"/>
      <c r="F9" s="24"/>
      <c r="G9" s="24">
        <v>467</v>
      </c>
      <c r="H9" s="24"/>
      <c r="I9" s="24"/>
      <c r="J9" s="24">
        <v>492</v>
      </c>
      <c r="K9" s="545">
        <f>SUM(P9:S9)</f>
        <v>914</v>
      </c>
      <c r="L9" s="546"/>
      <c r="M9" s="546"/>
      <c r="N9" s="24"/>
      <c r="O9" s="24"/>
      <c r="P9" s="24">
        <v>506</v>
      </c>
      <c r="Q9" s="24"/>
      <c r="R9" s="24"/>
      <c r="S9" s="24">
        <v>408</v>
      </c>
      <c r="T9" s="96"/>
      <c r="U9" s="518" t="s">
        <v>168</v>
      </c>
      <c r="V9" s="442"/>
      <c r="W9" s="399">
        <f>SUM(W11,W15:W16,W19:W20,W24:W25,W28:W32)</f>
        <v>577886</v>
      </c>
      <c r="X9" s="228">
        <v>1180977</v>
      </c>
      <c r="Y9" s="400">
        <f>100*W9/X9</f>
        <v>48.93287506869312</v>
      </c>
      <c r="Z9" s="229">
        <f>SUM(Z11,Z15:Z16,Z19:Z20,Z24:Z25,Z28:Z32)</f>
        <v>102.97</v>
      </c>
      <c r="AA9" s="229">
        <v>4185.22</v>
      </c>
      <c r="AB9" s="400">
        <f>100*Z9/AA9</f>
        <v>2.4603246663257843</v>
      </c>
      <c r="AC9" s="401">
        <f>W9/Z9</f>
        <v>5612.178304360494</v>
      </c>
      <c r="AD9" s="401">
        <f>X9/AA9</f>
        <v>282.1779978113456</v>
      </c>
      <c r="AF9" s="100"/>
      <c r="AI9" s="43"/>
      <c r="AK9" s="44"/>
    </row>
    <row r="10" spans="1:26" ht="18" customHeight="1">
      <c r="A10" s="290" t="s">
        <v>376</v>
      </c>
      <c r="B10" s="545">
        <f aca="true" t="shared" si="0" ref="B10:B20">SUM(G10:J10)</f>
        <v>845</v>
      </c>
      <c r="C10" s="546"/>
      <c r="D10" s="546"/>
      <c r="E10" s="24"/>
      <c r="F10" s="24"/>
      <c r="G10" s="24">
        <v>438</v>
      </c>
      <c r="H10" s="24"/>
      <c r="I10" s="24"/>
      <c r="J10" s="24">
        <v>407</v>
      </c>
      <c r="K10" s="545">
        <f aca="true" t="shared" si="1" ref="K10:K20">SUM(P10:S10)</f>
        <v>792</v>
      </c>
      <c r="L10" s="546"/>
      <c r="M10" s="546"/>
      <c r="N10" s="24"/>
      <c r="O10" s="24"/>
      <c r="P10" s="24">
        <v>439</v>
      </c>
      <c r="Q10" s="24"/>
      <c r="R10" s="24"/>
      <c r="S10" s="24">
        <v>353</v>
      </c>
      <c r="T10" s="96"/>
      <c r="V10" s="101"/>
      <c r="Z10" s="102"/>
    </row>
    <row r="11" spans="1:37" ht="18" customHeight="1">
      <c r="A11" s="290" t="s">
        <v>377</v>
      </c>
      <c r="B11" s="545">
        <f t="shared" si="0"/>
        <v>971</v>
      </c>
      <c r="C11" s="546"/>
      <c r="D11" s="546"/>
      <c r="E11" s="24"/>
      <c r="F11" s="24"/>
      <c r="G11" s="24">
        <v>505</v>
      </c>
      <c r="H11" s="24"/>
      <c r="I11" s="24"/>
      <c r="J11" s="24">
        <v>466</v>
      </c>
      <c r="K11" s="545">
        <f t="shared" si="1"/>
        <v>826</v>
      </c>
      <c r="L11" s="546"/>
      <c r="M11" s="546"/>
      <c r="N11" s="24"/>
      <c r="O11" s="24"/>
      <c r="P11" s="24">
        <v>450</v>
      </c>
      <c r="Q11" s="24"/>
      <c r="R11" s="24"/>
      <c r="S11" s="24">
        <v>376</v>
      </c>
      <c r="T11" s="96"/>
      <c r="V11" s="103" t="s">
        <v>38</v>
      </c>
      <c r="W11" s="99">
        <f>SUM(W12:W14)</f>
        <v>369986</v>
      </c>
      <c r="X11" s="104">
        <v>456438</v>
      </c>
      <c r="Y11" s="394">
        <f>100*W11/X$11</f>
        <v>81.05942099474628</v>
      </c>
      <c r="Z11" s="395">
        <f>SUM(Z12:Z14)</f>
        <v>58.53</v>
      </c>
      <c r="AA11" s="106">
        <v>467.77</v>
      </c>
      <c r="AB11" s="394">
        <f>100*Z11/AA$11</f>
        <v>12.512559591252112</v>
      </c>
      <c r="AC11" s="123">
        <f>W11/Z11</f>
        <v>6321.305313514437</v>
      </c>
      <c r="AD11" s="123">
        <f>X11/AA11</f>
        <v>975.7744190520983</v>
      </c>
      <c r="AF11" s="100"/>
      <c r="AI11" s="107"/>
      <c r="AK11" s="108"/>
    </row>
    <row r="12" spans="1:37" ht="18" customHeight="1">
      <c r="A12" s="290" t="s">
        <v>378</v>
      </c>
      <c r="B12" s="545">
        <f t="shared" si="0"/>
        <v>940</v>
      </c>
      <c r="C12" s="546"/>
      <c r="D12" s="546"/>
      <c r="E12" s="24"/>
      <c r="F12" s="24"/>
      <c r="G12" s="24">
        <v>479</v>
      </c>
      <c r="H12" s="24"/>
      <c r="I12" s="24"/>
      <c r="J12" s="24">
        <v>461</v>
      </c>
      <c r="K12" s="545">
        <f t="shared" si="1"/>
        <v>797</v>
      </c>
      <c r="L12" s="546"/>
      <c r="M12" s="546"/>
      <c r="N12" s="24"/>
      <c r="O12" s="24"/>
      <c r="P12" s="24">
        <v>417</v>
      </c>
      <c r="Q12" s="24"/>
      <c r="R12" s="24"/>
      <c r="S12" s="24">
        <v>380</v>
      </c>
      <c r="T12" s="96"/>
      <c r="V12" s="109" t="s">
        <v>229</v>
      </c>
      <c r="W12" s="99">
        <v>355989</v>
      </c>
      <c r="X12" s="110" t="s">
        <v>101</v>
      </c>
      <c r="Y12" s="394">
        <f>100*W12/X$11</f>
        <v>77.9928489740118</v>
      </c>
      <c r="Z12" s="105">
        <v>55.99</v>
      </c>
      <c r="AA12" s="110" t="s">
        <v>101</v>
      </c>
      <c r="AB12" s="394">
        <f>100*Z12/AA$11</f>
        <v>11.96955768860765</v>
      </c>
      <c r="AC12" s="107">
        <v>6358.081800321485</v>
      </c>
      <c r="AD12" s="110" t="s">
        <v>101</v>
      </c>
      <c r="AF12" s="100"/>
      <c r="AI12" s="107"/>
      <c r="AK12" s="110"/>
    </row>
    <row r="13" spans="1:37" ht="18" customHeight="1">
      <c r="A13" s="290" t="s">
        <v>379</v>
      </c>
      <c r="B13" s="545">
        <f t="shared" si="0"/>
        <v>961</v>
      </c>
      <c r="C13" s="546"/>
      <c r="D13" s="546"/>
      <c r="E13" s="24"/>
      <c r="F13" s="24"/>
      <c r="G13" s="24">
        <v>517</v>
      </c>
      <c r="H13" s="24"/>
      <c r="I13" s="24"/>
      <c r="J13" s="24">
        <v>444</v>
      </c>
      <c r="K13" s="545">
        <f t="shared" si="1"/>
        <v>776</v>
      </c>
      <c r="L13" s="546"/>
      <c r="M13" s="546"/>
      <c r="N13" s="24"/>
      <c r="O13" s="24"/>
      <c r="P13" s="24">
        <v>432</v>
      </c>
      <c r="Q13" s="24"/>
      <c r="R13" s="24"/>
      <c r="S13" s="24">
        <v>344</v>
      </c>
      <c r="T13" s="96"/>
      <c r="V13" s="109" t="s">
        <v>230</v>
      </c>
      <c r="W13" s="111">
        <v>7690</v>
      </c>
      <c r="X13" s="110" t="s">
        <v>101</v>
      </c>
      <c r="Y13" s="394">
        <f>100*W13/X$11</f>
        <v>1.6847852282237674</v>
      </c>
      <c r="Z13" s="105">
        <v>1.05</v>
      </c>
      <c r="AA13" s="110" t="s">
        <v>101</v>
      </c>
      <c r="AB13" s="394">
        <f>100*Z13/AA$11</f>
        <v>0.22446929046326186</v>
      </c>
      <c r="AC13" s="107">
        <v>7323.809523809524</v>
      </c>
      <c r="AD13" s="110" t="s">
        <v>101</v>
      </c>
      <c r="AF13" s="100"/>
      <c r="AI13" s="107"/>
      <c r="AK13" s="110"/>
    </row>
    <row r="14" spans="1:37" ht="18" customHeight="1">
      <c r="A14" s="290" t="s">
        <v>380</v>
      </c>
      <c r="B14" s="545">
        <f t="shared" si="0"/>
        <v>903</v>
      </c>
      <c r="C14" s="546"/>
      <c r="D14" s="546"/>
      <c r="E14" s="24"/>
      <c r="F14" s="24"/>
      <c r="G14" s="24">
        <v>488</v>
      </c>
      <c r="H14" s="24"/>
      <c r="I14" s="24"/>
      <c r="J14" s="24">
        <v>415</v>
      </c>
      <c r="K14" s="545">
        <f t="shared" si="1"/>
        <v>715</v>
      </c>
      <c r="L14" s="546"/>
      <c r="M14" s="546"/>
      <c r="N14" s="24"/>
      <c r="O14" s="24"/>
      <c r="P14" s="24">
        <v>394</v>
      </c>
      <c r="Q14" s="24"/>
      <c r="R14" s="24"/>
      <c r="S14" s="24">
        <v>321</v>
      </c>
      <c r="T14" s="96"/>
      <c r="V14" s="109" t="s">
        <v>231</v>
      </c>
      <c r="W14" s="111">
        <v>6307</v>
      </c>
      <c r="X14" s="110" t="s">
        <v>101</v>
      </c>
      <c r="Y14" s="394">
        <f>100*W14/X$11</f>
        <v>1.3817867925107024</v>
      </c>
      <c r="Z14" s="105">
        <v>1.49</v>
      </c>
      <c r="AA14" s="110" t="s">
        <v>101</v>
      </c>
      <c r="AB14" s="394">
        <f>100*Z14/AA$11</f>
        <v>0.31853261218120016</v>
      </c>
      <c r="AC14" s="107">
        <v>4232.885906040268</v>
      </c>
      <c r="AD14" s="110" t="s">
        <v>101</v>
      </c>
      <c r="AF14" s="100"/>
      <c r="AI14" s="107"/>
      <c r="AK14" s="110"/>
    </row>
    <row r="15" spans="1:37" ht="18" customHeight="1">
      <c r="A15" s="290" t="s">
        <v>381</v>
      </c>
      <c r="B15" s="545">
        <f t="shared" si="0"/>
        <v>928</v>
      </c>
      <c r="C15" s="546"/>
      <c r="D15" s="546"/>
      <c r="E15" s="24"/>
      <c r="F15" s="24"/>
      <c r="G15" s="24">
        <v>488</v>
      </c>
      <c r="H15" s="24"/>
      <c r="I15" s="24"/>
      <c r="J15" s="24">
        <v>440</v>
      </c>
      <c r="K15" s="545">
        <f t="shared" si="1"/>
        <v>741</v>
      </c>
      <c r="L15" s="546"/>
      <c r="M15" s="546"/>
      <c r="N15" s="24"/>
      <c r="O15" s="24"/>
      <c r="P15" s="24">
        <v>399</v>
      </c>
      <c r="Q15" s="24"/>
      <c r="R15" s="24"/>
      <c r="S15" s="24">
        <v>342</v>
      </c>
      <c r="T15" s="96"/>
      <c r="V15" s="103" t="s">
        <v>39</v>
      </c>
      <c r="W15" s="111">
        <v>14302</v>
      </c>
      <c r="X15" s="104">
        <v>47351</v>
      </c>
      <c r="Y15" s="394">
        <f>100*W15/X15</f>
        <v>30.204219551857406</v>
      </c>
      <c r="Z15" s="105">
        <v>3.51</v>
      </c>
      <c r="AA15" s="106">
        <v>143.97</v>
      </c>
      <c r="AB15" s="394">
        <f>100*Z15/AA15</f>
        <v>2.438007918316316</v>
      </c>
      <c r="AC15" s="123">
        <f>W15/Z15</f>
        <v>4074.643874643875</v>
      </c>
      <c r="AD15" s="123">
        <f>X15/AA15</f>
        <v>328.8949086615267</v>
      </c>
      <c r="AF15" s="100"/>
      <c r="AI15" s="107"/>
      <c r="AK15" s="107"/>
    </row>
    <row r="16" spans="1:37" ht="18" customHeight="1">
      <c r="A16" s="290" t="s">
        <v>382</v>
      </c>
      <c r="B16" s="545">
        <f t="shared" si="0"/>
        <v>1000</v>
      </c>
      <c r="C16" s="546"/>
      <c r="D16" s="546"/>
      <c r="E16" s="24"/>
      <c r="F16" s="24"/>
      <c r="G16" s="24">
        <v>501</v>
      </c>
      <c r="H16" s="24"/>
      <c r="I16" s="24"/>
      <c r="J16" s="24">
        <v>499</v>
      </c>
      <c r="K16" s="545">
        <f t="shared" si="1"/>
        <v>687</v>
      </c>
      <c r="L16" s="546"/>
      <c r="M16" s="546"/>
      <c r="N16" s="24"/>
      <c r="O16" s="24"/>
      <c r="P16" s="24">
        <v>343</v>
      </c>
      <c r="Q16" s="24"/>
      <c r="R16" s="24"/>
      <c r="S16" s="24">
        <v>344</v>
      </c>
      <c r="T16" s="96"/>
      <c r="V16" s="103" t="s">
        <v>40</v>
      </c>
      <c r="W16" s="111">
        <f>SUM(W17:W18)</f>
        <v>33115</v>
      </c>
      <c r="X16" s="104">
        <v>108622</v>
      </c>
      <c r="Y16" s="394">
        <f>100*W16/X$16</f>
        <v>30.48645762368581</v>
      </c>
      <c r="Z16" s="396">
        <f>SUM(Z17:Z18)</f>
        <v>8.17</v>
      </c>
      <c r="AA16" s="106">
        <v>371.13</v>
      </c>
      <c r="AB16" s="394">
        <f>100*Z16/AA$16</f>
        <v>2.201384959448172</v>
      </c>
      <c r="AC16" s="123">
        <f>W16/Z16</f>
        <v>4053.2435740514074</v>
      </c>
      <c r="AD16" s="123">
        <f>X16/AA16</f>
        <v>292.6791151348584</v>
      </c>
      <c r="AF16" s="100"/>
      <c r="AI16" s="107"/>
      <c r="AK16" s="107"/>
    </row>
    <row r="17" spans="1:37" ht="18" customHeight="1">
      <c r="A17" s="290" t="s">
        <v>383</v>
      </c>
      <c r="B17" s="545">
        <f t="shared" si="0"/>
        <v>997</v>
      </c>
      <c r="C17" s="546"/>
      <c r="D17" s="546"/>
      <c r="E17" s="24"/>
      <c r="F17" s="24"/>
      <c r="G17" s="24">
        <v>519</v>
      </c>
      <c r="H17" s="24"/>
      <c r="I17" s="24"/>
      <c r="J17" s="24">
        <v>478</v>
      </c>
      <c r="K17" s="545">
        <f t="shared" si="1"/>
        <v>708</v>
      </c>
      <c r="L17" s="546"/>
      <c r="M17" s="546"/>
      <c r="N17" s="24"/>
      <c r="O17" s="24"/>
      <c r="P17" s="24">
        <v>366</v>
      </c>
      <c r="Q17" s="24"/>
      <c r="R17" s="24"/>
      <c r="S17" s="24">
        <v>342</v>
      </c>
      <c r="T17" s="96"/>
      <c r="V17" s="109" t="s">
        <v>229</v>
      </c>
      <c r="W17" s="111">
        <v>26842</v>
      </c>
      <c r="X17" s="110" t="s">
        <v>101</v>
      </c>
      <c r="Y17" s="394">
        <f>100*W17/X$16</f>
        <v>24.71138443409254</v>
      </c>
      <c r="Z17" s="105">
        <v>5.97</v>
      </c>
      <c r="AA17" s="110" t="s">
        <v>101</v>
      </c>
      <c r="AB17" s="394">
        <f>100*Z17/AA$16</f>
        <v>1.608600759841565</v>
      </c>
      <c r="AC17" s="107">
        <v>4496.147403685092</v>
      </c>
      <c r="AD17" s="110" t="s">
        <v>101</v>
      </c>
      <c r="AF17" s="100"/>
      <c r="AI17" s="107"/>
      <c r="AK17" s="110"/>
    </row>
    <row r="18" spans="1:37" ht="18" customHeight="1">
      <c r="A18" s="290" t="s">
        <v>395</v>
      </c>
      <c r="B18" s="545">
        <f t="shared" si="0"/>
        <v>980</v>
      </c>
      <c r="C18" s="546"/>
      <c r="D18" s="546"/>
      <c r="E18" s="24"/>
      <c r="F18" s="24"/>
      <c r="G18" s="24">
        <v>493</v>
      </c>
      <c r="H18" s="24"/>
      <c r="I18" s="24"/>
      <c r="J18" s="24">
        <v>487</v>
      </c>
      <c r="K18" s="545">
        <f t="shared" si="1"/>
        <v>754</v>
      </c>
      <c r="L18" s="546"/>
      <c r="M18" s="546"/>
      <c r="N18" s="24"/>
      <c r="O18" s="24"/>
      <c r="P18" s="24">
        <v>408</v>
      </c>
      <c r="Q18" s="24"/>
      <c r="R18" s="24"/>
      <c r="S18" s="24">
        <v>346</v>
      </c>
      <c r="T18" s="96"/>
      <c r="V18" s="109" t="s">
        <v>230</v>
      </c>
      <c r="W18" s="111">
        <v>6273</v>
      </c>
      <c r="X18" s="110" t="s">
        <v>101</v>
      </c>
      <c r="Y18" s="394">
        <f>100*W18/X$16</f>
        <v>5.775073189593268</v>
      </c>
      <c r="Z18" s="105">
        <v>2.2</v>
      </c>
      <c r="AA18" s="110" t="s">
        <v>101</v>
      </c>
      <c r="AB18" s="394">
        <f>100*Z18/AA$16</f>
        <v>0.5927841996066069</v>
      </c>
      <c r="AC18" s="107">
        <v>2851.363636363636</v>
      </c>
      <c r="AD18" s="110" t="s">
        <v>101</v>
      </c>
      <c r="AF18" s="100"/>
      <c r="AI18" s="107"/>
      <c r="AK18" s="110"/>
    </row>
    <row r="19" spans="1:37" ht="18" customHeight="1">
      <c r="A19" s="290" t="s">
        <v>396</v>
      </c>
      <c r="B19" s="545">
        <f t="shared" si="0"/>
        <v>929</v>
      </c>
      <c r="C19" s="546"/>
      <c r="D19" s="546"/>
      <c r="E19" s="24"/>
      <c r="F19" s="24"/>
      <c r="G19" s="24">
        <v>470</v>
      </c>
      <c r="H19" s="24"/>
      <c r="I19" s="24"/>
      <c r="J19" s="24">
        <v>459</v>
      </c>
      <c r="K19" s="545">
        <f t="shared" si="1"/>
        <v>828</v>
      </c>
      <c r="L19" s="546"/>
      <c r="M19" s="546"/>
      <c r="N19" s="24"/>
      <c r="O19" s="24"/>
      <c r="P19" s="24">
        <v>452</v>
      </c>
      <c r="Q19" s="24"/>
      <c r="R19" s="24"/>
      <c r="S19" s="24">
        <v>376</v>
      </c>
      <c r="T19" s="96"/>
      <c r="V19" s="103" t="s">
        <v>41</v>
      </c>
      <c r="W19" s="111">
        <v>10822</v>
      </c>
      <c r="X19" s="104">
        <v>26381</v>
      </c>
      <c r="Y19" s="394">
        <f>100*W19/X19</f>
        <v>41.02194761381297</v>
      </c>
      <c r="Z19" s="105">
        <v>2.08</v>
      </c>
      <c r="AA19" s="106">
        <v>268.67</v>
      </c>
      <c r="AB19" s="394">
        <f>100*Z19/AA19</f>
        <v>0.7741839431272565</v>
      </c>
      <c r="AC19" s="123">
        <f>W19/Z19</f>
        <v>5202.884615384615</v>
      </c>
      <c r="AD19" s="123">
        <f>X19/AA19</f>
        <v>98.19108944057766</v>
      </c>
      <c r="AF19" s="100"/>
      <c r="AI19" s="107"/>
      <c r="AK19" s="107"/>
    </row>
    <row r="20" spans="1:37" ht="18" customHeight="1">
      <c r="A20" s="291" t="s">
        <v>397</v>
      </c>
      <c r="B20" s="574">
        <f t="shared" si="0"/>
        <v>929</v>
      </c>
      <c r="C20" s="575"/>
      <c r="D20" s="575"/>
      <c r="E20" s="387"/>
      <c r="F20" s="387"/>
      <c r="G20" s="388">
        <v>476</v>
      </c>
      <c r="H20" s="389"/>
      <c r="I20" s="387"/>
      <c r="J20" s="388">
        <v>453</v>
      </c>
      <c r="K20" s="559">
        <f t="shared" si="1"/>
        <v>902</v>
      </c>
      <c r="L20" s="560"/>
      <c r="M20" s="560"/>
      <c r="N20" s="389"/>
      <c r="O20" s="387"/>
      <c r="P20" s="388">
        <v>491</v>
      </c>
      <c r="Q20" s="389"/>
      <c r="R20" s="387"/>
      <c r="S20" s="387">
        <v>411</v>
      </c>
      <c r="T20" s="96"/>
      <c r="V20" s="103" t="s">
        <v>43</v>
      </c>
      <c r="W20" s="99">
        <f>SUM(W21:W23)</f>
        <v>26341</v>
      </c>
      <c r="X20" s="104">
        <v>68368</v>
      </c>
      <c r="Y20" s="394">
        <f>100*W20/X$20</f>
        <v>38.52825883454248</v>
      </c>
      <c r="Z20" s="395">
        <f>SUM(Z21:Z23)</f>
        <v>5.98</v>
      </c>
      <c r="AA20" s="106">
        <v>151.6</v>
      </c>
      <c r="AB20" s="394">
        <f>100*Z20/AA$20</f>
        <v>3.944591029023747</v>
      </c>
      <c r="AC20" s="123">
        <f>W20/Z20</f>
        <v>4404.849498327759</v>
      </c>
      <c r="AD20" s="123">
        <f>X20/AA20</f>
        <v>450.97625329815304</v>
      </c>
      <c r="AF20" s="100"/>
      <c r="AI20" s="107"/>
      <c r="AK20" s="107"/>
    </row>
    <row r="21" spans="20:37" ht="18" customHeight="1">
      <c r="T21" s="96"/>
      <c r="V21" s="109" t="s">
        <v>229</v>
      </c>
      <c r="W21" s="111">
        <v>10470</v>
      </c>
      <c r="X21" s="110" t="s">
        <v>101</v>
      </c>
      <c r="Y21" s="394">
        <f>100*W21/X$20</f>
        <v>15.314182073484671</v>
      </c>
      <c r="Z21" s="105">
        <v>2.04</v>
      </c>
      <c r="AA21" s="110" t="s">
        <v>101</v>
      </c>
      <c r="AB21" s="394">
        <f>100*Z21/AA$20</f>
        <v>1.345646437994723</v>
      </c>
      <c r="AC21" s="107">
        <v>5132.35294117647</v>
      </c>
      <c r="AD21" s="110" t="s">
        <v>101</v>
      </c>
      <c r="AF21" s="100"/>
      <c r="AI21" s="107"/>
      <c r="AK21" s="110"/>
    </row>
    <row r="22" spans="20:37" ht="18" customHeight="1">
      <c r="T22" s="98"/>
      <c r="V22" s="109" t="s">
        <v>230</v>
      </c>
      <c r="W22" s="111">
        <v>9982</v>
      </c>
      <c r="X22" s="110" t="s">
        <v>101</v>
      </c>
      <c r="Y22" s="394">
        <f>100*W22/X$20</f>
        <v>14.60039784694594</v>
      </c>
      <c r="Z22" s="105">
        <v>2.71</v>
      </c>
      <c r="AA22" s="110" t="s">
        <v>101</v>
      </c>
      <c r="AB22" s="394">
        <f>100*Z22/AA$20</f>
        <v>1.7875989445910292</v>
      </c>
      <c r="AC22" s="107">
        <v>3683.3948339483395</v>
      </c>
      <c r="AD22" s="110" t="s">
        <v>101</v>
      </c>
      <c r="AF22" s="100"/>
      <c r="AI22" s="107"/>
      <c r="AK22" s="110"/>
    </row>
    <row r="23" spans="19:37" ht="18" customHeight="1">
      <c r="S23" s="95"/>
      <c r="T23" s="98"/>
      <c r="V23" s="109" t="s">
        <v>231</v>
      </c>
      <c r="W23" s="111">
        <v>5889</v>
      </c>
      <c r="X23" s="110" t="s">
        <v>101</v>
      </c>
      <c r="Y23" s="394">
        <f>100*W23/X$20</f>
        <v>8.613678914111865</v>
      </c>
      <c r="Z23" s="105">
        <v>1.23</v>
      </c>
      <c r="AA23" s="110" t="s">
        <v>101</v>
      </c>
      <c r="AB23" s="394">
        <f>100*Z23/AA$20</f>
        <v>0.8113456464379948</v>
      </c>
      <c r="AC23" s="107">
        <v>4787.804878048781</v>
      </c>
      <c r="AD23" s="110" t="s">
        <v>101</v>
      </c>
      <c r="AF23" s="100"/>
      <c r="AI23" s="107"/>
      <c r="AK23" s="110"/>
    </row>
    <row r="24" spans="20:37" ht="18" customHeight="1" thickBot="1">
      <c r="T24" s="98"/>
      <c r="V24" s="103" t="s">
        <v>44</v>
      </c>
      <c r="W24" s="111">
        <v>8019</v>
      </c>
      <c r="X24" s="104">
        <v>25541</v>
      </c>
      <c r="Y24" s="394">
        <f>100*W24/X24</f>
        <v>31.39657805097686</v>
      </c>
      <c r="Z24" s="105">
        <v>2.39</v>
      </c>
      <c r="AA24" s="106">
        <v>81.95</v>
      </c>
      <c r="AB24" s="394">
        <f>100*Z24/AA24</f>
        <v>2.916412446613789</v>
      </c>
      <c r="AC24" s="123">
        <f>W24/Z24</f>
        <v>3355.2301255230122</v>
      </c>
      <c r="AD24" s="123">
        <f>X24/AA24</f>
        <v>311.66564978645516</v>
      </c>
      <c r="AF24" s="100"/>
      <c r="AI24" s="107"/>
      <c r="AK24" s="107"/>
    </row>
    <row r="25" spans="1:37" ht="18" customHeight="1">
      <c r="A25" s="536" t="s">
        <v>140</v>
      </c>
      <c r="B25" s="538" t="s">
        <v>232</v>
      </c>
      <c r="C25" s="463"/>
      <c r="D25" s="463"/>
      <c r="E25" s="463"/>
      <c r="F25" s="463"/>
      <c r="G25" s="463"/>
      <c r="H25" s="463"/>
      <c r="I25" s="463"/>
      <c r="J25" s="464"/>
      <c r="K25" s="561" t="s">
        <v>233</v>
      </c>
      <c r="L25" s="539"/>
      <c r="M25" s="536"/>
      <c r="N25" s="512" t="s">
        <v>146</v>
      </c>
      <c r="O25" s="513"/>
      <c r="P25" s="576"/>
      <c r="Q25" s="512" t="s">
        <v>147</v>
      </c>
      <c r="R25" s="513"/>
      <c r="S25" s="513"/>
      <c r="T25" s="98"/>
      <c r="V25" s="103" t="s">
        <v>45</v>
      </c>
      <c r="W25" s="208">
        <f>SUM(W26:W27)</f>
        <v>29917</v>
      </c>
      <c r="X25" s="104">
        <v>65370</v>
      </c>
      <c r="Y25" s="394">
        <f>100*W25/X$25</f>
        <v>45.7656417316812</v>
      </c>
      <c r="Z25" s="396">
        <f>SUM(Z26:Z27)</f>
        <v>5.6899999999999995</v>
      </c>
      <c r="AA25" s="106">
        <v>59.93</v>
      </c>
      <c r="AB25" s="394">
        <f>100*Z25/AA$25</f>
        <v>9.494410145169365</v>
      </c>
      <c r="AC25" s="123">
        <f>W25/Z25</f>
        <v>5257.820738137083</v>
      </c>
      <c r="AD25" s="123">
        <f>X25/AA25</f>
        <v>1090.7725679959954</v>
      </c>
      <c r="AF25" s="100"/>
      <c r="AI25" s="107"/>
      <c r="AK25" s="107"/>
    </row>
    <row r="26" spans="1:37" ht="18" customHeight="1">
      <c r="A26" s="523"/>
      <c r="B26" s="564" t="s">
        <v>148</v>
      </c>
      <c r="C26" s="565"/>
      <c r="D26" s="565"/>
      <c r="E26" s="565"/>
      <c r="F26" s="565"/>
      <c r="G26" s="565"/>
      <c r="H26" s="565"/>
      <c r="I26" s="565"/>
      <c r="J26" s="566"/>
      <c r="K26" s="562"/>
      <c r="L26" s="535"/>
      <c r="M26" s="563"/>
      <c r="N26" s="514"/>
      <c r="O26" s="515"/>
      <c r="P26" s="577"/>
      <c r="Q26" s="514"/>
      <c r="R26" s="515"/>
      <c r="S26" s="515"/>
      <c r="T26" s="98"/>
      <c r="V26" s="109" t="s">
        <v>229</v>
      </c>
      <c r="W26" s="111">
        <v>22883</v>
      </c>
      <c r="X26" s="110" t="s">
        <v>101</v>
      </c>
      <c r="Y26" s="394">
        <f>100*W26/X$25</f>
        <v>35.00535413798379</v>
      </c>
      <c r="Z26" s="105">
        <v>4.64</v>
      </c>
      <c r="AA26" s="110" t="s">
        <v>101</v>
      </c>
      <c r="AB26" s="394">
        <f>100*Z26/AA$25</f>
        <v>7.742366093776071</v>
      </c>
      <c r="AC26" s="107">
        <v>4931.681034482759</v>
      </c>
      <c r="AD26" s="110" t="s">
        <v>101</v>
      </c>
      <c r="AF26" s="100"/>
      <c r="AI26" s="107"/>
      <c r="AK26" s="110"/>
    </row>
    <row r="27" spans="1:37" ht="18" customHeight="1">
      <c r="A27" s="537"/>
      <c r="B27" s="567" t="s">
        <v>149</v>
      </c>
      <c r="C27" s="568"/>
      <c r="D27" s="569"/>
      <c r="E27" s="567" t="s">
        <v>0</v>
      </c>
      <c r="F27" s="568"/>
      <c r="G27" s="569"/>
      <c r="H27" s="567" t="s">
        <v>1</v>
      </c>
      <c r="I27" s="568"/>
      <c r="J27" s="569"/>
      <c r="K27" s="551"/>
      <c r="L27" s="552"/>
      <c r="M27" s="553"/>
      <c r="N27" s="516"/>
      <c r="O27" s="517"/>
      <c r="P27" s="578"/>
      <c r="Q27" s="516"/>
      <c r="R27" s="517"/>
      <c r="S27" s="517"/>
      <c r="T27" s="98"/>
      <c r="V27" s="109" t="s">
        <v>230</v>
      </c>
      <c r="W27" s="111">
        <v>7034</v>
      </c>
      <c r="X27" s="110" t="s">
        <v>101</v>
      </c>
      <c r="Y27" s="394">
        <f>100*W27/X$25</f>
        <v>10.760287593697415</v>
      </c>
      <c r="Z27" s="105">
        <v>1.05</v>
      </c>
      <c r="AA27" s="110" t="s">
        <v>101</v>
      </c>
      <c r="AB27" s="394">
        <f>100*Z27/AA$25</f>
        <v>1.7520440513932922</v>
      </c>
      <c r="AC27" s="107">
        <v>6699.047619047618</v>
      </c>
      <c r="AD27" s="110" t="s">
        <v>101</v>
      </c>
      <c r="AF27" s="100"/>
      <c r="AI27" s="107"/>
      <c r="AK27" s="110"/>
    </row>
    <row r="28" spans="1:37" ht="18" customHeight="1">
      <c r="A28" s="288" t="s">
        <v>145</v>
      </c>
      <c r="B28" s="507">
        <f>SUM(B29:D40)</f>
        <v>40</v>
      </c>
      <c r="C28" s="507"/>
      <c r="D28" s="507"/>
      <c r="E28" s="507">
        <f>SUM(E29:G40)</f>
        <v>23</v>
      </c>
      <c r="F28" s="507"/>
      <c r="G28" s="507"/>
      <c r="H28" s="507">
        <f>SUM(H29:J40)</f>
        <v>17</v>
      </c>
      <c r="I28" s="507"/>
      <c r="J28" s="507"/>
      <c r="K28" s="507">
        <f>SUM(K29:M40)</f>
        <v>288</v>
      </c>
      <c r="L28" s="507"/>
      <c r="M28" s="507"/>
      <c r="N28" s="507">
        <f>SUM(N29:P40)</f>
        <v>6921</v>
      </c>
      <c r="O28" s="507"/>
      <c r="P28" s="507"/>
      <c r="Q28" s="507">
        <f>SUM(Q29:S40)</f>
        <v>2241</v>
      </c>
      <c r="R28" s="507"/>
      <c r="S28" s="507"/>
      <c r="T28" s="98"/>
      <c r="V28" s="103" t="s">
        <v>49</v>
      </c>
      <c r="W28" s="111">
        <v>7096</v>
      </c>
      <c r="X28" s="104">
        <v>15426</v>
      </c>
      <c r="Y28" s="394">
        <f>100*W28/X28</f>
        <v>46.00025930247634</v>
      </c>
      <c r="Z28" s="105">
        <v>1.91</v>
      </c>
      <c r="AA28" s="106">
        <v>13.57</v>
      </c>
      <c r="AB28" s="394">
        <f>100*Z28/AA28</f>
        <v>14.075165806927044</v>
      </c>
      <c r="AC28" s="123">
        <f aca="true" t="shared" si="2" ref="AC28:AD32">W28/Z28</f>
        <v>3715.1832460732985</v>
      </c>
      <c r="AD28" s="123">
        <f t="shared" si="2"/>
        <v>1136.7722918201916</v>
      </c>
      <c r="AF28" s="100"/>
      <c r="AI28" s="107"/>
      <c r="AK28" s="114"/>
    </row>
    <row r="29" spans="1:37" ht="18" customHeight="1">
      <c r="A29" s="289" t="s">
        <v>384</v>
      </c>
      <c r="B29" s="24"/>
      <c r="C29" s="24"/>
      <c r="D29" s="24">
        <f>SUM(G29:J29)</f>
        <v>2</v>
      </c>
      <c r="E29" s="24"/>
      <c r="F29" s="24"/>
      <c r="G29" s="390" t="s">
        <v>174</v>
      </c>
      <c r="H29" s="24"/>
      <c r="I29" s="24"/>
      <c r="J29" s="24">
        <v>2</v>
      </c>
      <c r="K29" s="24"/>
      <c r="L29" s="24"/>
      <c r="M29" s="24">
        <v>30</v>
      </c>
      <c r="N29" s="24"/>
      <c r="O29" s="24"/>
      <c r="P29" s="24">
        <v>490</v>
      </c>
      <c r="Q29" s="24"/>
      <c r="R29" s="24"/>
      <c r="S29" s="24">
        <v>134</v>
      </c>
      <c r="T29" s="98"/>
      <c r="V29" s="103" t="s">
        <v>54</v>
      </c>
      <c r="W29" s="111">
        <v>6802</v>
      </c>
      <c r="X29" s="104">
        <v>12454</v>
      </c>
      <c r="Y29" s="394">
        <f>100*W29/X29</f>
        <v>54.616990525132486</v>
      </c>
      <c r="Z29" s="105">
        <v>2.36</v>
      </c>
      <c r="AA29" s="115">
        <v>9.12</v>
      </c>
      <c r="AB29" s="394">
        <f>100*Z29/AA29</f>
        <v>25.877192982456144</v>
      </c>
      <c r="AC29" s="123">
        <f t="shared" si="2"/>
        <v>2882.2033898305085</v>
      </c>
      <c r="AD29" s="123">
        <f t="shared" si="2"/>
        <v>1365.5701754385966</v>
      </c>
      <c r="AF29" s="100"/>
      <c r="AI29" s="107"/>
      <c r="AK29" s="107"/>
    </row>
    <row r="30" spans="1:37" ht="18" customHeight="1">
      <c r="A30" s="290" t="s">
        <v>385</v>
      </c>
      <c r="B30" s="24"/>
      <c r="C30" s="24"/>
      <c r="D30" s="24">
        <f aca="true" t="shared" si="3" ref="D30:D40">SUM(G30:J30)</f>
        <v>5</v>
      </c>
      <c r="E30" s="24"/>
      <c r="F30" s="24"/>
      <c r="G30" s="24">
        <v>1</v>
      </c>
      <c r="H30" s="24"/>
      <c r="I30" s="24"/>
      <c r="J30" s="24">
        <v>4</v>
      </c>
      <c r="K30" s="24"/>
      <c r="L30" s="24"/>
      <c r="M30" s="24">
        <v>21</v>
      </c>
      <c r="N30" s="24"/>
      <c r="O30" s="24"/>
      <c r="P30" s="24">
        <v>408</v>
      </c>
      <c r="Q30" s="24"/>
      <c r="R30" s="24"/>
      <c r="S30" s="24">
        <v>175</v>
      </c>
      <c r="T30" s="98"/>
      <c r="V30" s="103" t="s">
        <v>56</v>
      </c>
      <c r="W30" s="111">
        <v>35123</v>
      </c>
      <c r="X30" s="104">
        <v>45581</v>
      </c>
      <c r="Y30" s="394">
        <f>100*W30/X30</f>
        <v>77.0562295693381</v>
      </c>
      <c r="Z30" s="105">
        <v>5.78</v>
      </c>
      <c r="AA30" s="106">
        <v>13.56</v>
      </c>
      <c r="AB30" s="394">
        <f>100*Z30/AA30</f>
        <v>42.62536873156342</v>
      </c>
      <c r="AC30" s="123">
        <f t="shared" si="2"/>
        <v>6076.643598615917</v>
      </c>
      <c r="AD30" s="123">
        <f t="shared" si="2"/>
        <v>3361.4306784660766</v>
      </c>
      <c r="AF30" s="100"/>
      <c r="AI30" s="107"/>
      <c r="AK30" s="107"/>
    </row>
    <row r="31" spans="1:37" ht="18" customHeight="1">
      <c r="A31" s="290" t="s">
        <v>375</v>
      </c>
      <c r="B31" s="24"/>
      <c r="C31" s="24"/>
      <c r="D31" s="24">
        <f t="shared" si="3"/>
        <v>4</v>
      </c>
      <c r="E31" s="24"/>
      <c r="F31" s="24"/>
      <c r="G31" s="24">
        <v>3</v>
      </c>
      <c r="H31" s="24"/>
      <c r="I31" s="24"/>
      <c r="J31" s="24">
        <v>1</v>
      </c>
      <c r="K31" s="24"/>
      <c r="L31" s="24"/>
      <c r="M31" s="24">
        <v>32</v>
      </c>
      <c r="N31" s="24"/>
      <c r="O31" s="24"/>
      <c r="P31" s="24">
        <v>697</v>
      </c>
      <c r="Q31" s="24"/>
      <c r="R31" s="24"/>
      <c r="S31" s="24">
        <v>212</v>
      </c>
      <c r="T31" s="98"/>
      <c r="V31" s="103" t="s">
        <v>63</v>
      </c>
      <c r="W31" s="111">
        <v>13026</v>
      </c>
      <c r="X31" s="104">
        <v>34304</v>
      </c>
      <c r="Y31" s="394">
        <f>100*W31/X31</f>
        <v>37.97224813432836</v>
      </c>
      <c r="Z31" s="105">
        <v>2.9</v>
      </c>
      <c r="AA31" s="106">
        <v>110.44</v>
      </c>
      <c r="AB31" s="394">
        <f>100*Z31/AA31</f>
        <v>2.625860195581311</v>
      </c>
      <c r="AC31" s="123">
        <f t="shared" si="2"/>
        <v>4491.724137931034</v>
      </c>
      <c r="AD31" s="123">
        <f t="shared" si="2"/>
        <v>310.61209706628034</v>
      </c>
      <c r="AF31" s="100"/>
      <c r="AI31" s="107"/>
      <c r="AK31" s="107"/>
    </row>
    <row r="32" spans="1:37" ht="18" customHeight="1">
      <c r="A32" s="290" t="s">
        <v>386</v>
      </c>
      <c r="B32" s="24"/>
      <c r="C32" s="24"/>
      <c r="D32" s="24">
        <f t="shared" si="3"/>
        <v>3</v>
      </c>
      <c r="E32" s="24"/>
      <c r="F32" s="24"/>
      <c r="G32" s="24">
        <v>3</v>
      </c>
      <c r="H32" s="24"/>
      <c r="I32" s="24"/>
      <c r="J32" s="390" t="s">
        <v>174</v>
      </c>
      <c r="K32" s="24"/>
      <c r="L32" s="24"/>
      <c r="M32" s="24">
        <v>14</v>
      </c>
      <c r="N32" s="24"/>
      <c r="O32" s="24"/>
      <c r="P32" s="24">
        <v>600</v>
      </c>
      <c r="Q32" s="24"/>
      <c r="R32" s="24"/>
      <c r="S32" s="24">
        <v>187</v>
      </c>
      <c r="T32" s="98"/>
      <c r="U32" s="116"/>
      <c r="V32" s="117" t="s">
        <v>67</v>
      </c>
      <c r="W32" s="118">
        <v>23337</v>
      </c>
      <c r="X32" s="119">
        <v>26560</v>
      </c>
      <c r="Y32" s="397">
        <f>100*W32/X32</f>
        <v>87.86521084337349</v>
      </c>
      <c r="Z32" s="120">
        <v>3.67</v>
      </c>
      <c r="AA32" s="121">
        <v>20.38</v>
      </c>
      <c r="AB32" s="397">
        <f>100*Z32/AA32</f>
        <v>18.007850834151128</v>
      </c>
      <c r="AC32" s="398">
        <f t="shared" si="2"/>
        <v>6358.855585831063</v>
      </c>
      <c r="AD32" s="398">
        <f t="shared" si="2"/>
        <v>1303.2384690873405</v>
      </c>
      <c r="AF32" s="100"/>
      <c r="AI32" s="107"/>
      <c r="AK32" s="107"/>
    </row>
    <row r="33" spans="1:37" ht="18" customHeight="1">
      <c r="A33" s="290" t="s">
        <v>387</v>
      </c>
      <c r="B33" s="24"/>
      <c r="C33" s="24"/>
      <c r="D33" s="24">
        <f t="shared" si="3"/>
        <v>2</v>
      </c>
      <c r="E33" s="24"/>
      <c r="F33" s="24"/>
      <c r="G33" s="390" t="s">
        <v>174</v>
      </c>
      <c r="H33" s="24"/>
      <c r="I33" s="24"/>
      <c r="J33" s="390">
        <v>2</v>
      </c>
      <c r="K33" s="24"/>
      <c r="L33" s="24"/>
      <c r="M33" s="24">
        <v>26</v>
      </c>
      <c r="N33" s="24"/>
      <c r="O33" s="24"/>
      <c r="P33" s="24">
        <v>716</v>
      </c>
      <c r="Q33" s="24"/>
      <c r="R33" s="24"/>
      <c r="S33" s="24">
        <v>189</v>
      </c>
      <c r="T33" s="98"/>
      <c r="U33" s="91" t="s">
        <v>234</v>
      </c>
      <c r="AE33" s="98"/>
      <c r="AF33" s="122"/>
      <c r="AG33" s="98"/>
      <c r="AH33" s="98"/>
      <c r="AI33" s="123"/>
      <c r="AJ33" s="98"/>
      <c r="AK33" s="123"/>
    </row>
    <row r="34" spans="1:20" ht="18" customHeight="1">
      <c r="A34" s="290" t="s">
        <v>388</v>
      </c>
      <c r="B34" s="24"/>
      <c r="C34" s="24"/>
      <c r="D34" s="24">
        <f t="shared" si="3"/>
        <v>4</v>
      </c>
      <c r="E34" s="24"/>
      <c r="F34" s="24"/>
      <c r="G34" s="390">
        <v>2</v>
      </c>
      <c r="H34" s="24"/>
      <c r="I34" s="24"/>
      <c r="J34" s="390">
        <v>2</v>
      </c>
      <c r="K34" s="24"/>
      <c r="L34" s="24"/>
      <c r="M34" s="24">
        <v>22</v>
      </c>
      <c r="N34" s="24"/>
      <c r="O34" s="24"/>
      <c r="P34" s="24">
        <v>593</v>
      </c>
      <c r="Q34" s="24"/>
      <c r="R34" s="24"/>
      <c r="S34" s="24">
        <v>185</v>
      </c>
      <c r="T34" s="98"/>
    </row>
    <row r="35" spans="1:23" ht="18" customHeight="1">
      <c r="A35" s="290" t="s">
        <v>389</v>
      </c>
      <c r="B35" s="24"/>
      <c r="C35" s="24"/>
      <c r="D35" s="24">
        <f t="shared" si="3"/>
        <v>2</v>
      </c>
      <c r="E35" s="24"/>
      <c r="F35" s="24"/>
      <c r="G35" s="24">
        <v>1</v>
      </c>
      <c r="H35" s="24"/>
      <c r="I35" s="24"/>
      <c r="J35" s="390">
        <v>1</v>
      </c>
      <c r="K35" s="24"/>
      <c r="L35" s="24"/>
      <c r="M35" s="24">
        <v>16</v>
      </c>
      <c r="N35" s="24"/>
      <c r="O35" s="24"/>
      <c r="P35" s="24">
        <v>517</v>
      </c>
      <c r="Q35" s="24"/>
      <c r="R35" s="24"/>
      <c r="S35" s="24">
        <v>181</v>
      </c>
      <c r="T35" s="98"/>
      <c r="U35" s="98"/>
      <c r="V35" s="98"/>
      <c r="W35" s="98"/>
    </row>
    <row r="36" spans="1:20" ht="18" customHeight="1">
      <c r="A36" s="290" t="s">
        <v>390</v>
      </c>
      <c r="B36" s="24"/>
      <c r="C36" s="24"/>
      <c r="D36" s="24">
        <f t="shared" si="3"/>
        <v>3</v>
      </c>
      <c r="E36" s="24"/>
      <c r="F36" s="24"/>
      <c r="G36" s="390">
        <v>3</v>
      </c>
      <c r="H36" s="24"/>
      <c r="I36" s="24"/>
      <c r="J36" s="390" t="s">
        <v>174</v>
      </c>
      <c r="K36" s="24"/>
      <c r="L36" s="24"/>
      <c r="M36" s="24">
        <v>26</v>
      </c>
      <c r="N36" s="24"/>
      <c r="O36" s="24"/>
      <c r="P36" s="24">
        <v>395</v>
      </c>
      <c r="Q36" s="24"/>
      <c r="R36" s="24"/>
      <c r="S36" s="24">
        <v>200</v>
      </c>
      <c r="T36" s="98"/>
    </row>
    <row r="37" spans="1:20" ht="18" customHeight="1">
      <c r="A37" s="290" t="s">
        <v>391</v>
      </c>
      <c r="B37" s="24"/>
      <c r="C37" s="24"/>
      <c r="D37" s="24">
        <f t="shared" si="3"/>
        <v>6</v>
      </c>
      <c r="E37" s="24"/>
      <c r="F37" s="24"/>
      <c r="G37" s="24">
        <v>3</v>
      </c>
      <c r="H37" s="24"/>
      <c r="I37" s="24"/>
      <c r="J37" s="390">
        <v>3</v>
      </c>
      <c r="K37" s="24"/>
      <c r="L37" s="24"/>
      <c r="M37" s="24">
        <v>25</v>
      </c>
      <c r="N37" s="24"/>
      <c r="O37" s="24"/>
      <c r="P37" s="24">
        <v>494</v>
      </c>
      <c r="Q37" s="24"/>
      <c r="R37" s="24"/>
      <c r="S37" s="24">
        <v>207</v>
      </c>
      <c r="T37" s="98"/>
    </row>
    <row r="38" spans="1:20" ht="18" customHeight="1">
      <c r="A38" s="290" t="s">
        <v>392</v>
      </c>
      <c r="B38" s="24"/>
      <c r="C38" s="24"/>
      <c r="D38" s="24">
        <f t="shared" si="3"/>
        <v>4</v>
      </c>
      <c r="E38" s="24"/>
      <c r="F38" s="24"/>
      <c r="G38" s="24">
        <v>3</v>
      </c>
      <c r="H38" s="24"/>
      <c r="I38" s="24"/>
      <c r="J38" s="390">
        <v>1</v>
      </c>
      <c r="K38" s="24"/>
      <c r="L38" s="24"/>
      <c r="M38" s="24">
        <v>24</v>
      </c>
      <c r="N38" s="24"/>
      <c r="O38" s="24"/>
      <c r="P38" s="24">
        <v>736</v>
      </c>
      <c r="Q38" s="24"/>
      <c r="R38" s="24"/>
      <c r="S38" s="24">
        <v>215</v>
      </c>
      <c r="T38" s="98"/>
    </row>
    <row r="39" spans="1:20" ht="18" customHeight="1">
      <c r="A39" s="290" t="s">
        <v>393</v>
      </c>
      <c r="B39" s="24"/>
      <c r="C39" s="24"/>
      <c r="D39" s="24">
        <f t="shared" si="3"/>
        <v>3</v>
      </c>
      <c r="E39" s="24"/>
      <c r="F39" s="24"/>
      <c r="G39" s="390">
        <v>2</v>
      </c>
      <c r="H39" s="24"/>
      <c r="I39" s="24"/>
      <c r="J39" s="24">
        <v>1</v>
      </c>
      <c r="K39" s="24"/>
      <c r="L39" s="24"/>
      <c r="M39" s="24">
        <v>23</v>
      </c>
      <c r="N39" s="24"/>
      <c r="O39" s="24"/>
      <c r="P39" s="24">
        <v>731</v>
      </c>
      <c r="Q39" s="24"/>
      <c r="R39" s="24"/>
      <c r="S39" s="24">
        <v>160</v>
      </c>
      <c r="T39" s="98"/>
    </row>
    <row r="40" spans="1:20" ht="18" customHeight="1">
      <c r="A40" s="291" t="s">
        <v>394</v>
      </c>
      <c r="B40" s="391"/>
      <c r="C40" s="386"/>
      <c r="D40" s="386">
        <f t="shared" si="3"/>
        <v>2</v>
      </c>
      <c r="E40" s="386"/>
      <c r="F40" s="386"/>
      <c r="G40" s="392">
        <v>2</v>
      </c>
      <c r="H40" s="386"/>
      <c r="I40" s="386"/>
      <c r="J40" s="392" t="s">
        <v>174</v>
      </c>
      <c r="K40" s="386"/>
      <c r="L40" s="386"/>
      <c r="M40" s="386">
        <v>29</v>
      </c>
      <c r="N40" s="386"/>
      <c r="O40" s="386"/>
      <c r="P40" s="386">
        <v>544</v>
      </c>
      <c r="Q40" s="387"/>
      <c r="R40" s="387"/>
      <c r="S40" s="387">
        <v>196</v>
      </c>
      <c r="T40" s="98"/>
    </row>
    <row r="41" spans="1:20" ht="18" customHeight="1">
      <c r="A41" s="91" t="s">
        <v>169</v>
      </c>
      <c r="T41" s="98"/>
    </row>
    <row r="42" spans="20:35" ht="18" customHeight="1">
      <c r="T42" s="98"/>
      <c r="U42" s="227" t="s">
        <v>287</v>
      </c>
      <c r="V42" s="227"/>
      <c r="W42" s="37"/>
      <c r="X42" s="22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20:37" ht="18" customHeight="1" thickBot="1">
      <c r="T43" s="98"/>
      <c r="AB43" s="95" t="s">
        <v>152</v>
      </c>
      <c r="AC43" s="124"/>
      <c r="AD43" s="124"/>
      <c r="AE43" s="124"/>
      <c r="AF43" s="124"/>
      <c r="AG43" s="124"/>
      <c r="AH43" s="124"/>
      <c r="AI43" s="124"/>
      <c r="AJ43" s="124"/>
      <c r="AK43" s="124"/>
    </row>
    <row r="44" spans="20:39" ht="18" customHeight="1">
      <c r="T44" s="98"/>
      <c r="U44" s="508" t="s">
        <v>157</v>
      </c>
      <c r="V44" s="509"/>
      <c r="W44" s="561" t="s">
        <v>150</v>
      </c>
      <c r="X44" s="526" t="s">
        <v>170</v>
      </c>
      <c r="Y44" s="525" t="s">
        <v>415</v>
      </c>
      <c r="Z44" s="526" t="s">
        <v>170</v>
      </c>
      <c r="AA44" s="525" t="s">
        <v>415</v>
      </c>
      <c r="AB44" s="526" t="s">
        <v>170</v>
      </c>
      <c r="AC44" s="525" t="s">
        <v>415</v>
      </c>
      <c r="AD44" s="131"/>
      <c r="AE44" s="124"/>
      <c r="AF44" s="124"/>
      <c r="AG44" s="124"/>
      <c r="AH44" s="124"/>
      <c r="AI44" s="124"/>
      <c r="AJ44" s="124"/>
      <c r="AK44" s="124"/>
      <c r="AL44" s="30"/>
      <c r="AM44" s="30"/>
    </row>
    <row r="45" spans="20:39" ht="18" customHeight="1">
      <c r="T45" s="98"/>
      <c r="U45" s="510"/>
      <c r="V45" s="511"/>
      <c r="W45" s="521"/>
      <c r="X45" s="527"/>
      <c r="Y45" s="521"/>
      <c r="Z45" s="527"/>
      <c r="AA45" s="521"/>
      <c r="AB45" s="527"/>
      <c r="AC45" s="521"/>
      <c r="AD45" s="131"/>
      <c r="AE45" s="124"/>
      <c r="AF45" s="124"/>
      <c r="AG45" s="124"/>
      <c r="AH45" s="124"/>
      <c r="AI45" s="124"/>
      <c r="AJ45" s="124"/>
      <c r="AK45" s="124"/>
      <c r="AL45" s="30"/>
      <c r="AM45" s="30"/>
    </row>
    <row r="46" spans="20:37" ht="18" customHeight="1">
      <c r="T46" s="98"/>
      <c r="U46" s="318"/>
      <c r="V46" s="327" t="s">
        <v>400</v>
      </c>
      <c r="W46" s="308">
        <v>7274</v>
      </c>
      <c r="X46" s="301" t="s">
        <v>43</v>
      </c>
      <c r="Y46" s="313">
        <v>525</v>
      </c>
      <c r="Z46" s="301" t="s">
        <v>58</v>
      </c>
      <c r="AA46" s="316" t="s">
        <v>235</v>
      </c>
      <c r="AB46" s="302" t="s">
        <v>72</v>
      </c>
      <c r="AC46" s="328">
        <v>28</v>
      </c>
      <c r="AD46" s="131"/>
      <c r="AE46" s="124"/>
      <c r="AF46" s="124"/>
      <c r="AG46" s="124"/>
      <c r="AH46" s="124"/>
      <c r="AI46" s="124"/>
      <c r="AJ46" s="124"/>
      <c r="AK46" s="124"/>
    </row>
    <row r="47" spans="20:37" ht="18" customHeight="1">
      <c r="T47" s="98"/>
      <c r="U47" s="98"/>
      <c r="V47" s="109">
        <v>11</v>
      </c>
      <c r="W47" s="309">
        <v>7715</v>
      </c>
      <c r="X47" s="303" t="s">
        <v>44</v>
      </c>
      <c r="Y47" s="314">
        <v>57</v>
      </c>
      <c r="Z47" s="303" t="s">
        <v>59</v>
      </c>
      <c r="AA47" s="311">
        <v>3</v>
      </c>
      <c r="AB47" s="304" t="s">
        <v>74</v>
      </c>
      <c r="AC47" s="329">
        <v>10</v>
      </c>
      <c r="AD47" s="131"/>
      <c r="AE47" s="124"/>
      <c r="AF47" s="124"/>
      <c r="AG47" s="124"/>
      <c r="AH47" s="124"/>
      <c r="AI47" s="124"/>
      <c r="AJ47" s="124"/>
      <c r="AK47" s="124"/>
    </row>
    <row r="48" spans="17:37" ht="18" customHeight="1">
      <c r="Q48" s="32"/>
      <c r="R48" s="32"/>
      <c r="S48" s="32"/>
      <c r="T48" s="32"/>
      <c r="U48" s="319"/>
      <c r="V48" s="109">
        <v>12</v>
      </c>
      <c r="W48" s="309">
        <v>8186</v>
      </c>
      <c r="X48" s="303" t="s">
        <v>45</v>
      </c>
      <c r="Y48" s="314">
        <v>217</v>
      </c>
      <c r="Z48" s="303" t="s">
        <v>60</v>
      </c>
      <c r="AA48" s="317" t="s">
        <v>236</v>
      </c>
      <c r="AB48" s="304" t="s">
        <v>75</v>
      </c>
      <c r="AC48" s="329">
        <v>25</v>
      </c>
      <c r="AD48" s="131"/>
      <c r="AE48" s="124"/>
      <c r="AF48" s="124"/>
      <c r="AG48" s="124"/>
      <c r="AH48" s="124"/>
      <c r="AI48" s="124"/>
      <c r="AJ48" s="124"/>
      <c r="AK48" s="124"/>
    </row>
    <row r="49" spans="17:37" ht="18" customHeight="1">
      <c r="Q49" s="126"/>
      <c r="R49" s="126"/>
      <c r="S49" s="126"/>
      <c r="T49" s="126"/>
      <c r="U49" s="319"/>
      <c r="V49" s="109">
        <v>13</v>
      </c>
      <c r="W49" s="309">
        <v>8374</v>
      </c>
      <c r="X49" s="303" t="s">
        <v>47</v>
      </c>
      <c r="Y49" s="314">
        <v>57</v>
      </c>
      <c r="Z49" s="303" t="s">
        <v>61</v>
      </c>
      <c r="AA49" s="311">
        <v>1</v>
      </c>
      <c r="AB49" s="304" t="s">
        <v>76</v>
      </c>
      <c r="AC49" s="329">
        <v>13</v>
      </c>
      <c r="AD49" s="131"/>
      <c r="AE49" s="124"/>
      <c r="AF49" s="124"/>
      <c r="AG49" s="124"/>
      <c r="AH49" s="124"/>
      <c r="AI49" s="124"/>
      <c r="AJ49" s="124"/>
      <c r="AK49" s="124"/>
    </row>
    <row r="50" spans="17:37" ht="18" customHeight="1">
      <c r="Q50" s="93"/>
      <c r="R50" s="93"/>
      <c r="S50" s="93"/>
      <c r="T50" s="93"/>
      <c r="U50" s="320"/>
      <c r="V50" s="300">
        <v>14</v>
      </c>
      <c r="W50" s="402">
        <f>SUM(W53:W57,Y46:Y57,AA46:AA57,AC46:AC57)</f>
        <v>8609</v>
      </c>
      <c r="X50" s="303" t="s">
        <v>49</v>
      </c>
      <c r="Y50" s="314">
        <v>139</v>
      </c>
      <c r="Z50" s="304" t="s">
        <v>63</v>
      </c>
      <c r="AA50" s="311">
        <v>173</v>
      </c>
      <c r="AB50" s="304" t="s">
        <v>77</v>
      </c>
      <c r="AC50" s="329">
        <v>16</v>
      </c>
      <c r="AD50" s="131"/>
      <c r="AE50" s="124"/>
      <c r="AF50" s="124"/>
      <c r="AG50" s="124"/>
      <c r="AH50" s="124"/>
      <c r="AI50" s="124"/>
      <c r="AJ50" s="124"/>
      <c r="AK50" s="124"/>
    </row>
    <row r="51" spans="1:41" ht="18" customHeight="1">
      <c r="A51" s="474" t="s">
        <v>164</v>
      </c>
      <c r="B51" s="474"/>
      <c r="C51" s="474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127"/>
      <c r="R51" s="127"/>
      <c r="S51" s="127"/>
      <c r="T51" s="96"/>
      <c r="U51" s="98"/>
      <c r="V51" s="101"/>
      <c r="W51" s="310"/>
      <c r="X51" s="303" t="s">
        <v>50</v>
      </c>
      <c r="Y51" s="314">
        <v>47</v>
      </c>
      <c r="Z51" s="304" t="s">
        <v>64</v>
      </c>
      <c r="AA51" s="311">
        <v>28</v>
      </c>
      <c r="AB51" s="304" t="s">
        <v>78</v>
      </c>
      <c r="AC51" s="329">
        <v>9</v>
      </c>
      <c r="AD51" s="131"/>
      <c r="AE51" s="124"/>
      <c r="AF51" s="124"/>
      <c r="AG51" s="124"/>
      <c r="AH51" s="124"/>
      <c r="AI51" s="124"/>
      <c r="AJ51" s="124"/>
      <c r="AK51" s="124"/>
      <c r="AO51" s="127"/>
    </row>
    <row r="52" spans="1:41" ht="18" customHeight="1">
      <c r="A52" s="535" t="s">
        <v>237</v>
      </c>
      <c r="B52" s="535"/>
      <c r="C52" s="535"/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127"/>
      <c r="R52" s="127"/>
      <c r="S52" s="127"/>
      <c r="T52" s="96"/>
      <c r="U52" s="98"/>
      <c r="V52" s="101"/>
      <c r="W52" s="311"/>
      <c r="X52" s="303" t="s">
        <v>51</v>
      </c>
      <c r="Y52" s="314">
        <v>275</v>
      </c>
      <c r="Z52" s="304" t="s">
        <v>65</v>
      </c>
      <c r="AA52" s="311">
        <v>52</v>
      </c>
      <c r="AB52" s="304" t="s">
        <v>79</v>
      </c>
      <c r="AC52" s="329">
        <v>10</v>
      </c>
      <c r="AD52" s="131"/>
      <c r="AE52" s="124"/>
      <c r="AF52" s="124"/>
      <c r="AG52" s="124"/>
      <c r="AH52" s="124"/>
      <c r="AI52" s="124"/>
      <c r="AJ52" s="124"/>
      <c r="AK52" s="124"/>
      <c r="AO52" s="127"/>
    </row>
    <row r="53" spans="1:41" ht="18" customHeight="1" thickBot="1">
      <c r="A53" s="97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5" t="s">
        <v>152</v>
      </c>
      <c r="Q53" s="127"/>
      <c r="R53" s="127"/>
      <c r="S53" s="127"/>
      <c r="T53" s="96"/>
      <c r="U53" s="98"/>
      <c r="V53" s="103" t="s">
        <v>38</v>
      </c>
      <c r="W53" s="311">
        <v>3751</v>
      </c>
      <c r="X53" s="303" t="s">
        <v>52</v>
      </c>
      <c r="Y53" s="314">
        <v>6</v>
      </c>
      <c r="Z53" s="304" t="s">
        <v>66</v>
      </c>
      <c r="AA53" s="311">
        <v>97</v>
      </c>
      <c r="AB53" s="304" t="s">
        <v>81</v>
      </c>
      <c r="AC53" s="329">
        <v>23</v>
      </c>
      <c r="AD53" s="131"/>
      <c r="AE53" s="124"/>
      <c r="AF53" s="124"/>
      <c r="AG53" s="124"/>
      <c r="AH53" s="124"/>
      <c r="AI53" s="124"/>
      <c r="AJ53" s="124"/>
      <c r="AK53" s="124"/>
      <c r="AN53" s="127"/>
      <c r="AO53" s="127"/>
    </row>
    <row r="54" spans="1:41" ht="18" customHeight="1">
      <c r="A54" s="536" t="s">
        <v>238</v>
      </c>
      <c r="B54" s="128" t="s">
        <v>153</v>
      </c>
      <c r="C54" s="128"/>
      <c r="D54" s="129"/>
      <c r="E54" s="128" t="s">
        <v>239</v>
      </c>
      <c r="F54" s="129"/>
      <c r="G54" s="128" t="s">
        <v>240</v>
      </c>
      <c r="H54" s="129"/>
      <c r="I54" s="128" t="s">
        <v>241</v>
      </c>
      <c r="J54" s="129"/>
      <c r="K54" s="128" t="s">
        <v>242</v>
      </c>
      <c r="L54" s="129"/>
      <c r="M54" s="128" t="s">
        <v>243</v>
      </c>
      <c r="N54" s="129"/>
      <c r="O54" s="128" t="s">
        <v>244</v>
      </c>
      <c r="P54" s="128"/>
      <c r="Q54" s="96"/>
      <c r="R54" s="127"/>
      <c r="S54" s="127"/>
      <c r="T54" s="96"/>
      <c r="U54" s="98"/>
      <c r="V54" s="103" t="s">
        <v>39</v>
      </c>
      <c r="W54" s="311">
        <v>566</v>
      </c>
      <c r="X54" s="303" t="s">
        <v>54</v>
      </c>
      <c r="Y54" s="314">
        <v>48</v>
      </c>
      <c r="Z54" s="304" t="s">
        <v>67</v>
      </c>
      <c r="AA54" s="311">
        <v>173</v>
      </c>
      <c r="AB54" s="304" t="s">
        <v>82</v>
      </c>
      <c r="AC54" s="329">
        <v>30</v>
      </c>
      <c r="AD54" s="131"/>
      <c r="AE54" s="124"/>
      <c r="AF54" s="124"/>
      <c r="AG54" s="124"/>
      <c r="AH54" s="124"/>
      <c r="AI54" s="124"/>
      <c r="AJ54" s="124"/>
      <c r="AK54" s="124"/>
      <c r="AN54" s="127"/>
      <c r="AO54" s="127"/>
    </row>
    <row r="55" spans="1:41" ht="18" customHeight="1">
      <c r="A55" s="537"/>
      <c r="B55" s="112" t="s">
        <v>149</v>
      </c>
      <c r="C55" s="130" t="s">
        <v>0</v>
      </c>
      <c r="D55" s="113" t="s">
        <v>1</v>
      </c>
      <c r="E55" s="130" t="s">
        <v>0</v>
      </c>
      <c r="F55" s="113" t="s">
        <v>1</v>
      </c>
      <c r="G55" s="113" t="s">
        <v>0</v>
      </c>
      <c r="H55" s="113" t="s">
        <v>1</v>
      </c>
      <c r="I55" s="113" t="s">
        <v>0</v>
      </c>
      <c r="J55" s="113" t="s">
        <v>1</v>
      </c>
      <c r="K55" s="113" t="s">
        <v>0</v>
      </c>
      <c r="L55" s="113" t="s">
        <v>1</v>
      </c>
      <c r="M55" s="113" t="s">
        <v>0</v>
      </c>
      <c r="N55" s="113" t="s">
        <v>1</v>
      </c>
      <c r="O55" s="113" t="s">
        <v>0</v>
      </c>
      <c r="P55" s="112" t="s">
        <v>1</v>
      </c>
      <c r="Q55" s="96"/>
      <c r="R55" s="127"/>
      <c r="S55" s="127"/>
      <c r="T55" s="96"/>
      <c r="U55" s="98"/>
      <c r="V55" s="103" t="s">
        <v>40</v>
      </c>
      <c r="W55" s="311">
        <v>1394</v>
      </c>
      <c r="X55" s="303" t="s">
        <v>55</v>
      </c>
      <c r="Y55" s="314">
        <v>110</v>
      </c>
      <c r="Z55" s="304" t="s">
        <v>69</v>
      </c>
      <c r="AA55" s="311">
        <v>20</v>
      </c>
      <c r="AB55" s="304" t="s">
        <v>83</v>
      </c>
      <c r="AC55" s="329">
        <v>37</v>
      </c>
      <c r="AD55" s="131"/>
      <c r="AE55" s="124"/>
      <c r="AF55" s="124"/>
      <c r="AG55" s="124"/>
      <c r="AH55" s="124"/>
      <c r="AI55" s="124"/>
      <c r="AJ55" s="124"/>
      <c r="AK55" s="124"/>
      <c r="AN55" s="127"/>
      <c r="AO55" s="127"/>
    </row>
    <row r="56" spans="1:40" ht="18" customHeight="1">
      <c r="A56" s="333" t="s">
        <v>412</v>
      </c>
      <c r="B56" s="393">
        <f>SUM(C56:D56)</f>
        <v>9867</v>
      </c>
      <c r="C56" s="393">
        <f aca="true" t="shared" si="4" ref="C56:D58">SUM(E56,G56,I56,K56,M56,O56,B63,D63,F63,H63,J63,L63,N63,B70,D70,F70,H70,J70,L70,N70)</f>
        <v>5287</v>
      </c>
      <c r="D56" s="393">
        <f t="shared" si="4"/>
        <v>4580</v>
      </c>
      <c r="E56" s="292">
        <v>33</v>
      </c>
      <c r="F56" s="292">
        <v>27</v>
      </c>
      <c r="G56" s="292">
        <v>2</v>
      </c>
      <c r="H56" s="292">
        <v>2</v>
      </c>
      <c r="I56" s="292">
        <v>8</v>
      </c>
      <c r="J56" s="292">
        <v>2</v>
      </c>
      <c r="K56" s="292">
        <v>16</v>
      </c>
      <c r="L56" s="292">
        <v>6</v>
      </c>
      <c r="M56" s="292">
        <v>29</v>
      </c>
      <c r="N56" s="292">
        <v>10</v>
      </c>
      <c r="O56" s="292">
        <v>31</v>
      </c>
      <c r="P56" s="292">
        <v>10</v>
      </c>
      <c r="Q56" s="98"/>
      <c r="T56" s="98"/>
      <c r="U56" s="98"/>
      <c r="V56" s="103" t="s">
        <v>41</v>
      </c>
      <c r="W56" s="311">
        <v>106</v>
      </c>
      <c r="X56" s="303" t="s">
        <v>56</v>
      </c>
      <c r="Y56" s="314">
        <v>249</v>
      </c>
      <c r="Z56" s="304" t="s">
        <v>70</v>
      </c>
      <c r="AA56" s="311">
        <v>16</v>
      </c>
      <c r="AB56" s="304" t="s">
        <v>84</v>
      </c>
      <c r="AC56" s="329">
        <v>16</v>
      </c>
      <c r="AD56" s="131"/>
      <c r="AE56" s="124"/>
      <c r="AF56" s="124"/>
      <c r="AG56" s="124"/>
      <c r="AH56" s="124"/>
      <c r="AI56" s="124"/>
      <c r="AJ56" s="124"/>
      <c r="AK56" s="124"/>
      <c r="AN56" s="127"/>
    </row>
    <row r="57" spans="1:40" ht="18" customHeight="1">
      <c r="A57" s="299">
        <v>12</v>
      </c>
      <c r="B57" s="24">
        <f>SUM(C57:D57)</f>
        <v>9391</v>
      </c>
      <c r="C57" s="24">
        <f t="shared" si="4"/>
        <v>5018</v>
      </c>
      <c r="D57" s="24">
        <f t="shared" si="4"/>
        <v>4373</v>
      </c>
      <c r="E57" s="234">
        <v>22</v>
      </c>
      <c r="F57" s="234">
        <v>19</v>
      </c>
      <c r="G57" s="234">
        <v>10</v>
      </c>
      <c r="H57" s="133" t="s">
        <v>101</v>
      </c>
      <c r="I57" s="234">
        <v>4</v>
      </c>
      <c r="J57" s="234">
        <v>2</v>
      </c>
      <c r="K57" s="234">
        <v>12</v>
      </c>
      <c r="L57" s="234">
        <v>3</v>
      </c>
      <c r="M57" s="234">
        <v>23</v>
      </c>
      <c r="N57" s="234">
        <v>9</v>
      </c>
      <c r="O57" s="234">
        <v>24</v>
      </c>
      <c r="P57" s="234">
        <v>14</v>
      </c>
      <c r="Q57" s="98"/>
      <c r="T57" s="98"/>
      <c r="U57" s="116"/>
      <c r="V57" s="117" t="s">
        <v>42</v>
      </c>
      <c r="W57" s="312">
        <v>173</v>
      </c>
      <c r="X57" s="306" t="s">
        <v>57</v>
      </c>
      <c r="Y57" s="315">
        <v>2</v>
      </c>
      <c r="Z57" s="307" t="s">
        <v>71</v>
      </c>
      <c r="AA57" s="312">
        <v>67</v>
      </c>
      <c r="AB57" s="307" t="s">
        <v>86</v>
      </c>
      <c r="AC57" s="330">
        <v>40</v>
      </c>
      <c r="AD57" s="131"/>
      <c r="AE57" s="124"/>
      <c r="AF57" s="124"/>
      <c r="AG57" s="124"/>
      <c r="AH57" s="124"/>
      <c r="AI57" s="124"/>
      <c r="AJ57" s="124"/>
      <c r="AK57" s="124"/>
      <c r="AN57" s="127"/>
    </row>
    <row r="58" spans="1:37" ht="18" customHeight="1">
      <c r="A58" s="298">
        <v>13</v>
      </c>
      <c r="B58" s="293">
        <f>SUM(C58:D58)</f>
        <v>9440</v>
      </c>
      <c r="C58" s="293">
        <f t="shared" si="4"/>
        <v>5097</v>
      </c>
      <c r="D58" s="293">
        <f t="shared" si="4"/>
        <v>4343</v>
      </c>
      <c r="E58" s="293">
        <v>30</v>
      </c>
      <c r="F58" s="293">
        <v>27</v>
      </c>
      <c r="G58" s="293">
        <v>2</v>
      </c>
      <c r="H58" s="294">
        <v>5</v>
      </c>
      <c r="I58" s="293">
        <v>5</v>
      </c>
      <c r="J58" s="293">
        <v>1</v>
      </c>
      <c r="K58" s="293">
        <v>14</v>
      </c>
      <c r="L58" s="293">
        <v>4</v>
      </c>
      <c r="M58" s="293">
        <v>30</v>
      </c>
      <c r="N58" s="293">
        <v>16</v>
      </c>
      <c r="O58" s="293">
        <v>32</v>
      </c>
      <c r="P58" s="293">
        <v>16</v>
      </c>
      <c r="Q58" s="98"/>
      <c r="T58" s="98"/>
      <c r="U58" s="232" t="s">
        <v>414</v>
      </c>
      <c r="V58" s="125"/>
      <c r="W58" s="132"/>
      <c r="X58" s="133"/>
      <c r="Y58" s="134"/>
      <c r="Z58" s="133"/>
      <c r="AA58" s="134"/>
      <c r="AB58" s="133"/>
      <c r="AC58" s="124"/>
      <c r="AD58" s="124"/>
      <c r="AE58" s="124"/>
      <c r="AF58" s="124"/>
      <c r="AG58" s="124"/>
      <c r="AH58" s="124"/>
      <c r="AI58" s="124"/>
      <c r="AJ58" s="124"/>
      <c r="AK58" s="124"/>
    </row>
    <row r="59" spans="1:37" ht="18" customHeight="1">
      <c r="A59" s="98"/>
      <c r="B59" s="125"/>
      <c r="C59" s="125"/>
      <c r="D59" s="125"/>
      <c r="T59" s="131"/>
      <c r="U59" s="91" t="s">
        <v>245</v>
      </c>
      <c r="V59" s="92"/>
      <c r="W59" s="92"/>
      <c r="X59" s="92"/>
      <c r="AD59" s="124"/>
      <c r="AE59" s="124"/>
      <c r="AF59" s="124"/>
      <c r="AG59" s="124"/>
      <c r="AH59" s="124"/>
      <c r="AI59" s="124"/>
      <c r="AJ59" s="124"/>
      <c r="AK59" s="124"/>
    </row>
    <row r="60" spans="20:37" ht="18" customHeight="1" thickBot="1">
      <c r="T60" s="131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</row>
    <row r="61" spans="1:60" ht="18" customHeight="1">
      <c r="A61" s="536" t="s">
        <v>238</v>
      </c>
      <c r="B61" s="128" t="s">
        <v>246</v>
      </c>
      <c r="C61" s="129"/>
      <c r="D61" s="128" t="s">
        <v>247</v>
      </c>
      <c r="E61" s="129"/>
      <c r="F61" s="128" t="s">
        <v>248</v>
      </c>
      <c r="G61" s="129"/>
      <c r="H61" s="128" t="s">
        <v>249</v>
      </c>
      <c r="I61" s="129"/>
      <c r="J61" s="128" t="s">
        <v>250</v>
      </c>
      <c r="K61" s="129"/>
      <c r="L61" s="128" t="s">
        <v>251</v>
      </c>
      <c r="M61" s="129"/>
      <c r="N61" s="128" t="s">
        <v>252</v>
      </c>
      <c r="O61" s="128"/>
      <c r="P61" s="98"/>
      <c r="Q61" s="127"/>
      <c r="R61" s="127"/>
      <c r="S61" s="127"/>
      <c r="T61" s="131"/>
      <c r="U61" s="127"/>
      <c r="V61" s="127"/>
      <c r="W61" s="230" t="s">
        <v>171</v>
      </c>
      <c r="X61" s="127"/>
      <c r="Y61" s="127"/>
      <c r="Z61" s="127"/>
      <c r="AA61" s="127"/>
      <c r="AB61" s="127"/>
      <c r="AC61" s="127"/>
      <c r="AD61" s="124"/>
      <c r="AE61" s="124"/>
      <c r="AF61" s="124"/>
      <c r="AG61" s="124"/>
      <c r="AH61" s="124"/>
      <c r="AI61" s="124"/>
      <c r="AJ61" s="124"/>
      <c r="AK61" s="124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</row>
    <row r="62" spans="1:60" ht="18" customHeight="1" thickBot="1">
      <c r="A62" s="524"/>
      <c r="B62" s="113" t="s">
        <v>0</v>
      </c>
      <c r="C62" s="113" t="s">
        <v>1</v>
      </c>
      <c r="D62" s="113" t="s">
        <v>0</v>
      </c>
      <c r="E62" s="113" t="s">
        <v>1</v>
      </c>
      <c r="F62" s="113" t="s">
        <v>0</v>
      </c>
      <c r="G62" s="113" t="s">
        <v>1</v>
      </c>
      <c r="H62" s="113" t="s">
        <v>0</v>
      </c>
      <c r="I62" s="113" t="s">
        <v>1</v>
      </c>
      <c r="J62" s="113" t="s">
        <v>0</v>
      </c>
      <c r="K62" s="113" t="s">
        <v>1</v>
      </c>
      <c r="L62" s="113" t="s">
        <v>0</v>
      </c>
      <c r="M62" s="113" t="s">
        <v>1</v>
      </c>
      <c r="N62" s="113" t="s">
        <v>0</v>
      </c>
      <c r="O62" s="112" t="s">
        <v>1</v>
      </c>
      <c r="P62" s="98"/>
      <c r="Q62" s="127"/>
      <c r="R62" s="127"/>
      <c r="S62" s="127"/>
      <c r="T62" s="131"/>
      <c r="U62" s="127"/>
      <c r="V62" s="127"/>
      <c r="W62" s="127"/>
      <c r="X62" s="127"/>
      <c r="Y62" s="127"/>
      <c r="Z62" s="127"/>
      <c r="AA62" s="95" t="s">
        <v>152</v>
      </c>
      <c r="AB62" s="127"/>
      <c r="AC62" s="127"/>
      <c r="AD62" s="124"/>
      <c r="AE62" s="124"/>
      <c r="AF62" s="124"/>
      <c r="AG62" s="124"/>
      <c r="AH62" s="124"/>
      <c r="AI62" s="124"/>
      <c r="AJ62" s="124"/>
      <c r="AK62" s="124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</row>
    <row r="63" spans="1:60" ht="18" customHeight="1">
      <c r="A63" s="334" t="s">
        <v>412</v>
      </c>
      <c r="B63" s="295">
        <v>31</v>
      </c>
      <c r="C63" s="292">
        <v>15</v>
      </c>
      <c r="D63" s="292">
        <v>32</v>
      </c>
      <c r="E63" s="292">
        <v>19</v>
      </c>
      <c r="F63" s="292">
        <v>73</v>
      </c>
      <c r="G63" s="292">
        <v>39</v>
      </c>
      <c r="H63" s="292">
        <v>133</v>
      </c>
      <c r="I63" s="292">
        <v>63</v>
      </c>
      <c r="J63" s="292">
        <v>214</v>
      </c>
      <c r="K63" s="292">
        <v>98</v>
      </c>
      <c r="L63" s="292">
        <v>262</v>
      </c>
      <c r="M63" s="292">
        <v>132</v>
      </c>
      <c r="N63" s="292">
        <v>339</v>
      </c>
      <c r="O63" s="292">
        <v>149</v>
      </c>
      <c r="P63" s="98"/>
      <c r="Q63" s="127"/>
      <c r="R63" s="127"/>
      <c r="S63" s="127"/>
      <c r="T63" s="131"/>
      <c r="U63" s="570" t="s">
        <v>288</v>
      </c>
      <c r="V63" s="571"/>
      <c r="W63" s="558" t="s">
        <v>150</v>
      </c>
      <c r="X63" s="558" t="s">
        <v>151</v>
      </c>
      <c r="Y63" s="231" t="s">
        <v>289</v>
      </c>
      <c r="Z63" s="558" t="s">
        <v>253</v>
      </c>
      <c r="AA63" s="558" t="s">
        <v>254</v>
      </c>
      <c r="AB63" s="512" t="s">
        <v>255</v>
      </c>
      <c r="AC63" s="96"/>
      <c r="AD63" s="124"/>
      <c r="AE63" s="124"/>
      <c r="AF63" s="124"/>
      <c r="AG63" s="124"/>
      <c r="AH63" s="124"/>
      <c r="AI63" s="124"/>
      <c r="AJ63" s="124"/>
      <c r="AK63" s="124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</row>
    <row r="64" spans="1:60" ht="18" customHeight="1">
      <c r="A64" s="109">
        <v>12</v>
      </c>
      <c r="B64" s="296">
        <v>29</v>
      </c>
      <c r="C64" s="234">
        <v>20</v>
      </c>
      <c r="D64" s="234">
        <v>33</v>
      </c>
      <c r="E64" s="234">
        <v>23</v>
      </c>
      <c r="F64" s="234">
        <v>56</v>
      </c>
      <c r="G64" s="234">
        <v>19</v>
      </c>
      <c r="H64" s="234">
        <v>104</v>
      </c>
      <c r="I64" s="234">
        <v>53</v>
      </c>
      <c r="J64" s="234">
        <v>216</v>
      </c>
      <c r="K64" s="234">
        <v>126</v>
      </c>
      <c r="L64" s="234">
        <v>256</v>
      </c>
      <c r="M64" s="234">
        <v>126</v>
      </c>
      <c r="N64" s="234">
        <v>328</v>
      </c>
      <c r="O64" s="234">
        <v>167</v>
      </c>
      <c r="P64" s="98"/>
      <c r="Q64" s="127"/>
      <c r="R64" s="127"/>
      <c r="S64" s="127"/>
      <c r="T64" s="131"/>
      <c r="U64" s="572"/>
      <c r="V64" s="573"/>
      <c r="W64" s="438"/>
      <c r="X64" s="438"/>
      <c r="Y64" s="135" t="s">
        <v>256</v>
      </c>
      <c r="Z64" s="438"/>
      <c r="AA64" s="438"/>
      <c r="AB64" s="532"/>
      <c r="AC64" s="96"/>
      <c r="AE64" s="124"/>
      <c r="AF64" s="124"/>
      <c r="AG64" s="124"/>
      <c r="AH64" s="124"/>
      <c r="AI64" s="124"/>
      <c r="AJ64" s="124"/>
      <c r="AK64" s="124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</row>
    <row r="65" spans="1:60" ht="18" customHeight="1">
      <c r="A65" s="335">
        <v>13</v>
      </c>
      <c r="B65" s="297">
        <v>29</v>
      </c>
      <c r="C65" s="293">
        <v>18</v>
      </c>
      <c r="D65" s="293">
        <v>47</v>
      </c>
      <c r="E65" s="293">
        <v>21</v>
      </c>
      <c r="F65" s="293">
        <v>59</v>
      </c>
      <c r="G65" s="293">
        <v>25</v>
      </c>
      <c r="H65" s="293">
        <v>87</v>
      </c>
      <c r="I65" s="293">
        <v>55</v>
      </c>
      <c r="J65" s="293">
        <v>234</v>
      </c>
      <c r="K65" s="293">
        <v>100</v>
      </c>
      <c r="L65" s="293">
        <v>237</v>
      </c>
      <c r="M65" s="293">
        <v>105</v>
      </c>
      <c r="N65" s="293">
        <v>350</v>
      </c>
      <c r="O65" s="293">
        <v>145</v>
      </c>
      <c r="P65" s="98"/>
      <c r="Q65" s="127"/>
      <c r="R65" s="127"/>
      <c r="S65" s="127"/>
      <c r="T65" s="131"/>
      <c r="U65" s="233"/>
      <c r="V65" s="327" t="s">
        <v>401</v>
      </c>
      <c r="W65" s="323">
        <v>7274</v>
      </c>
      <c r="X65" s="324">
        <v>2698</v>
      </c>
      <c r="Y65" s="324">
        <v>1217</v>
      </c>
      <c r="Z65" s="324">
        <v>237</v>
      </c>
      <c r="AA65" s="324">
        <v>1832</v>
      </c>
      <c r="AB65" s="324">
        <v>1290</v>
      </c>
      <c r="AC65" s="96"/>
      <c r="AE65" s="124"/>
      <c r="AF65" s="124"/>
      <c r="AG65" s="124"/>
      <c r="AH65" s="124"/>
      <c r="AI65" s="124"/>
      <c r="AJ65" s="124"/>
      <c r="AK65" s="124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</row>
    <row r="66" spans="1:60" ht="18" customHeight="1">
      <c r="A66" s="13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Q66" s="127"/>
      <c r="R66" s="127"/>
      <c r="S66" s="127"/>
      <c r="T66" s="131"/>
      <c r="U66" s="321"/>
      <c r="V66" s="109">
        <v>11</v>
      </c>
      <c r="W66" s="305">
        <v>7715</v>
      </c>
      <c r="X66" s="263">
        <v>2643</v>
      </c>
      <c r="Y66" s="263">
        <v>1315</v>
      </c>
      <c r="Z66" s="263">
        <v>218</v>
      </c>
      <c r="AA66" s="263">
        <v>2157</v>
      </c>
      <c r="AB66" s="263">
        <v>1382</v>
      </c>
      <c r="AC66" s="96"/>
      <c r="AD66" s="124"/>
      <c r="AE66" s="124"/>
      <c r="AF66" s="124"/>
      <c r="AG66" s="124"/>
      <c r="AH66" s="124"/>
      <c r="AI66" s="124"/>
      <c r="AJ66" s="124"/>
      <c r="AK66" s="124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</row>
    <row r="67" spans="1:60" ht="18" customHeight="1" thickBot="1">
      <c r="A67" s="127"/>
      <c r="B67" s="93"/>
      <c r="C67" s="93"/>
      <c r="D67" s="93"/>
      <c r="E67" s="93"/>
      <c r="F67" s="93"/>
      <c r="G67" s="93"/>
      <c r="H67" s="93"/>
      <c r="I67" s="93"/>
      <c r="J67" s="93"/>
      <c r="K67" s="93"/>
      <c r="O67" s="95"/>
      <c r="Q67" s="127"/>
      <c r="R67" s="127"/>
      <c r="S67" s="127"/>
      <c r="T67" s="131"/>
      <c r="U67" s="321"/>
      <c r="V67" s="109">
        <v>12</v>
      </c>
      <c r="W67" s="305">
        <v>8186</v>
      </c>
      <c r="X67" s="263">
        <v>2571</v>
      </c>
      <c r="Y67" s="263">
        <v>1583</v>
      </c>
      <c r="Z67" s="263">
        <v>213</v>
      </c>
      <c r="AA67" s="263">
        <v>2265</v>
      </c>
      <c r="AB67" s="263">
        <v>1554</v>
      </c>
      <c r="AC67" s="96"/>
      <c r="AD67" s="124"/>
      <c r="AE67" s="124"/>
      <c r="AF67" s="124"/>
      <c r="AG67" s="124"/>
      <c r="AH67" s="124"/>
      <c r="AI67" s="124"/>
      <c r="AJ67" s="124"/>
      <c r="AK67" s="124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</row>
    <row r="68" spans="1:60" ht="18" customHeight="1">
      <c r="A68" s="536" t="s">
        <v>257</v>
      </c>
      <c r="B68" s="128" t="s">
        <v>258</v>
      </c>
      <c r="C68" s="129"/>
      <c r="D68" s="128" t="s">
        <v>259</v>
      </c>
      <c r="E68" s="129"/>
      <c r="F68" s="128" t="s">
        <v>260</v>
      </c>
      <c r="G68" s="129"/>
      <c r="H68" s="538" t="s">
        <v>261</v>
      </c>
      <c r="I68" s="464"/>
      <c r="J68" s="538" t="s">
        <v>262</v>
      </c>
      <c r="K68" s="464"/>
      <c r="L68" s="538" t="s">
        <v>154</v>
      </c>
      <c r="M68" s="464"/>
      <c r="N68" s="128" t="s">
        <v>155</v>
      </c>
      <c r="O68" s="128"/>
      <c r="P68" s="98"/>
      <c r="Q68" s="127"/>
      <c r="R68" s="127"/>
      <c r="S68" s="127"/>
      <c r="T68" s="131"/>
      <c r="U68" s="321"/>
      <c r="V68" s="109">
        <v>13</v>
      </c>
      <c r="W68" s="305">
        <v>8374</v>
      </c>
      <c r="X68" s="263">
        <v>2482</v>
      </c>
      <c r="Y68" s="263">
        <v>1858</v>
      </c>
      <c r="Z68" s="263">
        <v>220</v>
      </c>
      <c r="AA68" s="263">
        <v>2039</v>
      </c>
      <c r="AB68" s="263">
        <v>1775</v>
      </c>
      <c r="AC68" s="96"/>
      <c r="AD68" s="124"/>
      <c r="AE68" s="124"/>
      <c r="AF68" s="124"/>
      <c r="AG68" s="124"/>
      <c r="AH68" s="124"/>
      <c r="AI68" s="124"/>
      <c r="AJ68" s="124"/>
      <c r="AK68" s="124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</row>
    <row r="69" spans="1:60" ht="18" customHeight="1">
      <c r="A69" s="524"/>
      <c r="B69" s="113" t="s">
        <v>0</v>
      </c>
      <c r="C69" s="113" t="s">
        <v>1</v>
      </c>
      <c r="D69" s="113" t="s">
        <v>0</v>
      </c>
      <c r="E69" s="113" t="s">
        <v>1</v>
      </c>
      <c r="F69" s="113" t="s">
        <v>0</v>
      </c>
      <c r="G69" s="113" t="s">
        <v>1</v>
      </c>
      <c r="H69" s="113" t="s">
        <v>0</v>
      </c>
      <c r="I69" s="113" t="s">
        <v>1</v>
      </c>
      <c r="J69" s="113" t="s">
        <v>0</v>
      </c>
      <c r="K69" s="130" t="s">
        <v>1</v>
      </c>
      <c r="L69" s="113" t="s">
        <v>0</v>
      </c>
      <c r="M69" s="113" t="s">
        <v>1</v>
      </c>
      <c r="N69" s="113" t="s">
        <v>0</v>
      </c>
      <c r="O69" s="112" t="s">
        <v>1</v>
      </c>
      <c r="P69" s="98"/>
      <c r="Q69" s="127"/>
      <c r="R69" s="127"/>
      <c r="S69" s="127"/>
      <c r="T69" s="131"/>
      <c r="U69" s="322"/>
      <c r="V69" s="300">
        <v>14</v>
      </c>
      <c r="W69" s="403">
        <f>SUM(X69:AB69)</f>
        <v>8609</v>
      </c>
      <c r="X69" s="325">
        <v>2418</v>
      </c>
      <c r="Y69" s="326">
        <v>2217</v>
      </c>
      <c r="Z69" s="326">
        <v>213</v>
      </c>
      <c r="AA69" s="326">
        <v>1907</v>
      </c>
      <c r="AB69" s="326">
        <v>1854</v>
      </c>
      <c r="AC69" s="96"/>
      <c r="AD69" s="124"/>
      <c r="AE69" s="124"/>
      <c r="AF69" s="124"/>
      <c r="AG69" s="124"/>
      <c r="AH69" s="124"/>
      <c r="AI69" s="124"/>
      <c r="AJ69" s="124"/>
      <c r="AK69" s="124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</row>
    <row r="70" spans="1:60" ht="18" customHeight="1">
      <c r="A70" s="334" t="s">
        <v>413</v>
      </c>
      <c r="B70" s="295">
        <v>546</v>
      </c>
      <c r="C70" s="292">
        <v>292</v>
      </c>
      <c r="D70" s="292">
        <v>726</v>
      </c>
      <c r="E70" s="292">
        <v>421</v>
      </c>
      <c r="F70" s="292">
        <v>804</v>
      </c>
      <c r="G70" s="292">
        <v>592</v>
      </c>
      <c r="H70" s="292">
        <v>880</v>
      </c>
      <c r="I70" s="292">
        <v>804</v>
      </c>
      <c r="J70" s="292">
        <v>701</v>
      </c>
      <c r="K70" s="292">
        <v>1018</v>
      </c>
      <c r="L70" s="292">
        <v>427</v>
      </c>
      <c r="M70" s="292">
        <v>881</v>
      </c>
      <c r="N70" s="134" t="s">
        <v>101</v>
      </c>
      <c r="O70" s="134" t="s">
        <v>101</v>
      </c>
      <c r="P70" s="98"/>
      <c r="Q70" s="127"/>
      <c r="R70" s="127"/>
      <c r="S70" s="127"/>
      <c r="T70" s="131"/>
      <c r="U70" s="232" t="s">
        <v>414</v>
      </c>
      <c r="V70" s="137"/>
      <c r="W70" s="137"/>
      <c r="X70" s="137"/>
      <c r="Y70" s="137"/>
      <c r="Z70" s="137"/>
      <c r="AA70" s="137"/>
      <c r="AB70" s="137"/>
      <c r="AC70" s="96"/>
      <c r="AD70" s="124"/>
      <c r="AE70" s="124"/>
      <c r="AF70" s="124"/>
      <c r="AG70" s="124"/>
      <c r="AH70" s="124"/>
      <c r="AI70" s="124"/>
      <c r="AJ70" s="124"/>
      <c r="AK70" s="124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</row>
    <row r="71" spans="1:60" ht="18" customHeight="1">
      <c r="A71" s="109">
        <v>12</v>
      </c>
      <c r="B71" s="296">
        <v>553</v>
      </c>
      <c r="C71" s="234">
        <v>244</v>
      </c>
      <c r="D71" s="234">
        <v>690</v>
      </c>
      <c r="E71" s="234">
        <v>375</v>
      </c>
      <c r="F71" s="234">
        <v>749</v>
      </c>
      <c r="G71" s="234">
        <v>546</v>
      </c>
      <c r="H71" s="234">
        <v>829</v>
      </c>
      <c r="I71" s="234">
        <v>754</v>
      </c>
      <c r="J71" s="234">
        <v>673</v>
      </c>
      <c r="K71" s="234">
        <v>960</v>
      </c>
      <c r="L71" s="234">
        <v>407</v>
      </c>
      <c r="M71" s="234">
        <v>913</v>
      </c>
      <c r="N71" s="133" t="s">
        <v>101</v>
      </c>
      <c r="O71" s="133" t="s">
        <v>101</v>
      </c>
      <c r="P71" s="98"/>
      <c r="Q71" s="127"/>
      <c r="R71" s="127"/>
      <c r="S71" s="127"/>
      <c r="T71" s="96"/>
      <c r="U71" s="91" t="s">
        <v>263</v>
      </c>
      <c r="V71" s="96"/>
      <c r="W71" s="96"/>
      <c r="X71" s="96"/>
      <c r="Y71" s="96"/>
      <c r="Z71" s="96"/>
      <c r="AA71" s="96"/>
      <c r="AB71" s="96"/>
      <c r="AC71" s="127"/>
      <c r="AD71" s="124"/>
      <c r="AE71" s="124"/>
      <c r="AF71" s="124"/>
      <c r="AG71" s="124"/>
      <c r="AH71" s="124"/>
      <c r="AI71" s="124"/>
      <c r="AJ71" s="124"/>
      <c r="AK71" s="124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</row>
    <row r="72" spans="1:60" ht="18" customHeight="1">
      <c r="A72" s="335">
        <v>13</v>
      </c>
      <c r="B72" s="297">
        <v>497</v>
      </c>
      <c r="C72" s="293">
        <v>271</v>
      </c>
      <c r="D72" s="293">
        <v>708</v>
      </c>
      <c r="E72" s="293">
        <v>349</v>
      </c>
      <c r="F72" s="293">
        <v>830</v>
      </c>
      <c r="G72" s="293">
        <v>533</v>
      </c>
      <c r="H72" s="293">
        <v>791</v>
      </c>
      <c r="I72" s="293">
        <v>748</v>
      </c>
      <c r="J72" s="293">
        <v>685</v>
      </c>
      <c r="K72" s="293">
        <v>919</v>
      </c>
      <c r="L72" s="293">
        <v>430</v>
      </c>
      <c r="M72" s="293">
        <v>985</v>
      </c>
      <c r="N72" s="235" t="s">
        <v>101</v>
      </c>
      <c r="O72" s="235" t="s">
        <v>101</v>
      </c>
      <c r="P72" s="98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</row>
    <row r="73" spans="1:60" ht="18" customHeight="1">
      <c r="A73" s="138" t="s">
        <v>169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AC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</row>
    <row r="74" spans="1:60" ht="1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AD74" s="127"/>
      <c r="AE74" s="127"/>
      <c r="AF74" s="127"/>
      <c r="AG74" s="127"/>
      <c r="AH74" s="127"/>
      <c r="AI74" s="127"/>
      <c r="AJ74" s="127"/>
      <c r="AK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</row>
    <row r="75" spans="1:60" ht="1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AD75" s="127"/>
      <c r="AE75" s="127"/>
      <c r="AF75" s="127"/>
      <c r="AG75" s="127"/>
      <c r="AH75" s="127"/>
      <c r="AI75" s="127"/>
      <c r="AJ75" s="127"/>
      <c r="AK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</row>
    <row r="76" spans="1:60" ht="1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AD76" s="127"/>
      <c r="AE76" s="127"/>
      <c r="AF76" s="127"/>
      <c r="AG76" s="127"/>
      <c r="AH76" s="127"/>
      <c r="AI76" s="127"/>
      <c r="AJ76" s="127"/>
      <c r="AK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</row>
    <row r="77" spans="1:60" ht="1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AD77" s="127"/>
      <c r="AE77" s="127"/>
      <c r="AF77" s="127"/>
      <c r="AG77" s="127"/>
      <c r="AH77" s="127"/>
      <c r="AI77" s="127"/>
      <c r="AJ77" s="127"/>
      <c r="AK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</row>
    <row r="78" spans="1:60" ht="1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AD78" s="127"/>
      <c r="AE78" s="127"/>
      <c r="AF78" s="127"/>
      <c r="AG78" s="127"/>
      <c r="AH78" s="127"/>
      <c r="AI78" s="127"/>
      <c r="AJ78" s="127"/>
      <c r="AK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</row>
    <row r="79" spans="1:60" ht="1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AD79" s="127"/>
      <c r="AE79" s="127"/>
      <c r="AF79" s="127"/>
      <c r="AG79" s="127"/>
      <c r="AH79" s="127"/>
      <c r="AI79" s="127"/>
      <c r="AJ79" s="127"/>
      <c r="AK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</row>
    <row r="80" spans="1:60" ht="1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AD80" s="127"/>
      <c r="AE80" s="127"/>
      <c r="AF80" s="127"/>
      <c r="AG80" s="127"/>
      <c r="AH80" s="127"/>
      <c r="AI80" s="127"/>
      <c r="AJ80" s="127"/>
      <c r="AK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</row>
    <row r="81" spans="1:60" ht="1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AD81" s="127"/>
      <c r="AE81" s="127"/>
      <c r="AF81" s="127"/>
      <c r="AG81" s="127"/>
      <c r="AH81" s="127"/>
      <c r="AI81" s="127"/>
      <c r="AJ81" s="127"/>
      <c r="AK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</row>
    <row r="82" spans="1:60" ht="1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AD82" s="127"/>
      <c r="AE82" s="127"/>
      <c r="AF82" s="127"/>
      <c r="AG82" s="127"/>
      <c r="AH82" s="127"/>
      <c r="AI82" s="127"/>
      <c r="AJ82" s="127"/>
      <c r="AK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</row>
    <row r="83" spans="1:60" ht="1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AD83" s="127"/>
      <c r="AE83" s="127"/>
      <c r="AF83" s="127"/>
      <c r="AG83" s="127"/>
      <c r="AH83" s="127"/>
      <c r="AI83" s="127"/>
      <c r="AJ83" s="127"/>
      <c r="AK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</row>
    <row r="84" spans="1:60" ht="1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AD84" s="127"/>
      <c r="AE84" s="127"/>
      <c r="AF84" s="127"/>
      <c r="AG84" s="127"/>
      <c r="AH84" s="127"/>
      <c r="AI84" s="127"/>
      <c r="AJ84" s="127"/>
      <c r="AK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</row>
    <row r="85" spans="1:60" ht="1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D85" s="127"/>
      <c r="AE85" s="127"/>
      <c r="AF85" s="127"/>
      <c r="AG85" s="127"/>
      <c r="AH85" s="127"/>
      <c r="AI85" s="127"/>
      <c r="AJ85" s="127"/>
      <c r="AK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</row>
    <row r="86" spans="1:60" ht="1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</row>
    <row r="87" spans="1:60" ht="1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</row>
    <row r="88" spans="1:60" ht="1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AC88" s="127"/>
      <c r="AD88" s="127"/>
      <c r="AE88" s="127"/>
      <c r="AF88" s="127"/>
      <c r="AG88" s="127"/>
      <c r="AH88" s="127"/>
      <c r="AI88" s="127"/>
      <c r="AJ88" s="127"/>
      <c r="AK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</row>
    <row r="89" spans="1:60" ht="1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AD89" s="127"/>
      <c r="AE89" s="127"/>
      <c r="AF89" s="127"/>
      <c r="AG89" s="127"/>
      <c r="AH89" s="127"/>
      <c r="AI89" s="127"/>
      <c r="AJ89" s="127"/>
      <c r="AK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</row>
    <row r="90" spans="1:60" ht="1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</row>
    <row r="91" spans="1:60" ht="1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</row>
    <row r="92" spans="1:60" ht="14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</row>
    <row r="93" spans="17:60" ht="14.25">
      <c r="Q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</row>
    <row r="94" spans="43:60" ht="14.25"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</row>
  </sheetData>
  <sheetProtection/>
  <mergeCells count="92">
    <mergeCell ref="B12:D12"/>
    <mergeCell ref="B13:D13"/>
    <mergeCell ref="B17:D17"/>
    <mergeCell ref="A51:P51"/>
    <mergeCell ref="W44:W45"/>
    <mergeCell ref="E27:G27"/>
    <mergeCell ref="H27:J27"/>
    <mergeCell ref="A25:A27"/>
    <mergeCell ref="H28:J28"/>
    <mergeCell ref="K28:M28"/>
    <mergeCell ref="B18:D18"/>
    <mergeCell ref="B19:D19"/>
    <mergeCell ref="U63:V64"/>
    <mergeCell ref="W63:W64"/>
    <mergeCell ref="B20:D20"/>
    <mergeCell ref="B25:J25"/>
    <mergeCell ref="Q28:S28"/>
    <mergeCell ref="N25:P27"/>
    <mergeCell ref="B28:D28"/>
    <mergeCell ref="E28:G28"/>
    <mergeCell ref="AB63:AB64"/>
    <mergeCell ref="Z63:Z64"/>
    <mergeCell ref="AA63:AA64"/>
    <mergeCell ref="K19:M19"/>
    <mergeCell ref="K20:M20"/>
    <mergeCell ref="K25:M27"/>
    <mergeCell ref="X63:X64"/>
    <mergeCell ref="A52:P52"/>
    <mergeCell ref="B26:J26"/>
    <mergeCell ref="B27:D27"/>
    <mergeCell ref="H68:I68"/>
    <mergeCell ref="J68:K68"/>
    <mergeCell ref="L68:M68"/>
    <mergeCell ref="A54:A55"/>
    <mergeCell ref="A61:A62"/>
    <mergeCell ref="A68:A69"/>
    <mergeCell ref="K18:M18"/>
    <mergeCell ref="B15:D15"/>
    <mergeCell ref="B8:D8"/>
    <mergeCell ref="E8:G8"/>
    <mergeCell ref="H8:J8"/>
    <mergeCell ref="B14:D14"/>
    <mergeCell ref="B16:D16"/>
    <mergeCell ref="K12:M12"/>
    <mergeCell ref="K10:M10"/>
    <mergeCell ref="K13:M13"/>
    <mergeCell ref="B9:D9"/>
    <mergeCell ref="W5:Y5"/>
    <mergeCell ref="Q8:S8"/>
    <mergeCell ref="K8:M8"/>
    <mergeCell ref="K9:M9"/>
    <mergeCell ref="K17:M17"/>
    <mergeCell ref="K14:M14"/>
    <mergeCell ref="K15:M15"/>
    <mergeCell ref="K16:M16"/>
    <mergeCell ref="B11:D11"/>
    <mergeCell ref="K11:M11"/>
    <mergeCell ref="B10:D10"/>
    <mergeCell ref="Z5:AB5"/>
    <mergeCell ref="AC5:AD5"/>
    <mergeCell ref="B6:D7"/>
    <mergeCell ref="E6:G7"/>
    <mergeCell ref="H6:J7"/>
    <mergeCell ref="K6:M7"/>
    <mergeCell ref="N6:P7"/>
    <mergeCell ref="W6:W8"/>
    <mergeCell ref="AC6:AC8"/>
    <mergeCell ref="N8:P8"/>
    <mergeCell ref="A2:S2"/>
    <mergeCell ref="U2:AD2"/>
    <mergeCell ref="A3:S3"/>
    <mergeCell ref="A5:A7"/>
    <mergeCell ref="B5:J5"/>
    <mergeCell ref="K5:S5"/>
    <mergeCell ref="U5:V8"/>
    <mergeCell ref="X6:X8"/>
    <mergeCell ref="AD6:AD8"/>
    <mergeCell ref="AA6:AA8"/>
    <mergeCell ref="Y44:Y45"/>
    <mergeCell ref="X44:X45"/>
    <mergeCell ref="AC44:AC45"/>
    <mergeCell ref="Z44:Z45"/>
    <mergeCell ref="AA44:AA45"/>
    <mergeCell ref="AB44:AB45"/>
    <mergeCell ref="AB6:AB8"/>
    <mergeCell ref="Y6:Y8"/>
    <mergeCell ref="Z6:Z8"/>
    <mergeCell ref="Q6:S7"/>
    <mergeCell ref="N28:P28"/>
    <mergeCell ref="U44:V45"/>
    <mergeCell ref="Q25:S27"/>
    <mergeCell ref="U9:V9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2012-03-15T00:36:12Z</cp:lastPrinted>
  <dcterms:created xsi:type="dcterms:W3CDTF">1997-12-02T04:37:42Z</dcterms:created>
  <dcterms:modified xsi:type="dcterms:W3CDTF">2012-07-05T05:55:31Z</dcterms:modified>
  <cp:category/>
  <cp:version/>
  <cp:contentType/>
  <cp:contentStatus/>
</cp:coreProperties>
</file>