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90" yWindow="65521" windowWidth="8235" windowHeight="5985" activeTab="5"/>
  </bookViews>
  <sheets>
    <sheet name="１２０" sheetId="1" r:id="rId1"/>
    <sheet name="１２２" sheetId="2" r:id="rId2"/>
    <sheet name="１２４" sheetId="3" r:id="rId3"/>
    <sheet name="１２６" sheetId="4" r:id="rId4"/>
    <sheet name="１２８" sheetId="5" r:id="rId5"/>
    <sheet name="１３０" sheetId="6" r:id="rId6"/>
  </sheets>
  <definedNames>
    <definedName name="_xlnm.Print_Area" localSheetId="3">'１２６'!$A$1:$R$41</definedName>
    <definedName name="_xlnm.Print_Area" localSheetId="5">'１３０'!$A$1:$W$54</definedName>
  </definedNames>
  <calcPr fullCalcOnLoad="1"/>
</workbook>
</file>

<file path=xl/sharedStrings.xml><?xml version="1.0" encoding="utf-8"?>
<sst xmlns="http://schemas.openxmlformats.org/spreadsheetml/2006/main" count="986" uniqueCount="387">
  <si>
    <t>―</t>
  </si>
  <si>
    <t>120　商業及び貿易</t>
  </si>
  <si>
    <t>商業及び貿易　121</t>
  </si>
  <si>
    <t>産　　　　業　　　　分　　　　類</t>
  </si>
  <si>
    <t>商　　　　　店　　　　　数</t>
  </si>
  <si>
    <t>従　業　者　数</t>
  </si>
  <si>
    <t>年　間　商　品　販　売　額</t>
  </si>
  <si>
    <t>商　店　数</t>
  </si>
  <si>
    <t>構　成　比</t>
  </si>
  <si>
    <t>従 業 者 数</t>
  </si>
  <si>
    <t>年間商品販売額</t>
  </si>
  <si>
    <t>実  数</t>
  </si>
  <si>
    <t>増減率</t>
  </si>
  <si>
    <t>店</t>
  </si>
  <si>
    <t>店</t>
  </si>
  <si>
    <t>人</t>
  </si>
  <si>
    <t>万円</t>
  </si>
  <si>
    <t>合計</t>
  </si>
  <si>
    <t>卸売業計</t>
  </si>
  <si>
    <t>各種商品卸売業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</si>
  <si>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</si>
  <si>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</si>
  <si>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</si>
  <si>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</si>
  <si>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</si>
  <si>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</si>
  <si>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</si>
  <si>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</si>
  <si>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</si>
  <si>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</si>
  <si>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</si>
  <si>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</si>
  <si>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</si>
  <si>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</si>
  <si>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</si>
  <si>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小売業計</t>
  </si>
  <si>
    <t>各種商品小売業</t>
  </si>
  <si>
    <t>飲食料品小売業</t>
  </si>
  <si>
    <t>自動車・自転車小売業</t>
  </si>
  <si>
    <t>その他の小売業</t>
  </si>
  <si>
    <t>産業分類</t>
  </si>
  <si>
    <t>商　　　　　　　　　　　　　　　　　店　　　　　　　　　　　　　　　　　数</t>
  </si>
  <si>
    <t>計</t>
  </si>
  <si>
    <t>10時間以上12時間未満</t>
  </si>
  <si>
    <t>12時間以上14時間未満</t>
  </si>
  <si>
    <t>終　日　営　業</t>
  </si>
  <si>
    <t>（時間階級別構成比）</t>
  </si>
  <si>
    <t>（産業別構成比）</t>
  </si>
  <si>
    <t>各種商品小売業</t>
  </si>
  <si>
    <t>飲食料品小売業</t>
  </si>
  <si>
    <t>―</t>
  </si>
  <si>
    <t>織物・衣服・身の回り品小売業</t>
  </si>
  <si>
    <t>注　　牛乳小売業、新聞小売業は開店、閉店時刻を調査していないので、含まれていない。</t>
  </si>
  <si>
    <t>１１　　　商　　　　業　　　　及　　　　び　　　　貿　　　　易</t>
  </si>
  <si>
    <t>６９　　商　　　　　　　　　　　　　　　　　業</t>
  </si>
  <si>
    <t>６９　　　　商　　　　　　　　　　　　　　業（つ　づ　き）</t>
  </si>
  <si>
    <t>122 商業及び貿易</t>
  </si>
  <si>
    <t>商業及び貿易 123</t>
  </si>
  <si>
    <t>６９　　商                     業 （つ づ き）</t>
  </si>
  <si>
    <t>産　　　業　　　分　　　類</t>
  </si>
  <si>
    <t>調　査　商　店　数</t>
  </si>
  <si>
    <t>売　場　面　積</t>
  </si>
  <si>
    <t>構　成　比</t>
  </si>
  <si>
    <t>店</t>
  </si>
  <si>
    <t>㎡</t>
  </si>
  <si>
    <t>％</t>
  </si>
  <si>
    <t>小　　売　　業　　計</t>
  </si>
  <si>
    <t>その他の各種商品小売業</t>
  </si>
  <si>
    <t>呉服・服地・寝具小売業</t>
  </si>
  <si>
    <t>男 子 服 小 売 業</t>
  </si>
  <si>
    <t>婦人・子供服小売業</t>
  </si>
  <si>
    <t>その他の織物・衣服・身の回り品小売業</t>
  </si>
  <si>
    <t>各種食料品小売業</t>
  </si>
  <si>
    <t>酒   小   売   業</t>
  </si>
  <si>
    <t>食  肉  小  売  業</t>
  </si>
  <si>
    <t>鮮  魚  小  売  業</t>
  </si>
  <si>
    <t>野菜・果実小売業</t>
  </si>
  <si>
    <t>菓子・パン小売業</t>
  </si>
  <si>
    <t>米 穀 類 小 売 業</t>
  </si>
  <si>
    <t>その他の飲食料品小売業</t>
  </si>
  <si>
    <t xml:space="preserve">自 動 車 小 売 業 </t>
  </si>
  <si>
    <t xml:space="preserve">自 転 車 小 売 業 </t>
  </si>
  <si>
    <t>家具・建具・畳小売業</t>
  </si>
  <si>
    <t>その他のじゅう器小売業</t>
  </si>
  <si>
    <t>医薬品・化粧品小売業</t>
  </si>
  <si>
    <t xml:space="preserve">農 耕 用 品 小 売 業 </t>
  </si>
  <si>
    <t>燃  料  小  売  業</t>
  </si>
  <si>
    <t>書籍・文房具小売業</t>
  </si>
  <si>
    <t>ｽﾎﾟｰﾂ用品･がん具･娯楽用品･楽器小売業</t>
  </si>
  <si>
    <t>写真機・写真材料小売業</t>
  </si>
  <si>
    <t>時計・眼鏡・光学機械小売業</t>
  </si>
  <si>
    <t>他に分類されない小売業</t>
  </si>
  <si>
    <t>124 商業及び貿易</t>
  </si>
  <si>
    <t>商業及び貿易 125</t>
  </si>
  <si>
    <t>６９　　商                        業 （つ づ き）</t>
  </si>
  <si>
    <t>産　　　　業　　　　分　　　　類</t>
  </si>
  <si>
    <t>商　　　　　　　店　　　　　　　数</t>
  </si>
  <si>
    <t>年　  　間          商品販売額</t>
  </si>
  <si>
    <t>計</t>
  </si>
  <si>
    <t>経 営 組 織 別</t>
  </si>
  <si>
    <t>従　　業　　者　　規　　模　　別</t>
  </si>
  <si>
    <t>売 場 面 積</t>
  </si>
  <si>
    <t>法　　人</t>
  </si>
  <si>
    <t>個　　人</t>
  </si>
  <si>
    <t>（小売業のみ）</t>
  </si>
  <si>
    <t>人</t>
  </si>
  <si>
    <t>万円</t>
  </si>
  <si>
    <t>合　　　　　　　　　計</t>
  </si>
  <si>
    <t>卸　　売　　業　　計</t>
  </si>
  <si>
    <t xml:space="preserve">各 種 商 品 卸 売 業 </t>
  </si>
  <si>
    <t xml:space="preserve">繊 維・衣 服 等 卸 売 業 </t>
  </si>
  <si>
    <t>繊維品卸売業(衣服・身の回り品を除く)</t>
  </si>
  <si>
    <t>衣服・身の回り品卸売業</t>
  </si>
  <si>
    <t>飲　食　料　品　卸　売　業</t>
  </si>
  <si>
    <t>農畜産物・水産物卸売業</t>
  </si>
  <si>
    <t xml:space="preserve">食 料・飲 料 卸 売 業 </t>
  </si>
  <si>
    <t>建 築 材 料 卸 売 業</t>
  </si>
  <si>
    <t>機械器具卸売業</t>
  </si>
  <si>
    <t>その他の卸売業</t>
  </si>
  <si>
    <t>医 薬 品 ・ 化 粧 品 等 卸 売 業</t>
  </si>
  <si>
    <t>他に分類されない卸売業</t>
  </si>
  <si>
    <t>小　　　売　　　業　　　計</t>
  </si>
  <si>
    <t>各　種　商　品　小　売　業</t>
  </si>
  <si>
    <t>織物・衣服・身の回り品小売業</t>
  </si>
  <si>
    <t>男　子　服　小　売　業</t>
  </si>
  <si>
    <t>婦 人・子 供 服 小 売 業</t>
  </si>
  <si>
    <t>その他の織物･衣服･身の回り品小売業</t>
  </si>
  <si>
    <t>126 商業及び貿易</t>
  </si>
  <si>
    <t>商業及び貿易 127</t>
  </si>
  <si>
    <t>６９　　商                       業 （つ づ き）</t>
  </si>
  <si>
    <t>産　　　　　業　　　　　分　　　　　類</t>
  </si>
  <si>
    <t>年　 　間          商品販売額</t>
  </si>
  <si>
    <t>そ の 他 の　　　　　　収　入　額</t>
  </si>
  <si>
    <t>飲　食　料　品　小　売　業</t>
  </si>
  <si>
    <t>各　種　食　料　品　小　売　業</t>
  </si>
  <si>
    <t>酒　　　小　　　売　　　業</t>
  </si>
  <si>
    <t>食　　肉　　小　　売　　業</t>
  </si>
  <si>
    <t>鮮　　魚　　小　　売　　業</t>
  </si>
  <si>
    <t xml:space="preserve">野 菜 ・ 果 実 小 売 業 </t>
  </si>
  <si>
    <t xml:space="preserve">菓 子 ・ パ ン 小 売 業 </t>
  </si>
  <si>
    <t>米　穀　類　小　売　業</t>
  </si>
  <si>
    <t>自 動 車 ・ 自 転 車 小 売 業</t>
  </si>
  <si>
    <t>自動車小売業</t>
  </si>
  <si>
    <t>自転車小売業</t>
  </si>
  <si>
    <t>その他の小売業</t>
  </si>
  <si>
    <t>農耕用品小売業</t>
  </si>
  <si>
    <t>燃料小売業</t>
  </si>
  <si>
    <t>スポーツ用品・がん具・娯楽用品・楽器小売業</t>
  </si>
  <si>
    <t>128 商業及び貿易</t>
  </si>
  <si>
    <t>商業及び貿易 129</t>
  </si>
  <si>
    <t>６９　　商                    業 （つ づ き）</t>
  </si>
  <si>
    <t>（単位：店、人、万円）</t>
  </si>
  <si>
    <t>（単位：店、人、万円、㎡）</t>
  </si>
  <si>
    <t>市町村別</t>
  </si>
  <si>
    <t>合　　　　　計</t>
  </si>
  <si>
    <t>卸　売　業　計</t>
  </si>
  <si>
    <t>小　売　業　計</t>
  </si>
  <si>
    <t>従業者数</t>
  </si>
  <si>
    <t>年間商品　　　　販 売 額</t>
  </si>
  <si>
    <t>その他の　　　　　　収 入 額</t>
  </si>
  <si>
    <t>商店数</t>
  </si>
  <si>
    <t>合　計</t>
  </si>
  <si>
    <t>市部計</t>
  </si>
  <si>
    <t>郡部計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</si>
  <si>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</si>
  <si>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</si>
  <si>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</si>
  <si>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</si>
  <si>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</si>
  <si>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</si>
  <si>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</si>
  <si>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</si>
  <si>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</si>
  <si>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</si>
  <si>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</si>
  <si>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</si>
  <si>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</si>
  <si>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</si>
  <si>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</si>
  <si>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</si>
  <si>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</si>
  <si>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</si>
  <si>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</si>
  <si>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</si>
  <si>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</si>
  <si>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</si>
  <si>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</si>
  <si>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</si>
  <si>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</si>
  <si>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</si>
  <si>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</si>
  <si>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</si>
  <si>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</si>
  <si>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</si>
  <si>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</si>
  <si>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</si>
  <si>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</si>
  <si>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</si>
  <si>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</si>
  <si>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</si>
  <si>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</si>
  <si>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</si>
  <si>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</si>
  <si>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</si>
  <si>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</si>
  <si>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</si>
  <si>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</si>
  <si>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</si>
  <si>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</si>
  <si>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</si>
  <si>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</si>
  <si>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</si>
  <si>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</si>
  <si>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</si>
  <si>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130 商業及び貿易</t>
  </si>
  <si>
    <t>商業及び貿易 131</t>
  </si>
  <si>
    <t>７０　　百　貨　店　及　び　ス　ー　パ　ー　等　売　上　高</t>
  </si>
  <si>
    <t>７１　　品　目　別　仕　向　地　別　輸　出　実　績</t>
  </si>
  <si>
    <t>（１）　百　 貨　 店　 売　 上　 高</t>
  </si>
  <si>
    <t>（単位：百万円）</t>
  </si>
  <si>
    <t>（単位：金額　万円）</t>
  </si>
  <si>
    <t>年次及び月次</t>
  </si>
  <si>
    <t>総　　　額</t>
  </si>
  <si>
    <t>衣　料　品</t>
  </si>
  <si>
    <t>身の回り品　　　・そ の 他</t>
  </si>
  <si>
    <t>家 庭 用 品</t>
  </si>
  <si>
    <t>食堂・喫茶</t>
  </si>
  <si>
    <t>単　位</t>
  </si>
  <si>
    <t>数   量</t>
  </si>
  <si>
    <t>金 額 計</t>
  </si>
  <si>
    <t>ア ジ ア</t>
  </si>
  <si>
    <t>ヨーロッパ</t>
  </si>
  <si>
    <t>北アメリカ</t>
  </si>
  <si>
    <t>南アメリカ</t>
  </si>
  <si>
    <t>アフリカ</t>
  </si>
  <si>
    <t>オセアニア</t>
  </si>
  <si>
    <t>不   明</t>
  </si>
  <si>
    <t>１</t>
  </si>
  <si>
    <t>食品加工品</t>
  </si>
  <si>
    <t>２</t>
  </si>
  <si>
    <t>繊    維    品</t>
  </si>
  <si>
    <t>(1)</t>
  </si>
  <si>
    <t>合  繊  糸</t>
  </si>
  <si>
    <t>t</t>
  </si>
  <si>
    <t>(2)</t>
  </si>
  <si>
    <t>織      物</t>
  </si>
  <si>
    <t>絹  織  物</t>
  </si>
  <si>
    <t>〃</t>
  </si>
  <si>
    <t>合成繊維織物</t>
  </si>
  <si>
    <t>(3)</t>
  </si>
  <si>
    <t>漁      網</t>
  </si>
  <si>
    <t>(4)</t>
  </si>
  <si>
    <t>繊 維 雑 品</t>
  </si>
  <si>
    <t>(5)</t>
  </si>
  <si>
    <t>縫  製  品</t>
  </si>
  <si>
    <t>(6)</t>
  </si>
  <si>
    <t>メ リ ヤ ス</t>
  </si>
  <si>
    <t>資料　北陸財務局経済調査課「大型小売店売上高調査」</t>
  </si>
  <si>
    <t>７０　　百　貨　店　及　び　ス　ー　パ　ー　等　売　上　高（つづき）</t>
  </si>
  <si>
    <t>（２）　ス　ー　パ　ー　等　売　上　高</t>
  </si>
  <si>
    <t>年次及び月次</t>
  </si>
  <si>
    <t>陶  磁  器</t>
  </si>
  <si>
    <t>洋飲食器</t>
  </si>
  <si>
    <t>九  谷  焼</t>
  </si>
  <si>
    <t>そ   の   他</t>
  </si>
  <si>
    <t>建 設 機 械</t>
  </si>
  <si>
    <t>金属加工機械</t>
  </si>
  <si>
    <t>繊 維 機 械</t>
  </si>
  <si>
    <t>食料品加工機械(充填機含)</t>
  </si>
  <si>
    <t>電気機器</t>
  </si>
  <si>
    <t>輸送用機器</t>
  </si>
  <si>
    <t>(7)</t>
  </si>
  <si>
    <t>その他の機械・部品</t>
  </si>
  <si>
    <t>漆　　　器</t>
  </si>
  <si>
    <t>そ　の　他</t>
  </si>
  <si>
    <t>資料　（社）北陸経済調査会「石川県輸出実態調査報告書」</t>
  </si>
  <si>
    <t>機械器具小売業</t>
  </si>
  <si>
    <t>人絹織物</t>
  </si>
  <si>
    <t>-</t>
  </si>
  <si>
    <t>x</t>
  </si>
  <si>
    <t>(873,420)</t>
  </si>
  <si>
    <t>(4,805)</t>
  </si>
  <si>
    <t>(26,948)</t>
  </si>
  <si>
    <t>従業者数</t>
  </si>
  <si>
    <t>就業者数</t>
  </si>
  <si>
    <t>百貨店・総合スーパー</t>
  </si>
  <si>
    <t>その他の各種商品小売業(従業者が常時50人未満)</t>
  </si>
  <si>
    <t>資料　石川県統計情報室「石川県の商業」</t>
  </si>
  <si>
    <t>資料　石川県統計情報室「石川県の商業」</t>
  </si>
  <si>
    <t>家具・じゅう器・機械器具小売業</t>
  </si>
  <si>
    <t>家具・じゅう器・機械器具小売業</t>
  </si>
  <si>
    <t>家具・じゅう器・機械器具小売業</t>
  </si>
  <si>
    <r>
      <t>店 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</si>
  <si>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飲 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</t>
    </r>
  </si>
  <si>
    <r>
      <t>年　　次　　及　　び　　　　　　　　　品　　　 目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</si>
  <si>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―</t>
  </si>
  <si>
    <t>３</t>
  </si>
  <si>
    <t xml:space="preserve">紙 製 品・印 刷 </t>
  </si>
  <si>
    <t>４</t>
  </si>
  <si>
    <t>化  学  製  品</t>
  </si>
  <si>
    <t>５</t>
  </si>
  <si>
    <t>窯  業  製  品</t>
  </si>
  <si>
    <t>耐火断熱レンガ</t>
  </si>
  <si>
    <t>６</t>
  </si>
  <si>
    <t>鉄  鋼 ・ 金  属</t>
  </si>
  <si>
    <t>７</t>
  </si>
  <si>
    <t>機  械  器  具</t>
  </si>
  <si>
    <t>８</t>
  </si>
  <si>
    <t>そ　　の　　他</t>
  </si>
  <si>
    <t xml:space="preserve">比　　　　　　　　率 </t>
  </si>
  <si>
    <t>％</t>
  </si>
  <si>
    <t>％</t>
  </si>
  <si>
    <t>%</t>
  </si>
  <si>
    <t>靴・履物小売業</t>
  </si>
  <si>
    <t>機械器具小売業</t>
  </si>
  <si>
    <r>
      <t>その他の　　　　　　収 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</si>
  <si>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t>建築材料・鉱物・金属材料卸売業</t>
  </si>
  <si>
    <t>靴・履  物 小 売 業</t>
  </si>
  <si>
    <t>家具・じゅう器・機械器具小売業</t>
  </si>
  <si>
    <t>（２）　　産　業　中　分　類　別　営　業　時　間　階　級　別　商　店　数（平成14年6月1日現在）</t>
  </si>
  <si>
    <t xml:space="preserve">（３）　産  業  小　分  類  別  売  場  面  積 （平成14年6月1日現在） </t>
  </si>
  <si>
    <t>（４）　産業小分類別商店数、従業者数、年間商品販売額、その他の収入額及び売場面積（平成14年6月1日現在）</t>
  </si>
  <si>
    <t>（４）　産業小分類別商店数、従業者数、年間商品販売額、その他の収入額及び売場面積（平成14年6月1日現在）（つづき）</t>
  </si>
  <si>
    <t>（６）　市町村別大規模小売店舗内商店数、従業者数及び年間商品販売額等（平成14年6月1日現在）</t>
  </si>
  <si>
    <r>
      <t>注1 　商業統計調査は平成9年以降5年周期調査に変更となり、平成11</t>
    </r>
    <r>
      <rPr>
        <sz val="12"/>
        <rFont val="ＭＳ 明朝"/>
        <family val="1"/>
      </rPr>
      <t>年は平成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年の本調査の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年後に行った簡易調査である。</t>
    </r>
  </si>
  <si>
    <t>　2 　平成11年の年間商品販売額は平成10年4月1日から平成11年3月31日までの1年間の実績である。</t>
  </si>
  <si>
    <t>　3 　平成14年の年間商品販売額は平成13年4月1日から平成14年3月31日までの1年間の実績である。</t>
  </si>
  <si>
    <t xml:space="preserve">（１）　産 業 分 類 別 商 店 数 、 従 業 者 数 、 年 間 商 品 販 売 額 （平成14年6月1日現在） </t>
  </si>
  <si>
    <t>平成11年</t>
  </si>
  <si>
    <t>14  年</t>
  </si>
  <si>
    <t>対平成11年増減</t>
  </si>
  <si>
    <t>14   年</t>
  </si>
  <si>
    <t>14時間以上24時間未満</t>
  </si>
  <si>
    <t>8時間以上10時間未満</t>
  </si>
  <si>
    <t>8　時　間　未　満</t>
  </si>
  <si>
    <t>平成11年</t>
  </si>
  <si>
    <t>14  年</t>
  </si>
  <si>
    <t>対平成11年  増減率</t>
  </si>
  <si>
    <t>1店当たり売場面積</t>
  </si>
  <si>
    <t>注1　 調査商店数とは、売場面積を調査している業種の商店数。</t>
  </si>
  <si>
    <t>　2　「売場面積」は卸売業、牛乳小売業、自動車（新車・中古）小売業、畳小売業、建具小売業、新聞小売業、ガソリンスタンド、通信・カタログ販売等の商店においては調査していない。</t>
  </si>
  <si>
    <t>対平成11年   増減率</t>
  </si>
  <si>
    <t>1～2人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</si>
  <si>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</si>
  <si>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</si>
  <si>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</si>
  <si>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</si>
  <si>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</si>
  <si>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</si>
  <si>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</si>
  <si>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注1　 従業者とは、「個人事業主及び無給家族従業者」、「有給役員」、「常用雇用者」の計をいい、従業者に「臨時雇用者」及び「出向・派遣受入者」を併せたものを就業者とする。</t>
  </si>
  <si>
    <t>　3　「売場面積」は卸売業、牛乳小売業、自動車（新車・中古）小売業、畳小売業、建具小売業、新聞小売業、ガソリンスタンド、通信・カタログ販売等の商店においては調査していない。</t>
  </si>
  <si>
    <t>　2　 年間商品販売額及びその他の収入額は平成13年4月1日から平成14年3月31日までの1年間の実績である。</t>
  </si>
  <si>
    <t>1～2人</t>
  </si>
  <si>
    <t>100以上</t>
  </si>
  <si>
    <t>注　　年間商品販売額は平成13年4月1日から平成14年3月31日までの1年間の実績である。</t>
  </si>
  <si>
    <t>商    店    数</t>
  </si>
  <si>
    <t>従  業  者  数</t>
  </si>
  <si>
    <t>売  場  面  積</t>
  </si>
  <si>
    <t>　2  （　）内は他の市町村（郡）の×（秘匿した数値）を合算した数値</t>
  </si>
  <si>
    <t>注1　 年間商品販売額及びその他の収入額は平成13年4月1日から平成14年3月31日までの1年間の実績である。</t>
  </si>
  <si>
    <t xml:space="preserve">  平 成 10 年</t>
  </si>
  <si>
    <t xml:space="preserve">        11</t>
  </si>
  <si>
    <t xml:space="preserve">        12</t>
  </si>
  <si>
    <t xml:space="preserve">        13</t>
  </si>
  <si>
    <t xml:space="preserve">  平成14年1月</t>
  </si>
  <si>
    <t xml:space="preserve">          2</t>
  </si>
  <si>
    <t xml:space="preserve">          3</t>
  </si>
  <si>
    <t xml:space="preserve">          4</t>
  </si>
  <si>
    <t xml:space="preserve">          5　</t>
  </si>
  <si>
    <t xml:space="preserve">          6　</t>
  </si>
  <si>
    <t xml:space="preserve">          7　</t>
  </si>
  <si>
    <t xml:space="preserve">          8　</t>
  </si>
  <si>
    <t>　        9　</t>
  </si>
  <si>
    <t>　       10　</t>
  </si>
  <si>
    <t>　       11　</t>
  </si>
  <si>
    <t>　       12　</t>
  </si>
  <si>
    <t xml:space="preserve">   平   成   12   年</t>
  </si>
  <si>
    <t xml:space="preserve">             13</t>
  </si>
  <si>
    <t>―</t>
  </si>
  <si>
    <t>千㎡</t>
  </si>
  <si>
    <t>―</t>
  </si>
  <si>
    <t>%</t>
  </si>
  <si>
    <t>　　　　（５）　市町村別商店数、従業者数及び年間商品販売額（平成14年6月1日現在）</t>
  </si>
  <si>
    <t xml:space="preserve">       14</t>
  </si>
  <si>
    <t xml:space="preserve">           14</t>
  </si>
  <si>
    <t>―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</si>
</sst>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%"/>
    <numFmt numFmtId="183" formatCode="0.0_);[Red]\(0.0\)"/>
    <numFmt numFmtId="184" formatCode="#,##0.0;[Red]\-#,##0.0"/>
    <numFmt numFmtId="185" formatCode="#,##0_);\(#,##0\)"/>
    <numFmt numFmtId="186" formatCode="#,##0_ ;[Red]\-#,##0\ "/>
    <numFmt numFmtId="187" formatCode="#,##0.000;[Red]\-#,##0.000"/>
    <numFmt numFmtId="188" formatCode="#,##0.0000;[Red]\-#,##0.0000"/>
    <numFmt numFmtId="189" formatCode="0.000000000000_);[Red]\(0.000000000000\)"/>
    <numFmt numFmtId="190" formatCode="#,##0.0;\-#,##0.0"/>
    <numFmt numFmtId="191" formatCode="0.0;[Red]0.0"/>
    <numFmt numFmtId="192" formatCode="#,##0.0_ ;[Red]\-#,##0.0\ "/>
    <numFmt numFmtId="193" formatCode="#,##0_ "/>
    <numFmt numFmtId="194" formatCode="#,##0_);[Red]\(#,##0\)"/>
    <numFmt numFmtId="195" formatCode="#,##0.0_);\(#,##0.0\)"/>
    <numFmt numFmtId="196" formatCode="#,##0.0_);[Red]\(#,##0.0\)"/>
    <numFmt numFmtId="197" formatCode="#,##0.0;[Red]#,##0.0"/>
    <numFmt numFmtId="198" formatCode="#,##0.0;&quot;▲ &quot;#,##0.0"/>
    <numFmt numFmtId="199" formatCode="#,##0;[Red]#,##0"/>
    <numFmt numFmtId="200" formatCode="0.0_ "/>
    <numFmt numFmtId="201" formatCode="0.0_);\(0.0\)"/>
    <numFmt numFmtId="202" formatCode="\(#,##0.00\)"/>
    <numFmt numFmtId="203" formatCode="\(#,##0.0\)"/>
    <numFmt numFmtId="204" formatCode="\(#,##0\)"/>
  </numFmts>
  <fonts count="49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1" xfId="0" applyFont="1" applyFill="1" applyBorder="1" applyAlignment="1" applyProtection="1">
      <alignment horizontal="distributed"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192" fontId="5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38" fontId="10" fillId="0" borderId="18" xfId="49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Continuous" vertical="center"/>
      <protection/>
    </xf>
    <xf numFmtId="184" fontId="0" fillId="0" borderId="12" xfId="49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184" fontId="0" fillId="0" borderId="0" xfId="0" applyNumberFormat="1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40" fontId="0" fillId="0" borderId="0" xfId="49" applyNumberFormat="1" applyFont="1" applyFill="1" applyAlignment="1">
      <alignment horizontal="right" vertical="center"/>
    </xf>
    <xf numFmtId="184" fontId="0" fillId="0" borderId="0" xfId="49" applyNumberFormat="1" applyFont="1" applyFill="1" applyAlignment="1">
      <alignment horizontal="right" vertical="center"/>
    </xf>
    <xf numFmtId="187" fontId="10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centerContinuous" vertical="center"/>
      <protection/>
    </xf>
    <xf numFmtId="0" fontId="0" fillId="0" borderId="25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189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191" fontId="0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27" xfId="0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37" fontId="10" fillId="0" borderId="27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38" fontId="0" fillId="0" borderId="27" xfId="49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distributed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8" fontId="0" fillId="0" borderId="18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8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8" fontId="10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horizontal="center" vertical="center"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 quotePrefix="1">
      <alignment vertical="center"/>
      <protection/>
    </xf>
    <xf numFmtId="0" fontId="10" fillId="0" borderId="11" xfId="0" applyFont="1" applyFill="1" applyBorder="1" applyAlignment="1" applyProtection="1" quotePrefix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29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" fontId="0" fillId="0" borderId="0" xfId="49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3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84" fontId="0" fillId="0" borderId="21" xfId="0" applyNumberFormat="1" applyFont="1" applyFill="1" applyBorder="1" applyAlignment="1">
      <alignment vertical="center"/>
    </xf>
    <xf numFmtId="38" fontId="0" fillId="0" borderId="21" xfId="49" applyFont="1" applyFill="1" applyBorder="1" applyAlignment="1">
      <alignment horizontal="right" vertical="center"/>
    </xf>
    <xf numFmtId="38" fontId="10" fillId="0" borderId="0" xfId="49" applyFont="1" applyFill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" fontId="0" fillId="0" borderId="0" xfId="49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" fontId="0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horizontal="right" vertical="center"/>
    </xf>
    <xf numFmtId="187" fontId="0" fillId="0" borderId="0" xfId="0" applyNumberFormat="1" applyFont="1" applyFill="1" applyAlignment="1">
      <alignment horizontal="right" vertical="center"/>
    </xf>
    <xf numFmtId="203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49" applyNumberFormat="1" applyFont="1" applyFill="1" applyAlignment="1" quotePrefix="1">
      <alignment horizontal="right" vertical="center"/>
    </xf>
    <xf numFmtId="203" fontId="10" fillId="0" borderId="0" xfId="0" applyNumberFormat="1" applyFont="1" applyFill="1" applyBorder="1" applyAlignment="1" applyProtection="1">
      <alignment horizontal="right" vertical="center"/>
      <protection/>
    </xf>
    <xf numFmtId="184" fontId="10" fillId="0" borderId="0" xfId="49" applyNumberFormat="1" applyFont="1" applyFill="1" applyAlignment="1" quotePrefix="1">
      <alignment horizontal="right" vertical="center"/>
    </xf>
    <xf numFmtId="40" fontId="10" fillId="0" borderId="0" xfId="49" applyNumberFormat="1" applyFont="1" applyFill="1" applyAlignment="1">
      <alignment horizontal="right" vertical="center"/>
    </xf>
    <xf numFmtId="184" fontId="10" fillId="0" borderId="0" xfId="49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84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84" fontId="10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204" fontId="10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0" fillId="0" borderId="0" xfId="49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92" fontId="0" fillId="0" borderId="21" xfId="0" applyNumberFormat="1" applyFont="1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11" xfId="0" applyFont="1" applyFill="1" applyBorder="1" applyAlignment="1">
      <alignment horizontal="distributed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distributed" vertical="center" wrapText="1"/>
    </xf>
    <xf numFmtId="0" fontId="0" fillId="0" borderId="45" xfId="0" applyFont="1" applyBorder="1" applyAlignment="1">
      <alignment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38" fontId="10" fillId="0" borderId="0" xfId="49" applyFont="1" applyFill="1" applyBorder="1" applyAlignment="1" applyProtection="1">
      <alignment horizontal="distributed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distributed" vertical="center"/>
      <protection/>
    </xf>
    <xf numFmtId="0" fontId="10" fillId="0" borderId="15" xfId="0" applyFont="1" applyFill="1" applyBorder="1" applyAlignment="1" applyProtection="1">
      <alignment horizontal="distributed" vertical="center"/>
      <protection/>
    </xf>
    <xf numFmtId="0" fontId="10" fillId="0" borderId="48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5" xfId="0" applyFill="1" applyBorder="1" applyAlignment="1" applyProtection="1" quotePrefix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0" xfId="0" applyFill="1" applyBorder="1" applyAlignment="1" applyProtection="1" quotePrefix="1">
      <alignment vertical="center"/>
      <protection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10" fillId="0" borderId="0" xfId="0" applyFont="1" applyFill="1" applyBorder="1" applyAlignment="1" applyProtection="1" quotePrefix="1">
      <alignment vertical="center"/>
      <protection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2.59765625" style="40" customWidth="1"/>
    <col min="2" max="2" width="34.59765625" style="40" customWidth="1"/>
    <col min="3" max="3" width="12" style="40" customWidth="1"/>
    <col min="4" max="4" width="12.19921875" style="40" customWidth="1"/>
    <col min="5" max="7" width="10.09765625" style="40" customWidth="1"/>
    <col min="8" max="8" width="10.69921875" style="40" customWidth="1"/>
    <col min="9" max="9" width="11.09765625" style="40" customWidth="1"/>
    <col min="10" max="10" width="11.19921875" style="40" customWidth="1"/>
    <col min="11" max="11" width="10.09765625" style="40" customWidth="1"/>
    <col min="12" max="12" width="11.09765625" style="40" customWidth="1"/>
    <col min="13" max="13" width="11.69921875" style="40" customWidth="1"/>
    <col min="14" max="14" width="12.59765625" style="40" customWidth="1"/>
    <col min="15" max="16" width="15.09765625" style="40" customWidth="1"/>
    <col min="17" max="17" width="10.19921875" style="40" customWidth="1"/>
    <col min="18" max="18" width="10.5" style="40" customWidth="1"/>
    <col min="19" max="19" width="15.59765625" style="40" customWidth="1"/>
    <col min="20" max="20" width="9.8984375" style="40" customWidth="1"/>
    <col min="21" max="16384" width="9" style="40" customWidth="1"/>
  </cols>
  <sheetData>
    <row r="1" spans="1:20" s="35" customFormat="1" ht="19.5" customHeight="1">
      <c r="A1" s="2" t="s">
        <v>1</v>
      </c>
      <c r="T1" s="3" t="s">
        <v>2</v>
      </c>
    </row>
    <row r="2" spans="1:20" ht="24.75" customHeight="1">
      <c r="A2" s="215" t="s">
        <v>53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3" spans="1:20" ht="19.5" customHeight="1">
      <c r="A3" s="216" t="s">
        <v>54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1:20" ht="19.5" customHeight="1">
      <c r="A4" s="223" t="s">
        <v>327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</row>
    <row r="5" ht="18" customHeight="1" thickBot="1"/>
    <row r="6" spans="1:20" ht="14.25">
      <c r="A6" s="217" t="s">
        <v>3</v>
      </c>
      <c r="B6" s="218"/>
      <c r="C6" s="210" t="s">
        <v>4</v>
      </c>
      <c r="D6" s="211"/>
      <c r="E6" s="211"/>
      <c r="F6" s="211"/>
      <c r="G6" s="211"/>
      <c r="H6" s="212"/>
      <c r="I6" s="210" t="s">
        <v>5</v>
      </c>
      <c r="J6" s="211"/>
      <c r="K6" s="211"/>
      <c r="L6" s="211"/>
      <c r="M6" s="211"/>
      <c r="N6" s="212"/>
      <c r="O6" s="217" t="s">
        <v>6</v>
      </c>
      <c r="P6" s="217"/>
      <c r="Q6" s="217"/>
      <c r="R6" s="217"/>
      <c r="S6" s="217"/>
      <c r="T6" s="217"/>
    </row>
    <row r="7" spans="1:21" ht="14.25" customHeight="1">
      <c r="A7" s="219"/>
      <c r="B7" s="220"/>
      <c r="C7" s="208" t="s">
        <v>7</v>
      </c>
      <c r="D7" s="208"/>
      <c r="E7" s="208" t="s">
        <v>8</v>
      </c>
      <c r="F7" s="208"/>
      <c r="G7" s="205" t="s">
        <v>330</v>
      </c>
      <c r="H7" s="206"/>
      <c r="I7" s="208" t="s">
        <v>9</v>
      </c>
      <c r="J7" s="208"/>
      <c r="K7" s="208" t="s">
        <v>8</v>
      </c>
      <c r="L7" s="208"/>
      <c r="M7" s="205" t="s">
        <v>330</v>
      </c>
      <c r="N7" s="206"/>
      <c r="O7" s="208" t="s">
        <v>10</v>
      </c>
      <c r="P7" s="208"/>
      <c r="Q7" s="208" t="s">
        <v>8</v>
      </c>
      <c r="R7" s="208"/>
      <c r="S7" s="205" t="s">
        <v>330</v>
      </c>
      <c r="T7" s="209"/>
      <c r="U7" s="37"/>
    </row>
    <row r="8" spans="1:20" ht="14.25">
      <c r="A8" s="221"/>
      <c r="B8" s="222"/>
      <c r="C8" s="135" t="s">
        <v>328</v>
      </c>
      <c r="D8" s="135" t="s">
        <v>329</v>
      </c>
      <c r="E8" s="135" t="s">
        <v>328</v>
      </c>
      <c r="F8" s="135" t="s">
        <v>329</v>
      </c>
      <c r="G8" s="71" t="s">
        <v>11</v>
      </c>
      <c r="H8" s="71" t="s">
        <v>12</v>
      </c>
      <c r="I8" s="135" t="s">
        <v>328</v>
      </c>
      <c r="J8" s="135" t="s">
        <v>329</v>
      </c>
      <c r="K8" s="135" t="s">
        <v>328</v>
      </c>
      <c r="L8" s="135" t="s">
        <v>329</v>
      </c>
      <c r="M8" s="71" t="s">
        <v>11</v>
      </c>
      <c r="N8" s="71" t="s">
        <v>12</v>
      </c>
      <c r="O8" s="135" t="s">
        <v>328</v>
      </c>
      <c r="P8" s="135" t="s">
        <v>331</v>
      </c>
      <c r="Q8" s="135" t="s">
        <v>328</v>
      </c>
      <c r="R8" s="135" t="s">
        <v>329</v>
      </c>
      <c r="S8" s="71" t="s">
        <v>11</v>
      </c>
      <c r="T8" s="72" t="s">
        <v>12</v>
      </c>
    </row>
    <row r="9" spans="2:20" ht="14.25">
      <c r="B9" s="73"/>
      <c r="C9" s="43" t="s">
        <v>13</v>
      </c>
      <c r="D9" s="43" t="s">
        <v>13</v>
      </c>
      <c r="E9" s="43" t="s">
        <v>311</v>
      </c>
      <c r="F9" s="43" t="s">
        <v>311</v>
      </c>
      <c r="G9" s="74" t="s">
        <v>14</v>
      </c>
      <c r="H9" s="43" t="s">
        <v>311</v>
      </c>
      <c r="I9" s="74" t="s">
        <v>15</v>
      </c>
      <c r="J9" s="74" t="s">
        <v>15</v>
      </c>
      <c r="K9" s="43" t="s">
        <v>311</v>
      </c>
      <c r="L9" s="43" t="s">
        <v>311</v>
      </c>
      <c r="M9" s="74" t="s">
        <v>15</v>
      </c>
      <c r="N9" s="43" t="s">
        <v>311</v>
      </c>
      <c r="O9" s="74" t="s">
        <v>16</v>
      </c>
      <c r="P9" s="74" t="s">
        <v>16</v>
      </c>
      <c r="Q9" s="74" t="s">
        <v>311</v>
      </c>
      <c r="R9" s="74" t="s">
        <v>311</v>
      </c>
      <c r="S9" s="74" t="s">
        <v>16</v>
      </c>
      <c r="T9" s="43" t="s">
        <v>311</v>
      </c>
    </row>
    <row r="10" spans="1:20" ht="14.25">
      <c r="A10" s="213" t="s">
        <v>17</v>
      </c>
      <c r="B10" s="214"/>
      <c r="C10" s="167">
        <f>SUM(C12,C30)</f>
        <v>20167</v>
      </c>
      <c r="D10" s="167">
        <f>SUM(D12,D30)</f>
        <v>18379</v>
      </c>
      <c r="E10" s="28" t="s">
        <v>381</v>
      </c>
      <c r="F10" s="28" t="s">
        <v>381</v>
      </c>
      <c r="G10" s="167">
        <f>D10-C10</f>
        <v>-1788</v>
      </c>
      <c r="H10" s="168">
        <f>100*G10/C10</f>
        <v>-8.865969157534586</v>
      </c>
      <c r="I10" s="167">
        <f>SUM(I12,I30)</f>
        <v>125261</v>
      </c>
      <c r="J10" s="167">
        <f>SUM(J12,J30)</f>
        <v>117839</v>
      </c>
      <c r="K10" s="28" t="s">
        <v>381</v>
      </c>
      <c r="L10" s="28" t="s">
        <v>381</v>
      </c>
      <c r="M10" s="167">
        <f>J10-I10</f>
        <v>-7422</v>
      </c>
      <c r="N10" s="168">
        <f>100*M10/I10</f>
        <v>-5.925228123677761</v>
      </c>
      <c r="O10" s="167">
        <f>SUM(O12,O30)</f>
        <v>521284015</v>
      </c>
      <c r="P10" s="167">
        <f>SUM(P12,P30)</f>
        <v>428088019</v>
      </c>
      <c r="Q10" s="28" t="s">
        <v>381</v>
      </c>
      <c r="R10" s="28" t="s">
        <v>381</v>
      </c>
      <c r="S10" s="167">
        <f>P10-O10</f>
        <v>-93195996</v>
      </c>
      <c r="T10" s="168">
        <f>100*S10/O10</f>
        <v>-17.878161101870734</v>
      </c>
    </row>
    <row r="11" spans="1:20" ht="14.25">
      <c r="A11" s="4"/>
      <c r="B11" s="5"/>
      <c r="C11" s="167"/>
      <c r="D11" s="167"/>
      <c r="E11" s="27"/>
      <c r="F11" s="27"/>
      <c r="G11" s="167"/>
      <c r="H11" s="168"/>
      <c r="I11" s="167"/>
      <c r="J11" s="167"/>
      <c r="K11" s="27"/>
      <c r="L11" s="27"/>
      <c r="M11" s="167"/>
      <c r="N11" s="169"/>
      <c r="O11" s="167"/>
      <c r="P11" s="167"/>
      <c r="Q11" s="27"/>
      <c r="R11" s="27"/>
      <c r="S11" s="167"/>
      <c r="T11" s="168"/>
    </row>
    <row r="12" spans="1:20" ht="14.25">
      <c r="A12" s="213" t="s">
        <v>18</v>
      </c>
      <c r="B12" s="214"/>
      <c r="C12" s="167">
        <f>SUM(C13:C28)</f>
        <v>4869</v>
      </c>
      <c r="D12" s="167">
        <f>SUM(D13:D28)</f>
        <v>4240</v>
      </c>
      <c r="E12" s="170">
        <f>100*C12/C$12</f>
        <v>100</v>
      </c>
      <c r="F12" s="170">
        <f>100*D12/D$12</f>
        <v>100</v>
      </c>
      <c r="G12" s="167">
        <f>D12-C12</f>
        <v>-629</v>
      </c>
      <c r="H12" s="168">
        <f>100*G12/C12</f>
        <v>-12.918463750256727</v>
      </c>
      <c r="I12" s="167">
        <f>SUM(I13:I27,I28)</f>
        <v>45257</v>
      </c>
      <c r="J12" s="167">
        <f>SUM(J13:J28)</f>
        <v>39527</v>
      </c>
      <c r="K12" s="170">
        <f>100*I12/I$12</f>
        <v>100</v>
      </c>
      <c r="L12" s="170">
        <f>100*J12/J$12</f>
        <v>100</v>
      </c>
      <c r="M12" s="167">
        <f>J12-I12</f>
        <v>-5730</v>
      </c>
      <c r="N12" s="168">
        <f>100*M12/I12</f>
        <v>-12.661024813840953</v>
      </c>
      <c r="O12" s="167">
        <f>SUM(O13:O28)</f>
        <v>379228535</v>
      </c>
      <c r="P12" s="167">
        <f>SUM(P13:P28)</f>
        <v>297116888</v>
      </c>
      <c r="Q12" s="170">
        <f>100*O12/O$12</f>
        <v>100</v>
      </c>
      <c r="R12" s="170">
        <f>100*P12/P$12</f>
        <v>100</v>
      </c>
      <c r="S12" s="167">
        <f>P12-O12</f>
        <v>-82111647</v>
      </c>
      <c r="T12" s="168">
        <f>100*S12/O12</f>
        <v>-21.65228600215962</v>
      </c>
    </row>
    <row r="13" spans="2:20" ht="14.25" customHeight="1">
      <c r="B13" s="75" t="s">
        <v>19</v>
      </c>
      <c r="C13" s="151">
        <v>13</v>
      </c>
      <c r="D13" s="151">
        <v>4</v>
      </c>
      <c r="E13" s="154">
        <f>100*C13/C$12</f>
        <v>0.2669952762374204</v>
      </c>
      <c r="F13" s="154">
        <f>100*D13/D$12</f>
        <v>0.09433962264150944</v>
      </c>
      <c r="G13" s="151">
        <f>D13-C13</f>
        <v>-9</v>
      </c>
      <c r="H13" s="152">
        <f>100*G13/C13</f>
        <v>-69.23076923076923</v>
      </c>
      <c r="I13" s="155">
        <v>204</v>
      </c>
      <c r="J13" s="155">
        <v>25</v>
      </c>
      <c r="K13" s="154">
        <f>100*I13/I$12</f>
        <v>0.45075899860795016</v>
      </c>
      <c r="L13" s="154">
        <f>100*J13/J$12</f>
        <v>0.06324790649429504</v>
      </c>
      <c r="M13" s="151">
        <f>J13-I13</f>
        <v>-179</v>
      </c>
      <c r="N13" s="152">
        <f>100*M13/I13</f>
        <v>-87.74509803921569</v>
      </c>
      <c r="O13" s="155">
        <v>1052484</v>
      </c>
      <c r="P13" s="155">
        <v>43119</v>
      </c>
      <c r="Q13" s="154">
        <f>100*O13/O$12</f>
        <v>0.2775329129702753</v>
      </c>
      <c r="R13" s="154">
        <f>100*P13/P$12</f>
        <v>0.014512470257160206</v>
      </c>
      <c r="S13" s="151">
        <f>P13-O13</f>
        <v>-1009365</v>
      </c>
      <c r="T13" s="152">
        <f>100*S13/O13</f>
        <v>-95.90312061751058</v>
      </c>
    </row>
    <row r="14" spans="2:20" ht="14.25">
      <c r="B14" s="75" t="s">
        <v>20</v>
      </c>
      <c r="C14" s="151">
        <v>146</v>
      </c>
      <c r="D14" s="151">
        <v>132</v>
      </c>
      <c r="E14" s="154">
        <f aca="true" t="shared" si="0" ref="E14:E27">100*C14/C$12</f>
        <v>2.9985623331279525</v>
      </c>
      <c r="F14" s="154">
        <f aca="true" t="shared" si="1" ref="F14:F27">100*D14/D$12</f>
        <v>3.1132075471698113</v>
      </c>
      <c r="G14" s="151">
        <f aca="true" t="shared" si="2" ref="G14:G27">D14-C14</f>
        <v>-14</v>
      </c>
      <c r="H14" s="152">
        <f aca="true" t="shared" si="3" ref="H14:H27">100*G14/C14</f>
        <v>-9.58904109589041</v>
      </c>
      <c r="I14" s="155">
        <v>851</v>
      </c>
      <c r="J14" s="155">
        <v>733</v>
      </c>
      <c r="K14" s="154">
        <v>1.9</v>
      </c>
      <c r="L14" s="154">
        <f aca="true" t="shared" si="4" ref="L14:L27">100*J14/J$12</f>
        <v>1.8544286184127305</v>
      </c>
      <c r="M14" s="151">
        <f aca="true" t="shared" si="5" ref="M14:M27">J14-I14</f>
        <v>-118</v>
      </c>
      <c r="N14" s="152">
        <f aca="true" t="shared" si="6" ref="N14:N27">100*M14/I14</f>
        <v>-13.866039952996475</v>
      </c>
      <c r="O14" s="155">
        <v>25771720</v>
      </c>
      <c r="P14" s="155">
        <v>14356397</v>
      </c>
      <c r="Q14" s="154">
        <f aca="true" t="shared" si="7" ref="Q14:Q27">100*O14/O$12</f>
        <v>6.795828272785433</v>
      </c>
      <c r="R14" s="154">
        <f aca="true" t="shared" si="8" ref="R14:R27">100*P14/P$12</f>
        <v>4.831902049270252</v>
      </c>
      <c r="S14" s="151">
        <f aca="true" t="shared" si="9" ref="S14:S27">P14-O14</f>
        <v>-11415323</v>
      </c>
      <c r="T14" s="152">
        <f aca="true" t="shared" si="10" ref="T14:T27">100*S14/O14</f>
        <v>-44.293989691025665</v>
      </c>
    </row>
    <row r="15" spans="2:20" ht="14.25">
      <c r="B15" s="75" t="s">
        <v>21</v>
      </c>
      <c r="C15" s="151">
        <v>231</v>
      </c>
      <c r="D15" s="151">
        <v>186</v>
      </c>
      <c r="E15" s="154">
        <f t="shared" si="0"/>
        <v>4.74430067775724</v>
      </c>
      <c r="F15" s="154">
        <f t="shared" si="1"/>
        <v>4.386792452830188</v>
      </c>
      <c r="G15" s="151">
        <f t="shared" si="2"/>
        <v>-45</v>
      </c>
      <c r="H15" s="152">
        <f t="shared" si="3"/>
        <v>-19.48051948051948</v>
      </c>
      <c r="I15" s="155">
        <v>1944</v>
      </c>
      <c r="J15" s="155">
        <v>1362</v>
      </c>
      <c r="K15" s="154">
        <v>4.3</v>
      </c>
      <c r="L15" s="154">
        <f t="shared" si="4"/>
        <v>3.4457459458091937</v>
      </c>
      <c r="M15" s="151">
        <f t="shared" si="5"/>
        <v>-582</v>
      </c>
      <c r="N15" s="152">
        <f t="shared" si="6"/>
        <v>-29.938271604938272</v>
      </c>
      <c r="O15" s="155">
        <v>7476844</v>
      </c>
      <c r="P15" s="155">
        <v>4328316</v>
      </c>
      <c r="Q15" s="154">
        <f t="shared" si="7"/>
        <v>1.9715931977534338</v>
      </c>
      <c r="R15" s="154">
        <f t="shared" si="8"/>
        <v>1.4567721239729732</v>
      </c>
      <c r="S15" s="151">
        <f t="shared" si="9"/>
        <v>-3148528</v>
      </c>
      <c r="T15" s="152">
        <f t="shared" si="10"/>
        <v>-42.11038775183754</v>
      </c>
    </row>
    <row r="16" spans="2:20" ht="14.25">
      <c r="B16" s="75" t="s">
        <v>22</v>
      </c>
      <c r="C16" s="151">
        <v>417</v>
      </c>
      <c r="D16" s="151">
        <v>344</v>
      </c>
      <c r="E16" s="154">
        <f t="shared" si="0"/>
        <v>8.564386937769562</v>
      </c>
      <c r="F16" s="154">
        <f t="shared" si="1"/>
        <v>8.11320754716981</v>
      </c>
      <c r="G16" s="151">
        <f t="shared" si="2"/>
        <v>-73</v>
      </c>
      <c r="H16" s="152">
        <f t="shared" si="3"/>
        <v>-17.50599520383693</v>
      </c>
      <c r="I16" s="155">
        <v>4977</v>
      </c>
      <c r="J16" s="155">
        <v>4544</v>
      </c>
      <c r="K16" s="154">
        <v>11</v>
      </c>
      <c r="L16" s="154">
        <f t="shared" si="4"/>
        <v>11.495939484403067</v>
      </c>
      <c r="M16" s="151">
        <f t="shared" si="5"/>
        <v>-433</v>
      </c>
      <c r="N16" s="152">
        <f t="shared" si="6"/>
        <v>-8.700020092425156</v>
      </c>
      <c r="O16" s="155">
        <v>45747563</v>
      </c>
      <c r="P16" s="155">
        <v>38743984</v>
      </c>
      <c r="Q16" s="154">
        <f t="shared" si="7"/>
        <v>12.063322977528577</v>
      </c>
      <c r="R16" s="154">
        <f t="shared" si="8"/>
        <v>13.039980413365127</v>
      </c>
      <c r="S16" s="151">
        <f t="shared" si="9"/>
        <v>-7003579</v>
      </c>
      <c r="T16" s="152">
        <f t="shared" si="10"/>
        <v>-15.309184884886655</v>
      </c>
    </row>
    <row r="17" spans="2:20" ht="14.25">
      <c r="B17" s="75" t="s">
        <v>23</v>
      </c>
      <c r="C17" s="151">
        <v>617</v>
      </c>
      <c r="D17" s="151">
        <v>523</v>
      </c>
      <c r="E17" s="154">
        <f t="shared" si="0"/>
        <v>12.672006572191416</v>
      </c>
      <c r="F17" s="154">
        <f t="shared" si="1"/>
        <v>12.334905660377359</v>
      </c>
      <c r="G17" s="151">
        <f t="shared" si="2"/>
        <v>-94</v>
      </c>
      <c r="H17" s="152">
        <f t="shared" si="3"/>
        <v>-15.235008103727715</v>
      </c>
      <c r="I17" s="155">
        <v>6557</v>
      </c>
      <c r="J17" s="155">
        <v>5233</v>
      </c>
      <c r="K17" s="154">
        <v>14.5</v>
      </c>
      <c r="L17" s="154">
        <f t="shared" si="4"/>
        <v>13.239051787385838</v>
      </c>
      <c r="M17" s="151">
        <f t="shared" si="5"/>
        <v>-1324</v>
      </c>
      <c r="N17" s="152">
        <f t="shared" si="6"/>
        <v>-20.19216104926033</v>
      </c>
      <c r="O17" s="155">
        <v>64854050</v>
      </c>
      <c r="P17" s="155">
        <v>46912261</v>
      </c>
      <c r="Q17" s="154">
        <f t="shared" si="7"/>
        <v>17.101574384427586</v>
      </c>
      <c r="R17" s="154">
        <f t="shared" si="8"/>
        <v>15.789160056092133</v>
      </c>
      <c r="S17" s="151">
        <f t="shared" si="9"/>
        <v>-17941789</v>
      </c>
      <c r="T17" s="152">
        <f t="shared" si="10"/>
        <v>-27.664870582484827</v>
      </c>
    </row>
    <row r="18" spans="2:20" ht="14.25">
      <c r="B18" s="75" t="s">
        <v>24</v>
      </c>
      <c r="C18" s="151">
        <v>520</v>
      </c>
      <c r="D18" s="151">
        <v>504</v>
      </c>
      <c r="E18" s="154">
        <f t="shared" si="0"/>
        <v>10.679811049496816</v>
      </c>
      <c r="F18" s="154">
        <f t="shared" si="1"/>
        <v>11.88679245283019</v>
      </c>
      <c r="G18" s="151">
        <f t="shared" si="2"/>
        <v>-16</v>
      </c>
      <c r="H18" s="152">
        <f t="shared" si="3"/>
        <v>-3.076923076923077</v>
      </c>
      <c r="I18" s="155">
        <v>3900</v>
      </c>
      <c r="J18" s="155">
        <v>3826</v>
      </c>
      <c r="K18" s="154">
        <v>8.6</v>
      </c>
      <c r="L18" s="154">
        <f t="shared" si="4"/>
        <v>9.679459609886912</v>
      </c>
      <c r="M18" s="151">
        <f t="shared" si="5"/>
        <v>-74</v>
      </c>
      <c r="N18" s="152">
        <f t="shared" si="6"/>
        <v>-1.8974358974358974</v>
      </c>
      <c r="O18" s="155">
        <v>29714978</v>
      </c>
      <c r="P18" s="155">
        <v>28102461</v>
      </c>
      <c r="Q18" s="154">
        <f t="shared" si="7"/>
        <v>7.835638739579552</v>
      </c>
      <c r="R18" s="154">
        <f t="shared" si="8"/>
        <v>9.458385616909126</v>
      </c>
      <c r="S18" s="151">
        <f t="shared" si="9"/>
        <v>-1612517</v>
      </c>
      <c r="T18" s="152">
        <f t="shared" si="10"/>
        <v>-5.4266134741880006</v>
      </c>
    </row>
    <row r="19" spans="2:20" ht="14.25">
      <c r="B19" s="75" t="s">
        <v>25</v>
      </c>
      <c r="C19" s="151">
        <v>150</v>
      </c>
      <c r="D19" s="151">
        <v>139</v>
      </c>
      <c r="E19" s="154">
        <f t="shared" si="0"/>
        <v>3.0807147258163896</v>
      </c>
      <c r="F19" s="154">
        <f t="shared" si="1"/>
        <v>3.2783018867924527</v>
      </c>
      <c r="G19" s="151">
        <f t="shared" si="2"/>
        <v>-11</v>
      </c>
      <c r="H19" s="152">
        <f t="shared" si="3"/>
        <v>-7.333333333333333</v>
      </c>
      <c r="I19" s="155">
        <v>1030</v>
      </c>
      <c r="J19" s="155">
        <v>1010</v>
      </c>
      <c r="K19" s="154">
        <v>2.3</v>
      </c>
      <c r="L19" s="154">
        <f t="shared" si="4"/>
        <v>2.5552154223695194</v>
      </c>
      <c r="M19" s="151">
        <f t="shared" si="5"/>
        <v>-20</v>
      </c>
      <c r="N19" s="152">
        <f t="shared" si="6"/>
        <v>-1.941747572815534</v>
      </c>
      <c r="O19" s="155">
        <v>7427082</v>
      </c>
      <c r="P19" s="155">
        <v>6684442</v>
      </c>
      <c r="Q19" s="154">
        <f t="shared" si="7"/>
        <v>1.9584712948881866</v>
      </c>
      <c r="R19" s="154">
        <f t="shared" si="8"/>
        <v>2.2497684480324796</v>
      </c>
      <c r="S19" s="151">
        <f t="shared" si="9"/>
        <v>-742640</v>
      </c>
      <c r="T19" s="152">
        <f t="shared" si="10"/>
        <v>-9.999081738965586</v>
      </c>
    </row>
    <row r="20" spans="2:20" ht="14.25">
      <c r="B20" s="75" t="s">
        <v>26</v>
      </c>
      <c r="C20" s="151">
        <v>156</v>
      </c>
      <c r="D20" s="151">
        <v>161</v>
      </c>
      <c r="E20" s="154">
        <f t="shared" si="0"/>
        <v>3.203943314849045</v>
      </c>
      <c r="F20" s="154">
        <f t="shared" si="1"/>
        <v>3.797169811320755</v>
      </c>
      <c r="G20" s="151">
        <f t="shared" si="2"/>
        <v>5</v>
      </c>
      <c r="H20" s="152">
        <f t="shared" si="3"/>
        <v>3.2051282051282053</v>
      </c>
      <c r="I20" s="155">
        <v>2018</v>
      </c>
      <c r="J20" s="155">
        <v>1869</v>
      </c>
      <c r="K20" s="154">
        <v>4.5</v>
      </c>
      <c r="L20" s="154">
        <f t="shared" si="4"/>
        <v>4.728413489513497</v>
      </c>
      <c r="M20" s="151">
        <f t="shared" si="5"/>
        <v>-149</v>
      </c>
      <c r="N20" s="152">
        <f t="shared" si="6"/>
        <v>-7.383548067393459</v>
      </c>
      <c r="O20" s="155">
        <v>30959877</v>
      </c>
      <c r="P20" s="155">
        <v>29407943</v>
      </c>
      <c r="Q20" s="154">
        <f t="shared" si="7"/>
        <v>8.16391018676904</v>
      </c>
      <c r="R20" s="154">
        <f t="shared" si="8"/>
        <v>9.897768921166136</v>
      </c>
      <c r="S20" s="151">
        <f t="shared" si="9"/>
        <v>-1551934</v>
      </c>
      <c r="T20" s="152">
        <f t="shared" si="10"/>
        <v>-5.012726633248575</v>
      </c>
    </row>
    <row r="21" spans="2:20" ht="14.25">
      <c r="B21" s="75" t="s">
        <v>27</v>
      </c>
      <c r="C21" s="151">
        <v>122</v>
      </c>
      <c r="D21" s="151">
        <v>88</v>
      </c>
      <c r="E21" s="154">
        <f t="shared" si="0"/>
        <v>2.50564797699733</v>
      </c>
      <c r="F21" s="154">
        <f t="shared" si="1"/>
        <v>2.0754716981132075</v>
      </c>
      <c r="G21" s="151">
        <f t="shared" si="2"/>
        <v>-34</v>
      </c>
      <c r="H21" s="152">
        <f t="shared" si="3"/>
        <v>-27.868852459016395</v>
      </c>
      <c r="I21" s="155">
        <v>633</v>
      </c>
      <c r="J21" s="155">
        <v>465</v>
      </c>
      <c r="K21" s="154">
        <v>1.4</v>
      </c>
      <c r="L21" s="154">
        <f t="shared" si="4"/>
        <v>1.1764110607938878</v>
      </c>
      <c r="M21" s="151">
        <f t="shared" si="5"/>
        <v>-168</v>
      </c>
      <c r="N21" s="152">
        <f t="shared" si="6"/>
        <v>-26.540284360189574</v>
      </c>
      <c r="O21" s="155">
        <v>949233</v>
      </c>
      <c r="P21" s="155">
        <v>666275</v>
      </c>
      <c r="Q21" s="154">
        <f t="shared" si="7"/>
        <v>0.25030632254505847</v>
      </c>
      <c r="R21" s="154">
        <f t="shared" si="8"/>
        <v>0.22424676176602926</v>
      </c>
      <c r="S21" s="151">
        <f t="shared" si="9"/>
        <v>-282958</v>
      </c>
      <c r="T21" s="152">
        <f t="shared" si="10"/>
        <v>-29.809119573381878</v>
      </c>
    </row>
    <row r="22" spans="2:20" ht="14.25">
      <c r="B22" s="75" t="s">
        <v>28</v>
      </c>
      <c r="C22" s="151">
        <v>482</v>
      </c>
      <c r="D22" s="151">
        <v>477</v>
      </c>
      <c r="E22" s="154">
        <f t="shared" si="0"/>
        <v>9.899363318956665</v>
      </c>
      <c r="F22" s="154">
        <f t="shared" si="1"/>
        <v>11.25</v>
      </c>
      <c r="G22" s="151">
        <f t="shared" si="2"/>
        <v>-5</v>
      </c>
      <c r="H22" s="152">
        <f t="shared" si="3"/>
        <v>-1.037344398340249</v>
      </c>
      <c r="I22" s="155">
        <v>3652</v>
      </c>
      <c r="J22" s="155">
        <v>3491</v>
      </c>
      <c r="K22" s="154">
        <v>8.1</v>
      </c>
      <c r="L22" s="154">
        <f t="shared" si="4"/>
        <v>8.831937662863359</v>
      </c>
      <c r="M22" s="151">
        <f t="shared" si="5"/>
        <v>-161</v>
      </c>
      <c r="N22" s="152">
        <f t="shared" si="6"/>
        <v>-4.408543263964951</v>
      </c>
      <c r="O22" s="155">
        <v>24128766</v>
      </c>
      <c r="P22" s="155">
        <v>20130224</v>
      </c>
      <c r="Q22" s="154">
        <f t="shared" si="7"/>
        <v>6.362592414096687</v>
      </c>
      <c r="R22" s="154">
        <f t="shared" si="8"/>
        <v>6.775186740647338</v>
      </c>
      <c r="S22" s="151">
        <f t="shared" si="9"/>
        <v>-3998542</v>
      </c>
      <c r="T22" s="152">
        <f t="shared" si="10"/>
        <v>-16.571680458088906</v>
      </c>
    </row>
    <row r="23" spans="2:20" ht="14.25">
      <c r="B23" s="75" t="s">
        <v>29</v>
      </c>
      <c r="C23" s="151">
        <v>227</v>
      </c>
      <c r="D23" s="151">
        <v>215</v>
      </c>
      <c r="E23" s="154">
        <f t="shared" si="0"/>
        <v>4.6621482850688025</v>
      </c>
      <c r="F23" s="154">
        <f t="shared" si="1"/>
        <v>5.070754716981132</v>
      </c>
      <c r="G23" s="151">
        <f t="shared" si="2"/>
        <v>-12</v>
      </c>
      <c r="H23" s="152">
        <f t="shared" si="3"/>
        <v>-5.286343612334802</v>
      </c>
      <c r="I23" s="155">
        <v>3085</v>
      </c>
      <c r="J23" s="155">
        <v>2607</v>
      </c>
      <c r="K23" s="154">
        <v>6.8</v>
      </c>
      <c r="L23" s="154">
        <f t="shared" si="4"/>
        <v>6.595491689225087</v>
      </c>
      <c r="M23" s="151">
        <f t="shared" si="5"/>
        <v>-478</v>
      </c>
      <c r="N23" s="152">
        <f t="shared" si="6"/>
        <v>-15.494327390599675</v>
      </c>
      <c r="O23" s="155">
        <v>18890819</v>
      </c>
      <c r="P23" s="155">
        <v>12998392</v>
      </c>
      <c r="Q23" s="154">
        <f t="shared" si="7"/>
        <v>4.981381213837192</v>
      </c>
      <c r="R23" s="154">
        <f t="shared" si="8"/>
        <v>4.374841190447579</v>
      </c>
      <c r="S23" s="151">
        <f t="shared" si="9"/>
        <v>-5892427</v>
      </c>
      <c r="T23" s="152">
        <f t="shared" si="10"/>
        <v>-31.19201449127219</v>
      </c>
    </row>
    <row r="24" spans="2:20" ht="14.25">
      <c r="B24" s="75" t="s">
        <v>30</v>
      </c>
      <c r="C24" s="151">
        <v>340</v>
      </c>
      <c r="D24" s="151">
        <v>303</v>
      </c>
      <c r="E24" s="154">
        <f t="shared" si="0"/>
        <v>6.982953378517149</v>
      </c>
      <c r="F24" s="154">
        <f t="shared" si="1"/>
        <v>7.14622641509434</v>
      </c>
      <c r="G24" s="151">
        <f t="shared" si="2"/>
        <v>-37</v>
      </c>
      <c r="H24" s="152">
        <f t="shared" si="3"/>
        <v>-10.882352941176471</v>
      </c>
      <c r="I24" s="155">
        <v>4262</v>
      </c>
      <c r="J24" s="155">
        <v>4066</v>
      </c>
      <c r="K24" s="154">
        <v>9.4</v>
      </c>
      <c r="L24" s="154">
        <f t="shared" si="4"/>
        <v>10.286639512232146</v>
      </c>
      <c r="M24" s="151">
        <f t="shared" si="5"/>
        <v>-196</v>
      </c>
      <c r="N24" s="152">
        <f t="shared" si="6"/>
        <v>-4.598779915532614</v>
      </c>
      <c r="O24" s="155">
        <v>49933698</v>
      </c>
      <c r="P24" s="155">
        <v>39082594</v>
      </c>
      <c r="Q24" s="154">
        <f t="shared" si="7"/>
        <v>13.167178466673137</v>
      </c>
      <c r="R24" s="154">
        <f t="shared" si="8"/>
        <v>13.153945661951063</v>
      </c>
      <c r="S24" s="151">
        <f t="shared" si="9"/>
        <v>-10851104</v>
      </c>
      <c r="T24" s="152">
        <f t="shared" si="10"/>
        <v>-21.7310242073399</v>
      </c>
    </row>
    <row r="25" spans="2:20" ht="14.25">
      <c r="B25" s="75" t="s">
        <v>31</v>
      </c>
      <c r="C25" s="151">
        <v>220</v>
      </c>
      <c r="D25" s="151">
        <v>137</v>
      </c>
      <c r="E25" s="154">
        <f t="shared" si="0"/>
        <v>4.518381597864038</v>
      </c>
      <c r="F25" s="154">
        <f t="shared" si="1"/>
        <v>3.231132075471698</v>
      </c>
      <c r="G25" s="151">
        <f t="shared" si="2"/>
        <v>-83</v>
      </c>
      <c r="H25" s="152">
        <f t="shared" si="3"/>
        <v>-37.72727272727273</v>
      </c>
      <c r="I25" s="155">
        <v>1981</v>
      </c>
      <c r="J25" s="155">
        <v>1762</v>
      </c>
      <c r="K25" s="154">
        <v>4.4</v>
      </c>
      <c r="L25" s="154">
        <f t="shared" si="4"/>
        <v>4.457712449717914</v>
      </c>
      <c r="M25" s="151">
        <f t="shared" si="5"/>
        <v>-219</v>
      </c>
      <c r="N25" s="152">
        <f t="shared" si="6"/>
        <v>-11.055022715800101</v>
      </c>
      <c r="O25" s="155">
        <v>14394843</v>
      </c>
      <c r="P25" s="155">
        <v>8463035</v>
      </c>
      <c r="Q25" s="154">
        <f t="shared" si="7"/>
        <v>3.795822748412115</v>
      </c>
      <c r="R25" s="154">
        <f t="shared" si="8"/>
        <v>2.848385716802473</v>
      </c>
      <c r="S25" s="151">
        <f t="shared" si="9"/>
        <v>-5931808</v>
      </c>
      <c r="T25" s="152">
        <f t="shared" si="10"/>
        <v>-41.207868679081805</v>
      </c>
    </row>
    <row r="26" spans="2:20" ht="14.25">
      <c r="B26" s="75" t="s">
        <v>32</v>
      </c>
      <c r="C26" s="151">
        <v>426</v>
      </c>
      <c r="D26" s="151">
        <v>364</v>
      </c>
      <c r="E26" s="154">
        <f t="shared" si="0"/>
        <v>8.749229821318545</v>
      </c>
      <c r="F26" s="154">
        <f t="shared" si="1"/>
        <v>8.584905660377359</v>
      </c>
      <c r="G26" s="151">
        <f t="shared" si="2"/>
        <v>-62</v>
      </c>
      <c r="H26" s="152">
        <f t="shared" si="3"/>
        <v>-14.553990610328638</v>
      </c>
      <c r="I26" s="155">
        <v>2698</v>
      </c>
      <c r="J26" s="155">
        <v>2246</v>
      </c>
      <c r="K26" s="154">
        <v>6</v>
      </c>
      <c r="L26" s="154">
        <f t="shared" si="4"/>
        <v>5.682191919447466</v>
      </c>
      <c r="M26" s="151">
        <f t="shared" si="5"/>
        <v>-452</v>
      </c>
      <c r="N26" s="152">
        <f t="shared" si="6"/>
        <v>-16.7531504818384</v>
      </c>
      <c r="O26" s="155">
        <v>12736010</v>
      </c>
      <c r="P26" s="155">
        <v>7903665</v>
      </c>
      <c r="Q26" s="154">
        <f t="shared" si="7"/>
        <v>3.3583997048112426</v>
      </c>
      <c r="R26" s="154">
        <f t="shared" si="8"/>
        <v>2.6601197438497675</v>
      </c>
      <c r="S26" s="151">
        <f t="shared" si="9"/>
        <v>-4832345</v>
      </c>
      <c r="T26" s="152">
        <f t="shared" si="10"/>
        <v>-37.942377557806566</v>
      </c>
    </row>
    <row r="27" spans="2:20" ht="14.25">
      <c r="B27" s="75" t="s">
        <v>33</v>
      </c>
      <c r="C27" s="151">
        <v>278</v>
      </c>
      <c r="D27" s="151">
        <v>223</v>
      </c>
      <c r="E27" s="154">
        <f t="shared" si="0"/>
        <v>5.709591291846375</v>
      </c>
      <c r="F27" s="154">
        <f t="shared" si="1"/>
        <v>5.259433962264151</v>
      </c>
      <c r="G27" s="151">
        <f t="shared" si="2"/>
        <v>-55</v>
      </c>
      <c r="H27" s="152">
        <f t="shared" si="3"/>
        <v>-19.784172661870503</v>
      </c>
      <c r="I27" s="155">
        <v>3218</v>
      </c>
      <c r="J27" s="155">
        <v>2883</v>
      </c>
      <c r="K27" s="154">
        <v>7.1</v>
      </c>
      <c r="L27" s="154">
        <f t="shared" si="4"/>
        <v>7.293748576922104</v>
      </c>
      <c r="M27" s="151">
        <f t="shared" si="5"/>
        <v>-335</v>
      </c>
      <c r="N27" s="152">
        <f t="shared" si="6"/>
        <v>-10.41019266625233</v>
      </c>
      <c r="O27" s="155">
        <v>21343072</v>
      </c>
      <c r="P27" s="155">
        <v>18806215</v>
      </c>
      <c r="Q27" s="154">
        <f t="shared" si="7"/>
        <v>5.628023745628741</v>
      </c>
      <c r="R27" s="154">
        <f t="shared" si="8"/>
        <v>6.329567843346555</v>
      </c>
      <c r="S27" s="151">
        <f t="shared" si="9"/>
        <v>-2536857</v>
      </c>
      <c r="T27" s="152">
        <f t="shared" si="10"/>
        <v>-11.886091186873193</v>
      </c>
    </row>
    <row r="28" spans="2:20" ht="14.25">
      <c r="B28" s="75" t="s">
        <v>34</v>
      </c>
      <c r="C28" s="155">
        <v>524</v>
      </c>
      <c r="D28" s="155">
        <v>440</v>
      </c>
      <c r="E28" s="154">
        <f>100*C28/C$12</f>
        <v>10.761963442185253</v>
      </c>
      <c r="F28" s="154">
        <f>100*D28/D$12</f>
        <v>10.377358490566039</v>
      </c>
      <c r="G28" s="151">
        <f>D28-C28</f>
        <v>-84</v>
      </c>
      <c r="H28" s="152">
        <f>100*G28/C28</f>
        <v>-16.03053435114504</v>
      </c>
      <c r="I28" s="156">
        <v>4247</v>
      </c>
      <c r="J28" s="155">
        <v>3405</v>
      </c>
      <c r="K28" s="154">
        <v>9.4</v>
      </c>
      <c r="L28" s="154">
        <f>100*J28/J$12</f>
        <v>8.614364864522985</v>
      </c>
      <c r="M28" s="151">
        <f>J28-I28</f>
        <v>-842</v>
      </c>
      <c r="N28" s="152">
        <f>100*M28/I28</f>
        <v>-19.825759359547916</v>
      </c>
      <c r="O28" s="155">
        <v>23847496</v>
      </c>
      <c r="P28" s="155">
        <v>20487565</v>
      </c>
      <c r="Q28" s="154">
        <f>100*O28/O$12</f>
        <v>6.288423417293743</v>
      </c>
      <c r="R28" s="154">
        <f>100*P28/P$12</f>
        <v>6.895456242123807</v>
      </c>
      <c r="S28" s="151">
        <f>P28-O28</f>
        <v>-3359931</v>
      </c>
      <c r="T28" s="152">
        <f>100*S28/O28</f>
        <v>-14.089240228827379</v>
      </c>
    </row>
    <row r="29" spans="2:20" ht="14.25">
      <c r="B29" s="75"/>
      <c r="C29" s="151"/>
      <c r="D29" s="155"/>
      <c r="E29" s="154"/>
      <c r="F29" s="154"/>
      <c r="G29" s="151"/>
      <c r="H29" s="152"/>
      <c r="I29" s="151"/>
      <c r="J29" s="151"/>
      <c r="K29" s="154"/>
      <c r="L29" s="154"/>
      <c r="M29" s="151"/>
      <c r="N29" s="152"/>
      <c r="O29" s="151"/>
      <c r="P29" s="151"/>
      <c r="Q29" s="154"/>
      <c r="R29" s="154"/>
      <c r="S29" s="151"/>
      <c r="T29" s="152"/>
    </row>
    <row r="30" spans="1:20" ht="14.25">
      <c r="A30" s="213" t="s">
        <v>35</v>
      </c>
      <c r="B30" s="214"/>
      <c r="C30" s="167">
        <f>SUM(C31:C36)</f>
        <v>15298</v>
      </c>
      <c r="D30" s="167">
        <f>SUM(D31:D36)</f>
        <v>14139</v>
      </c>
      <c r="E30" s="171">
        <f aca="true" t="shared" si="11" ref="E30:F36">100*C30/C$30</f>
        <v>100</v>
      </c>
      <c r="F30" s="171">
        <f t="shared" si="11"/>
        <v>100</v>
      </c>
      <c r="G30" s="167">
        <f>D30-C30</f>
        <v>-1159</v>
      </c>
      <c r="H30" s="168">
        <f>100*G30/C30</f>
        <v>-7.576153745587659</v>
      </c>
      <c r="I30" s="172">
        <f>SUM(I31:I36)</f>
        <v>80004</v>
      </c>
      <c r="J30" s="172">
        <f>SUM(J31:J36)</f>
        <v>78312</v>
      </c>
      <c r="K30" s="171">
        <f aca="true" t="shared" si="12" ref="K30:L36">100*I30/I$30</f>
        <v>100</v>
      </c>
      <c r="L30" s="171">
        <f t="shared" si="12"/>
        <v>100</v>
      </c>
      <c r="M30" s="167">
        <f>J30-I30</f>
        <v>-1692</v>
      </c>
      <c r="N30" s="168">
        <f>100*M30/I30</f>
        <v>-2.114894255287236</v>
      </c>
      <c r="O30" s="172">
        <f>SUM(O31:O36)</f>
        <v>142055480</v>
      </c>
      <c r="P30" s="172">
        <f>SUM(P31:P36)</f>
        <v>130971131</v>
      </c>
      <c r="Q30" s="171">
        <f aca="true" t="shared" si="13" ref="Q30:R36">100*O30/O$30</f>
        <v>100</v>
      </c>
      <c r="R30" s="171">
        <f t="shared" si="13"/>
        <v>100</v>
      </c>
      <c r="S30" s="167">
        <f>P30-O30</f>
        <v>-11084349</v>
      </c>
      <c r="T30" s="168">
        <f>100*S30/O30</f>
        <v>-7.802830978431807</v>
      </c>
    </row>
    <row r="31" spans="2:20" ht="14.25">
      <c r="B31" s="75" t="s">
        <v>36</v>
      </c>
      <c r="C31" s="159">
        <v>64</v>
      </c>
      <c r="D31" s="158">
        <v>62</v>
      </c>
      <c r="E31" s="157">
        <f t="shared" si="11"/>
        <v>0.41835534056739443</v>
      </c>
      <c r="F31" s="157">
        <f t="shared" si="11"/>
        <v>0.4385034302284461</v>
      </c>
      <c r="G31" s="158">
        <f aca="true" t="shared" si="14" ref="G31:G36">D31-C31</f>
        <v>-2</v>
      </c>
      <c r="H31" s="160">
        <f aca="true" t="shared" si="15" ref="H31:H36">100*G31/C31</f>
        <v>-3.125</v>
      </c>
      <c r="I31" s="161">
        <v>5383</v>
      </c>
      <c r="J31" s="161">
        <v>5958</v>
      </c>
      <c r="K31" s="157">
        <f t="shared" si="12"/>
        <v>6.728413579321034</v>
      </c>
      <c r="L31" s="157">
        <v>6.7</v>
      </c>
      <c r="M31" s="158">
        <f aca="true" t="shared" si="16" ref="M31:M36">J31-I31</f>
        <v>575</v>
      </c>
      <c r="N31" s="160">
        <f aca="true" t="shared" si="17" ref="N31:N36">100*M31/I31</f>
        <v>10.681775961359836</v>
      </c>
      <c r="O31" s="161">
        <v>17789356</v>
      </c>
      <c r="P31" s="161">
        <v>17538633</v>
      </c>
      <c r="Q31" s="157">
        <f t="shared" si="13"/>
        <v>12.522822773186927</v>
      </c>
      <c r="R31" s="157">
        <f t="shared" si="13"/>
        <v>13.391220543098157</v>
      </c>
      <c r="S31" s="158">
        <f aca="true" t="shared" si="18" ref="S31:S36">P31-O31</f>
        <v>-250723</v>
      </c>
      <c r="T31" s="160">
        <f aca="true" t="shared" si="19" ref="T31:T36">100*S31/O31</f>
        <v>-1.4093989686866686</v>
      </c>
    </row>
    <row r="32" spans="2:20" ht="14.25">
      <c r="B32" s="75" t="s">
        <v>51</v>
      </c>
      <c r="C32" s="159">
        <v>2299</v>
      </c>
      <c r="D32" s="158">
        <v>2065</v>
      </c>
      <c r="E32" s="157">
        <f t="shared" si="11"/>
        <v>15.028108249444372</v>
      </c>
      <c r="F32" s="157">
        <f t="shared" si="11"/>
        <v>14.604993280995828</v>
      </c>
      <c r="G32" s="158">
        <f t="shared" si="14"/>
        <v>-234</v>
      </c>
      <c r="H32" s="160">
        <f t="shared" si="15"/>
        <v>-10.17833840800348</v>
      </c>
      <c r="I32" s="161">
        <v>8149</v>
      </c>
      <c r="J32" s="161">
        <v>7392</v>
      </c>
      <c r="K32" s="157">
        <f t="shared" si="12"/>
        <v>10.185740712964352</v>
      </c>
      <c r="L32" s="157">
        <v>10.2</v>
      </c>
      <c r="M32" s="158">
        <f t="shared" si="16"/>
        <v>-757</v>
      </c>
      <c r="N32" s="160">
        <f t="shared" si="17"/>
        <v>-9.289483372192906</v>
      </c>
      <c r="O32" s="161">
        <v>12332875</v>
      </c>
      <c r="P32" s="161">
        <v>10276419</v>
      </c>
      <c r="Q32" s="157">
        <f t="shared" si="13"/>
        <v>8.681731250353735</v>
      </c>
      <c r="R32" s="157">
        <f t="shared" si="13"/>
        <v>7.846323782605191</v>
      </c>
      <c r="S32" s="158">
        <f t="shared" si="18"/>
        <v>-2056456</v>
      </c>
      <c r="T32" s="160">
        <f t="shared" si="19"/>
        <v>-16.674587231282242</v>
      </c>
    </row>
    <row r="33" spans="2:20" ht="14.25">
      <c r="B33" s="75" t="s">
        <v>37</v>
      </c>
      <c r="C33" s="159">
        <v>5184</v>
      </c>
      <c r="D33" s="158">
        <v>4997</v>
      </c>
      <c r="E33" s="157">
        <f t="shared" si="11"/>
        <v>33.88678258595895</v>
      </c>
      <c r="F33" s="157">
        <f t="shared" si="11"/>
        <v>35.34196194921847</v>
      </c>
      <c r="G33" s="158">
        <f t="shared" si="14"/>
        <v>-187</v>
      </c>
      <c r="H33" s="160">
        <f t="shared" si="15"/>
        <v>-3.607253086419753</v>
      </c>
      <c r="I33" s="161">
        <v>29425</v>
      </c>
      <c r="J33" s="161">
        <v>28281</v>
      </c>
      <c r="K33" s="157">
        <f t="shared" si="12"/>
        <v>36.779411029448525</v>
      </c>
      <c r="L33" s="157">
        <v>36.8</v>
      </c>
      <c r="M33" s="158">
        <f t="shared" si="16"/>
        <v>-1144</v>
      </c>
      <c r="N33" s="160">
        <f t="shared" si="17"/>
        <v>-3.8878504672897196</v>
      </c>
      <c r="O33" s="161">
        <v>42455403</v>
      </c>
      <c r="P33" s="161">
        <v>36587020</v>
      </c>
      <c r="Q33" s="157">
        <f t="shared" si="13"/>
        <v>29.886494347138175</v>
      </c>
      <c r="R33" s="157">
        <f t="shared" si="13"/>
        <v>27.935179089199437</v>
      </c>
      <c r="S33" s="158">
        <f t="shared" si="18"/>
        <v>-5868383</v>
      </c>
      <c r="T33" s="160">
        <f t="shared" si="19"/>
        <v>-13.822464481140363</v>
      </c>
    </row>
    <row r="34" spans="2:20" ht="14.25">
      <c r="B34" s="75" t="s">
        <v>38</v>
      </c>
      <c r="C34" s="159">
        <v>1059</v>
      </c>
      <c r="D34" s="158">
        <v>1058</v>
      </c>
      <c r="E34" s="157">
        <f t="shared" si="11"/>
        <v>6.922473525951105</v>
      </c>
      <c r="F34" s="157">
        <f t="shared" si="11"/>
        <v>7.482848857769291</v>
      </c>
      <c r="G34" s="158">
        <f t="shared" si="14"/>
        <v>-1</v>
      </c>
      <c r="H34" s="160">
        <f t="shared" si="15"/>
        <v>-0.09442870632672333</v>
      </c>
      <c r="I34" s="161">
        <v>6103</v>
      </c>
      <c r="J34" s="161">
        <v>6655</v>
      </c>
      <c r="K34" s="157">
        <f t="shared" si="12"/>
        <v>7.628368581570921</v>
      </c>
      <c r="L34" s="157">
        <v>7.6</v>
      </c>
      <c r="M34" s="158">
        <f t="shared" si="16"/>
        <v>552</v>
      </c>
      <c r="N34" s="160">
        <f t="shared" si="17"/>
        <v>9.044732098967721</v>
      </c>
      <c r="O34" s="161">
        <v>18944630</v>
      </c>
      <c r="P34" s="161">
        <v>20338251</v>
      </c>
      <c r="Q34" s="157">
        <f t="shared" si="13"/>
        <v>13.336078270264547</v>
      </c>
      <c r="R34" s="157">
        <f t="shared" si="13"/>
        <v>15.528804588241664</v>
      </c>
      <c r="S34" s="158">
        <f t="shared" si="18"/>
        <v>1393621</v>
      </c>
      <c r="T34" s="160">
        <f t="shared" si="19"/>
        <v>7.356285131987271</v>
      </c>
    </row>
    <row r="35" spans="2:20" ht="14.25">
      <c r="B35" s="1" t="s">
        <v>290</v>
      </c>
      <c r="C35" s="159">
        <v>1587</v>
      </c>
      <c r="D35" s="158">
        <v>1466</v>
      </c>
      <c r="E35" s="157">
        <f t="shared" si="11"/>
        <v>10.373905085632108</v>
      </c>
      <c r="F35" s="157">
        <f t="shared" si="11"/>
        <v>10.368484334111324</v>
      </c>
      <c r="G35" s="158">
        <f t="shared" si="14"/>
        <v>-121</v>
      </c>
      <c r="H35" s="160">
        <f t="shared" si="15"/>
        <v>-7.624448645242596</v>
      </c>
      <c r="I35" s="161">
        <v>6012</v>
      </c>
      <c r="J35" s="161">
        <v>5610</v>
      </c>
      <c r="K35" s="157">
        <f t="shared" si="12"/>
        <v>7.5146242687865605</v>
      </c>
      <c r="L35" s="157">
        <v>7.5</v>
      </c>
      <c r="M35" s="158">
        <f t="shared" si="16"/>
        <v>-402</v>
      </c>
      <c r="N35" s="160">
        <f t="shared" si="17"/>
        <v>-6.686626746506986</v>
      </c>
      <c r="O35" s="161">
        <v>12215608</v>
      </c>
      <c r="P35" s="161">
        <v>10111911</v>
      </c>
      <c r="Q35" s="157">
        <f t="shared" si="13"/>
        <v>8.599181108676694</v>
      </c>
      <c r="R35" s="157">
        <f t="shared" si="13"/>
        <v>7.72071747628109</v>
      </c>
      <c r="S35" s="158">
        <f t="shared" si="18"/>
        <v>-2103697</v>
      </c>
      <c r="T35" s="160">
        <f t="shared" si="19"/>
        <v>-17.22138595148109</v>
      </c>
    </row>
    <row r="36" spans="1:20" ht="14.25">
      <c r="A36" s="77"/>
      <c r="B36" s="78" t="s">
        <v>39</v>
      </c>
      <c r="C36" s="162">
        <v>5105</v>
      </c>
      <c r="D36" s="163">
        <v>4491</v>
      </c>
      <c r="E36" s="164">
        <f t="shared" si="11"/>
        <v>33.37037521244607</v>
      </c>
      <c r="F36" s="164">
        <f t="shared" si="11"/>
        <v>31.76320814767664</v>
      </c>
      <c r="G36" s="163">
        <f t="shared" si="14"/>
        <v>-614</v>
      </c>
      <c r="H36" s="165">
        <f t="shared" si="15"/>
        <v>-12.027424094025465</v>
      </c>
      <c r="I36" s="161">
        <v>24932</v>
      </c>
      <c r="J36" s="161">
        <v>24416</v>
      </c>
      <c r="K36" s="164">
        <f t="shared" si="12"/>
        <v>31.163441827908606</v>
      </c>
      <c r="L36" s="164">
        <f t="shared" si="12"/>
        <v>31.177852691796915</v>
      </c>
      <c r="M36" s="163">
        <f t="shared" si="16"/>
        <v>-516</v>
      </c>
      <c r="N36" s="165">
        <f t="shared" si="17"/>
        <v>-2.0696293919460933</v>
      </c>
      <c r="O36" s="166">
        <v>38317608</v>
      </c>
      <c r="P36" s="166">
        <v>36118897</v>
      </c>
      <c r="Q36" s="164">
        <f t="shared" si="13"/>
        <v>26.973692250379923</v>
      </c>
      <c r="R36" s="164">
        <f t="shared" si="13"/>
        <v>27.577754520574462</v>
      </c>
      <c r="S36" s="163">
        <f t="shared" si="18"/>
        <v>-2198711</v>
      </c>
      <c r="T36" s="165">
        <f t="shared" si="19"/>
        <v>-5.738121753320301</v>
      </c>
    </row>
    <row r="37" spans="1:20" ht="14.25">
      <c r="A37" s="134" t="s">
        <v>324</v>
      </c>
      <c r="B37" s="61"/>
      <c r="C37" s="60"/>
      <c r="D37" s="60"/>
      <c r="E37" s="76"/>
      <c r="F37" s="76"/>
      <c r="G37" s="60"/>
      <c r="H37" s="79"/>
      <c r="I37" s="80"/>
      <c r="J37" s="80"/>
      <c r="K37" s="81"/>
      <c r="L37" s="76"/>
      <c r="M37" s="60"/>
      <c r="N37" s="82"/>
      <c r="O37" s="60"/>
      <c r="P37" s="60"/>
      <c r="Q37" s="76"/>
      <c r="R37" s="76"/>
      <c r="S37" s="60"/>
      <c r="T37" s="79"/>
    </row>
    <row r="38" spans="1:10" ht="14.25">
      <c r="A38" s="134" t="s">
        <v>325</v>
      </c>
      <c r="I38" s="37"/>
      <c r="J38" s="37"/>
    </row>
    <row r="39" spans="1:10" ht="14.25">
      <c r="A39" s="134" t="s">
        <v>326</v>
      </c>
      <c r="J39" s="83"/>
    </row>
    <row r="40" ht="14.25">
      <c r="A40" s="40" t="s">
        <v>288</v>
      </c>
    </row>
    <row r="44" spans="1:20" ht="17.25">
      <c r="A44" s="216" t="s">
        <v>55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</row>
    <row r="45" spans="2:20" ht="19.5" customHeight="1">
      <c r="B45" s="84"/>
      <c r="D45" s="84"/>
      <c r="E45" s="84"/>
      <c r="F45" s="84"/>
      <c r="G45" s="132" t="s">
        <v>319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7:21" ht="19.5" customHeight="1" thickBot="1">
      <c r="Q46" s="85"/>
      <c r="R46" s="85"/>
      <c r="S46" s="85"/>
      <c r="T46" s="85"/>
      <c r="U46" s="85"/>
    </row>
    <row r="47" spans="1:24" ht="18" customHeight="1">
      <c r="A47" s="224" t="s">
        <v>40</v>
      </c>
      <c r="B47" s="225"/>
      <c r="C47" s="210" t="s">
        <v>41</v>
      </c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85"/>
      <c r="R47" s="85"/>
      <c r="S47" s="85"/>
      <c r="T47" s="85"/>
      <c r="U47" s="85"/>
      <c r="V47" s="85"/>
      <c r="W47" s="85"/>
      <c r="X47" s="85"/>
    </row>
    <row r="48" spans="1:24" ht="14.25">
      <c r="A48" s="226"/>
      <c r="B48" s="227"/>
      <c r="C48" s="207" t="s">
        <v>42</v>
      </c>
      <c r="D48" s="228"/>
      <c r="E48" s="205" t="s">
        <v>334</v>
      </c>
      <c r="F48" s="206"/>
      <c r="G48" s="205" t="s">
        <v>333</v>
      </c>
      <c r="H48" s="206"/>
      <c r="I48" s="207" t="s">
        <v>43</v>
      </c>
      <c r="J48" s="206"/>
      <c r="K48" s="207" t="s">
        <v>44</v>
      </c>
      <c r="L48" s="206"/>
      <c r="M48" s="205" t="s">
        <v>332</v>
      </c>
      <c r="N48" s="206"/>
      <c r="O48" s="207" t="s">
        <v>45</v>
      </c>
      <c r="P48" s="209"/>
      <c r="Q48" s="85"/>
      <c r="R48" s="85"/>
      <c r="S48" s="85"/>
      <c r="T48" s="85"/>
      <c r="U48" s="85"/>
      <c r="V48" s="85"/>
      <c r="W48" s="85"/>
      <c r="X48" s="85"/>
    </row>
    <row r="49" spans="2:24" ht="14.25">
      <c r="B49" s="73"/>
      <c r="D49" s="43" t="s">
        <v>14</v>
      </c>
      <c r="F49" s="43" t="s">
        <v>14</v>
      </c>
      <c r="H49" s="43" t="s">
        <v>14</v>
      </c>
      <c r="J49" s="43" t="s">
        <v>14</v>
      </c>
      <c r="L49" s="43" t="s">
        <v>14</v>
      </c>
      <c r="N49" s="43" t="s">
        <v>14</v>
      </c>
      <c r="P49" s="43" t="s">
        <v>14</v>
      </c>
      <c r="Q49" s="85"/>
      <c r="R49" s="85"/>
      <c r="S49" s="85"/>
      <c r="T49" s="85"/>
      <c r="U49" s="85"/>
      <c r="V49" s="85"/>
      <c r="W49" s="85"/>
      <c r="X49" s="85"/>
    </row>
    <row r="50" spans="1:24" ht="14.25">
      <c r="A50" s="213" t="s">
        <v>35</v>
      </c>
      <c r="B50" s="214"/>
      <c r="C50" s="27"/>
      <c r="D50" s="29">
        <f>SUM(D51:D56)</f>
        <v>13673</v>
      </c>
      <c r="E50" s="28"/>
      <c r="F50" s="29">
        <f>SUM(F51:F56)</f>
        <v>590</v>
      </c>
      <c r="G50" s="27"/>
      <c r="H50" s="29">
        <f>SUM(H51:H56)</f>
        <v>3857</v>
      </c>
      <c r="I50" s="29"/>
      <c r="J50" s="29">
        <f>SUM(J51:J56)</f>
        <v>5305</v>
      </c>
      <c r="K50" s="29"/>
      <c r="L50" s="29">
        <f>SUM(L51:L56)</f>
        <v>2907</v>
      </c>
      <c r="M50" s="29"/>
      <c r="N50" s="29">
        <f>SUM(N51:N56)</f>
        <v>683</v>
      </c>
      <c r="O50" s="29"/>
      <c r="P50" s="29">
        <f>SUM(P51:P56)</f>
        <v>331</v>
      </c>
      <c r="Q50" s="85"/>
      <c r="R50" s="85"/>
      <c r="S50" s="85"/>
      <c r="T50" s="85"/>
      <c r="U50" s="85"/>
      <c r="V50" s="85"/>
      <c r="W50" s="85"/>
      <c r="X50" s="85"/>
    </row>
    <row r="51" spans="2:24" ht="14.25">
      <c r="B51" s="86" t="s">
        <v>48</v>
      </c>
      <c r="D51" s="173">
        <v>62</v>
      </c>
      <c r="E51" s="174"/>
      <c r="F51" s="175">
        <v>2</v>
      </c>
      <c r="G51" s="176"/>
      <c r="H51" s="173">
        <v>20</v>
      </c>
      <c r="I51" s="176"/>
      <c r="J51" s="173">
        <v>23</v>
      </c>
      <c r="K51" s="176"/>
      <c r="L51" s="173">
        <v>10</v>
      </c>
      <c r="M51" s="176"/>
      <c r="N51" s="173">
        <v>6</v>
      </c>
      <c r="O51" s="176"/>
      <c r="P51" s="175">
        <v>1</v>
      </c>
      <c r="Q51" s="85"/>
      <c r="R51" s="85"/>
      <c r="S51" s="85"/>
      <c r="T51" s="85"/>
      <c r="U51" s="85"/>
      <c r="V51" s="85"/>
      <c r="W51" s="85"/>
      <c r="X51" s="85"/>
    </row>
    <row r="52" spans="2:24" ht="14.25">
      <c r="B52" s="86" t="s">
        <v>51</v>
      </c>
      <c r="D52" s="173">
        <v>2065</v>
      </c>
      <c r="E52" s="174"/>
      <c r="F52" s="175">
        <v>88</v>
      </c>
      <c r="G52" s="176"/>
      <c r="H52" s="173">
        <v>840</v>
      </c>
      <c r="I52" s="176"/>
      <c r="J52" s="173">
        <v>913</v>
      </c>
      <c r="K52" s="176"/>
      <c r="L52" s="173">
        <v>204</v>
      </c>
      <c r="M52" s="176"/>
      <c r="N52" s="173">
        <v>20</v>
      </c>
      <c r="O52" s="176"/>
      <c r="P52" s="176" t="s">
        <v>278</v>
      </c>
      <c r="Q52" s="85"/>
      <c r="R52" s="85"/>
      <c r="S52" s="85"/>
      <c r="T52" s="85"/>
      <c r="U52" s="85"/>
      <c r="V52" s="85"/>
      <c r="W52" s="85"/>
      <c r="X52" s="85"/>
    </row>
    <row r="53" spans="2:24" ht="14.25">
      <c r="B53" s="86" t="s">
        <v>49</v>
      </c>
      <c r="D53" s="173">
        <v>4889</v>
      </c>
      <c r="E53" s="174"/>
      <c r="F53" s="175">
        <v>274</v>
      </c>
      <c r="G53" s="176"/>
      <c r="H53" s="173">
        <v>907</v>
      </c>
      <c r="I53" s="176"/>
      <c r="J53" s="173">
        <v>1703</v>
      </c>
      <c r="K53" s="176"/>
      <c r="L53" s="173">
        <v>1360</v>
      </c>
      <c r="M53" s="176"/>
      <c r="N53" s="173">
        <v>343</v>
      </c>
      <c r="O53" s="176"/>
      <c r="P53" s="175">
        <v>302</v>
      </c>
      <c r="Q53" s="85"/>
      <c r="R53" s="85"/>
      <c r="S53" s="85"/>
      <c r="T53" s="85"/>
      <c r="U53" s="85"/>
      <c r="V53" s="85"/>
      <c r="W53" s="85"/>
      <c r="X53" s="85"/>
    </row>
    <row r="54" spans="2:24" ht="14.25">
      <c r="B54" s="86" t="s">
        <v>38</v>
      </c>
      <c r="D54" s="173">
        <v>1058</v>
      </c>
      <c r="E54" s="174"/>
      <c r="F54" s="175">
        <v>5</v>
      </c>
      <c r="G54" s="176"/>
      <c r="H54" s="173">
        <v>427</v>
      </c>
      <c r="I54" s="176"/>
      <c r="J54" s="173">
        <v>529</v>
      </c>
      <c r="K54" s="176"/>
      <c r="L54" s="173">
        <v>96</v>
      </c>
      <c r="M54" s="176"/>
      <c r="N54" s="173">
        <v>1</v>
      </c>
      <c r="O54" s="176"/>
      <c r="P54" s="176" t="s">
        <v>278</v>
      </c>
      <c r="Q54" s="85"/>
      <c r="R54" s="85"/>
      <c r="S54" s="85"/>
      <c r="T54" s="85"/>
      <c r="U54" s="85"/>
      <c r="V54" s="85"/>
      <c r="W54" s="85"/>
      <c r="X54" s="85"/>
    </row>
    <row r="55" spans="2:24" ht="14.25">
      <c r="B55" s="86" t="s">
        <v>291</v>
      </c>
      <c r="D55" s="173">
        <v>1466</v>
      </c>
      <c r="E55" s="174"/>
      <c r="F55" s="175">
        <v>34</v>
      </c>
      <c r="G55" s="176"/>
      <c r="H55" s="173">
        <v>489</v>
      </c>
      <c r="I55" s="176"/>
      <c r="J55" s="173">
        <v>716</v>
      </c>
      <c r="K55" s="176"/>
      <c r="L55" s="173">
        <v>219</v>
      </c>
      <c r="M55" s="176"/>
      <c r="N55" s="173">
        <v>8</v>
      </c>
      <c r="O55" s="176"/>
      <c r="P55" s="176" t="s">
        <v>278</v>
      </c>
      <c r="Q55" s="85"/>
      <c r="R55" s="85"/>
      <c r="S55" s="85"/>
      <c r="T55" s="85"/>
      <c r="U55" s="85"/>
      <c r="V55" s="85"/>
      <c r="W55" s="85"/>
      <c r="X55" s="85"/>
    </row>
    <row r="56" spans="2:24" ht="14.25">
      <c r="B56" s="86" t="s">
        <v>39</v>
      </c>
      <c r="D56" s="173">
        <v>4133</v>
      </c>
      <c r="E56" s="174"/>
      <c r="F56" s="175">
        <v>187</v>
      </c>
      <c r="G56" s="176"/>
      <c r="H56" s="173">
        <v>1174</v>
      </c>
      <c r="I56" s="176"/>
      <c r="J56" s="173">
        <v>1421</v>
      </c>
      <c r="K56" s="176"/>
      <c r="L56" s="173">
        <v>1018</v>
      </c>
      <c r="M56" s="176"/>
      <c r="N56" s="173">
        <v>305</v>
      </c>
      <c r="O56" s="176"/>
      <c r="P56" s="175">
        <v>28</v>
      </c>
      <c r="Q56" s="85"/>
      <c r="R56" s="85"/>
      <c r="S56" s="85"/>
      <c r="T56" s="85"/>
      <c r="U56" s="85"/>
      <c r="V56" s="85"/>
      <c r="W56" s="85"/>
      <c r="X56" s="85"/>
    </row>
    <row r="57" spans="2:24" ht="14.25">
      <c r="B57" s="86"/>
      <c r="D57" s="155"/>
      <c r="E57" s="177"/>
      <c r="F57" s="155"/>
      <c r="G57" s="153"/>
      <c r="H57" s="155"/>
      <c r="I57" s="88"/>
      <c r="J57" s="155"/>
      <c r="K57" s="89"/>
      <c r="L57" s="155"/>
      <c r="M57" s="88"/>
      <c r="N57" s="155"/>
      <c r="O57" s="88"/>
      <c r="P57" s="155"/>
      <c r="Q57" s="85"/>
      <c r="R57" s="85"/>
      <c r="S57" s="85"/>
      <c r="T57" s="85"/>
      <c r="U57" s="85"/>
      <c r="V57" s="85"/>
      <c r="W57" s="85"/>
      <c r="X57" s="85"/>
    </row>
    <row r="58" spans="1:24" ht="14.25">
      <c r="A58" s="27"/>
      <c r="B58" s="34" t="s">
        <v>46</v>
      </c>
      <c r="C58" s="27"/>
      <c r="D58" s="180">
        <f>100*D50/D50</f>
        <v>100</v>
      </c>
      <c r="E58" s="90" t="s">
        <v>382</v>
      </c>
      <c r="F58" s="181">
        <f aca="true" t="shared" si="20" ref="F58:P58">100*F50/$D50</f>
        <v>4.315073502523221</v>
      </c>
      <c r="G58" s="27"/>
      <c r="H58" s="181">
        <f t="shared" si="20"/>
        <v>28.208878812257733</v>
      </c>
      <c r="I58" s="182"/>
      <c r="J58" s="181">
        <f t="shared" si="20"/>
        <v>38.79909310319608</v>
      </c>
      <c r="K58" s="183"/>
      <c r="L58" s="181">
        <f t="shared" si="20"/>
        <v>21.260879104805092</v>
      </c>
      <c r="M58" s="182"/>
      <c r="N58" s="181">
        <f t="shared" si="20"/>
        <v>4.9952461054633215</v>
      </c>
      <c r="O58" s="182"/>
      <c r="P58" s="181">
        <f t="shared" si="20"/>
        <v>2.420829371754553</v>
      </c>
      <c r="Q58" s="85"/>
      <c r="R58" s="85"/>
      <c r="S58" s="85"/>
      <c r="T58" s="85"/>
      <c r="U58" s="85"/>
      <c r="V58" s="85"/>
      <c r="W58" s="85"/>
      <c r="X58" s="85"/>
    </row>
    <row r="59" spans="2:24" ht="14.25">
      <c r="B59" s="86" t="s">
        <v>48</v>
      </c>
      <c r="D59" s="178">
        <f aca="true" t="shared" si="21" ref="D59:D64">100*D51/D51</f>
        <v>100</v>
      </c>
      <c r="E59" s="177"/>
      <c r="F59" s="179">
        <f aca="true" t="shared" si="22" ref="F59:F64">100*F51/$D51</f>
        <v>3.225806451612903</v>
      </c>
      <c r="G59" s="153"/>
      <c r="H59" s="179">
        <f aca="true" t="shared" si="23" ref="H59:H64">100*H51/$D51</f>
        <v>32.25806451612903</v>
      </c>
      <c r="I59" s="88"/>
      <c r="J59" s="179">
        <f aca="true" t="shared" si="24" ref="J59:J64">100*J51/$D51</f>
        <v>37.096774193548384</v>
      </c>
      <c r="K59" s="89"/>
      <c r="L59" s="179">
        <f aca="true" t="shared" si="25" ref="L59:L64">100*L51/$D51</f>
        <v>16.129032258064516</v>
      </c>
      <c r="M59" s="88"/>
      <c r="N59" s="179">
        <f aca="true" t="shared" si="26" ref="N59:N64">100*N51/$D51</f>
        <v>9.67741935483871</v>
      </c>
      <c r="O59" s="88"/>
      <c r="P59" s="179">
        <f>100*P51/$D51</f>
        <v>1.6129032258064515</v>
      </c>
      <c r="Q59" s="85"/>
      <c r="R59" s="85"/>
      <c r="S59" s="85"/>
      <c r="T59" s="85"/>
      <c r="U59" s="85"/>
      <c r="V59" s="85"/>
      <c r="W59" s="85"/>
      <c r="X59" s="85"/>
    </row>
    <row r="60" spans="2:24" ht="14.25">
      <c r="B60" s="86" t="s">
        <v>51</v>
      </c>
      <c r="D60" s="178">
        <f t="shared" si="21"/>
        <v>100</v>
      </c>
      <c r="E60" s="177"/>
      <c r="F60" s="179">
        <f t="shared" si="22"/>
        <v>4.261501210653753</v>
      </c>
      <c r="G60" s="153"/>
      <c r="H60" s="179">
        <f t="shared" si="23"/>
        <v>40.67796610169491</v>
      </c>
      <c r="I60" s="88"/>
      <c r="J60" s="179">
        <f t="shared" si="24"/>
        <v>44.21307506053269</v>
      </c>
      <c r="K60" s="89"/>
      <c r="L60" s="179">
        <f t="shared" si="25"/>
        <v>9.878934624697337</v>
      </c>
      <c r="M60" s="88"/>
      <c r="N60" s="179">
        <f t="shared" si="26"/>
        <v>0.9685230024213075</v>
      </c>
      <c r="O60" s="88"/>
      <c r="P60" s="176" t="s">
        <v>278</v>
      </c>
      <c r="Q60" s="85"/>
      <c r="R60" s="85"/>
      <c r="S60" s="85"/>
      <c r="T60" s="85"/>
      <c r="U60" s="85"/>
      <c r="V60" s="85"/>
      <c r="W60" s="85"/>
      <c r="X60" s="85"/>
    </row>
    <row r="61" spans="2:24" ht="14.25">
      <c r="B61" s="86" t="s">
        <v>49</v>
      </c>
      <c r="D61" s="178">
        <f t="shared" si="21"/>
        <v>100</v>
      </c>
      <c r="E61" s="177"/>
      <c r="F61" s="179">
        <f t="shared" si="22"/>
        <v>5.604418081407241</v>
      </c>
      <c r="G61" s="153"/>
      <c r="H61" s="179">
        <f t="shared" si="23"/>
        <v>18.551851094293312</v>
      </c>
      <c r="I61" s="88"/>
      <c r="J61" s="179">
        <f t="shared" si="24"/>
        <v>34.833299243199015</v>
      </c>
      <c r="K61" s="89"/>
      <c r="L61" s="179">
        <f t="shared" si="25"/>
        <v>27.81754960114543</v>
      </c>
      <c r="M61" s="88"/>
      <c r="N61" s="179">
        <f t="shared" si="26"/>
        <v>7.015749642053589</v>
      </c>
      <c r="O61" s="88"/>
      <c r="P61" s="179">
        <f>100*P53/$D53</f>
        <v>6.177132337901411</v>
      </c>
      <c r="Q61" s="85"/>
      <c r="R61" s="85"/>
      <c r="S61" s="85"/>
      <c r="T61" s="85"/>
      <c r="U61" s="85"/>
      <c r="V61" s="85"/>
      <c r="W61" s="85"/>
      <c r="X61" s="85"/>
    </row>
    <row r="62" spans="2:24" ht="14.25">
      <c r="B62" s="86" t="s">
        <v>38</v>
      </c>
      <c r="D62" s="178">
        <f t="shared" si="21"/>
        <v>100</v>
      </c>
      <c r="E62" s="177"/>
      <c r="F62" s="179">
        <f t="shared" si="22"/>
        <v>0.4725897920604915</v>
      </c>
      <c r="G62" s="153"/>
      <c r="H62" s="179">
        <f t="shared" si="23"/>
        <v>40.359168241965975</v>
      </c>
      <c r="I62" s="88"/>
      <c r="J62" s="179">
        <f t="shared" si="24"/>
        <v>50</v>
      </c>
      <c r="K62" s="89"/>
      <c r="L62" s="179">
        <f t="shared" si="25"/>
        <v>9.073724007561436</v>
      </c>
      <c r="M62" s="88"/>
      <c r="N62" s="179">
        <f t="shared" si="26"/>
        <v>0.0945179584120983</v>
      </c>
      <c r="O62" s="88"/>
      <c r="P62" s="176" t="s">
        <v>278</v>
      </c>
      <c r="Q62" s="85"/>
      <c r="R62" s="85"/>
      <c r="S62" s="85"/>
      <c r="T62" s="85"/>
      <c r="U62" s="85"/>
      <c r="V62" s="85"/>
      <c r="W62" s="85"/>
      <c r="X62" s="85"/>
    </row>
    <row r="63" spans="2:24" ht="14.25">
      <c r="B63" s="86" t="s">
        <v>291</v>
      </c>
      <c r="D63" s="178">
        <f t="shared" si="21"/>
        <v>100</v>
      </c>
      <c r="E63" s="177"/>
      <c r="F63" s="179">
        <f t="shared" si="22"/>
        <v>2.319236016371078</v>
      </c>
      <c r="G63" s="153"/>
      <c r="H63" s="179">
        <f t="shared" si="23"/>
        <v>33.356070941336974</v>
      </c>
      <c r="I63" s="88"/>
      <c r="J63" s="179">
        <f t="shared" si="24"/>
        <v>48.84038199181446</v>
      </c>
      <c r="K63" s="89"/>
      <c r="L63" s="179">
        <f t="shared" si="25"/>
        <v>14.938608458390178</v>
      </c>
      <c r="M63" s="88"/>
      <c r="N63" s="179">
        <f t="shared" si="26"/>
        <v>0.5457025920873124</v>
      </c>
      <c r="O63" s="88"/>
      <c r="P63" s="176" t="s">
        <v>278</v>
      </c>
      <c r="Q63" s="85"/>
      <c r="R63" s="85"/>
      <c r="S63" s="85"/>
      <c r="T63" s="85"/>
      <c r="U63" s="85"/>
      <c r="V63" s="85"/>
      <c r="W63" s="85"/>
      <c r="X63" s="85"/>
    </row>
    <row r="64" spans="1:24" ht="14.25">
      <c r="A64" s="33"/>
      <c r="B64" s="86" t="s">
        <v>39</v>
      </c>
      <c r="D64" s="178">
        <f t="shared" si="21"/>
        <v>100</v>
      </c>
      <c r="E64" s="177"/>
      <c r="F64" s="179">
        <f t="shared" si="22"/>
        <v>4.524558432131624</v>
      </c>
      <c r="G64" s="153"/>
      <c r="H64" s="179">
        <f t="shared" si="23"/>
        <v>28.40551657391725</v>
      </c>
      <c r="I64" s="88"/>
      <c r="J64" s="179">
        <f t="shared" si="24"/>
        <v>34.381804984272925</v>
      </c>
      <c r="K64" s="89"/>
      <c r="L64" s="179">
        <f t="shared" si="25"/>
        <v>24.631018630534722</v>
      </c>
      <c r="M64" s="88"/>
      <c r="N64" s="179">
        <f t="shared" si="26"/>
        <v>7.379627389305589</v>
      </c>
      <c r="O64" s="88"/>
      <c r="P64" s="179">
        <f>100*P56/$D56</f>
        <v>0.6774739898378902</v>
      </c>
      <c r="Q64" s="85"/>
      <c r="R64" s="85"/>
      <c r="S64" s="85"/>
      <c r="T64" s="85"/>
      <c r="U64" s="85"/>
      <c r="V64" s="85"/>
      <c r="W64" s="85"/>
      <c r="X64" s="85"/>
    </row>
    <row r="65" spans="1:24" ht="14.25">
      <c r="A65" s="33"/>
      <c r="B65" s="26"/>
      <c r="C65" s="27"/>
      <c r="D65" s="155"/>
      <c r="E65" s="177"/>
      <c r="F65" s="155"/>
      <c r="G65" s="153"/>
      <c r="H65" s="155"/>
      <c r="I65" s="155"/>
      <c r="J65" s="155"/>
      <c r="K65" s="155"/>
      <c r="L65" s="155"/>
      <c r="M65" s="155"/>
      <c r="N65" s="155"/>
      <c r="O65" s="155"/>
      <c r="P65" s="155"/>
      <c r="Q65" s="85"/>
      <c r="R65" s="85"/>
      <c r="S65" s="85"/>
      <c r="T65" s="85"/>
      <c r="U65" s="85"/>
      <c r="V65" s="85"/>
      <c r="W65" s="85"/>
      <c r="X65" s="85"/>
    </row>
    <row r="66" spans="1:24" ht="14.25">
      <c r="A66" s="27"/>
      <c r="B66" s="34" t="s">
        <v>47</v>
      </c>
      <c r="C66" s="27"/>
      <c r="D66" s="180">
        <f>100*D58/D$58</f>
        <v>100</v>
      </c>
      <c r="E66" s="90" t="s">
        <v>382</v>
      </c>
      <c r="F66" s="180">
        <f>100*F58/F$58</f>
        <v>100</v>
      </c>
      <c r="G66" s="90" t="s">
        <v>382</v>
      </c>
      <c r="H66" s="180">
        <f>100*H58/H$58</f>
        <v>100</v>
      </c>
      <c r="I66" s="90" t="s">
        <v>382</v>
      </c>
      <c r="J66" s="180">
        <f>100*J58/J$58</f>
        <v>100</v>
      </c>
      <c r="K66" s="90" t="s">
        <v>382</v>
      </c>
      <c r="L66" s="180">
        <f>100*L58/L$58</f>
        <v>99.99999999999999</v>
      </c>
      <c r="M66" s="90" t="s">
        <v>382</v>
      </c>
      <c r="N66" s="180">
        <f>100*N58/N$58</f>
        <v>100</v>
      </c>
      <c r="O66" s="90" t="s">
        <v>382</v>
      </c>
      <c r="P66" s="180">
        <f>100*P58/P$58</f>
        <v>100</v>
      </c>
      <c r="Q66" s="90" t="s">
        <v>312</v>
      </c>
      <c r="R66" s="85"/>
      <c r="S66" s="85"/>
      <c r="T66" s="85"/>
      <c r="U66" s="85"/>
      <c r="V66" s="85"/>
      <c r="W66" s="85"/>
      <c r="X66" s="85"/>
    </row>
    <row r="67" spans="2:24" ht="14.25">
      <c r="B67" s="86" t="s">
        <v>48</v>
      </c>
      <c r="D67" s="179">
        <f aca="true" t="shared" si="27" ref="D67:P72">100*D51/D$50</f>
        <v>0.4534484019600673</v>
      </c>
      <c r="E67" s="177"/>
      <c r="F67" s="179">
        <f t="shared" si="27"/>
        <v>0.3389830508474576</v>
      </c>
      <c r="G67" s="153"/>
      <c r="H67" s="179">
        <f t="shared" si="27"/>
        <v>0.5185377236193933</v>
      </c>
      <c r="I67" s="155"/>
      <c r="J67" s="179">
        <f t="shared" si="27"/>
        <v>0.43355325164938735</v>
      </c>
      <c r="K67" s="155"/>
      <c r="L67" s="179">
        <f t="shared" si="27"/>
        <v>0.3439972480220158</v>
      </c>
      <c r="M67" s="155"/>
      <c r="N67" s="179">
        <f t="shared" si="27"/>
        <v>0.8784773060029283</v>
      </c>
      <c r="O67" s="155"/>
      <c r="P67" s="179">
        <f t="shared" si="27"/>
        <v>0.3021148036253776</v>
      </c>
      <c r="Q67" s="85"/>
      <c r="R67" s="85"/>
      <c r="S67" s="85"/>
      <c r="T67" s="85"/>
      <c r="U67" s="85"/>
      <c r="V67" s="85"/>
      <c r="W67" s="85"/>
      <c r="X67" s="85"/>
    </row>
    <row r="68" spans="2:24" ht="14.25">
      <c r="B68" s="86" t="s">
        <v>51</v>
      </c>
      <c r="D68" s="179">
        <f t="shared" si="27"/>
        <v>15.102757258831273</v>
      </c>
      <c r="E68" s="177"/>
      <c r="F68" s="179">
        <f t="shared" si="27"/>
        <v>14.915254237288135</v>
      </c>
      <c r="G68" s="153"/>
      <c r="H68" s="179">
        <f t="shared" si="27"/>
        <v>21.77858439201452</v>
      </c>
      <c r="I68" s="155"/>
      <c r="J68" s="179">
        <f t="shared" si="27"/>
        <v>17.210179076343074</v>
      </c>
      <c r="K68" s="155"/>
      <c r="L68" s="179">
        <f t="shared" si="27"/>
        <v>7.017543859649122</v>
      </c>
      <c r="M68" s="155"/>
      <c r="N68" s="179">
        <f t="shared" si="27"/>
        <v>2.9282576866764276</v>
      </c>
      <c r="O68" s="155"/>
      <c r="P68" s="176" t="s">
        <v>278</v>
      </c>
      <c r="Q68" s="85"/>
      <c r="R68" s="85"/>
      <c r="S68" s="85"/>
      <c r="T68" s="85"/>
      <c r="U68" s="85"/>
      <c r="V68" s="85"/>
      <c r="W68" s="85"/>
      <c r="X68" s="85"/>
    </row>
    <row r="69" spans="2:24" ht="14.25">
      <c r="B69" s="86" t="s">
        <v>49</v>
      </c>
      <c r="D69" s="179">
        <f t="shared" si="27"/>
        <v>35.75660059972208</v>
      </c>
      <c r="E69" s="177"/>
      <c r="F69" s="179">
        <f t="shared" si="27"/>
        <v>46.440677966101696</v>
      </c>
      <c r="G69" s="153"/>
      <c r="H69" s="179">
        <f t="shared" si="27"/>
        <v>23.515685766139487</v>
      </c>
      <c r="I69" s="155"/>
      <c r="J69" s="179">
        <f t="shared" si="27"/>
        <v>32.10179076343073</v>
      </c>
      <c r="K69" s="155"/>
      <c r="L69" s="179">
        <f t="shared" si="27"/>
        <v>46.78362573099415</v>
      </c>
      <c r="M69" s="155"/>
      <c r="N69" s="179">
        <f t="shared" si="27"/>
        <v>50.219619326500734</v>
      </c>
      <c r="O69" s="155"/>
      <c r="P69" s="179">
        <f t="shared" si="27"/>
        <v>91.23867069486406</v>
      </c>
      <c r="Q69" s="85"/>
      <c r="R69" s="85"/>
      <c r="S69" s="85"/>
      <c r="T69" s="85"/>
      <c r="U69" s="85"/>
      <c r="V69" s="85"/>
      <c r="W69" s="85"/>
      <c r="X69" s="85"/>
    </row>
    <row r="70" spans="2:24" ht="14.25">
      <c r="B70" s="86" t="s">
        <v>38</v>
      </c>
      <c r="D70" s="179">
        <f t="shared" si="27"/>
        <v>7.737877568931471</v>
      </c>
      <c r="E70" s="177"/>
      <c r="F70" s="179">
        <f t="shared" si="27"/>
        <v>0.847457627118644</v>
      </c>
      <c r="G70" s="153"/>
      <c r="H70" s="179">
        <f t="shared" si="27"/>
        <v>11.070780399274048</v>
      </c>
      <c r="I70" s="155"/>
      <c r="J70" s="179">
        <f t="shared" si="27"/>
        <v>9.97172478793591</v>
      </c>
      <c r="K70" s="155"/>
      <c r="L70" s="179">
        <f t="shared" si="27"/>
        <v>3.3023735810113517</v>
      </c>
      <c r="M70" s="155"/>
      <c r="N70" s="179">
        <f t="shared" si="27"/>
        <v>0.14641288433382138</v>
      </c>
      <c r="O70" s="155"/>
      <c r="P70" s="176" t="s">
        <v>278</v>
      </c>
      <c r="Q70" s="85"/>
      <c r="R70" s="85"/>
      <c r="S70" s="85"/>
      <c r="T70" s="85"/>
      <c r="U70" s="85"/>
      <c r="V70" s="85"/>
      <c r="W70" s="85"/>
      <c r="X70" s="85"/>
    </row>
    <row r="71" spans="2:24" ht="14.25">
      <c r="B71" s="86" t="s">
        <v>289</v>
      </c>
      <c r="D71" s="179">
        <f t="shared" si="27"/>
        <v>10.721860601184817</v>
      </c>
      <c r="E71" s="177"/>
      <c r="F71" s="179">
        <f t="shared" si="27"/>
        <v>5.762711864406779</v>
      </c>
      <c r="G71" s="153"/>
      <c r="H71" s="179">
        <f t="shared" si="27"/>
        <v>12.678247342494167</v>
      </c>
      <c r="I71" s="155"/>
      <c r="J71" s="179">
        <f t="shared" si="27"/>
        <v>13.496701225259189</v>
      </c>
      <c r="K71" s="155"/>
      <c r="L71" s="179">
        <f t="shared" si="27"/>
        <v>7.533539731682146</v>
      </c>
      <c r="M71" s="155"/>
      <c r="N71" s="179">
        <f t="shared" si="27"/>
        <v>1.171303074670571</v>
      </c>
      <c r="O71" s="155"/>
      <c r="P71" s="176" t="s">
        <v>278</v>
      </c>
      <c r="Q71" s="85"/>
      <c r="R71" s="85"/>
      <c r="S71" s="85"/>
      <c r="T71" s="85"/>
      <c r="U71" s="85"/>
      <c r="V71" s="85"/>
      <c r="W71" s="85"/>
      <c r="X71" s="85"/>
    </row>
    <row r="72" spans="2:24" ht="14.25">
      <c r="B72" s="86" t="s">
        <v>39</v>
      </c>
      <c r="D72" s="179">
        <f t="shared" si="27"/>
        <v>30.227455569370292</v>
      </c>
      <c r="E72" s="177"/>
      <c r="F72" s="179">
        <f t="shared" si="27"/>
        <v>31.694915254237287</v>
      </c>
      <c r="G72" s="153"/>
      <c r="H72" s="179">
        <f t="shared" si="27"/>
        <v>30.43816437645839</v>
      </c>
      <c r="I72" s="155"/>
      <c r="J72" s="179">
        <f t="shared" si="27"/>
        <v>26.786050895381717</v>
      </c>
      <c r="K72" s="155"/>
      <c r="L72" s="179">
        <f t="shared" si="27"/>
        <v>35.01891984864121</v>
      </c>
      <c r="M72" s="155"/>
      <c r="N72" s="179">
        <f t="shared" si="27"/>
        <v>44.65592972181552</v>
      </c>
      <c r="O72" s="155"/>
      <c r="P72" s="179">
        <f t="shared" si="27"/>
        <v>8.459214501510575</v>
      </c>
      <c r="Q72" s="85"/>
      <c r="R72" s="85"/>
      <c r="S72" s="85"/>
      <c r="T72" s="85"/>
      <c r="U72" s="85"/>
      <c r="V72" s="85"/>
      <c r="W72" s="85"/>
      <c r="X72" s="85"/>
    </row>
    <row r="73" spans="1:24" ht="14.25">
      <c r="A73" s="87" t="s">
        <v>52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5"/>
      <c r="R73" s="85"/>
      <c r="S73" s="85"/>
      <c r="T73" s="85"/>
      <c r="U73" s="85"/>
      <c r="V73" s="85"/>
      <c r="W73" s="85"/>
      <c r="X73" s="85"/>
    </row>
    <row r="74" spans="1:24" ht="14.25">
      <c r="A74" s="40" t="s">
        <v>288</v>
      </c>
      <c r="Q74" s="85"/>
      <c r="R74" s="85"/>
      <c r="S74" s="85"/>
      <c r="T74" s="85"/>
      <c r="U74" s="85"/>
      <c r="V74" s="85"/>
      <c r="W74" s="85"/>
      <c r="X74" s="85"/>
    </row>
    <row r="75" spans="17:24" ht="14.25">
      <c r="Q75" s="85"/>
      <c r="R75" s="85"/>
      <c r="S75" s="85"/>
      <c r="T75" s="85"/>
      <c r="U75" s="85"/>
      <c r="V75" s="85"/>
      <c r="W75" s="85"/>
      <c r="X75" s="85"/>
    </row>
    <row r="76" spans="22:24" ht="14.25">
      <c r="V76" s="85"/>
      <c r="W76" s="85"/>
      <c r="X76" s="85"/>
    </row>
  </sheetData>
  <sheetProtection/>
  <mergeCells count="30">
    <mergeCell ref="A50:B50"/>
    <mergeCell ref="A47:B48"/>
    <mergeCell ref="C48:D48"/>
    <mergeCell ref="A12:B12"/>
    <mergeCell ref="A30:B30"/>
    <mergeCell ref="A44:T44"/>
    <mergeCell ref="C47:P47"/>
    <mergeCell ref="O48:P48"/>
    <mergeCell ref="M48:N48"/>
    <mergeCell ref="A2:T2"/>
    <mergeCell ref="A3:T3"/>
    <mergeCell ref="C7:D7"/>
    <mergeCell ref="E7:F7"/>
    <mergeCell ref="G7:H7"/>
    <mergeCell ref="A6:B8"/>
    <mergeCell ref="O6:T6"/>
    <mergeCell ref="A4:T4"/>
    <mergeCell ref="I6:N6"/>
    <mergeCell ref="I7:J7"/>
    <mergeCell ref="K7:L7"/>
    <mergeCell ref="M7:N7"/>
    <mergeCell ref="E48:F48"/>
    <mergeCell ref="A10:B10"/>
    <mergeCell ref="C6:H6"/>
    <mergeCell ref="G48:H48"/>
    <mergeCell ref="I48:J48"/>
    <mergeCell ref="K48:L48"/>
    <mergeCell ref="Q7:R7"/>
    <mergeCell ref="O7:P7"/>
    <mergeCell ref="S7:T7"/>
  </mergeCells>
  <printOptions/>
  <pageMargins left="1.299212598425197" right="0.31496062992125984" top="0.5118110236220472" bottom="0.5118110236220472" header="0.5118110236220472" footer="0.5118110236220472"/>
  <pageSetup fitToHeight="1" fitToWidth="1" horizontalDpi="300" verticalDpi="3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40" customWidth="1"/>
    <col min="2" max="2" width="37.59765625" style="40" customWidth="1"/>
    <col min="3" max="8" width="13.59765625" style="40" customWidth="1"/>
    <col min="9" max="9" width="12.59765625" style="40" customWidth="1"/>
    <col min="10" max="11" width="13.59765625" style="40" customWidth="1"/>
    <col min="12" max="12" width="12.59765625" style="40" customWidth="1"/>
    <col min="13" max="13" width="10.59765625" style="40" customWidth="1"/>
    <col min="14" max="14" width="20.09765625" style="40" bestFit="1" customWidth="1"/>
    <col min="15" max="16384" width="10.59765625" style="40" customWidth="1"/>
  </cols>
  <sheetData>
    <row r="1" spans="1:12" s="35" customFormat="1" ht="19.5" customHeight="1">
      <c r="A1" s="2" t="s">
        <v>56</v>
      </c>
      <c r="L1" s="3" t="s">
        <v>57</v>
      </c>
    </row>
    <row r="2" spans="1:12" ht="19.5" customHeight="1">
      <c r="A2" s="216" t="s">
        <v>58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9.5" customHeight="1">
      <c r="A3" s="244" t="s">
        <v>320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18" customHeight="1" thickBot="1">
      <c r="A4" s="41"/>
      <c r="B4" s="41"/>
      <c r="C4" s="41"/>
      <c r="D4" s="41"/>
      <c r="E4" s="41"/>
      <c r="F4" s="41"/>
      <c r="G4" s="41"/>
      <c r="H4" s="41"/>
      <c r="I4" s="92"/>
      <c r="J4" s="92"/>
      <c r="K4" s="92"/>
      <c r="L4" s="92"/>
    </row>
    <row r="5" spans="1:12" ht="20.25" customHeight="1">
      <c r="A5" s="232" t="s">
        <v>59</v>
      </c>
      <c r="B5" s="233"/>
      <c r="C5" s="236" t="s">
        <v>60</v>
      </c>
      <c r="D5" s="237"/>
      <c r="E5" s="236" t="s">
        <v>61</v>
      </c>
      <c r="F5" s="237"/>
      <c r="G5" s="93" t="s">
        <v>62</v>
      </c>
      <c r="H5" s="93"/>
      <c r="I5" s="238" t="s">
        <v>337</v>
      </c>
      <c r="J5" s="240" t="s">
        <v>338</v>
      </c>
      <c r="K5" s="241"/>
      <c r="L5" s="242" t="s">
        <v>341</v>
      </c>
    </row>
    <row r="6" spans="1:12" ht="20.25" customHeight="1">
      <c r="A6" s="234"/>
      <c r="B6" s="235"/>
      <c r="C6" s="135" t="s">
        <v>335</v>
      </c>
      <c r="D6" s="135" t="s">
        <v>336</v>
      </c>
      <c r="E6" s="135" t="s">
        <v>335</v>
      </c>
      <c r="F6" s="135" t="s">
        <v>336</v>
      </c>
      <c r="G6" s="135" t="s">
        <v>335</v>
      </c>
      <c r="H6" s="135" t="s">
        <v>336</v>
      </c>
      <c r="I6" s="239"/>
      <c r="J6" s="135" t="s">
        <v>335</v>
      </c>
      <c r="K6" s="135" t="s">
        <v>336</v>
      </c>
      <c r="L6" s="243"/>
    </row>
    <row r="7" spans="1:12" ht="20.25" customHeight="1">
      <c r="A7" s="67"/>
      <c r="B7" s="94"/>
      <c r="C7" s="42" t="s">
        <v>63</v>
      </c>
      <c r="D7" s="42" t="s">
        <v>63</v>
      </c>
      <c r="E7" s="42" t="s">
        <v>64</v>
      </c>
      <c r="F7" s="42" t="s">
        <v>64</v>
      </c>
      <c r="G7" s="42" t="s">
        <v>65</v>
      </c>
      <c r="H7" s="42" t="s">
        <v>65</v>
      </c>
      <c r="I7" s="42" t="s">
        <v>65</v>
      </c>
      <c r="J7" s="42" t="s">
        <v>64</v>
      </c>
      <c r="K7" s="42" t="s">
        <v>64</v>
      </c>
      <c r="L7" s="42" t="s">
        <v>65</v>
      </c>
    </row>
    <row r="8" spans="1:14" ht="20.25" customHeight="1">
      <c r="A8" s="230" t="s">
        <v>66</v>
      </c>
      <c r="B8" s="231"/>
      <c r="C8" s="24">
        <f>SUM(C9:C36)</f>
        <v>12696</v>
      </c>
      <c r="D8" s="24">
        <f>SUM(D9:D36)</f>
        <v>11900</v>
      </c>
      <c r="E8" s="24">
        <f>SUM(E9:E36)</f>
        <v>1548531</v>
      </c>
      <c r="F8" s="24">
        <f>SUM(F9:F36)</f>
        <v>1591411</v>
      </c>
      <c r="G8" s="190">
        <f>100*E8/E$8</f>
        <v>100</v>
      </c>
      <c r="H8" s="190">
        <f>100*F8/F$8</f>
        <v>100</v>
      </c>
      <c r="I8" s="191">
        <f>100*(F8-E8)/E8</f>
        <v>2.769075982334225</v>
      </c>
      <c r="J8" s="192">
        <f>E8/C8</f>
        <v>121.96999054820417</v>
      </c>
      <c r="K8" s="192">
        <f>F8/D8</f>
        <v>133.7320168067227</v>
      </c>
      <c r="L8" s="191">
        <f>100*(K8-J8)/J8</f>
        <v>9.643377199303808</v>
      </c>
      <c r="M8" s="25"/>
      <c r="N8" s="95"/>
    </row>
    <row r="9" spans="1:14" ht="20.25" customHeight="1">
      <c r="A9" s="67"/>
      <c r="B9" s="96" t="s">
        <v>285</v>
      </c>
      <c r="C9" s="136">
        <v>22</v>
      </c>
      <c r="D9" s="137">
        <v>22</v>
      </c>
      <c r="E9" s="137">
        <v>260458</v>
      </c>
      <c r="F9" s="137">
        <v>303364</v>
      </c>
      <c r="G9" s="184">
        <f>100*E9/E$8</f>
        <v>16.81968265407667</v>
      </c>
      <c r="H9" s="184">
        <f>100*F9/F$8</f>
        <v>19.062580313947812</v>
      </c>
      <c r="I9" s="185">
        <f>100*(F9-E9)/E9</f>
        <v>16.473289359512858</v>
      </c>
      <c r="J9" s="186">
        <f>E9/C9</f>
        <v>11839</v>
      </c>
      <c r="K9" s="186">
        <f>F9/D9</f>
        <v>13789.272727272728</v>
      </c>
      <c r="L9" s="185">
        <f>100*(K9-J9)/J9</f>
        <v>16.473289359512865</v>
      </c>
      <c r="M9" s="25"/>
      <c r="N9" s="97"/>
    </row>
    <row r="10" spans="1:14" ht="20.25" customHeight="1">
      <c r="A10" s="67"/>
      <c r="B10" s="96" t="s">
        <v>67</v>
      </c>
      <c r="C10" s="136">
        <v>41</v>
      </c>
      <c r="D10" s="137">
        <v>39</v>
      </c>
      <c r="E10" s="137">
        <v>7583</v>
      </c>
      <c r="F10" s="137">
        <v>6049</v>
      </c>
      <c r="G10" s="184">
        <f aca="true" t="shared" si="0" ref="G10:G36">100*E10/E$8</f>
        <v>0.4896899061110175</v>
      </c>
      <c r="H10" s="184">
        <f aca="true" t="shared" si="1" ref="H10:H36">100*F10/F$8</f>
        <v>0.3801029400952991</v>
      </c>
      <c r="I10" s="185">
        <f aca="true" t="shared" si="2" ref="I10:I36">100*(F10-E10)/E10</f>
        <v>-20.229460635632336</v>
      </c>
      <c r="J10" s="186">
        <f aca="true" t="shared" si="3" ref="J10:J36">E10/C10</f>
        <v>184.9512195121951</v>
      </c>
      <c r="K10" s="186">
        <f aca="true" t="shared" si="4" ref="K10:K36">F10/D10</f>
        <v>155.10256410256412</v>
      </c>
      <c r="L10" s="185">
        <f aca="true" t="shared" si="5" ref="L10:L36">100*(K10-J10)/J10</f>
        <v>-16.138663745151927</v>
      </c>
      <c r="M10" s="25"/>
      <c r="N10" s="97"/>
    </row>
    <row r="11" spans="1:14" ht="20.25" customHeight="1">
      <c r="A11" s="67"/>
      <c r="B11" s="96" t="s">
        <v>68</v>
      </c>
      <c r="C11" s="136">
        <v>485</v>
      </c>
      <c r="D11" s="137">
        <v>420</v>
      </c>
      <c r="E11" s="137">
        <v>43198</v>
      </c>
      <c r="F11" s="137">
        <v>39781</v>
      </c>
      <c r="G11" s="184">
        <f t="shared" si="0"/>
        <v>2.7896115738076928</v>
      </c>
      <c r="H11" s="184">
        <f t="shared" si="1"/>
        <v>2.499731370463067</v>
      </c>
      <c r="I11" s="185">
        <f t="shared" si="2"/>
        <v>-7.910088430019909</v>
      </c>
      <c r="J11" s="186">
        <f t="shared" si="3"/>
        <v>89.0680412371134</v>
      </c>
      <c r="K11" s="186">
        <f t="shared" si="4"/>
        <v>94.71666666666667</v>
      </c>
      <c r="L11" s="185">
        <f t="shared" si="5"/>
        <v>6.341921693905579</v>
      </c>
      <c r="M11" s="25"/>
      <c r="N11" s="97"/>
    </row>
    <row r="12" spans="1:14" ht="20.25" customHeight="1">
      <c r="A12" s="67"/>
      <c r="B12" s="96" t="s">
        <v>69</v>
      </c>
      <c r="C12" s="136">
        <v>277</v>
      </c>
      <c r="D12" s="137">
        <v>253</v>
      </c>
      <c r="E12" s="137">
        <v>40719</v>
      </c>
      <c r="F12" s="137">
        <v>36945</v>
      </c>
      <c r="G12" s="184">
        <f t="shared" si="0"/>
        <v>2.6295243685789953</v>
      </c>
      <c r="H12" s="184">
        <f t="shared" si="1"/>
        <v>2.3215247349678996</v>
      </c>
      <c r="I12" s="185">
        <f t="shared" si="2"/>
        <v>-9.268400500994622</v>
      </c>
      <c r="J12" s="186">
        <f t="shared" si="3"/>
        <v>147</v>
      </c>
      <c r="K12" s="186">
        <f t="shared" si="4"/>
        <v>146.02766798418972</v>
      </c>
      <c r="L12" s="185">
        <f t="shared" si="5"/>
        <v>-0.6614503508913475</v>
      </c>
      <c r="M12" s="25"/>
      <c r="N12" s="97"/>
    </row>
    <row r="13" spans="1:14" ht="20.25" customHeight="1">
      <c r="A13" s="67"/>
      <c r="B13" s="96" t="s">
        <v>70</v>
      </c>
      <c r="C13" s="136">
        <v>932</v>
      </c>
      <c r="D13" s="137">
        <v>857</v>
      </c>
      <c r="E13" s="137">
        <v>88337</v>
      </c>
      <c r="F13" s="137">
        <v>97083</v>
      </c>
      <c r="G13" s="184">
        <f t="shared" si="0"/>
        <v>5.70456774840155</v>
      </c>
      <c r="H13" s="184">
        <f t="shared" si="1"/>
        <v>6.100435399780446</v>
      </c>
      <c r="I13" s="185">
        <f t="shared" si="2"/>
        <v>9.90072110214293</v>
      </c>
      <c r="J13" s="186">
        <f t="shared" si="3"/>
        <v>94.78218884120172</v>
      </c>
      <c r="K13" s="186">
        <f t="shared" si="4"/>
        <v>113.28238039673279</v>
      </c>
      <c r="L13" s="185">
        <f t="shared" si="5"/>
        <v>19.51863718459418</v>
      </c>
      <c r="M13" s="25"/>
      <c r="N13" s="97"/>
    </row>
    <row r="14" spans="1:14" ht="20.25" customHeight="1">
      <c r="A14" s="67"/>
      <c r="B14" s="96" t="s">
        <v>313</v>
      </c>
      <c r="C14" s="136">
        <v>215</v>
      </c>
      <c r="D14" s="137">
        <v>181</v>
      </c>
      <c r="E14" s="137">
        <v>21652</v>
      </c>
      <c r="F14" s="137">
        <v>19531</v>
      </c>
      <c r="G14" s="184">
        <f t="shared" si="0"/>
        <v>1.3982283854827575</v>
      </c>
      <c r="H14" s="184">
        <f t="shared" si="1"/>
        <v>1.2272756692017335</v>
      </c>
      <c r="I14" s="185">
        <f t="shared" si="2"/>
        <v>-9.795861814151118</v>
      </c>
      <c r="J14" s="186">
        <f t="shared" si="3"/>
        <v>100.70697674418605</v>
      </c>
      <c r="K14" s="186">
        <f t="shared" si="4"/>
        <v>107.9060773480663</v>
      </c>
      <c r="L14" s="185">
        <f t="shared" si="5"/>
        <v>7.148561933466906</v>
      </c>
      <c r="M14" s="25"/>
      <c r="N14" s="97"/>
    </row>
    <row r="15" spans="1:14" ht="20.25" customHeight="1">
      <c r="A15" s="67"/>
      <c r="B15" s="7" t="s">
        <v>71</v>
      </c>
      <c r="C15" s="136">
        <v>334</v>
      </c>
      <c r="D15" s="137">
        <v>315</v>
      </c>
      <c r="E15" s="137">
        <v>51618</v>
      </c>
      <c r="F15" s="137">
        <v>40263</v>
      </c>
      <c r="G15" s="184">
        <f t="shared" si="0"/>
        <v>3.3333527065328368</v>
      </c>
      <c r="H15" s="184">
        <f t="shared" si="1"/>
        <v>2.5300189580190158</v>
      </c>
      <c r="I15" s="185">
        <f t="shared" si="2"/>
        <v>-21.998140183656865</v>
      </c>
      <c r="J15" s="186">
        <f t="shared" si="3"/>
        <v>154.5449101796407</v>
      </c>
      <c r="K15" s="186">
        <f t="shared" si="4"/>
        <v>127.81904761904762</v>
      </c>
      <c r="L15" s="185">
        <f t="shared" si="5"/>
        <v>-17.293266099496478</v>
      </c>
      <c r="M15" s="25"/>
      <c r="N15" s="97"/>
    </row>
    <row r="16" spans="1:14" ht="20.25" customHeight="1">
      <c r="A16" s="67"/>
      <c r="B16" s="96" t="s">
        <v>72</v>
      </c>
      <c r="C16" s="136">
        <v>556</v>
      </c>
      <c r="D16" s="137">
        <v>365</v>
      </c>
      <c r="E16" s="137">
        <v>158631</v>
      </c>
      <c r="F16" s="137">
        <v>121084</v>
      </c>
      <c r="G16" s="184">
        <f t="shared" si="0"/>
        <v>10.243966701344693</v>
      </c>
      <c r="H16" s="184">
        <f t="shared" si="1"/>
        <v>7.6085938830383855</v>
      </c>
      <c r="I16" s="185">
        <f t="shared" si="2"/>
        <v>-23.669396271851024</v>
      </c>
      <c r="J16" s="186">
        <f t="shared" si="3"/>
        <v>285.3075539568345</v>
      </c>
      <c r="K16" s="186">
        <f t="shared" si="4"/>
        <v>331.7369863013699</v>
      </c>
      <c r="L16" s="185">
        <f t="shared" si="5"/>
        <v>16.273467596851603</v>
      </c>
      <c r="M16" s="25"/>
      <c r="N16" s="97"/>
    </row>
    <row r="17" spans="1:14" ht="20.25" customHeight="1">
      <c r="A17" s="67"/>
      <c r="B17" s="96" t="s">
        <v>73</v>
      </c>
      <c r="C17" s="136">
        <v>892</v>
      </c>
      <c r="D17" s="137">
        <v>781</v>
      </c>
      <c r="E17" s="137">
        <v>46800</v>
      </c>
      <c r="F17" s="137">
        <v>41342</v>
      </c>
      <c r="G17" s="184">
        <f t="shared" si="0"/>
        <v>3.0222191225103017</v>
      </c>
      <c r="H17" s="184">
        <f t="shared" si="1"/>
        <v>2.5978204247677064</v>
      </c>
      <c r="I17" s="185">
        <f t="shared" si="2"/>
        <v>-11.662393162393162</v>
      </c>
      <c r="J17" s="186">
        <f t="shared" si="3"/>
        <v>52.46636771300449</v>
      </c>
      <c r="K17" s="186">
        <f t="shared" si="4"/>
        <v>52.934699103713186</v>
      </c>
      <c r="L17" s="185">
        <f t="shared" si="5"/>
        <v>0.8926316250259806</v>
      </c>
      <c r="M17" s="25"/>
      <c r="N17" s="97"/>
    </row>
    <row r="18" spans="1:14" ht="20.25" customHeight="1">
      <c r="A18" s="67"/>
      <c r="B18" s="96" t="s">
        <v>74</v>
      </c>
      <c r="C18" s="136">
        <v>128</v>
      </c>
      <c r="D18" s="137">
        <v>116</v>
      </c>
      <c r="E18" s="137">
        <v>5343</v>
      </c>
      <c r="F18" s="137">
        <v>6257</v>
      </c>
      <c r="G18" s="184">
        <f t="shared" si="0"/>
        <v>0.34503668315325947</v>
      </c>
      <c r="H18" s="184">
        <f t="shared" si="1"/>
        <v>0.39317310236010683</v>
      </c>
      <c r="I18" s="185">
        <f t="shared" si="2"/>
        <v>17.106494478757252</v>
      </c>
      <c r="J18" s="186">
        <f t="shared" si="3"/>
        <v>41.7421875</v>
      </c>
      <c r="K18" s="186">
        <f t="shared" si="4"/>
        <v>53.939655172413794</v>
      </c>
      <c r="L18" s="185">
        <f>100*(K18-J18)/J18</f>
        <v>29.220959424835588</v>
      </c>
      <c r="M18" s="25"/>
      <c r="N18" s="97"/>
    </row>
    <row r="19" spans="1:14" ht="20.25" customHeight="1">
      <c r="A19" s="67"/>
      <c r="B19" s="96" t="s">
        <v>75</v>
      </c>
      <c r="C19" s="136">
        <v>355</v>
      </c>
      <c r="D19" s="137">
        <v>403</v>
      </c>
      <c r="E19" s="137">
        <v>18501</v>
      </c>
      <c r="F19" s="137">
        <v>17522</v>
      </c>
      <c r="G19" s="184">
        <f t="shared" si="0"/>
        <v>1.1947452133667327</v>
      </c>
      <c r="H19" s="184">
        <f t="shared" si="1"/>
        <v>1.1010354961728932</v>
      </c>
      <c r="I19" s="185">
        <f t="shared" si="2"/>
        <v>-5.291605859142749</v>
      </c>
      <c r="J19" s="186">
        <f t="shared" si="3"/>
        <v>52.115492957746476</v>
      </c>
      <c r="K19" s="186">
        <f t="shared" si="4"/>
        <v>43.478908188585606</v>
      </c>
      <c r="L19" s="185">
        <f t="shared" si="5"/>
        <v>-16.572010124058746</v>
      </c>
      <c r="M19" s="25"/>
      <c r="N19" s="97"/>
    </row>
    <row r="20" spans="1:14" ht="20.25" customHeight="1">
      <c r="A20" s="67"/>
      <c r="B20" s="96" t="s">
        <v>76</v>
      </c>
      <c r="C20" s="136">
        <v>233</v>
      </c>
      <c r="D20" s="137">
        <v>199</v>
      </c>
      <c r="E20" s="137">
        <v>14542</v>
      </c>
      <c r="F20" s="137">
        <v>12508</v>
      </c>
      <c r="G20" s="184">
        <f t="shared" si="0"/>
        <v>0.939083557255231</v>
      </c>
      <c r="H20" s="184">
        <f t="shared" si="1"/>
        <v>0.7859691808087289</v>
      </c>
      <c r="I20" s="185">
        <f t="shared" si="2"/>
        <v>-13.987071929583276</v>
      </c>
      <c r="J20" s="186">
        <f t="shared" si="3"/>
        <v>62.412017167381975</v>
      </c>
      <c r="K20" s="186">
        <f t="shared" si="4"/>
        <v>62.85427135678392</v>
      </c>
      <c r="L20" s="185">
        <f t="shared" si="5"/>
        <v>0.7086042231512362</v>
      </c>
      <c r="M20" s="25"/>
      <c r="N20" s="97"/>
    </row>
    <row r="21" spans="1:14" ht="20.25" customHeight="1">
      <c r="A21" s="67"/>
      <c r="B21" s="96" t="s">
        <v>77</v>
      </c>
      <c r="C21" s="136">
        <v>1022</v>
      </c>
      <c r="D21" s="137">
        <v>931</v>
      </c>
      <c r="E21" s="137">
        <v>45376</v>
      </c>
      <c r="F21" s="137">
        <v>39980</v>
      </c>
      <c r="G21" s="184">
        <f t="shared" si="0"/>
        <v>2.930261002201441</v>
      </c>
      <c r="H21" s="184">
        <f t="shared" si="1"/>
        <v>2.5122359968606474</v>
      </c>
      <c r="I21" s="185">
        <f t="shared" si="2"/>
        <v>-11.891748942172073</v>
      </c>
      <c r="J21" s="186">
        <f t="shared" si="3"/>
        <v>44.39921722113503</v>
      </c>
      <c r="K21" s="186">
        <f t="shared" si="4"/>
        <v>42.943071965628356</v>
      </c>
      <c r="L21" s="185">
        <f t="shared" si="5"/>
        <v>-3.2796642523092014</v>
      </c>
      <c r="M21" s="25"/>
      <c r="N21" s="97"/>
    </row>
    <row r="22" spans="1:14" ht="20.25" customHeight="1">
      <c r="A22" s="67"/>
      <c r="B22" s="96" t="s">
        <v>78</v>
      </c>
      <c r="C22" s="136">
        <v>265</v>
      </c>
      <c r="D22" s="137">
        <v>229</v>
      </c>
      <c r="E22" s="137">
        <v>8824</v>
      </c>
      <c r="F22" s="137">
        <v>7664</v>
      </c>
      <c r="G22" s="184">
        <f t="shared" si="0"/>
        <v>0.5698303747228826</v>
      </c>
      <c r="H22" s="184">
        <f t="shared" si="1"/>
        <v>0.4815852096033017</v>
      </c>
      <c r="I22" s="185">
        <f t="shared" si="2"/>
        <v>-13.14596554850408</v>
      </c>
      <c r="J22" s="186">
        <f t="shared" si="3"/>
        <v>33.29811320754717</v>
      </c>
      <c r="K22" s="186">
        <f t="shared" si="4"/>
        <v>33.467248908296945</v>
      </c>
      <c r="L22" s="185">
        <f t="shared" si="5"/>
        <v>0.5079437975826263</v>
      </c>
      <c r="M22" s="25"/>
      <c r="N22" s="97"/>
    </row>
    <row r="23" spans="1:14" ht="20.25" customHeight="1">
      <c r="A23" s="67"/>
      <c r="B23" s="96" t="s">
        <v>79</v>
      </c>
      <c r="C23" s="136">
        <v>1408</v>
      </c>
      <c r="D23" s="137">
        <v>1725</v>
      </c>
      <c r="E23" s="137">
        <v>96661</v>
      </c>
      <c r="F23" s="137">
        <v>124359</v>
      </c>
      <c r="G23" s="184">
        <f t="shared" si="0"/>
        <v>6.242109457285647</v>
      </c>
      <c r="H23" s="184">
        <f t="shared" si="1"/>
        <v>7.814386101390527</v>
      </c>
      <c r="I23" s="185">
        <f t="shared" si="2"/>
        <v>28.654783211429635</v>
      </c>
      <c r="J23" s="186">
        <f t="shared" si="3"/>
        <v>68.6512784090909</v>
      </c>
      <c r="K23" s="186">
        <f t="shared" si="4"/>
        <v>72.09217391304348</v>
      </c>
      <c r="L23" s="185">
        <f t="shared" si="5"/>
        <v>5.012136093735039</v>
      </c>
      <c r="M23" s="25"/>
      <c r="N23" s="97"/>
    </row>
    <row r="24" spans="1:14" ht="20.25" customHeight="1">
      <c r="A24" s="67"/>
      <c r="B24" s="96" t="s">
        <v>80</v>
      </c>
      <c r="C24" s="136">
        <v>205</v>
      </c>
      <c r="D24" s="137">
        <v>207</v>
      </c>
      <c r="E24" s="137">
        <v>29397</v>
      </c>
      <c r="F24" s="137">
        <v>33697</v>
      </c>
      <c r="G24" s="184">
        <f t="shared" si="0"/>
        <v>1.8983798193255415</v>
      </c>
      <c r="H24" s="184">
        <f t="shared" si="1"/>
        <v>2.11742912421744</v>
      </c>
      <c r="I24" s="185">
        <f t="shared" si="2"/>
        <v>14.627342926148927</v>
      </c>
      <c r="J24" s="186">
        <f t="shared" si="3"/>
        <v>143.4</v>
      </c>
      <c r="K24" s="186">
        <f t="shared" si="4"/>
        <v>162.78743961352657</v>
      </c>
      <c r="L24" s="185">
        <f t="shared" si="5"/>
        <v>13.519832366475988</v>
      </c>
      <c r="M24" s="25"/>
      <c r="N24" s="97"/>
    </row>
    <row r="25" spans="1:14" ht="20.25" customHeight="1">
      <c r="A25" s="67"/>
      <c r="B25" s="96" t="s">
        <v>81</v>
      </c>
      <c r="C25" s="136">
        <v>165</v>
      </c>
      <c r="D25" s="137">
        <v>144</v>
      </c>
      <c r="E25" s="137">
        <v>8466</v>
      </c>
      <c r="F25" s="137">
        <v>8239</v>
      </c>
      <c r="G25" s="184">
        <f t="shared" si="0"/>
        <v>0.5467116899823122</v>
      </c>
      <c r="H25" s="184">
        <f t="shared" si="1"/>
        <v>0.5177166677872655</v>
      </c>
      <c r="I25" s="185">
        <f t="shared" si="2"/>
        <v>-2.681313489251122</v>
      </c>
      <c r="J25" s="186">
        <f t="shared" si="3"/>
        <v>51.30909090909091</v>
      </c>
      <c r="K25" s="186">
        <f t="shared" si="4"/>
        <v>57.21527777777778</v>
      </c>
      <c r="L25" s="185">
        <f t="shared" si="5"/>
        <v>11.510994960233084</v>
      </c>
      <c r="M25" s="25"/>
      <c r="N25" s="97"/>
    </row>
    <row r="26" spans="1:14" ht="20.25" customHeight="1">
      <c r="A26" s="67"/>
      <c r="B26" s="96" t="s">
        <v>82</v>
      </c>
      <c r="C26" s="136">
        <v>221</v>
      </c>
      <c r="D26" s="137">
        <v>219</v>
      </c>
      <c r="E26" s="137">
        <v>99022</v>
      </c>
      <c r="F26" s="137">
        <v>101083</v>
      </c>
      <c r="G26" s="184">
        <f t="shared" si="0"/>
        <v>6.394576537376391</v>
      </c>
      <c r="H26" s="184">
        <f t="shared" si="1"/>
        <v>6.351784674103673</v>
      </c>
      <c r="I26" s="185">
        <f t="shared" si="2"/>
        <v>2.081355658338551</v>
      </c>
      <c r="J26" s="186">
        <f t="shared" si="3"/>
        <v>448.0633484162896</v>
      </c>
      <c r="K26" s="186">
        <f t="shared" si="4"/>
        <v>461.5662100456621</v>
      </c>
      <c r="L26" s="185">
        <f t="shared" si="5"/>
        <v>3.013605481702369</v>
      </c>
      <c r="M26" s="25"/>
      <c r="N26" s="97"/>
    </row>
    <row r="27" spans="1:14" ht="20.25" customHeight="1">
      <c r="A27" s="67"/>
      <c r="B27" s="96" t="s">
        <v>314</v>
      </c>
      <c r="C27" s="136">
        <v>662</v>
      </c>
      <c r="D27" s="137">
        <v>642</v>
      </c>
      <c r="E27" s="137">
        <v>55844</v>
      </c>
      <c r="F27" s="137">
        <v>55868</v>
      </c>
      <c r="G27" s="184">
        <f t="shared" si="0"/>
        <v>3.60625651020225</v>
      </c>
      <c r="H27" s="184">
        <f t="shared" si="1"/>
        <v>3.5105953144725026</v>
      </c>
      <c r="I27" s="185">
        <f t="shared" si="2"/>
        <v>0.042976864121481266</v>
      </c>
      <c r="J27" s="186">
        <f t="shared" si="3"/>
        <v>84.35649546827794</v>
      </c>
      <c r="K27" s="186">
        <f t="shared" si="4"/>
        <v>87.02180685358256</v>
      </c>
      <c r="L27" s="185">
        <f t="shared" si="5"/>
        <v>3.159580504748331</v>
      </c>
      <c r="M27" s="25"/>
      <c r="N27" s="97"/>
    </row>
    <row r="28" spans="1:14" ht="20.25" customHeight="1">
      <c r="A28" s="67"/>
      <c r="B28" s="96" t="s">
        <v>83</v>
      </c>
      <c r="C28" s="136">
        <v>383</v>
      </c>
      <c r="D28" s="137">
        <v>374</v>
      </c>
      <c r="E28" s="137">
        <v>66559</v>
      </c>
      <c r="F28" s="137">
        <v>45598</v>
      </c>
      <c r="G28" s="184">
        <f t="shared" si="0"/>
        <v>4.2982026191274185</v>
      </c>
      <c r="H28" s="184">
        <f t="shared" si="1"/>
        <v>2.865256052647619</v>
      </c>
      <c r="I28" s="185">
        <f t="shared" si="2"/>
        <v>-31.492360161661082</v>
      </c>
      <c r="J28" s="186">
        <f t="shared" si="3"/>
        <v>173.78328981723237</v>
      </c>
      <c r="K28" s="186">
        <f t="shared" si="4"/>
        <v>121.91978609625669</v>
      </c>
      <c r="L28" s="185">
        <f t="shared" si="5"/>
        <v>-29.843780593358808</v>
      </c>
      <c r="M28" s="25"/>
      <c r="N28" s="97"/>
    </row>
    <row r="29" spans="1:14" ht="20.25" customHeight="1">
      <c r="A29" s="67"/>
      <c r="B29" s="96" t="s">
        <v>84</v>
      </c>
      <c r="C29" s="136">
        <v>663</v>
      </c>
      <c r="D29" s="137">
        <v>723</v>
      </c>
      <c r="E29" s="137">
        <v>51484</v>
      </c>
      <c r="F29" s="137">
        <v>75305</v>
      </c>
      <c r="G29" s="184">
        <f t="shared" si="0"/>
        <v>3.3246993440880424</v>
      </c>
      <c r="H29" s="184">
        <f t="shared" si="1"/>
        <v>4.73196427572764</v>
      </c>
      <c r="I29" s="185">
        <f t="shared" si="2"/>
        <v>46.268743687359176</v>
      </c>
      <c r="J29" s="186">
        <f t="shared" si="3"/>
        <v>77.65309200603318</v>
      </c>
      <c r="K29" s="186">
        <f t="shared" si="4"/>
        <v>104.15629322268326</v>
      </c>
      <c r="L29" s="185">
        <f t="shared" si="5"/>
        <v>34.13025873405137</v>
      </c>
      <c r="M29" s="25"/>
      <c r="N29" s="97"/>
    </row>
    <row r="30" spans="1:14" ht="20.25" customHeight="1">
      <c r="A30" s="67"/>
      <c r="B30" s="96" t="s">
        <v>85</v>
      </c>
      <c r="C30" s="136">
        <v>113</v>
      </c>
      <c r="D30" s="137">
        <v>115</v>
      </c>
      <c r="E30" s="137">
        <v>19470</v>
      </c>
      <c r="F30" s="137">
        <v>11650</v>
      </c>
      <c r="G30" s="184">
        <f t="shared" si="0"/>
        <v>1.2573206477622987</v>
      </c>
      <c r="H30" s="184">
        <f t="shared" si="1"/>
        <v>0.7320547614663968</v>
      </c>
      <c r="I30" s="185">
        <f t="shared" si="2"/>
        <v>-40.164355418592706</v>
      </c>
      <c r="J30" s="186">
        <f t="shared" si="3"/>
        <v>172.30088495575222</v>
      </c>
      <c r="K30" s="186">
        <f t="shared" si="4"/>
        <v>101.30434782608695</v>
      </c>
      <c r="L30" s="185">
        <f t="shared" si="5"/>
        <v>-41.20497532435631</v>
      </c>
      <c r="M30" s="25"/>
      <c r="N30" s="97"/>
    </row>
    <row r="31" spans="1:14" ht="20.25" customHeight="1">
      <c r="A31" s="67"/>
      <c r="B31" s="96" t="s">
        <v>86</v>
      </c>
      <c r="C31" s="136">
        <v>191</v>
      </c>
      <c r="D31" s="137">
        <v>254</v>
      </c>
      <c r="E31" s="137">
        <v>10168</v>
      </c>
      <c r="F31" s="137">
        <v>12054</v>
      </c>
      <c r="G31" s="184">
        <f t="shared" si="0"/>
        <v>0.6566223084975373</v>
      </c>
      <c r="H31" s="184">
        <f t="shared" si="1"/>
        <v>0.7574410381730426</v>
      </c>
      <c r="I31" s="185">
        <f t="shared" si="2"/>
        <v>18.548387096774192</v>
      </c>
      <c r="J31" s="186">
        <f t="shared" si="3"/>
        <v>53.23560209424084</v>
      </c>
      <c r="K31" s="186">
        <f t="shared" si="4"/>
        <v>47.45669291338583</v>
      </c>
      <c r="L31" s="185">
        <f t="shared" si="5"/>
        <v>-10.85534671069342</v>
      </c>
      <c r="M31" s="25"/>
      <c r="N31" s="97"/>
    </row>
    <row r="32" spans="1:14" ht="20.25" customHeight="1">
      <c r="A32" s="67"/>
      <c r="B32" s="96" t="s">
        <v>87</v>
      </c>
      <c r="C32" s="136">
        <v>390</v>
      </c>
      <c r="D32" s="137">
        <v>370</v>
      </c>
      <c r="E32" s="137">
        <v>56236</v>
      </c>
      <c r="F32" s="137">
        <v>54430</v>
      </c>
      <c r="G32" s="184">
        <f t="shared" si="0"/>
        <v>3.631570824219857</v>
      </c>
      <c r="H32" s="184">
        <f t="shared" si="1"/>
        <v>3.420235250353303</v>
      </c>
      <c r="I32" s="185">
        <f t="shared" si="2"/>
        <v>-3.2114659648623656</v>
      </c>
      <c r="J32" s="186">
        <f t="shared" si="3"/>
        <v>144.1948717948718</v>
      </c>
      <c r="K32" s="186">
        <f t="shared" si="4"/>
        <v>147.1081081081081</v>
      </c>
      <c r="L32" s="185">
        <f t="shared" si="5"/>
        <v>2.020346685685603</v>
      </c>
      <c r="M32" s="25"/>
      <c r="N32" s="97"/>
    </row>
    <row r="33" spans="1:14" ht="20.25" customHeight="1">
      <c r="A33" s="67"/>
      <c r="B33" s="7" t="s">
        <v>88</v>
      </c>
      <c r="C33" s="136">
        <v>358</v>
      </c>
      <c r="D33" s="137">
        <v>314</v>
      </c>
      <c r="E33" s="137">
        <v>67245</v>
      </c>
      <c r="F33" s="137">
        <v>67411</v>
      </c>
      <c r="G33" s="184">
        <f t="shared" si="0"/>
        <v>4.3425026686582315</v>
      </c>
      <c r="H33" s="184">
        <f t="shared" si="1"/>
        <v>4.235926482850753</v>
      </c>
      <c r="I33" s="185">
        <f t="shared" si="2"/>
        <v>0.24685850249089153</v>
      </c>
      <c r="J33" s="186">
        <f t="shared" si="3"/>
        <v>187.83519553072625</v>
      </c>
      <c r="K33" s="186">
        <f t="shared" si="4"/>
        <v>214.68471337579618</v>
      </c>
      <c r="L33" s="185">
        <f t="shared" si="5"/>
        <v>14.294188993285797</v>
      </c>
      <c r="N33" s="97"/>
    </row>
    <row r="34" spans="1:14" ht="20.25" customHeight="1">
      <c r="A34" s="67"/>
      <c r="B34" s="96" t="s">
        <v>89</v>
      </c>
      <c r="C34" s="136">
        <v>123</v>
      </c>
      <c r="D34" s="137">
        <v>92</v>
      </c>
      <c r="E34" s="137">
        <v>5626</v>
      </c>
      <c r="F34" s="137">
        <v>5232</v>
      </c>
      <c r="G34" s="184">
        <f t="shared" si="0"/>
        <v>0.3633120680180119</v>
      </c>
      <c r="H34" s="184">
        <f t="shared" si="1"/>
        <v>0.3287648508147801</v>
      </c>
      <c r="I34" s="185">
        <f t="shared" si="2"/>
        <v>-7.003199431212229</v>
      </c>
      <c r="J34" s="186">
        <f t="shared" si="3"/>
        <v>45.739837398373986</v>
      </c>
      <c r="K34" s="186">
        <f t="shared" si="4"/>
        <v>56.869565217391305</v>
      </c>
      <c r="L34" s="185">
        <f t="shared" si="5"/>
        <v>24.332679021314082</v>
      </c>
      <c r="M34" s="25"/>
      <c r="N34" s="97"/>
    </row>
    <row r="35" spans="1:14" ht="20.25" customHeight="1">
      <c r="A35" s="67"/>
      <c r="B35" s="96" t="s">
        <v>90</v>
      </c>
      <c r="C35" s="136">
        <v>204</v>
      </c>
      <c r="D35" s="137">
        <v>213</v>
      </c>
      <c r="E35" s="137">
        <v>13151</v>
      </c>
      <c r="F35" s="137">
        <v>15024</v>
      </c>
      <c r="G35" s="184">
        <f t="shared" si="0"/>
        <v>0.8492564888917303</v>
      </c>
      <c r="H35" s="184">
        <f t="shared" si="1"/>
        <v>0.9440678743580383</v>
      </c>
      <c r="I35" s="185">
        <f t="shared" si="2"/>
        <v>14.24226294578359</v>
      </c>
      <c r="J35" s="186">
        <f t="shared" si="3"/>
        <v>64.4656862745098</v>
      </c>
      <c r="K35" s="186">
        <f t="shared" si="4"/>
        <v>70.53521126760563</v>
      </c>
      <c r="L35" s="185">
        <f t="shared" si="5"/>
        <v>9.41512507483498</v>
      </c>
      <c r="M35" s="25"/>
      <c r="N35" s="97"/>
    </row>
    <row r="36" spans="1:14" ht="20.25" customHeight="1">
      <c r="A36" s="98"/>
      <c r="B36" s="99" t="s">
        <v>91</v>
      </c>
      <c r="C36" s="138">
        <v>1853</v>
      </c>
      <c r="D36" s="139">
        <v>1397</v>
      </c>
      <c r="E36" s="139">
        <v>157620</v>
      </c>
      <c r="F36" s="139">
        <v>192088</v>
      </c>
      <c r="G36" s="187">
        <f t="shared" si="0"/>
        <v>10.17867901901867</v>
      </c>
      <c r="H36" s="187">
        <f t="shared" si="1"/>
        <v>12.070294851549976</v>
      </c>
      <c r="I36" s="188">
        <f t="shared" si="2"/>
        <v>21.86778327623398</v>
      </c>
      <c r="J36" s="189">
        <f t="shared" si="3"/>
        <v>85.06206152185645</v>
      </c>
      <c r="K36" s="189">
        <f t="shared" si="4"/>
        <v>137.50035790980672</v>
      </c>
      <c r="L36" s="188">
        <f t="shared" si="5"/>
        <v>61.64710265630749</v>
      </c>
      <c r="M36" s="25"/>
      <c r="N36" s="97"/>
    </row>
    <row r="37" spans="1:12" ht="15" customHeight="1">
      <c r="A37" s="134" t="s">
        <v>339</v>
      </c>
      <c r="G37" s="87"/>
      <c r="H37" s="81"/>
      <c r="I37" s="87"/>
      <c r="J37" s="87"/>
      <c r="K37" s="87"/>
      <c r="L37" s="87"/>
    </row>
    <row r="38" ht="15" customHeight="1">
      <c r="A38" s="134" t="s">
        <v>340</v>
      </c>
    </row>
    <row r="39" ht="15" customHeight="1">
      <c r="A39" s="40" t="s">
        <v>287</v>
      </c>
    </row>
  </sheetData>
  <sheetProtection/>
  <mergeCells count="9">
    <mergeCell ref="A8:B8"/>
    <mergeCell ref="A2:L2"/>
    <mergeCell ref="A5:B6"/>
    <mergeCell ref="C5:D5"/>
    <mergeCell ref="E5:F5"/>
    <mergeCell ref="I5:I6"/>
    <mergeCell ref="J5:K5"/>
    <mergeCell ref="L5:L6"/>
    <mergeCell ref="A3:L3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8984375" style="40" customWidth="1"/>
    <col min="2" max="2" width="42.59765625" style="40" customWidth="1"/>
    <col min="3" max="13" width="9.59765625" style="40" customWidth="1"/>
    <col min="14" max="14" width="10.8984375" style="40" customWidth="1"/>
    <col min="15" max="15" width="11" style="40" customWidth="1"/>
    <col min="16" max="16" width="15.09765625" style="40" customWidth="1"/>
    <col min="17" max="18" width="13.59765625" style="40" customWidth="1"/>
    <col min="19" max="20" width="13.8984375" style="40" customWidth="1"/>
    <col min="21" max="16384" width="10.59765625" style="40" customWidth="1"/>
  </cols>
  <sheetData>
    <row r="1" spans="1:18" s="35" customFormat="1" ht="19.5" customHeight="1">
      <c r="A1" s="2" t="s">
        <v>92</v>
      </c>
      <c r="R1" s="3" t="s">
        <v>93</v>
      </c>
    </row>
    <row r="2" spans="1:20" ht="19.5" customHeight="1">
      <c r="A2" s="216" t="s">
        <v>94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6"/>
      <c r="T2" s="6"/>
    </row>
    <row r="3" spans="2:20" ht="19.5" customHeight="1">
      <c r="B3" s="91"/>
      <c r="C3" s="133" t="s">
        <v>321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45"/>
      <c r="T3" s="45"/>
    </row>
    <row r="4" spans="1:20" ht="18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18" ht="18" customHeight="1">
      <c r="A5" s="232" t="s">
        <v>95</v>
      </c>
      <c r="B5" s="233"/>
      <c r="C5" s="251" t="s">
        <v>96</v>
      </c>
      <c r="D5" s="251"/>
      <c r="E5" s="251"/>
      <c r="F5" s="251"/>
      <c r="G5" s="251"/>
      <c r="H5" s="251"/>
      <c r="I5" s="251"/>
      <c r="J5" s="251"/>
      <c r="K5" s="251"/>
      <c r="L5" s="251"/>
      <c r="M5" s="237"/>
      <c r="N5" s="252" t="s">
        <v>284</v>
      </c>
      <c r="O5" s="252" t="s">
        <v>283</v>
      </c>
      <c r="P5" s="255" t="s">
        <v>97</v>
      </c>
      <c r="Q5" s="255" t="s">
        <v>315</v>
      </c>
      <c r="R5" s="44"/>
    </row>
    <row r="6" spans="1:18" ht="18" customHeight="1">
      <c r="A6" s="249"/>
      <c r="B6" s="250"/>
      <c r="C6" s="259" t="s">
        <v>98</v>
      </c>
      <c r="D6" s="260" t="s">
        <v>99</v>
      </c>
      <c r="E6" s="261"/>
      <c r="F6" s="260" t="s">
        <v>100</v>
      </c>
      <c r="G6" s="262"/>
      <c r="H6" s="262"/>
      <c r="I6" s="262"/>
      <c r="J6" s="262"/>
      <c r="K6" s="262"/>
      <c r="L6" s="262"/>
      <c r="M6" s="263"/>
      <c r="N6" s="253"/>
      <c r="O6" s="253"/>
      <c r="P6" s="256"/>
      <c r="Q6" s="256"/>
      <c r="R6" s="100" t="s">
        <v>101</v>
      </c>
    </row>
    <row r="7" spans="1:18" ht="18" customHeight="1">
      <c r="A7" s="249"/>
      <c r="B7" s="250"/>
      <c r="C7" s="250"/>
      <c r="D7" s="247" t="s">
        <v>102</v>
      </c>
      <c r="E7" s="247" t="s">
        <v>103</v>
      </c>
      <c r="F7" s="245" t="s">
        <v>342</v>
      </c>
      <c r="G7" s="245" t="s">
        <v>343</v>
      </c>
      <c r="H7" s="245" t="s">
        <v>344</v>
      </c>
      <c r="I7" s="245" t="s">
        <v>345</v>
      </c>
      <c r="J7" s="245" t="s">
        <v>346</v>
      </c>
      <c r="K7" s="245" t="s">
        <v>347</v>
      </c>
      <c r="L7" s="245" t="s">
        <v>348</v>
      </c>
      <c r="M7" s="245" t="s">
        <v>349</v>
      </c>
      <c r="N7" s="253"/>
      <c r="O7" s="253"/>
      <c r="P7" s="256"/>
      <c r="Q7" s="256"/>
      <c r="R7" s="102" t="s">
        <v>104</v>
      </c>
    </row>
    <row r="8" spans="1:18" ht="18" customHeight="1">
      <c r="A8" s="234"/>
      <c r="B8" s="235"/>
      <c r="C8" s="235"/>
      <c r="D8" s="248"/>
      <c r="E8" s="248"/>
      <c r="F8" s="264"/>
      <c r="G8" s="246"/>
      <c r="H8" s="246"/>
      <c r="I8" s="246"/>
      <c r="J8" s="246"/>
      <c r="K8" s="246"/>
      <c r="L8" s="246"/>
      <c r="M8" s="246"/>
      <c r="N8" s="254"/>
      <c r="O8" s="254"/>
      <c r="P8" s="257"/>
      <c r="Q8" s="257"/>
      <c r="R8" s="46"/>
    </row>
    <row r="9" spans="1:18" ht="18" customHeight="1">
      <c r="A9" s="38"/>
      <c r="B9" s="38"/>
      <c r="C9" s="117" t="s">
        <v>63</v>
      </c>
      <c r="D9" s="42" t="s">
        <v>63</v>
      </c>
      <c r="E9" s="42" t="s">
        <v>63</v>
      </c>
      <c r="F9" s="42" t="s">
        <v>63</v>
      </c>
      <c r="G9" s="42" t="s">
        <v>63</v>
      </c>
      <c r="H9" s="42" t="s">
        <v>63</v>
      </c>
      <c r="I9" s="42" t="s">
        <v>63</v>
      </c>
      <c r="J9" s="42" t="s">
        <v>63</v>
      </c>
      <c r="K9" s="42" t="s">
        <v>63</v>
      </c>
      <c r="L9" s="42" t="s">
        <v>63</v>
      </c>
      <c r="M9" s="42" t="s">
        <v>63</v>
      </c>
      <c r="N9" s="42" t="s">
        <v>105</v>
      </c>
      <c r="O9" s="42" t="s">
        <v>105</v>
      </c>
      <c r="P9" s="42" t="s">
        <v>106</v>
      </c>
      <c r="Q9" s="42" t="s">
        <v>106</v>
      </c>
      <c r="R9" s="42" t="s">
        <v>64</v>
      </c>
    </row>
    <row r="10" spans="1:18" ht="18" customHeight="1">
      <c r="A10" s="230" t="s">
        <v>107</v>
      </c>
      <c r="B10" s="258"/>
      <c r="C10" s="118">
        <f aca="true" t="shared" si="0" ref="C10:R10">SUM(C12,C41)</f>
        <v>18379</v>
      </c>
      <c r="D10" s="30">
        <f t="shared" si="0"/>
        <v>9266</v>
      </c>
      <c r="E10" s="30">
        <f t="shared" si="0"/>
        <v>9113</v>
      </c>
      <c r="F10" s="30">
        <f t="shared" si="0"/>
        <v>7570</v>
      </c>
      <c r="G10" s="30">
        <f t="shared" si="0"/>
        <v>4391</v>
      </c>
      <c r="H10" s="30">
        <f t="shared" si="0"/>
        <v>3507</v>
      </c>
      <c r="I10" s="30">
        <f t="shared" si="0"/>
        <v>1950</v>
      </c>
      <c r="J10" s="30">
        <f t="shared" si="0"/>
        <v>465</v>
      </c>
      <c r="K10" s="30">
        <f t="shared" si="0"/>
        <v>289</v>
      </c>
      <c r="L10" s="30">
        <f t="shared" si="0"/>
        <v>158</v>
      </c>
      <c r="M10" s="30">
        <f t="shared" si="0"/>
        <v>49</v>
      </c>
      <c r="N10" s="30">
        <f t="shared" si="0"/>
        <v>122576</v>
      </c>
      <c r="O10" s="30">
        <f t="shared" si="0"/>
        <v>117839</v>
      </c>
      <c r="P10" s="30">
        <f t="shared" si="0"/>
        <v>428088019</v>
      </c>
      <c r="Q10" s="30">
        <f t="shared" si="0"/>
        <v>11020790</v>
      </c>
      <c r="R10" s="30">
        <f t="shared" si="0"/>
        <v>1591411</v>
      </c>
    </row>
    <row r="11" spans="1:18" ht="18" customHeight="1">
      <c r="A11" s="9"/>
      <c r="B11" s="9"/>
      <c r="C11" s="195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</row>
    <row r="12" spans="1:18" ht="18" customHeight="1">
      <c r="A12" s="230" t="s">
        <v>108</v>
      </c>
      <c r="B12" s="258"/>
      <c r="C12" s="118">
        <f>SUM(C14,C16,C20,C24,C30,C36)</f>
        <v>4240</v>
      </c>
      <c r="D12" s="30">
        <f aca="true" t="shared" si="1" ref="D12:Q12">SUM(D14,D16,D20,D24,D30,D36)</f>
        <v>3386</v>
      </c>
      <c r="E12" s="30">
        <f t="shared" si="1"/>
        <v>854</v>
      </c>
      <c r="F12" s="30">
        <f t="shared" si="1"/>
        <v>969</v>
      </c>
      <c r="G12" s="30">
        <f t="shared" si="1"/>
        <v>1045</v>
      </c>
      <c r="H12" s="30">
        <f t="shared" si="1"/>
        <v>1150</v>
      </c>
      <c r="I12" s="30">
        <f t="shared" si="1"/>
        <v>652</v>
      </c>
      <c r="J12" s="30">
        <f t="shared" si="1"/>
        <v>192</v>
      </c>
      <c r="K12" s="30">
        <f t="shared" si="1"/>
        <v>129</v>
      </c>
      <c r="L12" s="30">
        <f t="shared" si="1"/>
        <v>83</v>
      </c>
      <c r="M12" s="30">
        <f t="shared" si="1"/>
        <v>20</v>
      </c>
      <c r="N12" s="30">
        <f t="shared" si="1"/>
        <v>40672</v>
      </c>
      <c r="O12" s="30">
        <f t="shared" si="1"/>
        <v>39527</v>
      </c>
      <c r="P12" s="30">
        <f t="shared" si="1"/>
        <v>297116888</v>
      </c>
      <c r="Q12" s="30">
        <f t="shared" si="1"/>
        <v>5025018</v>
      </c>
      <c r="R12" s="24" t="s">
        <v>278</v>
      </c>
    </row>
    <row r="13" spans="1:18" ht="18" customHeight="1">
      <c r="A13" s="9"/>
      <c r="B13" s="9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</row>
    <row r="14" spans="1:18" ht="18" customHeight="1">
      <c r="A14" s="230" t="s">
        <v>109</v>
      </c>
      <c r="B14" s="258"/>
      <c r="C14" s="118">
        <v>4</v>
      </c>
      <c r="D14" s="24">
        <v>4</v>
      </c>
      <c r="E14" s="24" t="s">
        <v>278</v>
      </c>
      <c r="F14" s="24" t="s">
        <v>278</v>
      </c>
      <c r="G14" s="24">
        <v>1</v>
      </c>
      <c r="H14" s="24">
        <v>2</v>
      </c>
      <c r="I14" s="24">
        <v>1</v>
      </c>
      <c r="J14" s="24" t="s">
        <v>278</v>
      </c>
      <c r="K14" s="24" t="s">
        <v>278</v>
      </c>
      <c r="L14" s="24" t="s">
        <v>278</v>
      </c>
      <c r="M14" s="24" t="s">
        <v>278</v>
      </c>
      <c r="N14" s="24">
        <v>25</v>
      </c>
      <c r="O14" s="30">
        <v>25</v>
      </c>
      <c r="P14" s="30">
        <v>43119</v>
      </c>
      <c r="Q14" s="30">
        <v>3766</v>
      </c>
      <c r="R14" s="24" t="s">
        <v>278</v>
      </c>
    </row>
    <row r="15" spans="1:18" ht="18" customHeight="1">
      <c r="A15" s="9"/>
      <c r="B15" s="9"/>
      <c r="C15" s="195"/>
      <c r="D15" s="196"/>
      <c r="E15" s="196"/>
      <c r="F15" s="196"/>
      <c r="G15" s="196"/>
      <c r="H15" s="196"/>
      <c r="I15" s="196"/>
      <c r="J15" s="196"/>
      <c r="K15" s="196"/>
      <c r="L15" s="24"/>
      <c r="M15" s="24"/>
      <c r="N15" s="24"/>
      <c r="O15" s="196"/>
      <c r="P15" s="196"/>
      <c r="Q15" s="196"/>
      <c r="R15" s="196"/>
    </row>
    <row r="16" spans="1:18" ht="18" customHeight="1">
      <c r="A16" s="230" t="s">
        <v>110</v>
      </c>
      <c r="B16" s="258"/>
      <c r="C16" s="118">
        <f>SUM(C17:C18)</f>
        <v>318</v>
      </c>
      <c r="D16" s="30">
        <f aca="true" t="shared" si="2" ref="D16:Q16">SUM(D17:D18)</f>
        <v>238</v>
      </c>
      <c r="E16" s="30">
        <f t="shared" si="2"/>
        <v>80</v>
      </c>
      <c r="F16" s="30">
        <f t="shared" si="2"/>
        <v>105</v>
      </c>
      <c r="G16" s="30">
        <f t="shared" si="2"/>
        <v>85</v>
      </c>
      <c r="H16" s="30">
        <f t="shared" si="2"/>
        <v>75</v>
      </c>
      <c r="I16" s="30">
        <f t="shared" si="2"/>
        <v>32</v>
      </c>
      <c r="J16" s="30">
        <f t="shared" si="2"/>
        <v>12</v>
      </c>
      <c r="K16" s="30">
        <f t="shared" si="2"/>
        <v>5</v>
      </c>
      <c r="L16" s="30">
        <f t="shared" si="2"/>
        <v>4</v>
      </c>
      <c r="M16" s="24" t="s">
        <v>278</v>
      </c>
      <c r="N16" s="30">
        <f t="shared" si="2"/>
        <v>2156</v>
      </c>
      <c r="O16" s="30">
        <f t="shared" si="2"/>
        <v>2095</v>
      </c>
      <c r="P16" s="30">
        <f t="shared" si="2"/>
        <v>18684713</v>
      </c>
      <c r="Q16" s="30">
        <f t="shared" si="2"/>
        <v>141150</v>
      </c>
      <c r="R16" s="24" t="s">
        <v>278</v>
      </c>
    </row>
    <row r="17" spans="1:18" ht="18" customHeight="1">
      <c r="A17" s="9"/>
      <c r="B17" s="112" t="s">
        <v>111</v>
      </c>
      <c r="C17" s="193">
        <f>SUM(D17:E17)</f>
        <v>132</v>
      </c>
      <c r="D17" s="103">
        <v>99</v>
      </c>
      <c r="E17" s="103">
        <v>33</v>
      </c>
      <c r="F17" s="103">
        <v>47</v>
      </c>
      <c r="G17" s="103">
        <v>39</v>
      </c>
      <c r="H17" s="103">
        <v>29</v>
      </c>
      <c r="I17" s="103">
        <v>10</v>
      </c>
      <c r="J17" s="103">
        <v>4</v>
      </c>
      <c r="K17" s="103">
        <v>3</v>
      </c>
      <c r="L17" s="103" t="s">
        <v>278</v>
      </c>
      <c r="M17" s="103" t="s">
        <v>278</v>
      </c>
      <c r="N17" s="103">
        <v>780</v>
      </c>
      <c r="O17" s="49">
        <v>733</v>
      </c>
      <c r="P17" s="49">
        <v>14356397</v>
      </c>
      <c r="Q17" s="49">
        <v>78593</v>
      </c>
      <c r="R17" s="103" t="s">
        <v>278</v>
      </c>
    </row>
    <row r="18" spans="1:18" ht="18" customHeight="1">
      <c r="A18" s="38"/>
      <c r="B18" s="112" t="s">
        <v>112</v>
      </c>
      <c r="C18" s="193">
        <f>SUM(D18:E18)</f>
        <v>186</v>
      </c>
      <c r="D18" s="103">
        <v>139</v>
      </c>
      <c r="E18" s="103">
        <v>47</v>
      </c>
      <c r="F18" s="103">
        <v>58</v>
      </c>
      <c r="G18" s="103">
        <v>46</v>
      </c>
      <c r="H18" s="103">
        <v>46</v>
      </c>
      <c r="I18" s="103">
        <v>22</v>
      </c>
      <c r="J18" s="103">
        <v>8</v>
      </c>
      <c r="K18" s="103">
        <v>2</v>
      </c>
      <c r="L18" s="103">
        <v>4</v>
      </c>
      <c r="M18" s="103" t="s">
        <v>278</v>
      </c>
      <c r="N18" s="103">
        <v>1376</v>
      </c>
      <c r="O18" s="49">
        <v>1362</v>
      </c>
      <c r="P18" s="49">
        <v>4328316</v>
      </c>
      <c r="Q18" s="49">
        <v>62557</v>
      </c>
      <c r="R18" s="103" t="s">
        <v>278</v>
      </c>
    </row>
    <row r="19" spans="1:18" ht="18" customHeight="1">
      <c r="A19" s="38"/>
      <c r="B19" s="112"/>
      <c r="C19" s="119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18" customHeight="1">
      <c r="A20" s="230" t="s">
        <v>113</v>
      </c>
      <c r="B20" s="258"/>
      <c r="C20" s="118">
        <f aca="true" t="shared" si="3" ref="C20:Q20">SUM(C21:C22)</f>
        <v>867</v>
      </c>
      <c r="D20" s="30">
        <f t="shared" si="3"/>
        <v>647</v>
      </c>
      <c r="E20" s="30">
        <f t="shared" si="3"/>
        <v>220</v>
      </c>
      <c r="F20" s="30">
        <f t="shared" si="3"/>
        <v>192</v>
      </c>
      <c r="G20" s="30">
        <f t="shared" si="3"/>
        <v>195</v>
      </c>
      <c r="H20" s="30">
        <f t="shared" si="3"/>
        <v>201</v>
      </c>
      <c r="I20" s="30">
        <f t="shared" si="3"/>
        <v>153</v>
      </c>
      <c r="J20" s="30">
        <f t="shared" si="3"/>
        <v>43</v>
      </c>
      <c r="K20" s="30">
        <f t="shared" si="3"/>
        <v>53</v>
      </c>
      <c r="L20" s="30">
        <f t="shared" si="3"/>
        <v>24</v>
      </c>
      <c r="M20" s="30">
        <f t="shared" si="3"/>
        <v>6</v>
      </c>
      <c r="N20" s="30">
        <f t="shared" si="3"/>
        <v>10114</v>
      </c>
      <c r="O20" s="30">
        <f t="shared" si="3"/>
        <v>9777</v>
      </c>
      <c r="P20" s="30">
        <f t="shared" si="3"/>
        <v>85656245</v>
      </c>
      <c r="Q20" s="30">
        <f t="shared" si="3"/>
        <v>319771</v>
      </c>
      <c r="R20" s="24" t="s">
        <v>278</v>
      </c>
    </row>
    <row r="21" spans="1:18" ht="18" customHeight="1">
      <c r="A21" s="9"/>
      <c r="B21" s="112" t="s">
        <v>114</v>
      </c>
      <c r="C21" s="193">
        <f aca="true" t="shared" si="4" ref="C21:C52">SUM(D21:E21)</f>
        <v>344</v>
      </c>
      <c r="D21" s="49">
        <v>252</v>
      </c>
      <c r="E21" s="49">
        <v>92</v>
      </c>
      <c r="F21" s="49">
        <v>68</v>
      </c>
      <c r="G21" s="49">
        <v>75</v>
      </c>
      <c r="H21" s="49">
        <v>82</v>
      </c>
      <c r="I21" s="49">
        <v>64</v>
      </c>
      <c r="J21" s="49">
        <v>15</v>
      </c>
      <c r="K21" s="49">
        <v>23</v>
      </c>
      <c r="L21" s="49">
        <v>12</v>
      </c>
      <c r="M21" s="49">
        <v>5</v>
      </c>
      <c r="N21" s="49">
        <v>4705</v>
      </c>
      <c r="O21" s="49">
        <v>4544</v>
      </c>
      <c r="P21" s="49">
        <v>38743984</v>
      </c>
      <c r="Q21" s="49">
        <v>124827</v>
      </c>
      <c r="R21" s="103" t="s">
        <v>278</v>
      </c>
    </row>
    <row r="22" spans="1:18" ht="18" customHeight="1">
      <c r="A22" s="38"/>
      <c r="B22" s="112" t="s">
        <v>115</v>
      </c>
      <c r="C22" s="193">
        <f t="shared" si="4"/>
        <v>523</v>
      </c>
      <c r="D22" s="49">
        <v>395</v>
      </c>
      <c r="E22" s="49">
        <v>128</v>
      </c>
      <c r="F22" s="49">
        <v>124</v>
      </c>
      <c r="G22" s="49">
        <v>120</v>
      </c>
      <c r="H22" s="49">
        <v>119</v>
      </c>
      <c r="I22" s="49">
        <v>89</v>
      </c>
      <c r="J22" s="49">
        <v>28</v>
      </c>
      <c r="K22" s="49">
        <v>30</v>
      </c>
      <c r="L22" s="49">
        <v>12</v>
      </c>
      <c r="M22" s="49">
        <v>1</v>
      </c>
      <c r="N22" s="49">
        <v>5409</v>
      </c>
      <c r="O22" s="49">
        <v>5233</v>
      </c>
      <c r="P22" s="49">
        <v>46912261</v>
      </c>
      <c r="Q22" s="49">
        <v>194944</v>
      </c>
      <c r="R22" s="103" t="s">
        <v>278</v>
      </c>
    </row>
    <row r="23" spans="1:18" ht="18" customHeight="1">
      <c r="A23" s="38"/>
      <c r="B23" s="112"/>
      <c r="C23" s="119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8" customHeight="1">
      <c r="A24" s="230" t="s">
        <v>316</v>
      </c>
      <c r="B24" s="258"/>
      <c r="C24" s="118">
        <f>SUM(C25:C28)</f>
        <v>892</v>
      </c>
      <c r="D24" s="30">
        <f aca="true" t="shared" si="5" ref="D24:Q24">SUM(D25:D28)</f>
        <v>707</v>
      </c>
      <c r="E24" s="30">
        <f t="shared" si="5"/>
        <v>185</v>
      </c>
      <c r="F24" s="30">
        <f t="shared" si="5"/>
        <v>186</v>
      </c>
      <c r="G24" s="30">
        <f t="shared" si="5"/>
        <v>230</v>
      </c>
      <c r="H24" s="30">
        <f t="shared" si="5"/>
        <v>250</v>
      </c>
      <c r="I24" s="30">
        <f t="shared" si="5"/>
        <v>162</v>
      </c>
      <c r="J24" s="30">
        <f t="shared" si="5"/>
        <v>35</v>
      </c>
      <c r="K24" s="30">
        <f t="shared" si="5"/>
        <v>19</v>
      </c>
      <c r="L24" s="30">
        <f t="shared" si="5"/>
        <v>8</v>
      </c>
      <c r="M24" s="30">
        <f t="shared" si="5"/>
        <v>2</v>
      </c>
      <c r="N24" s="30">
        <f t="shared" si="5"/>
        <v>7337</v>
      </c>
      <c r="O24" s="30">
        <f t="shared" si="5"/>
        <v>7170</v>
      </c>
      <c r="P24" s="30">
        <f t="shared" si="5"/>
        <v>64861121</v>
      </c>
      <c r="Q24" s="30">
        <f t="shared" si="5"/>
        <v>1437451</v>
      </c>
      <c r="R24" s="24" t="s">
        <v>278</v>
      </c>
    </row>
    <row r="25" spans="1:18" ht="18" customHeight="1">
      <c r="A25" s="9"/>
      <c r="B25" s="112" t="s">
        <v>116</v>
      </c>
      <c r="C25" s="193">
        <f t="shared" si="4"/>
        <v>504</v>
      </c>
      <c r="D25" s="103">
        <v>407</v>
      </c>
      <c r="E25" s="103">
        <v>97</v>
      </c>
      <c r="F25" s="103">
        <v>106</v>
      </c>
      <c r="G25" s="103">
        <v>125</v>
      </c>
      <c r="H25" s="103">
        <v>154</v>
      </c>
      <c r="I25" s="103">
        <v>84</v>
      </c>
      <c r="J25" s="103">
        <v>21</v>
      </c>
      <c r="K25" s="103">
        <v>10</v>
      </c>
      <c r="L25" s="103">
        <v>4</v>
      </c>
      <c r="M25" s="103" t="s">
        <v>278</v>
      </c>
      <c r="N25" s="103">
        <v>3924</v>
      </c>
      <c r="O25" s="103">
        <v>3826</v>
      </c>
      <c r="P25" s="49">
        <v>28102461</v>
      </c>
      <c r="Q25" s="49">
        <v>610268</v>
      </c>
      <c r="R25" s="103" t="s">
        <v>278</v>
      </c>
    </row>
    <row r="26" spans="1:18" ht="18" customHeight="1">
      <c r="A26" s="11"/>
      <c r="B26" s="113" t="s">
        <v>25</v>
      </c>
      <c r="C26" s="193">
        <f t="shared" si="4"/>
        <v>139</v>
      </c>
      <c r="D26" s="105">
        <v>123</v>
      </c>
      <c r="E26" s="105">
        <v>16</v>
      </c>
      <c r="F26" s="105">
        <v>27</v>
      </c>
      <c r="G26" s="105">
        <v>45</v>
      </c>
      <c r="H26" s="105">
        <v>38</v>
      </c>
      <c r="I26" s="105">
        <v>19</v>
      </c>
      <c r="J26" s="105">
        <v>5</v>
      </c>
      <c r="K26" s="105">
        <v>4</v>
      </c>
      <c r="L26" s="105">
        <v>1</v>
      </c>
      <c r="M26" s="105" t="s">
        <v>278</v>
      </c>
      <c r="N26" s="105">
        <v>1027</v>
      </c>
      <c r="O26" s="106">
        <v>1010</v>
      </c>
      <c r="P26" s="106">
        <v>6684442</v>
      </c>
      <c r="Q26" s="106">
        <v>218163</v>
      </c>
      <c r="R26" s="103" t="s">
        <v>278</v>
      </c>
    </row>
    <row r="27" spans="1:18" ht="18" customHeight="1">
      <c r="A27" s="104"/>
      <c r="B27" s="113" t="s">
        <v>26</v>
      </c>
      <c r="C27" s="193">
        <f t="shared" si="4"/>
        <v>161</v>
      </c>
      <c r="D27" s="105">
        <v>141</v>
      </c>
      <c r="E27" s="105">
        <v>20</v>
      </c>
      <c r="F27" s="105">
        <v>28</v>
      </c>
      <c r="G27" s="105">
        <v>33</v>
      </c>
      <c r="H27" s="105">
        <v>36</v>
      </c>
      <c r="I27" s="105">
        <v>46</v>
      </c>
      <c r="J27" s="105">
        <v>8</v>
      </c>
      <c r="K27" s="105">
        <v>5</v>
      </c>
      <c r="L27" s="105">
        <v>3</v>
      </c>
      <c r="M27" s="105">
        <v>2</v>
      </c>
      <c r="N27" s="105">
        <v>1917</v>
      </c>
      <c r="O27" s="106">
        <v>1869</v>
      </c>
      <c r="P27" s="106">
        <v>29407943</v>
      </c>
      <c r="Q27" s="106">
        <v>585363</v>
      </c>
      <c r="R27" s="103" t="s">
        <v>278</v>
      </c>
    </row>
    <row r="28" spans="1:18" ht="18" customHeight="1">
      <c r="A28" s="104"/>
      <c r="B28" s="113" t="s">
        <v>27</v>
      </c>
      <c r="C28" s="193">
        <f t="shared" si="4"/>
        <v>88</v>
      </c>
      <c r="D28" s="105">
        <v>36</v>
      </c>
      <c r="E28" s="105">
        <v>52</v>
      </c>
      <c r="F28" s="105">
        <v>25</v>
      </c>
      <c r="G28" s="105">
        <v>27</v>
      </c>
      <c r="H28" s="105">
        <v>22</v>
      </c>
      <c r="I28" s="105">
        <v>13</v>
      </c>
      <c r="J28" s="105">
        <v>1</v>
      </c>
      <c r="K28" s="105" t="s">
        <v>278</v>
      </c>
      <c r="L28" s="105" t="s">
        <v>278</v>
      </c>
      <c r="M28" s="105" t="s">
        <v>278</v>
      </c>
      <c r="N28" s="105">
        <v>469</v>
      </c>
      <c r="O28" s="104">
        <v>465</v>
      </c>
      <c r="P28" s="104">
        <v>666275</v>
      </c>
      <c r="Q28" s="104">
        <v>23657</v>
      </c>
      <c r="R28" s="103" t="s">
        <v>278</v>
      </c>
    </row>
    <row r="29" spans="1:18" ht="18" customHeight="1">
      <c r="A29" s="104"/>
      <c r="B29" s="113"/>
      <c r="C29" s="120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5"/>
    </row>
    <row r="30" spans="1:18" ht="18" customHeight="1">
      <c r="A30" s="265" t="s">
        <v>117</v>
      </c>
      <c r="B30" s="265"/>
      <c r="C30" s="118">
        <f aca="true" t="shared" si="6" ref="C30:Q30">SUM(C31:C34)</f>
        <v>1132</v>
      </c>
      <c r="D30" s="30">
        <f t="shared" si="6"/>
        <v>1049</v>
      </c>
      <c r="E30" s="30">
        <f t="shared" si="6"/>
        <v>83</v>
      </c>
      <c r="F30" s="30">
        <f t="shared" si="6"/>
        <v>212</v>
      </c>
      <c r="G30" s="30">
        <f t="shared" si="6"/>
        <v>284</v>
      </c>
      <c r="H30" s="30">
        <f t="shared" si="6"/>
        <v>343</v>
      </c>
      <c r="I30" s="30">
        <f t="shared" si="6"/>
        <v>173</v>
      </c>
      <c r="J30" s="30">
        <f t="shared" si="6"/>
        <v>53</v>
      </c>
      <c r="K30" s="30">
        <f t="shared" si="6"/>
        <v>28</v>
      </c>
      <c r="L30" s="30">
        <f t="shared" si="6"/>
        <v>30</v>
      </c>
      <c r="M30" s="30">
        <f t="shared" si="6"/>
        <v>9</v>
      </c>
      <c r="N30" s="30">
        <f t="shared" si="6"/>
        <v>12339</v>
      </c>
      <c r="O30" s="30">
        <f t="shared" si="6"/>
        <v>11926</v>
      </c>
      <c r="P30" s="30">
        <f t="shared" si="6"/>
        <v>80674245</v>
      </c>
      <c r="Q30" s="30">
        <f t="shared" si="6"/>
        <v>2804870</v>
      </c>
      <c r="R30" s="24" t="s">
        <v>278</v>
      </c>
    </row>
    <row r="31" spans="1:18" ht="18" customHeight="1">
      <c r="A31" s="12"/>
      <c r="B31" s="113" t="s">
        <v>28</v>
      </c>
      <c r="C31" s="193">
        <f t="shared" si="4"/>
        <v>477</v>
      </c>
      <c r="D31" s="104">
        <v>437</v>
      </c>
      <c r="E31" s="104">
        <v>40</v>
      </c>
      <c r="F31" s="104">
        <v>116</v>
      </c>
      <c r="G31" s="104">
        <v>139</v>
      </c>
      <c r="H31" s="104">
        <v>132</v>
      </c>
      <c r="I31" s="104">
        <v>58</v>
      </c>
      <c r="J31" s="104">
        <v>17</v>
      </c>
      <c r="K31" s="104">
        <v>9</v>
      </c>
      <c r="L31" s="104">
        <v>5</v>
      </c>
      <c r="M31" s="104">
        <v>1</v>
      </c>
      <c r="N31" s="104">
        <v>3603</v>
      </c>
      <c r="O31" s="104">
        <v>3491</v>
      </c>
      <c r="P31" s="104">
        <v>20130224</v>
      </c>
      <c r="Q31" s="104">
        <v>981602</v>
      </c>
      <c r="R31" s="103" t="s">
        <v>278</v>
      </c>
    </row>
    <row r="32" spans="1:18" ht="18" customHeight="1">
      <c r="A32" s="104"/>
      <c r="B32" s="113" t="s">
        <v>29</v>
      </c>
      <c r="C32" s="193">
        <f t="shared" si="4"/>
        <v>215</v>
      </c>
      <c r="D32" s="104">
        <v>192</v>
      </c>
      <c r="E32" s="104">
        <v>23</v>
      </c>
      <c r="F32" s="104">
        <v>21</v>
      </c>
      <c r="G32" s="104">
        <v>48</v>
      </c>
      <c r="H32" s="104">
        <v>75</v>
      </c>
      <c r="I32" s="104">
        <v>46</v>
      </c>
      <c r="J32" s="104">
        <v>9</v>
      </c>
      <c r="K32" s="104">
        <v>4</v>
      </c>
      <c r="L32" s="104">
        <v>10</v>
      </c>
      <c r="M32" s="104">
        <v>2</v>
      </c>
      <c r="N32" s="104">
        <v>2668</v>
      </c>
      <c r="O32" s="104">
        <v>2607</v>
      </c>
      <c r="P32" s="104">
        <v>12998392</v>
      </c>
      <c r="Q32" s="104">
        <v>1036366</v>
      </c>
      <c r="R32" s="103" t="s">
        <v>278</v>
      </c>
    </row>
    <row r="33" spans="1:18" ht="18" customHeight="1">
      <c r="A33" s="104"/>
      <c r="B33" s="113" t="s">
        <v>30</v>
      </c>
      <c r="C33" s="193">
        <f t="shared" si="4"/>
        <v>303</v>
      </c>
      <c r="D33" s="104">
        <v>294</v>
      </c>
      <c r="E33" s="104">
        <v>9</v>
      </c>
      <c r="F33" s="104">
        <v>54</v>
      </c>
      <c r="G33" s="104">
        <v>60</v>
      </c>
      <c r="H33" s="104">
        <v>87</v>
      </c>
      <c r="I33" s="104">
        <v>51</v>
      </c>
      <c r="J33" s="104">
        <v>21</v>
      </c>
      <c r="K33" s="104">
        <v>13</v>
      </c>
      <c r="L33" s="104">
        <v>14</v>
      </c>
      <c r="M33" s="104">
        <v>3</v>
      </c>
      <c r="N33" s="104">
        <v>4272</v>
      </c>
      <c r="O33" s="104">
        <v>4066</v>
      </c>
      <c r="P33" s="104">
        <v>39082594</v>
      </c>
      <c r="Q33" s="104">
        <v>569735</v>
      </c>
      <c r="R33" s="103" t="s">
        <v>278</v>
      </c>
    </row>
    <row r="34" spans="1:18" ht="18" customHeight="1">
      <c r="A34" s="104"/>
      <c r="B34" s="113" t="s">
        <v>31</v>
      </c>
      <c r="C34" s="193">
        <f t="shared" si="4"/>
        <v>137</v>
      </c>
      <c r="D34" s="104">
        <v>126</v>
      </c>
      <c r="E34" s="104">
        <v>11</v>
      </c>
      <c r="F34" s="104">
        <v>21</v>
      </c>
      <c r="G34" s="104">
        <v>37</v>
      </c>
      <c r="H34" s="104">
        <v>49</v>
      </c>
      <c r="I34" s="104">
        <v>18</v>
      </c>
      <c r="J34" s="104">
        <v>6</v>
      </c>
      <c r="K34" s="104">
        <v>2</v>
      </c>
      <c r="L34" s="104">
        <v>1</v>
      </c>
      <c r="M34" s="104">
        <v>3</v>
      </c>
      <c r="N34" s="104">
        <v>1796</v>
      </c>
      <c r="O34" s="104">
        <v>1762</v>
      </c>
      <c r="P34" s="104">
        <v>8463035</v>
      </c>
      <c r="Q34" s="104">
        <v>217167</v>
      </c>
      <c r="R34" s="103" t="s">
        <v>278</v>
      </c>
    </row>
    <row r="35" spans="1:18" ht="18" customHeight="1">
      <c r="A35" s="104"/>
      <c r="B35" s="113"/>
      <c r="C35" s="120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5"/>
    </row>
    <row r="36" spans="1:18" ht="18" customHeight="1">
      <c r="A36" s="265" t="s">
        <v>118</v>
      </c>
      <c r="B36" s="265"/>
      <c r="C36" s="118">
        <f>SUM(C37:C39)</f>
        <v>1027</v>
      </c>
      <c r="D36" s="30">
        <f aca="true" t="shared" si="7" ref="D36:Q36">SUM(D37:D39)</f>
        <v>741</v>
      </c>
      <c r="E36" s="30">
        <f t="shared" si="7"/>
        <v>286</v>
      </c>
      <c r="F36" s="30">
        <f t="shared" si="7"/>
        <v>274</v>
      </c>
      <c r="G36" s="30">
        <f t="shared" si="7"/>
        <v>250</v>
      </c>
      <c r="H36" s="30">
        <f t="shared" si="7"/>
        <v>279</v>
      </c>
      <c r="I36" s="30">
        <f t="shared" si="7"/>
        <v>131</v>
      </c>
      <c r="J36" s="30">
        <f t="shared" si="7"/>
        <v>49</v>
      </c>
      <c r="K36" s="30">
        <f t="shared" si="7"/>
        <v>24</v>
      </c>
      <c r="L36" s="30">
        <f t="shared" si="7"/>
        <v>17</v>
      </c>
      <c r="M36" s="30">
        <f t="shared" si="7"/>
        <v>3</v>
      </c>
      <c r="N36" s="30">
        <f t="shared" si="7"/>
        <v>8701</v>
      </c>
      <c r="O36" s="30">
        <f t="shared" si="7"/>
        <v>8534</v>
      </c>
      <c r="P36" s="30">
        <f t="shared" si="7"/>
        <v>47197445</v>
      </c>
      <c r="Q36" s="30">
        <f t="shared" si="7"/>
        <v>318010</v>
      </c>
      <c r="R36" s="24" t="s">
        <v>278</v>
      </c>
    </row>
    <row r="37" spans="1:18" ht="18" customHeight="1">
      <c r="A37" s="12"/>
      <c r="B37" s="113" t="s">
        <v>32</v>
      </c>
      <c r="C37" s="193">
        <f t="shared" si="4"/>
        <v>364</v>
      </c>
      <c r="D37" s="105">
        <v>220</v>
      </c>
      <c r="E37" s="105">
        <v>144</v>
      </c>
      <c r="F37" s="105">
        <v>107</v>
      </c>
      <c r="G37" s="105">
        <v>98</v>
      </c>
      <c r="H37" s="105">
        <v>95</v>
      </c>
      <c r="I37" s="105">
        <v>47</v>
      </c>
      <c r="J37" s="105">
        <v>11</v>
      </c>
      <c r="K37" s="105">
        <v>5</v>
      </c>
      <c r="L37" s="105">
        <v>1</v>
      </c>
      <c r="M37" s="105" t="s">
        <v>278</v>
      </c>
      <c r="N37" s="105">
        <v>2278</v>
      </c>
      <c r="O37" s="104">
        <v>2246</v>
      </c>
      <c r="P37" s="104">
        <v>7903665</v>
      </c>
      <c r="Q37" s="104">
        <v>61960</v>
      </c>
      <c r="R37" s="103" t="s">
        <v>278</v>
      </c>
    </row>
    <row r="38" spans="1:18" ht="18" customHeight="1">
      <c r="A38" s="38"/>
      <c r="B38" s="112" t="s">
        <v>119</v>
      </c>
      <c r="C38" s="193">
        <f t="shared" si="4"/>
        <v>223</v>
      </c>
      <c r="D38" s="103">
        <v>166</v>
      </c>
      <c r="E38" s="103">
        <v>57</v>
      </c>
      <c r="F38" s="103">
        <v>54</v>
      </c>
      <c r="G38" s="103">
        <v>34</v>
      </c>
      <c r="H38" s="103">
        <v>61</v>
      </c>
      <c r="I38" s="103">
        <v>36</v>
      </c>
      <c r="J38" s="103">
        <v>18</v>
      </c>
      <c r="K38" s="103">
        <v>8</v>
      </c>
      <c r="L38" s="103">
        <v>9</v>
      </c>
      <c r="M38" s="103">
        <v>3</v>
      </c>
      <c r="N38" s="103">
        <v>2932</v>
      </c>
      <c r="O38" s="103">
        <v>2883</v>
      </c>
      <c r="P38" s="103">
        <v>18806215</v>
      </c>
      <c r="Q38" s="103">
        <v>16315</v>
      </c>
      <c r="R38" s="103" t="s">
        <v>278</v>
      </c>
    </row>
    <row r="39" spans="1:18" ht="18" customHeight="1">
      <c r="A39" s="38"/>
      <c r="B39" s="112" t="s">
        <v>120</v>
      </c>
      <c r="C39" s="193">
        <f t="shared" si="4"/>
        <v>440</v>
      </c>
      <c r="D39" s="103">
        <v>355</v>
      </c>
      <c r="E39" s="103">
        <v>85</v>
      </c>
      <c r="F39" s="103">
        <v>113</v>
      </c>
      <c r="G39" s="103">
        <v>118</v>
      </c>
      <c r="H39" s="103">
        <v>123</v>
      </c>
      <c r="I39" s="103">
        <v>48</v>
      </c>
      <c r="J39" s="103">
        <v>20</v>
      </c>
      <c r="K39" s="103">
        <v>11</v>
      </c>
      <c r="L39" s="103">
        <v>7</v>
      </c>
      <c r="M39" s="103" t="s">
        <v>278</v>
      </c>
      <c r="N39" s="103">
        <v>3491</v>
      </c>
      <c r="O39" s="108">
        <v>3405</v>
      </c>
      <c r="P39" s="49">
        <v>20487565</v>
      </c>
      <c r="Q39" s="49">
        <v>239735</v>
      </c>
      <c r="R39" s="103" t="s">
        <v>278</v>
      </c>
    </row>
    <row r="40" spans="1:20" ht="18" customHeight="1">
      <c r="A40" s="37"/>
      <c r="B40" s="37"/>
      <c r="C40" s="120"/>
      <c r="D40" s="10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18" ht="18" customHeight="1">
      <c r="A41" s="230" t="s">
        <v>121</v>
      </c>
      <c r="B41" s="258"/>
      <c r="C41" s="118">
        <f>SUM(C43,C47,'１２６'!C10,'１２６'!C21,'１２６'!C26,'１２６'!C32)</f>
        <v>14139</v>
      </c>
      <c r="D41" s="30">
        <f>SUM(D43,D47,'１２６'!D10,'１２６'!D21,'１２６'!D26,'１２６'!D32)</f>
        <v>5880</v>
      </c>
      <c r="E41" s="30">
        <f>SUM(E43,E47,'１２６'!E10,'１２６'!E21,'１２６'!E26,'１２６'!E32)</f>
        <v>8259</v>
      </c>
      <c r="F41" s="30">
        <f>SUM(F43,F47,'１２６'!F10,'１２６'!F21,'１２６'!F26,'１２６'!F32)</f>
        <v>6601</v>
      </c>
      <c r="G41" s="30">
        <f>SUM(G43,G47,'１２６'!G10,'１２６'!G21,'１２６'!G26,'１２６'!G32)</f>
        <v>3346</v>
      </c>
      <c r="H41" s="30">
        <f>SUM(H43,H47,'１２６'!H10,'１２６'!H21,'１２６'!H26,'１２６'!H32)</f>
        <v>2357</v>
      </c>
      <c r="I41" s="30">
        <f>SUM(I43,I47,'１２６'!I10,'１２６'!I21,'１２６'!I26,'１２６'!I32)</f>
        <v>1298</v>
      </c>
      <c r="J41" s="30">
        <f>SUM(J43,J47,'１２６'!J10,'１２６'!J21,'１２６'!J26,'１２６'!J32)</f>
        <v>273</v>
      </c>
      <c r="K41" s="30">
        <f>SUM(K43,K47,'１２６'!K10,'１２６'!K21,'１２６'!K26,'１２６'!K32)</f>
        <v>160</v>
      </c>
      <c r="L41" s="30">
        <f>SUM(L43,L47,'１２６'!L10,'１２６'!L21,'１２６'!L26,'１２６'!L32)</f>
        <v>75</v>
      </c>
      <c r="M41" s="30">
        <f>SUM(M43,M47,'１２６'!M10,'１２６'!M21,'１２６'!M26,'１２６'!M32)</f>
        <v>29</v>
      </c>
      <c r="N41" s="30">
        <f>SUM(N43,N47,'１２６'!N10,'１２６'!N21,'１２６'!N26,'１２６'!N32)</f>
        <v>81904</v>
      </c>
      <c r="O41" s="30">
        <f>SUM(O43,O47,'１２６'!O10,'１２６'!O21,'１２６'!O26,'１２６'!O32)</f>
        <v>78312</v>
      </c>
      <c r="P41" s="30">
        <f>SUM(P43,P47,'１２６'!P10,'１２６'!P21,'１２６'!P26,'１２６'!P32)</f>
        <v>130971131</v>
      </c>
      <c r="Q41" s="30">
        <f>SUM(Q43,Q47,'１２６'!Q10,'１２６'!Q21,'１２６'!Q26,'１２６'!Q32)</f>
        <v>5995772</v>
      </c>
      <c r="R41" s="30">
        <f>SUM(R43,R47,'１２６'!R10,'１２６'!R21,'１２６'!R26,'１２６'!R32)</f>
        <v>1591411</v>
      </c>
    </row>
    <row r="42" spans="1:18" ht="18" customHeight="1">
      <c r="A42" s="9"/>
      <c r="B42" s="114"/>
      <c r="C42" s="120"/>
      <c r="D42" s="10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ht="18" customHeight="1">
      <c r="A43" s="230" t="s">
        <v>122</v>
      </c>
      <c r="B43" s="258"/>
      <c r="C43" s="118">
        <f aca="true" t="shared" si="8" ref="C43:R43">SUM(C44:C45)</f>
        <v>62</v>
      </c>
      <c r="D43" s="30">
        <f t="shared" si="8"/>
        <v>51</v>
      </c>
      <c r="E43" s="30">
        <f t="shared" si="8"/>
        <v>11</v>
      </c>
      <c r="F43" s="30">
        <f t="shared" si="8"/>
        <v>17</v>
      </c>
      <c r="G43" s="30">
        <f t="shared" si="8"/>
        <v>9</v>
      </c>
      <c r="H43" s="30">
        <f t="shared" si="8"/>
        <v>6</v>
      </c>
      <c r="I43" s="30">
        <f t="shared" si="8"/>
        <v>6</v>
      </c>
      <c r="J43" s="30">
        <f t="shared" si="8"/>
        <v>1</v>
      </c>
      <c r="K43" s="30">
        <f t="shared" si="8"/>
        <v>1</v>
      </c>
      <c r="L43" s="30">
        <f t="shared" si="8"/>
        <v>1</v>
      </c>
      <c r="M43" s="30">
        <f t="shared" si="8"/>
        <v>21</v>
      </c>
      <c r="N43" s="30">
        <f t="shared" si="8"/>
        <v>7318</v>
      </c>
      <c r="O43" s="30">
        <f t="shared" si="8"/>
        <v>5958</v>
      </c>
      <c r="P43" s="30">
        <f t="shared" si="8"/>
        <v>17538633</v>
      </c>
      <c r="Q43" s="30">
        <f t="shared" si="8"/>
        <v>213628</v>
      </c>
      <c r="R43" s="30">
        <f t="shared" si="8"/>
        <v>309413</v>
      </c>
    </row>
    <row r="44" spans="1:18" ht="18" customHeight="1">
      <c r="A44" s="9"/>
      <c r="B44" s="112" t="s">
        <v>285</v>
      </c>
      <c r="C44" s="193">
        <f t="shared" si="4"/>
        <v>22</v>
      </c>
      <c r="D44" s="103">
        <v>22</v>
      </c>
      <c r="E44" s="103" t="s">
        <v>278</v>
      </c>
      <c r="F44" s="103" t="s">
        <v>278</v>
      </c>
      <c r="G44" s="103" t="s">
        <v>278</v>
      </c>
      <c r="H44" s="103" t="s">
        <v>278</v>
      </c>
      <c r="I44" s="103" t="s">
        <v>278</v>
      </c>
      <c r="J44" s="103" t="s">
        <v>278</v>
      </c>
      <c r="K44" s="103" t="s">
        <v>278</v>
      </c>
      <c r="L44" s="103">
        <v>1</v>
      </c>
      <c r="M44" s="103">
        <v>21</v>
      </c>
      <c r="N44" s="103">
        <v>7092</v>
      </c>
      <c r="O44" s="49">
        <v>5738</v>
      </c>
      <c r="P44" s="49">
        <v>16953804</v>
      </c>
      <c r="Q44" s="49">
        <v>209059</v>
      </c>
      <c r="R44" s="49">
        <v>303364</v>
      </c>
    </row>
    <row r="45" spans="1:18" ht="18" customHeight="1">
      <c r="A45" s="38"/>
      <c r="B45" s="115" t="s">
        <v>286</v>
      </c>
      <c r="C45" s="193">
        <f t="shared" si="4"/>
        <v>40</v>
      </c>
      <c r="D45" s="103">
        <v>29</v>
      </c>
      <c r="E45" s="103">
        <v>11</v>
      </c>
      <c r="F45" s="103">
        <v>17</v>
      </c>
      <c r="G45" s="103">
        <v>9</v>
      </c>
      <c r="H45" s="103">
        <v>6</v>
      </c>
      <c r="I45" s="103">
        <v>6</v>
      </c>
      <c r="J45" s="103">
        <v>1</v>
      </c>
      <c r="K45" s="103">
        <v>1</v>
      </c>
      <c r="L45" s="103" t="s">
        <v>278</v>
      </c>
      <c r="M45" s="103" t="s">
        <v>278</v>
      </c>
      <c r="N45" s="103">
        <v>226</v>
      </c>
      <c r="O45" s="103">
        <v>220</v>
      </c>
      <c r="P45" s="103">
        <v>584829</v>
      </c>
      <c r="Q45" s="103">
        <v>4569</v>
      </c>
      <c r="R45" s="103">
        <v>6049</v>
      </c>
    </row>
    <row r="46" spans="1:18" ht="18" customHeight="1">
      <c r="A46" s="38"/>
      <c r="B46" s="38"/>
      <c r="C46" s="120"/>
      <c r="D46" s="10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ht="18" customHeight="1">
      <c r="A47" s="230" t="s">
        <v>123</v>
      </c>
      <c r="B47" s="258"/>
      <c r="C47" s="118">
        <f>SUM(C48:C52)</f>
        <v>2065</v>
      </c>
      <c r="D47" s="30">
        <f aca="true" t="shared" si="9" ref="D47:R47">SUM(D48:D52)</f>
        <v>954</v>
      </c>
      <c r="E47" s="30">
        <f t="shared" si="9"/>
        <v>1111</v>
      </c>
      <c r="F47" s="30">
        <f t="shared" si="9"/>
        <v>1079</v>
      </c>
      <c r="G47" s="30">
        <f t="shared" si="9"/>
        <v>575</v>
      </c>
      <c r="H47" s="30">
        <f t="shared" si="9"/>
        <v>304</v>
      </c>
      <c r="I47" s="30">
        <f t="shared" si="9"/>
        <v>85</v>
      </c>
      <c r="J47" s="30">
        <f t="shared" si="9"/>
        <v>10</v>
      </c>
      <c r="K47" s="30">
        <f t="shared" si="9"/>
        <v>9</v>
      </c>
      <c r="L47" s="30">
        <f t="shared" si="9"/>
        <v>3</v>
      </c>
      <c r="M47" s="24" t="s">
        <v>278</v>
      </c>
      <c r="N47" s="30">
        <f t="shared" si="9"/>
        <v>7667</v>
      </c>
      <c r="O47" s="30">
        <f t="shared" si="9"/>
        <v>7392</v>
      </c>
      <c r="P47" s="30">
        <f t="shared" si="9"/>
        <v>10276419</v>
      </c>
      <c r="Q47" s="30">
        <f t="shared" si="9"/>
        <v>76298</v>
      </c>
      <c r="R47" s="30">
        <f t="shared" si="9"/>
        <v>233603</v>
      </c>
    </row>
    <row r="48" spans="1:18" ht="18" customHeight="1">
      <c r="A48" s="38"/>
      <c r="B48" s="112" t="s">
        <v>68</v>
      </c>
      <c r="C48" s="193">
        <f t="shared" si="4"/>
        <v>436</v>
      </c>
      <c r="D48" s="103">
        <v>149</v>
      </c>
      <c r="E48" s="103">
        <v>287</v>
      </c>
      <c r="F48" s="103">
        <v>244</v>
      </c>
      <c r="G48" s="103">
        <v>110</v>
      </c>
      <c r="H48" s="103">
        <v>59</v>
      </c>
      <c r="I48" s="103">
        <v>17</v>
      </c>
      <c r="J48" s="103">
        <v>3</v>
      </c>
      <c r="K48" s="103">
        <v>3</v>
      </c>
      <c r="L48" s="103" t="s">
        <v>278</v>
      </c>
      <c r="M48" s="103" t="s">
        <v>278</v>
      </c>
      <c r="N48" s="103">
        <v>1610</v>
      </c>
      <c r="O48" s="49">
        <v>1552</v>
      </c>
      <c r="P48" s="49">
        <v>1885807</v>
      </c>
      <c r="Q48" s="49">
        <v>19565</v>
      </c>
      <c r="R48" s="49">
        <v>39781</v>
      </c>
    </row>
    <row r="49" spans="1:18" ht="18" customHeight="1">
      <c r="A49" s="38"/>
      <c r="B49" s="112" t="s">
        <v>124</v>
      </c>
      <c r="C49" s="193">
        <f t="shared" si="4"/>
        <v>254</v>
      </c>
      <c r="D49" s="103">
        <v>135</v>
      </c>
      <c r="E49" s="103">
        <v>119</v>
      </c>
      <c r="F49" s="103">
        <v>125</v>
      </c>
      <c r="G49" s="103">
        <v>70</v>
      </c>
      <c r="H49" s="103">
        <v>43</v>
      </c>
      <c r="I49" s="103">
        <v>13</v>
      </c>
      <c r="J49" s="103">
        <v>1</v>
      </c>
      <c r="K49" s="103">
        <v>1</v>
      </c>
      <c r="L49" s="103">
        <v>1</v>
      </c>
      <c r="M49" s="103" t="s">
        <v>278</v>
      </c>
      <c r="N49" s="103">
        <v>1048</v>
      </c>
      <c r="O49" s="49">
        <v>1035</v>
      </c>
      <c r="P49" s="49">
        <v>1513812</v>
      </c>
      <c r="Q49" s="49">
        <v>6496</v>
      </c>
      <c r="R49" s="49">
        <v>36945</v>
      </c>
    </row>
    <row r="50" spans="1:18" ht="18" customHeight="1">
      <c r="A50" s="38"/>
      <c r="B50" s="112" t="s">
        <v>125</v>
      </c>
      <c r="C50" s="193">
        <f t="shared" si="4"/>
        <v>861</v>
      </c>
      <c r="D50" s="103">
        <v>418</v>
      </c>
      <c r="E50" s="103">
        <v>443</v>
      </c>
      <c r="F50" s="103">
        <v>442</v>
      </c>
      <c r="G50" s="103">
        <v>259</v>
      </c>
      <c r="H50" s="103">
        <v>126</v>
      </c>
      <c r="I50" s="103">
        <v>25</v>
      </c>
      <c r="J50" s="103">
        <v>5</v>
      </c>
      <c r="K50" s="103">
        <v>3</v>
      </c>
      <c r="L50" s="103">
        <v>1</v>
      </c>
      <c r="M50" s="103" t="s">
        <v>278</v>
      </c>
      <c r="N50" s="103">
        <v>3007</v>
      </c>
      <c r="O50" s="49">
        <v>2944</v>
      </c>
      <c r="P50" s="49">
        <v>4173052</v>
      </c>
      <c r="Q50" s="49">
        <v>20555</v>
      </c>
      <c r="R50" s="49">
        <v>97083</v>
      </c>
    </row>
    <row r="51" spans="1:18" ht="18" customHeight="1">
      <c r="A51" s="38"/>
      <c r="B51" s="112" t="s">
        <v>317</v>
      </c>
      <c r="C51" s="193">
        <f t="shared" si="4"/>
        <v>182</v>
      </c>
      <c r="D51" s="103">
        <v>62</v>
      </c>
      <c r="E51" s="103">
        <v>120</v>
      </c>
      <c r="F51" s="103">
        <v>99</v>
      </c>
      <c r="G51" s="103">
        <v>51</v>
      </c>
      <c r="H51" s="103">
        <v>29</v>
      </c>
      <c r="I51" s="103">
        <v>3</v>
      </c>
      <c r="J51" s="103" t="s">
        <v>278</v>
      </c>
      <c r="K51" s="103" t="s">
        <v>278</v>
      </c>
      <c r="L51" s="103" t="s">
        <v>278</v>
      </c>
      <c r="M51" s="103" t="s">
        <v>278</v>
      </c>
      <c r="N51" s="103">
        <v>518</v>
      </c>
      <c r="O51" s="49">
        <v>518</v>
      </c>
      <c r="P51" s="49">
        <v>649620</v>
      </c>
      <c r="Q51" s="49">
        <v>1454</v>
      </c>
      <c r="R51" s="49">
        <v>19531</v>
      </c>
    </row>
    <row r="52" spans="1:18" ht="18" customHeight="1">
      <c r="A52" s="98"/>
      <c r="B52" s="116" t="s">
        <v>126</v>
      </c>
      <c r="C52" s="194">
        <f t="shared" si="4"/>
        <v>332</v>
      </c>
      <c r="D52" s="111">
        <v>190</v>
      </c>
      <c r="E52" s="111">
        <v>142</v>
      </c>
      <c r="F52" s="111">
        <v>169</v>
      </c>
      <c r="G52" s="111">
        <v>85</v>
      </c>
      <c r="H52" s="111">
        <v>47</v>
      </c>
      <c r="I52" s="111">
        <v>27</v>
      </c>
      <c r="J52" s="111">
        <v>1</v>
      </c>
      <c r="K52" s="111">
        <v>2</v>
      </c>
      <c r="L52" s="111">
        <v>1</v>
      </c>
      <c r="M52" s="111" t="s">
        <v>278</v>
      </c>
      <c r="N52" s="111">
        <v>1484</v>
      </c>
      <c r="O52" s="110">
        <v>1343</v>
      </c>
      <c r="P52" s="110">
        <v>2054128</v>
      </c>
      <c r="Q52" s="110">
        <v>28228</v>
      </c>
      <c r="R52" s="110">
        <v>40263</v>
      </c>
    </row>
    <row r="53" ht="15" customHeight="1">
      <c r="A53" s="134" t="s">
        <v>350</v>
      </c>
    </row>
    <row r="54" ht="15" customHeight="1">
      <c r="A54" s="134" t="s">
        <v>352</v>
      </c>
    </row>
    <row r="55" ht="15" customHeight="1">
      <c r="A55" s="134" t="s">
        <v>351</v>
      </c>
    </row>
    <row r="56" ht="15" customHeight="1">
      <c r="A56" s="40" t="s">
        <v>288</v>
      </c>
    </row>
    <row r="57" ht="15" customHeight="1"/>
  </sheetData>
  <sheetProtection/>
  <mergeCells count="31">
    <mergeCell ref="A20:B20"/>
    <mergeCell ref="N5:N8"/>
    <mergeCell ref="A12:B12"/>
    <mergeCell ref="F7:F8"/>
    <mergeCell ref="M7:M8"/>
    <mergeCell ref="A47:B47"/>
    <mergeCell ref="A30:B30"/>
    <mergeCell ref="A36:B36"/>
    <mergeCell ref="A41:B41"/>
    <mergeCell ref="A43:B43"/>
    <mergeCell ref="A16:B16"/>
    <mergeCell ref="I7:I8"/>
    <mergeCell ref="A24:B24"/>
    <mergeCell ref="K7:K8"/>
    <mergeCell ref="A14:B14"/>
    <mergeCell ref="A10:B10"/>
    <mergeCell ref="Q5:Q8"/>
    <mergeCell ref="C6:C8"/>
    <mergeCell ref="D6:E6"/>
    <mergeCell ref="F6:M6"/>
    <mergeCell ref="D7:D8"/>
    <mergeCell ref="J7:J8"/>
    <mergeCell ref="E7:E8"/>
    <mergeCell ref="L7:L8"/>
    <mergeCell ref="G7:G8"/>
    <mergeCell ref="A2:R2"/>
    <mergeCell ref="A5:B8"/>
    <mergeCell ref="C5:M5"/>
    <mergeCell ref="O5:O8"/>
    <mergeCell ref="P5:P8"/>
    <mergeCell ref="H7:H8"/>
  </mergeCells>
  <printOptions/>
  <pageMargins left="1.3779527559055118" right="0" top="0.984251968503937" bottom="0.984251968503937" header="0.5118110236220472" footer="0.5118110236220472"/>
  <pageSetup fitToHeight="1" fitToWidth="1" horizontalDpi="600" verticalDpi="600" orientation="landscape" paperSize="8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2.59765625" style="40" customWidth="1"/>
    <col min="2" max="2" width="42.59765625" style="40" customWidth="1"/>
    <col min="3" max="13" width="9.59765625" style="40" customWidth="1"/>
    <col min="14" max="14" width="11.69921875" style="40" customWidth="1"/>
    <col min="15" max="15" width="12.3984375" style="40" customWidth="1"/>
    <col min="16" max="16" width="14.8984375" style="40" customWidth="1"/>
    <col min="17" max="18" width="13.59765625" style="40" customWidth="1"/>
    <col min="19" max="20" width="14.09765625" style="40" customWidth="1"/>
    <col min="21" max="16384" width="10.59765625" style="40" customWidth="1"/>
  </cols>
  <sheetData>
    <row r="1" spans="1:20" s="35" customFormat="1" ht="19.5" customHeight="1">
      <c r="A1" s="2" t="s">
        <v>127</v>
      </c>
      <c r="R1" s="3" t="s">
        <v>128</v>
      </c>
      <c r="T1" s="3"/>
    </row>
    <row r="2" spans="1:20" ht="19.5" customHeight="1">
      <c r="A2" s="216" t="s">
        <v>129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6"/>
      <c r="T2" s="6"/>
    </row>
    <row r="3" spans="2:20" ht="19.5" customHeight="1">
      <c r="B3" s="91"/>
      <c r="C3" s="133" t="s">
        <v>322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45"/>
      <c r="T3" s="45"/>
    </row>
    <row r="4" spans="1:20" ht="18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18" ht="18" customHeight="1">
      <c r="A5" s="232" t="s">
        <v>130</v>
      </c>
      <c r="B5" s="233"/>
      <c r="C5" s="236" t="s">
        <v>96</v>
      </c>
      <c r="D5" s="251"/>
      <c r="E5" s="251"/>
      <c r="F5" s="251"/>
      <c r="G5" s="251"/>
      <c r="H5" s="251"/>
      <c r="I5" s="251"/>
      <c r="J5" s="251"/>
      <c r="K5" s="251"/>
      <c r="L5" s="251"/>
      <c r="M5" s="237"/>
      <c r="N5" s="252" t="s">
        <v>284</v>
      </c>
      <c r="O5" s="255" t="s">
        <v>283</v>
      </c>
      <c r="P5" s="255" t="s">
        <v>131</v>
      </c>
      <c r="Q5" s="255" t="s">
        <v>132</v>
      </c>
      <c r="R5" s="44"/>
    </row>
    <row r="6" spans="1:18" ht="18" customHeight="1">
      <c r="A6" s="219"/>
      <c r="B6" s="250"/>
      <c r="C6" s="247" t="s">
        <v>98</v>
      </c>
      <c r="D6" s="260" t="s">
        <v>99</v>
      </c>
      <c r="E6" s="261"/>
      <c r="F6" s="260" t="s">
        <v>100</v>
      </c>
      <c r="G6" s="262"/>
      <c r="H6" s="262"/>
      <c r="I6" s="262"/>
      <c r="J6" s="262"/>
      <c r="K6" s="262"/>
      <c r="L6" s="262"/>
      <c r="M6" s="263"/>
      <c r="N6" s="253"/>
      <c r="O6" s="266"/>
      <c r="P6" s="256"/>
      <c r="Q6" s="256"/>
      <c r="R6" s="100" t="s">
        <v>101</v>
      </c>
    </row>
    <row r="7" spans="1:18" ht="18" customHeight="1">
      <c r="A7" s="219"/>
      <c r="B7" s="250"/>
      <c r="C7" s="268"/>
      <c r="D7" s="247" t="s">
        <v>102</v>
      </c>
      <c r="E7" s="247" t="s">
        <v>103</v>
      </c>
      <c r="F7" s="245" t="s">
        <v>353</v>
      </c>
      <c r="G7" s="245" t="s">
        <v>343</v>
      </c>
      <c r="H7" s="245" t="s">
        <v>344</v>
      </c>
      <c r="I7" s="245" t="s">
        <v>345</v>
      </c>
      <c r="J7" s="245" t="s">
        <v>346</v>
      </c>
      <c r="K7" s="245" t="s">
        <v>347</v>
      </c>
      <c r="L7" s="245" t="s">
        <v>348</v>
      </c>
      <c r="M7" s="245" t="s">
        <v>354</v>
      </c>
      <c r="N7" s="253"/>
      <c r="O7" s="266"/>
      <c r="P7" s="256"/>
      <c r="Q7" s="256"/>
      <c r="R7" s="102" t="s">
        <v>104</v>
      </c>
    </row>
    <row r="8" spans="1:18" ht="18" customHeight="1">
      <c r="A8" s="234"/>
      <c r="B8" s="235"/>
      <c r="C8" s="248"/>
      <c r="D8" s="248"/>
      <c r="E8" s="248"/>
      <c r="F8" s="264"/>
      <c r="G8" s="264"/>
      <c r="H8" s="264"/>
      <c r="I8" s="264"/>
      <c r="J8" s="264"/>
      <c r="K8" s="264"/>
      <c r="L8" s="264"/>
      <c r="M8" s="246"/>
      <c r="N8" s="254"/>
      <c r="O8" s="267"/>
      <c r="P8" s="257"/>
      <c r="Q8" s="257"/>
      <c r="R8" s="46"/>
    </row>
    <row r="9" spans="1:18" ht="18" customHeight="1">
      <c r="A9" s="67"/>
      <c r="B9" s="94"/>
      <c r="C9" s="42" t="s">
        <v>63</v>
      </c>
      <c r="D9" s="42" t="s">
        <v>63</v>
      </c>
      <c r="E9" s="42" t="s">
        <v>63</v>
      </c>
      <c r="F9" s="42" t="s">
        <v>63</v>
      </c>
      <c r="G9" s="42" t="s">
        <v>63</v>
      </c>
      <c r="H9" s="42" t="s">
        <v>63</v>
      </c>
      <c r="I9" s="42" t="s">
        <v>63</v>
      </c>
      <c r="J9" s="42" t="s">
        <v>63</v>
      </c>
      <c r="K9" s="42" t="s">
        <v>63</v>
      </c>
      <c r="L9" s="42" t="s">
        <v>63</v>
      </c>
      <c r="M9" s="42" t="s">
        <v>63</v>
      </c>
      <c r="N9" s="42" t="s">
        <v>105</v>
      </c>
      <c r="O9" s="42" t="s">
        <v>105</v>
      </c>
      <c r="P9" s="42" t="s">
        <v>106</v>
      </c>
      <c r="Q9" s="42" t="s">
        <v>106</v>
      </c>
      <c r="R9" s="42" t="s">
        <v>64</v>
      </c>
    </row>
    <row r="10" spans="1:18" ht="18" customHeight="1">
      <c r="A10" s="230" t="s">
        <v>133</v>
      </c>
      <c r="B10" s="231"/>
      <c r="C10" s="30">
        <f>SUM(C11:C18)</f>
        <v>4997</v>
      </c>
      <c r="D10" s="30">
        <f aca="true" t="shared" si="0" ref="D10:R10">SUM(D11:D18)</f>
        <v>1591</v>
      </c>
      <c r="E10" s="30">
        <f t="shared" si="0"/>
        <v>3406</v>
      </c>
      <c r="F10" s="30">
        <f t="shared" si="0"/>
        <v>2501</v>
      </c>
      <c r="G10" s="30">
        <f t="shared" si="0"/>
        <v>1061</v>
      </c>
      <c r="H10" s="30">
        <f t="shared" si="0"/>
        <v>681</v>
      </c>
      <c r="I10" s="30">
        <f t="shared" si="0"/>
        <v>498</v>
      </c>
      <c r="J10" s="30">
        <f t="shared" si="0"/>
        <v>122</v>
      </c>
      <c r="K10" s="30">
        <f t="shared" si="0"/>
        <v>86</v>
      </c>
      <c r="L10" s="30">
        <f t="shared" si="0"/>
        <v>45</v>
      </c>
      <c r="M10" s="30">
        <f t="shared" si="0"/>
        <v>3</v>
      </c>
      <c r="N10" s="30">
        <f t="shared" si="0"/>
        <v>29197</v>
      </c>
      <c r="O10" s="30">
        <f t="shared" si="0"/>
        <v>28281</v>
      </c>
      <c r="P10" s="30">
        <f t="shared" si="0"/>
        <v>36587020</v>
      </c>
      <c r="Q10" s="30">
        <f t="shared" si="0"/>
        <v>455420</v>
      </c>
      <c r="R10" s="30">
        <f t="shared" si="0"/>
        <v>370716</v>
      </c>
    </row>
    <row r="11" spans="1:18" ht="18" customHeight="1">
      <c r="A11" s="9"/>
      <c r="B11" s="112" t="s">
        <v>134</v>
      </c>
      <c r="C11" s="193">
        <f aca="true" t="shared" si="1" ref="C11:C40">SUM(D11:E11)</f>
        <v>365</v>
      </c>
      <c r="D11" s="103">
        <v>192</v>
      </c>
      <c r="E11" s="103">
        <v>173</v>
      </c>
      <c r="F11" s="103">
        <v>106</v>
      </c>
      <c r="G11" s="103">
        <v>73</v>
      </c>
      <c r="H11" s="103">
        <v>46</v>
      </c>
      <c r="I11" s="103">
        <v>29</v>
      </c>
      <c r="J11" s="103">
        <v>33</v>
      </c>
      <c r="K11" s="103">
        <v>41</v>
      </c>
      <c r="L11" s="103">
        <v>34</v>
      </c>
      <c r="M11" s="103">
        <v>3</v>
      </c>
      <c r="N11" s="103">
        <v>6270</v>
      </c>
      <c r="O11" s="49">
        <v>6201</v>
      </c>
      <c r="P11" s="49">
        <v>11825758</v>
      </c>
      <c r="Q11" s="49">
        <v>177717</v>
      </c>
      <c r="R11" s="49">
        <v>121084</v>
      </c>
    </row>
    <row r="12" spans="1:18" ht="18" customHeight="1">
      <c r="A12" s="9"/>
      <c r="B12" s="112" t="s">
        <v>135</v>
      </c>
      <c r="C12" s="193">
        <f t="shared" si="1"/>
        <v>784</v>
      </c>
      <c r="D12" s="103">
        <v>153</v>
      </c>
      <c r="E12" s="103">
        <v>631</v>
      </c>
      <c r="F12" s="103">
        <v>514</v>
      </c>
      <c r="G12" s="103">
        <v>185</v>
      </c>
      <c r="H12" s="103">
        <v>67</v>
      </c>
      <c r="I12" s="103">
        <v>16</v>
      </c>
      <c r="J12" s="103">
        <v>2</v>
      </c>
      <c r="K12" s="103" t="s">
        <v>278</v>
      </c>
      <c r="L12" s="103" t="s">
        <v>278</v>
      </c>
      <c r="M12" s="103" t="s">
        <v>278</v>
      </c>
      <c r="N12" s="103">
        <v>2192</v>
      </c>
      <c r="O12" s="49">
        <v>2142</v>
      </c>
      <c r="P12" s="49">
        <v>4465520</v>
      </c>
      <c r="Q12" s="49">
        <v>30217</v>
      </c>
      <c r="R12" s="49">
        <v>41342</v>
      </c>
    </row>
    <row r="13" spans="1:18" ht="18" customHeight="1">
      <c r="A13" s="38"/>
      <c r="B13" s="112" t="s">
        <v>136</v>
      </c>
      <c r="C13" s="193">
        <f t="shared" si="1"/>
        <v>116</v>
      </c>
      <c r="D13" s="103">
        <v>40</v>
      </c>
      <c r="E13" s="103">
        <v>76</v>
      </c>
      <c r="F13" s="103">
        <v>50</v>
      </c>
      <c r="G13" s="103">
        <v>31</v>
      </c>
      <c r="H13" s="103">
        <v>30</v>
      </c>
      <c r="I13" s="103">
        <v>4</v>
      </c>
      <c r="J13" s="103" t="s">
        <v>278</v>
      </c>
      <c r="K13" s="103">
        <v>1</v>
      </c>
      <c r="L13" s="103" t="s">
        <v>278</v>
      </c>
      <c r="M13" s="103" t="s">
        <v>278</v>
      </c>
      <c r="N13" s="103">
        <v>478</v>
      </c>
      <c r="O13" s="49">
        <v>471</v>
      </c>
      <c r="P13" s="49">
        <v>520474</v>
      </c>
      <c r="Q13" s="49">
        <v>4003</v>
      </c>
      <c r="R13" s="49">
        <v>6257</v>
      </c>
    </row>
    <row r="14" spans="1:18" ht="18" customHeight="1">
      <c r="A14" s="38"/>
      <c r="B14" s="112" t="s">
        <v>137</v>
      </c>
      <c r="C14" s="193">
        <f t="shared" si="1"/>
        <v>405</v>
      </c>
      <c r="D14" s="103">
        <v>80</v>
      </c>
      <c r="E14" s="103">
        <v>325</v>
      </c>
      <c r="F14" s="103">
        <v>243</v>
      </c>
      <c r="G14" s="103">
        <v>83</v>
      </c>
      <c r="H14" s="103">
        <v>61</v>
      </c>
      <c r="I14" s="103">
        <v>12</v>
      </c>
      <c r="J14" s="103">
        <v>4</v>
      </c>
      <c r="K14" s="103">
        <v>2</v>
      </c>
      <c r="L14" s="103" t="s">
        <v>278</v>
      </c>
      <c r="M14" s="103" t="s">
        <v>278</v>
      </c>
      <c r="N14" s="103">
        <v>1431</v>
      </c>
      <c r="O14" s="49">
        <v>1395</v>
      </c>
      <c r="P14" s="49">
        <v>1510602</v>
      </c>
      <c r="Q14" s="49">
        <v>17943</v>
      </c>
      <c r="R14" s="49">
        <v>17522</v>
      </c>
    </row>
    <row r="15" spans="1:18" ht="18" customHeight="1">
      <c r="A15" s="38"/>
      <c r="B15" s="112" t="s">
        <v>138</v>
      </c>
      <c r="C15" s="193">
        <f t="shared" si="1"/>
        <v>200</v>
      </c>
      <c r="D15" s="103">
        <v>45</v>
      </c>
      <c r="E15" s="103">
        <v>155</v>
      </c>
      <c r="F15" s="103">
        <v>97</v>
      </c>
      <c r="G15" s="103">
        <v>65</v>
      </c>
      <c r="H15" s="103">
        <v>30</v>
      </c>
      <c r="I15" s="103">
        <v>6</v>
      </c>
      <c r="J15" s="103">
        <v>1</v>
      </c>
      <c r="K15" s="103">
        <v>1</v>
      </c>
      <c r="L15" s="103" t="s">
        <v>278</v>
      </c>
      <c r="M15" s="103" t="s">
        <v>278</v>
      </c>
      <c r="N15" s="103">
        <v>726</v>
      </c>
      <c r="O15" s="49">
        <v>705</v>
      </c>
      <c r="P15" s="49">
        <v>911040</v>
      </c>
      <c r="Q15" s="49">
        <v>4566</v>
      </c>
      <c r="R15" s="49">
        <v>12508</v>
      </c>
    </row>
    <row r="16" spans="1:18" ht="18" customHeight="1">
      <c r="A16" s="38"/>
      <c r="B16" s="112" t="s">
        <v>139</v>
      </c>
      <c r="C16" s="193">
        <f t="shared" si="1"/>
        <v>931</v>
      </c>
      <c r="D16" s="103">
        <v>334</v>
      </c>
      <c r="E16" s="103">
        <v>597</v>
      </c>
      <c r="F16" s="103">
        <v>451</v>
      </c>
      <c r="G16" s="103">
        <v>234</v>
      </c>
      <c r="H16" s="103">
        <v>167</v>
      </c>
      <c r="I16" s="103">
        <v>55</v>
      </c>
      <c r="J16" s="103">
        <v>17</v>
      </c>
      <c r="K16" s="103">
        <v>5</v>
      </c>
      <c r="L16" s="103">
        <v>2</v>
      </c>
      <c r="M16" s="103" t="s">
        <v>278</v>
      </c>
      <c r="N16" s="103">
        <v>4169</v>
      </c>
      <c r="O16" s="49">
        <v>3995</v>
      </c>
      <c r="P16" s="49">
        <v>2498448</v>
      </c>
      <c r="Q16" s="49">
        <v>54247</v>
      </c>
      <c r="R16" s="49">
        <v>39980</v>
      </c>
    </row>
    <row r="17" spans="1:18" ht="18" customHeight="1">
      <c r="A17" s="38"/>
      <c r="B17" s="112" t="s">
        <v>140</v>
      </c>
      <c r="C17" s="193">
        <f t="shared" si="1"/>
        <v>229</v>
      </c>
      <c r="D17" s="103">
        <v>48</v>
      </c>
      <c r="E17" s="103">
        <v>181</v>
      </c>
      <c r="F17" s="103">
        <v>178</v>
      </c>
      <c r="G17" s="103">
        <v>40</v>
      </c>
      <c r="H17" s="103">
        <v>8</v>
      </c>
      <c r="I17" s="103">
        <v>3</v>
      </c>
      <c r="J17" s="103" t="s">
        <v>278</v>
      </c>
      <c r="K17" s="103" t="s">
        <v>278</v>
      </c>
      <c r="L17" s="103" t="s">
        <v>278</v>
      </c>
      <c r="M17" s="103" t="s">
        <v>278</v>
      </c>
      <c r="N17" s="103">
        <v>527</v>
      </c>
      <c r="O17" s="49">
        <v>513</v>
      </c>
      <c r="P17" s="49">
        <v>678131</v>
      </c>
      <c r="Q17" s="49">
        <v>13567</v>
      </c>
      <c r="R17" s="49">
        <v>7664</v>
      </c>
    </row>
    <row r="18" spans="1:18" ht="18" customHeight="1">
      <c r="A18" s="9"/>
      <c r="B18" s="112" t="s">
        <v>79</v>
      </c>
      <c r="C18" s="193">
        <f t="shared" si="1"/>
        <v>1967</v>
      </c>
      <c r="D18" s="103">
        <v>699</v>
      </c>
      <c r="E18" s="103">
        <v>1268</v>
      </c>
      <c r="F18" s="103">
        <v>862</v>
      </c>
      <c r="G18" s="103">
        <v>350</v>
      </c>
      <c r="H18" s="103">
        <v>272</v>
      </c>
      <c r="I18" s="103">
        <v>373</v>
      </c>
      <c r="J18" s="103">
        <v>65</v>
      </c>
      <c r="K18" s="103">
        <v>36</v>
      </c>
      <c r="L18" s="103">
        <v>9</v>
      </c>
      <c r="M18" s="103" t="s">
        <v>278</v>
      </c>
      <c r="N18" s="103">
        <v>13404</v>
      </c>
      <c r="O18" s="49">
        <v>12859</v>
      </c>
      <c r="P18" s="49">
        <v>14177047</v>
      </c>
      <c r="Q18" s="49">
        <v>153160</v>
      </c>
      <c r="R18" s="49">
        <v>124359</v>
      </c>
    </row>
    <row r="19" spans="1:18" ht="18" customHeight="1">
      <c r="A19" s="9"/>
      <c r="B19" s="112"/>
      <c r="C19" s="19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49"/>
      <c r="P19" s="49"/>
      <c r="Q19" s="49"/>
      <c r="R19" s="49"/>
    </row>
    <row r="20" spans="1:18" ht="18" customHeight="1">
      <c r="A20" s="9"/>
      <c r="B20" s="112"/>
      <c r="C20" s="19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49"/>
      <c r="P20" s="49"/>
      <c r="Q20" s="49"/>
      <c r="R20" s="49"/>
    </row>
    <row r="21" spans="1:18" ht="18" customHeight="1">
      <c r="A21" s="230" t="s">
        <v>141</v>
      </c>
      <c r="B21" s="258"/>
      <c r="C21" s="118">
        <f aca="true" t="shared" si="2" ref="C21:R21">SUM(C22:C23)</f>
        <v>1058</v>
      </c>
      <c r="D21" s="30">
        <f t="shared" si="2"/>
        <v>645</v>
      </c>
      <c r="E21" s="30">
        <f t="shared" si="2"/>
        <v>413</v>
      </c>
      <c r="F21" s="30">
        <f t="shared" si="2"/>
        <v>338</v>
      </c>
      <c r="G21" s="30">
        <f t="shared" si="2"/>
        <v>247</v>
      </c>
      <c r="H21" s="30">
        <f t="shared" si="2"/>
        <v>250</v>
      </c>
      <c r="I21" s="30">
        <f t="shared" si="2"/>
        <v>183</v>
      </c>
      <c r="J21" s="30">
        <f t="shared" si="2"/>
        <v>28</v>
      </c>
      <c r="K21" s="30">
        <f t="shared" si="2"/>
        <v>7</v>
      </c>
      <c r="L21" s="30">
        <f t="shared" si="2"/>
        <v>4</v>
      </c>
      <c r="M21" s="30">
        <f t="shared" si="2"/>
        <v>1</v>
      </c>
      <c r="N21" s="30">
        <f t="shared" si="2"/>
        <v>6721</v>
      </c>
      <c r="O21" s="30">
        <f t="shared" si="2"/>
        <v>6655</v>
      </c>
      <c r="P21" s="30">
        <f t="shared" si="2"/>
        <v>20338251</v>
      </c>
      <c r="Q21" s="30">
        <f t="shared" si="2"/>
        <v>3693834</v>
      </c>
      <c r="R21" s="30">
        <f t="shared" si="2"/>
        <v>41936</v>
      </c>
    </row>
    <row r="22" spans="1:18" ht="18" customHeight="1">
      <c r="A22" s="38"/>
      <c r="B22" s="112" t="s">
        <v>142</v>
      </c>
      <c r="C22" s="193">
        <f t="shared" si="1"/>
        <v>912</v>
      </c>
      <c r="D22" s="103">
        <v>634</v>
      </c>
      <c r="E22" s="103">
        <v>278</v>
      </c>
      <c r="F22" s="103">
        <v>212</v>
      </c>
      <c r="G22" s="103">
        <v>231</v>
      </c>
      <c r="H22" s="103">
        <v>247</v>
      </c>
      <c r="I22" s="103">
        <v>182</v>
      </c>
      <c r="J22" s="103">
        <v>28</v>
      </c>
      <c r="K22" s="103">
        <v>7</v>
      </c>
      <c r="L22" s="103">
        <v>4</v>
      </c>
      <c r="M22" s="103">
        <v>1</v>
      </c>
      <c r="N22" s="103">
        <v>6450</v>
      </c>
      <c r="O22" s="49">
        <v>6384</v>
      </c>
      <c r="P22" s="49">
        <v>20208530</v>
      </c>
      <c r="Q22" s="49">
        <v>3671334</v>
      </c>
      <c r="R22" s="49">
        <v>33697</v>
      </c>
    </row>
    <row r="23" spans="1:18" ht="18" customHeight="1">
      <c r="A23" s="38"/>
      <c r="B23" s="112" t="s">
        <v>143</v>
      </c>
      <c r="C23" s="193">
        <f t="shared" si="1"/>
        <v>146</v>
      </c>
      <c r="D23" s="103">
        <v>11</v>
      </c>
      <c r="E23" s="103">
        <v>135</v>
      </c>
      <c r="F23" s="103">
        <v>126</v>
      </c>
      <c r="G23" s="103">
        <v>16</v>
      </c>
      <c r="H23" s="103">
        <v>3</v>
      </c>
      <c r="I23" s="103">
        <v>1</v>
      </c>
      <c r="J23" s="103" t="s">
        <v>278</v>
      </c>
      <c r="K23" s="103" t="s">
        <v>278</v>
      </c>
      <c r="L23" s="103" t="s">
        <v>278</v>
      </c>
      <c r="M23" s="103" t="s">
        <v>278</v>
      </c>
      <c r="N23" s="103">
        <v>271</v>
      </c>
      <c r="O23" s="49">
        <v>271</v>
      </c>
      <c r="P23" s="49">
        <v>129721</v>
      </c>
      <c r="Q23" s="49">
        <v>22500</v>
      </c>
      <c r="R23" s="49">
        <v>8239</v>
      </c>
    </row>
    <row r="24" spans="1:18" ht="18" customHeight="1">
      <c r="A24" s="38"/>
      <c r="B24" s="112"/>
      <c r="C24" s="19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49"/>
      <c r="P24" s="49"/>
      <c r="Q24" s="49"/>
      <c r="R24" s="49"/>
    </row>
    <row r="25" spans="1:18" ht="18" customHeight="1">
      <c r="A25" s="38"/>
      <c r="B25" s="112"/>
      <c r="C25" s="109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ht="18" customHeight="1">
      <c r="A26" s="230" t="s">
        <v>318</v>
      </c>
      <c r="B26" s="258"/>
      <c r="C26" s="118">
        <f>SUM(C27:C29)</f>
        <v>1466</v>
      </c>
      <c r="D26" s="30">
        <f aca="true" t="shared" si="3" ref="D26:R26">SUM(D27:D29)</f>
        <v>551</v>
      </c>
      <c r="E26" s="30">
        <f t="shared" si="3"/>
        <v>915</v>
      </c>
      <c r="F26" s="30">
        <f t="shared" si="3"/>
        <v>793</v>
      </c>
      <c r="G26" s="30">
        <f t="shared" si="3"/>
        <v>383</v>
      </c>
      <c r="H26" s="30">
        <f t="shared" si="3"/>
        <v>191</v>
      </c>
      <c r="I26" s="30">
        <f t="shared" si="3"/>
        <v>73</v>
      </c>
      <c r="J26" s="30">
        <f t="shared" si="3"/>
        <v>15</v>
      </c>
      <c r="K26" s="30">
        <f t="shared" si="3"/>
        <v>7</v>
      </c>
      <c r="L26" s="30">
        <f t="shared" si="3"/>
        <v>4</v>
      </c>
      <c r="M26" s="24" t="s">
        <v>278</v>
      </c>
      <c r="N26" s="30">
        <f t="shared" si="3"/>
        <v>5761</v>
      </c>
      <c r="O26" s="30">
        <f t="shared" si="3"/>
        <v>5610</v>
      </c>
      <c r="P26" s="30">
        <f t="shared" si="3"/>
        <v>10111911</v>
      </c>
      <c r="Q26" s="30">
        <f t="shared" si="3"/>
        <v>384842</v>
      </c>
      <c r="R26" s="30">
        <f t="shared" si="3"/>
        <v>202549</v>
      </c>
    </row>
    <row r="27" spans="1:18" ht="18" customHeight="1">
      <c r="A27" s="38"/>
      <c r="B27" s="112" t="s">
        <v>82</v>
      </c>
      <c r="C27" s="193">
        <f t="shared" si="1"/>
        <v>425</v>
      </c>
      <c r="D27" s="103">
        <v>116</v>
      </c>
      <c r="E27" s="103">
        <v>309</v>
      </c>
      <c r="F27" s="103">
        <v>251</v>
      </c>
      <c r="G27" s="103">
        <v>109</v>
      </c>
      <c r="H27" s="103">
        <v>46</v>
      </c>
      <c r="I27" s="103">
        <v>10</v>
      </c>
      <c r="J27" s="103">
        <v>6</v>
      </c>
      <c r="K27" s="103">
        <v>2</v>
      </c>
      <c r="L27" s="103">
        <v>1</v>
      </c>
      <c r="M27" s="103" t="s">
        <v>278</v>
      </c>
      <c r="N27" s="103">
        <v>1474</v>
      </c>
      <c r="O27" s="49">
        <v>1442</v>
      </c>
      <c r="P27" s="49">
        <v>2318412</v>
      </c>
      <c r="Q27" s="49">
        <v>40173</v>
      </c>
      <c r="R27" s="49">
        <v>101083</v>
      </c>
    </row>
    <row r="28" spans="1:18" ht="18" customHeight="1">
      <c r="A28" s="13"/>
      <c r="B28" s="121" t="s">
        <v>276</v>
      </c>
      <c r="C28" s="193">
        <f t="shared" si="1"/>
        <v>664</v>
      </c>
      <c r="D28" s="103">
        <v>305</v>
      </c>
      <c r="E28" s="103">
        <v>359</v>
      </c>
      <c r="F28" s="103">
        <v>332</v>
      </c>
      <c r="G28" s="103">
        <v>183</v>
      </c>
      <c r="H28" s="103">
        <v>104</v>
      </c>
      <c r="I28" s="103">
        <v>36</v>
      </c>
      <c r="J28" s="103">
        <v>6</v>
      </c>
      <c r="K28" s="103">
        <v>2</v>
      </c>
      <c r="L28" s="103">
        <v>1</v>
      </c>
      <c r="M28" s="103" t="s">
        <v>278</v>
      </c>
      <c r="N28" s="103">
        <v>2669</v>
      </c>
      <c r="O28" s="49">
        <v>2584</v>
      </c>
      <c r="P28" s="49">
        <v>6054785</v>
      </c>
      <c r="Q28" s="49">
        <v>254120</v>
      </c>
      <c r="R28" s="49">
        <v>55868</v>
      </c>
    </row>
    <row r="29" spans="1:18" ht="18" customHeight="1">
      <c r="A29" s="67"/>
      <c r="B29" s="112" t="s">
        <v>83</v>
      </c>
      <c r="C29" s="193">
        <f t="shared" si="1"/>
        <v>377</v>
      </c>
      <c r="D29" s="103">
        <v>130</v>
      </c>
      <c r="E29" s="103">
        <v>247</v>
      </c>
      <c r="F29" s="103">
        <v>210</v>
      </c>
      <c r="G29" s="103">
        <v>91</v>
      </c>
      <c r="H29" s="103">
        <v>41</v>
      </c>
      <c r="I29" s="103">
        <v>27</v>
      </c>
      <c r="J29" s="103">
        <v>3</v>
      </c>
      <c r="K29" s="103">
        <v>3</v>
      </c>
      <c r="L29" s="103">
        <v>2</v>
      </c>
      <c r="M29" s="103" t="s">
        <v>278</v>
      </c>
      <c r="N29" s="103">
        <v>1618</v>
      </c>
      <c r="O29" s="49">
        <v>1584</v>
      </c>
      <c r="P29" s="49">
        <v>1738714</v>
      </c>
      <c r="Q29" s="49">
        <v>90549</v>
      </c>
      <c r="R29" s="49">
        <v>45598</v>
      </c>
    </row>
    <row r="30" spans="1:18" ht="18" customHeight="1">
      <c r="A30" s="67"/>
      <c r="B30" s="112"/>
      <c r="C30" s="19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49"/>
      <c r="P30" s="49"/>
      <c r="Q30" s="49"/>
      <c r="R30" s="49"/>
    </row>
    <row r="31" spans="1:18" ht="18" customHeight="1">
      <c r="A31" s="67"/>
      <c r="B31" s="38"/>
      <c r="C31" s="109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18" customHeight="1">
      <c r="A32" s="230" t="s">
        <v>144</v>
      </c>
      <c r="B32" s="258"/>
      <c r="C32" s="118">
        <f aca="true" t="shared" si="4" ref="C32:R32">SUM(C33:C40)</f>
        <v>4491</v>
      </c>
      <c r="D32" s="30">
        <f t="shared" si="4"/>
        <v>2088</v>
      </c>
      <c r="E32" s="30">
        <f t="shared" si="4"/>
        <v>2403</v>
      </c>
      <c r="F32" s="30">
        <f t="shared" si="4"/>
        <v>1873</v>
      </c>
      <c r="G32" s="30">
        <f t="shared" si="4"/>
        <v>1071</v>
      </c>
      <c r="H32" s="30">
        <f t="shared" si="4"/>
        <v>925</v>
      </c>
      <c r="I32" s="30">
        <f t="shared" si="4"/>
        <v>453</v>
      </c>
      <c r="J32" s="30">
        <f t="shared" si="4"/>
        <v>97</v>
      </c>
      <c r="K32" s="30">
        <f t="shared" si="4"/>
        <v>50</v>
      </c>
      <c r="L32" s="30">
        <f t="shared" si="4"/>
        <v>18</v>
      </c>
      <c r="M32" s="30">
        <f t="shared" si="4"/>
        <v>4</v>
      </c>
      <c r="N32" s="30">
        <f t="shared" si="4"/>
        <v>25240</v>
      </c>
      <c r="O32" s="30">
        <f t="shared" si="4"/>
        <v>24416</v>
      </c>
      <c r="P32" s="30">
        <f t="shared" si="4"/>
        <v>36118897</v>
      </c>
      <c r="Q32" s="30">
        <f t="shared" si="4"/>
        <v>1171750</v>
      </c>
      <c r="R32" s="30">
        <f t="shared" si="4"/>
        <v>433194</v>
      </c>
    </row>
    <row r="33" spans="1:18" ht="18" customHeight="1">
      <c r="A33" s="67"/>
      <c r="B33" s="112" t="s">
        <v>84</v>
      </c>
      <c r="C33" s="193">
        <f t="shared" si="1"/>
        <v>765</v>
      </c>
      <c r="D33" s="103">
        <v>330</v>
      </c>
      <c r="E33" s="103">
        <v>435</v>
      </c>
      <c r="F33" s="103">
        <v>367</v>
      </c>
      <c r="G33" s="103">
        <v>197</v>
      </c>
      <c r="H33" s="103">
        <v>120</v>
      </c>
      <c r="I33" s="103">
        <v>60</v>
      </c>
      <c r="J33" s="103">
        <v>13</v>
      </c>
      <c r="K33" s="103">
        <v>8</v>
      </c>
      <c r="L33" s="103" t="s">
        <v>278</v>
      </c>
      <c r="M33" s="103" t="s">
        <v>278</v>
      </c>
      <c r="N33" s="103">
        <v>3576</v>
      </c>
      <c r="O33" s="49">
        <v>3459</v>
      </c>
      <c r="P33" s="49">
        <v>5295823</v>
      </c>
      <c r="Q33" s="49">
        <v>57455</v>
      </c>
      <c r="R33" s="49">
        <v>75305</v>
      </c>
    </row>
    <row r="34" spans="1:18" ht="18" customHeight="1">
      <c r="A34" s="67"/>
      <c r="B34" s="112" t="s">
        <v>145</v>
      </c>
      <c r="C34" s="193">
        <f t="shared" si="1"/>
        <v>118</v>
      </c>
      <c r="D34" s="103">
        <v>59</v>
      </c>
      <c r="E34" s="103">
        <v>59</v>
      </c>
      <c r="F34" s="103">
        <v>45</v>
      </c>
      <c r="G34" s="103">
        <v>28</v>
      </c>
      <c r="H34" s="103">
        <v>34</v>
      </c>
      <c r="I34" s="103">
        <v>9</v>
      </c>
      <c r="J34" s="103">
        <v>1</v>
      </c>
      <c r="K34" s="103" t="s">
        <v>278</v>
      </c>
      <c r="L34" s="103">
        <v>1</v>
      </c>
      <c r="M34" s="103" t="s">
        <v>278</v>
      </c>
      <c r="N34" s="103">
        <v>620</v>
      </c>
      <c r="O34" s="49">
        <v>585</v>
      </c>
      <c r="P34" s="49">
        <v>1336856</v>
      </c>
      <c r="Q34" s="49">
        <v>39147</v>
      </c>
      <c r="R34" s="49">
        <v>11650</v>
      </c>
    </row>
    <row r="35" spans="1:18" ht="18" customHeight="1">
      <c r="A35" s="14"/>
      <c r="B35" s="112" t="s">
        <v>146</v>
      </c>
      <c r="C35" s="193">
        <f t="shared" si="1"/>
        <v>792</v>
      </c>
      <c r="D35" s="103">
        <v>650</v>
      </c>
      <c r="E35" s="103">
        <v>142</v>
      </c>
      <c r="F35" s="103">
        <v>112</v>
      </c>
      <c r="G35" s="103">
        <v>220</v>
      </c>
      <c r="H35" s="103">
        <v>336</v>
      </c>
      <c r="I35" s="103">
        <v>112</v>
      </c>
      <c r="J35" s="103">
        <v>11</v>
      </c>
      <c r="K35" s="103">
        <v>1</v>
      </c>
      <c r="L35" s="103" t="s">
        <v>278</v>
      </c>
      <c r="M35" s="103" t="s">
        <v>278</v>
      </c>
      <c r="N35" s="103">
        <v>5130</v>
      </c>
      <c r="O35" s="49">
        <v>4870</v>
      </c>
      <c r="P35" s="49">
        <v>13051247</v>
      </c>
      <c r="Q35" s="49">
        <v>467547</v>
      </c>
      <c r="R35" s="49">
        <v>12054</v>
      </c>
    </row>
    <row r="36" spans="1:18" ht="18" customHeight="1">
      <c r="A36" s="67"/>
      <c r="B36" s="112" t="s">
        <v>87</v>
      </c>
      <c r="C36" s="193">
        <f t="shared" si="1"/>
        <v>752</v>
      </c>
      <c r="D36" s="103">
        <v>241</v>
      </c>
      <c r="E36" s="103">
        <v>511</v>
      </c>
      <c r="F36" s="103">
        <v>226</v>
      </c>
      <c r="G36" s="103">
        <v>126</v>
      </c>
      <c r="H36" s="103">
        <v>141</v>
      </c>
      <c r="I36" s="103">
        <v>177</v>
      </c>
      <c r="J36" s="103">
        <v>52</v>
      </c>
      <c r="K36" s="103">
        <v>20</v>
      </c>
      <c r="L36" s="103">
        <v>7</v>
      </c>
      <c r="M36" s="103">
        <v>3</v>
      </c>
      <c r="N36" s="103">
        <v>7168</v>
      </c>
      <c r="O36" s="49">
        <v>6996</v>
      </c>
      <c r="P36" s="49">
        <v>4378461</v>
      </c>
      <c r="Q36" s="49">
        <v>229472</v>
      </c>
      <c r="R36" s="49">
        <v>54430</v>
      </c>
    </row>
    <row r="37" spans="1:18" ht="18" customHeight="1">
      <c r="A37" s="67"/>
      <c r="B37" s="115" t="s">
        <v>147</v>
      </c>
      <c r="C37" s="193">
        <f t="shared" si="1"/>
        <v>317</v>
      </c>
      <c r="D37" s="103">
        <v>165</v>
      </c>
      <c r="E37" s="103">
        <v>152</v>
      </c>
      <c r="F37" s="103">
        <v>142</v>
      </c>
      <c r="G37" s="103">
        <v>90</v>
      </c>
      <c r="H37" s="103">
        <v>51</v>
      </c>
      <c r="I37" s="103">
        <v>15</v>
      </c>
      <c r="J37" s="103">
        <v>4</v>
      </c>
      <c r="K37" s="103">
        <v>10</v>
      </c>
      <c r="L37" s="103">
        <v>5</v>
      </c>
      <c r="M37" s="103" t="s">
        <v>278</v>
      </c>
      <c r="N37" s="103">
        <v>1894</v>
      </c>
      <c r="O37" s="49">
        <v>1837</v>
      </c>
      <c r="P37" s="49">
        <v>2751552</v>
      </c>
      <c r="Q37" s="49">
        <v>198435</v>
      </c>
      <c r="R37" s="49">
        <v>67411</v>
      </c>
    </row>
    <row r="38" spans="1:18" ht="18" customHeight="1">
      <c r="A38" s="67"/>
      <c r="B38" s="112" t="s">
        <v>89</v>
      </c>
      <c r="C38" s="193">
        <f t="shared" si="1"/>
        <v>92</v>
      </c>
      <c r="D38" s="103">
        <v>38</v>
      </c>
      <c r="E38" s="103">
        <v>54</v>
      </c>
      <c r="F38" s="103">
        <v>45</v>
      </c>
      <c r="G38" s="103">
        <v>20</v>
      </c>
      <c r="H38" s="103">
        <v>23</v>
      </c>
      <c r="I38" s="103">
        <v>4</v>
      </c>
      <c r="J38" s="103" t="s">
        <v>278</v>
      </c>
      <c r="K38" s="103" t="s">
        <v>278</v>
      </c>
      <c r="L38" s="103" t="s">
        <v>278</v>
      </c>
      <c r="M38" s="103" t="s">
        <v>278</v>
      </c>
      <c r="N38" s="103">
        <v>357</v>
      </c>
      <c r="O38" s="49">
        <v>356</v>
      </c>
      <c r="P38" s="49">
        <v>358409</v>
      </c>
      <c r="Q38" s="49">
        <v>32667</v>
      </c>
      <c r="R38" s="49">
        <v>5232</v>
      </c>
    </row>
    <row r="39" spans="1:18" ht="18" customHeight="1">
      <c r="A39" s="67"/>
      <c r="B39" s="112" t="s">
        <v>90</v>
      </c>
      <c r="C39" s="193">
        <f t="shared" si="1"/>
        <v>214</v>
      </c>
      <c r="D39" s="103">
        <v>111</v>
      </c>
      <c r="E39" s="103">
        <v>103</v>
      </c>
      <c r="F39" s="103">
        <v>111</v>
      </c>
      <c r="G39" s="103">
        <v>66</v>
      </c>
      <c r="H39" s="103">
        <v>26</v>
      </c>
      <c r="I39" s="103">
        <v>11</v>
      </c>
      <c r="J39" s="103" t="s">
        <v>278</v>
      </c>
      <c r="K39" s="103" t="s">
        <v>278</v>
      </c>
      <c r="L39" s="103" t="s">
        <v>278</v>
      </c>
      <c r="M39" s="103" t="s">
        <v>278</v>
      </c>
      <c r="N39" s="103">
        <v>705</v>
      </c>
      <c r="O39" s="49">
        <v>700</v>
      </c>
      <c r="P39" s="49">
        <v>821152</v>
      </c>
      <c r="Q39" s="49">
        <v>8513</v>
      </c>
      <c r="R39" s="49">
        <v>15024</v>
      </c>
    </row>
    <row r="40" spans="1:18" ht="18" customHeight="1">
      <c r="A40" s="98"/>
      <c r="B40" s="116" t="s">
        <v>91</v>
      </c>
      <c r="C40" s="194">
        <f t="shared" si="1"/>
        <v>1441</v>
      </c>
      <c r="D40" s="111">
        <v>494</v>
      </c>
      <c r="E40" s="111">
        <v>947</v>
      </c>
      <c r="F40" s="111">
        <v>825</v>
      </c>
      <c r="G40" s="111">
        <v>324</v>
      </c>
      <c r="H40" s="111">
        <v>194</v>
      </c>
      <c r="I40" s="111">
        <v>65</v>
      </c>
      <c r="J40" s="111">
        <v>16</v>
      </c>
      <c r="K40" s="111">
        <v>11</v>
      </c>
      <c r="L40" s="111">
        <v>5</v>
      </c>
      <c r="M40" s="111">
        <v>1</v>
      </c>
      <c r="N40" s="111">
        <v>5790</v>
      </c>
      <c r="O40" s="110">
        <v>5613</v>
      </c>
      <c r="P40" s="110">
        <v>8125397</v>
      </c>
      <c r="Q40" s="110">
        <v>138514</v>
      </c>
      <c r="R40" s="110">
        <v>192088</v>
      </c>
    </row>
    <row r="41" ht="14.25">
      <c r="A41" s="40" t="s">
        <v>288</v>
      </c>
    </row>
    <row r="42" ht="15" customHeight="1"/>
  </sheetData>
  <sheetProtection/>
  <mergeCells count="24">
    <mergeCell ref="L7:L8"/>
    <mergeCell ref="M7:M8"/>
    <mergeCell ref="F7:F8"/>
    <mergeCell ref="G7:G8"/>
    <mergeCell ref="H7:H8"/>
    <mergeCell ref="I7:I8"/>
    <mergeCell ref="J7:J8"/>
    <mergeCell ref="K7:K8"/>
    <mergeCell ref="A26:B26"/>
    <mergeCell ref="A32:B32"/>
    <mergeCell ref="D7:D8"/>
    <mergeCell ref="E7:E8"/>
    <mergeCell ref="A10:B10"/>
    <mergeCell ref="A21:B21"/>
    <mergeCell ref="A2:R2"/>
    <mergeCell ref="A5:B8"/>
    <mergeCell ref="C5:M5"/>
    <mergeCell ref="O5:O8"/>
    <mergeCell ref="P5:P8"/>
    <mergeCell ref="Q5:Q8"/>
    <mergeCell ref="C6:C8"/>
    <mergeCell ref="D6:E6"/>
    <mergeCell ref="F6:M6"/>
    <mergeCell ref="N5:N8"/>
  </mergeCells>
  <printOptions/>
  <pageMargins left="1.3779527559055118" right="0" top="0.984251968503937" bottom="0.984251968503937" header="0.5118110236220472" footer="0.5118110236220472"/>
  <pageSetup fitToHeight="1" fitToWidth="1" horizontalDpi="600" verticalDpi="600" orientation="landscape" paperSize="8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40" customWidth="1"/>
    <col min="2" max="4" width="9.59765625" style="40" customWidth="1"/>
    <col min="5" max="5" width="14.09765625" style="40" customWidth="1"/>
    <col min="6" max="7" width="9.59765625" style="40" customWidth="1"/>
    <col min="8" max="8" width="15.09765625" style="40" customWidth="1"/>
    <col min="9" max="10" width="9.59765625" style="40" customWidth="1"/>
    <col min="11" max="11" width="14.19921875" style="40" customWidth="1"/>
    <col min="12" max="12" width="8.69921875" style="40" customWidth="1"/>
    <col min="13" max="13" width="2.59765625" style="40" customWidth="1"/>
    <col min="14" max="14" width="13.59765625" style="40" customWidth="1"/>
    <col min="15" max="19" width="17.59765625" style="40" customWidth="1"/>
    <col min="20" max="20" width="3.59765625" style="40" customWidth="1"/>
    <col min="21" max="16384" width="10.59765625" style="40" customWidth="1"/>
  </cols>
  <sheetData>
    <row r="1" spans="1:19" s="35" customFormat="1" ht="19.5" customHeight="1">
      <c r="A1" s="2" t="s">
        <v>148</v>
      </c>
      <c r="S1" s="3" t="s">
        <v>149</v>
      </c>
    </row>
    <row r="2" spans="1:22" ht="19.5" customHeight="1">
      <c r="A2" s="216" t="s">
        <v>150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15"/>
      <c r="M2" s="216" t="s">
        <v>150</v>
      </c>
      <c r="N2" s="216"/>
      <c r="O2" s="216"/>
      <c r="P2" s="216"/>
      <c r="Q2" s="216"/>
      <c r="R2" s="216"/>
      <c r="S2" s="216"/>
      <c r="T2" s="6"/>
      <c r="U2" s="15"/>
      <c r="V2" s="15"/>
    </row>
    <row r="3" spans="2:20" ht="19.5" customHeight="1">
      <c r="B3" s="45"/>
      <c r="C3" s="133" t="s">
        <v>383</v>
      </c>
      <c r="D3" s="45"/>
      <c r="E3" s="45"/>
      <c r="F3" s="45"/>
      <c r="G3" s="45"/>
      <c r="H3" s="45"/>
      <c r="I3" s="45"/>
      <c r="J3" s="45"/>
      <c r="K3" s="45"/>
      <c r="N3" s="133" t="s">
        <v>323</v>
      </c>
      <c r="P3" s="91"/>
      <c r="Q3" s="91"/>
      <c r="R3" s="91"/>
      <c r="S3" s="91"/>
      <c r="T3" s="45"/>
    </row>
    <row r="4" spans="2:19" ht="18" customHeight="1" thickBot="1">
      <c r="B4" s="41"/>
      <c r="C4" s="41"/>
      <c r="D4" s="41"/>
      <c r="E4" s="41"/>
      <c r="F4" s="41"/>
      <c r="G4" s="41"/>
      <c r="H4" s="41"/>
      <c r="I4" s="41"/>
      <c r="J4" s="41"/>
      <c r="K4" s="148" t="s">
        <v>151</v>
      </c>
      <c r="O4" s="41"/>
      <c r="P4" s="41"/>
      <c r="Q4" s="41"/>
      <c r="R4" s="41"/>
      <c r="S4" s="42" t="s">
        <v>152</v>
      </c>
    </row>
    <row r="5" spans="1:19" ht="15" customHeight="1">
      <c r="A5" s="232" t="s">
        <v>153</v>
      </c>
      <c r="B5" s="233"/>
      <c r="C5" s="236" t="s">
        <v>154</v>
      </c>
      <c r="D5" s="251"/>
      <c r="E5" s="237"/>
      <c r="F5" s="236" t="s">
        <v>155</v>
      </c>
      <c r="G5" s="251"/>
      <c r="H5" s="237"/>
      <c r="I5" s="236" t="s">
        <v>156</v>
      </c>
      <c r="J5" s="251"/>
      <c r="K5" s="251"/>
      <c r="L5" s="67"/>
      <c r="M5" s="232" t="s">
        <v>153</v>
      </c>
      <c r="N5" s="233"/>
      <c r="O5" s="272" t="s">
        <v>356</v>
      </c>
      <c r="P5" s="272" t="s">
        <v>357</v>
      </c>
      <c r="Q5" s="255" t="s">
        <v>158</v>
      </c>
      <c r="R5" s="255" t="s">
        <v>159</v>
      </c>
      <c r="S5" s="274" t="s">
        <v>358</v>
      </c>
    </row>
    <row r="6" spans="1:19" ht="15" customHeight="1">
      <c r="A6" s="249"/>
      <c r="B6" s="250"/>
      <c r="C6" s="247" t="s">
        <v>160</v>
      </c>
      <c r="D6" s="247" t="s">
        <v>157</v>
      </c>
      <c r="E6" s="277" t="s">
        <v>158</v>
      </c>
      <c r="F6" s="247" t="s">
        <v>160</v>
      </c>
      <c r="G6" s="247" t="s">
        <v>157</v>
      </c>
      <c r="H6" s="277" t="s">
        <v>158</v>
      </c>
      <c r="I6" s="247" t="s">
        <v>160</v>
      </c>
      <c r="J6" s="247" t="s">
        <v>157</v>
      </c>
      <c r="K6" s="271" t="s">
        <v>158</v>
      </c>
      <c r="M6" s="249"/>
      <c r="N6" s="250"/>
      <c r="O6" s="268"/>
      <c r="P6" s="268"/>
      <c r="Q6" s="256"/>
      <c r="R6" s="256"/>
      <c r="S6" s="275"/>
    </row>
    <row r="7" spans="1:19" ht="15" customHeight="1">
      <c r="A7" s="269"/>
      <c r="B7" s="270"/>
      <c r="C7" s="273"/>
      <c r="D7" s="273"/>
      <c r="E7" s="267"/>
      <c r="F7" s="273"/>
      <c r="G7" s="273"/>
      <c r="H7" s="267"/>
      <c r="I7" s="273"/>
      <c r="J7" s="273"/>
      <c r="K7" s="254"/>
      <c r="M7" s="269"/>
      <c r="N7" s="270"/>
      <c r="O7" s="273"/>
      <c r="P7" s="273"/>
      <c r="Q7" s="267"/>
      <c r="R7" s="267"/>
      <c r="S7" s="276"/>
    </row>
    <row r="8" spans="1:19" ht="15" customHeight="1">
      <c r="A8" s="279" t="s">
        <v>161</v>
      </c>
      <c r="B8" s="280"/>
      <c r="C8" s="30">
        <f>SUM(C10,C12)</f>
        <v>18379</v>
      </c>
      <c r="D8" s="30">
        <f aca="true" t="shared" si="0" ref="D8:K8">SUM(D10,D12)</f>
        <v>117839</v>
      </c>
      <c r="E8" s="30">
        <f t="shared" si="0"/>
        <v>428088019</v>
      </c>
      <c r="F8" s="30">
        <f t="shared" si="0"/>
        <v>4240</v>
      </c>
      <c r="G8" s="30">
        <f t="shared" si="0"/>
        <v>39527</v>
      </c>
      <c r="H8" s="30">
        <f t="shared" si="0"/>
        <v>297116888</v>
      </c>
      <c r="I8" s="30">
        <f t="shared" si="0"/>
        <v>14139</v>
      </c>
      <c r="J8" s="30">
        <f t="shared" si="0"/>
        <v>78312</v>
      </c>
      <c r="K8" s="30">
        <f t="shared" si="0"/>
        <v>130971131</v>
      </c>
      <c r="L8" s="67"/>
      <c r="M8" s="230" t="s">
        <v>161</v>
      </c>
      <c r="N8" s="278"/>
      <c r="O8" s="30">
        <f>SUM(O10,O12)</f>
        <v>1294</v>
      </c>
      <c r="P8" s="30">
        <f>SUM(P10,P12)</f>
        <v>16487</v>
      </c>
      <c r="Q8" s="30">
        <f>SUM(Q10,Q12)</f>
        <v>38067226</v>
      </c>
      <c r="R8" s="30">
        <f>SUM(R10,R12)</f>
        <v>358769</v>
      </c>
      <c r="S8" s="30">
        <f>SUM(S10,S12)</f>
        <v>669357</v>
      </c>
    </row>
    <row r="9" spans="1:19" ht="15" customHeight="1">
      <c r="A9" s="16"/>
      <c r="B9" s="17"/>
      <c r="C9" s="196"/>
      <c r="D9" s="196"/>
      <c r="E9" s="196"/>
      <c r="F9" s="196"/>
      <c r="G9" s="196"/>
      <c r="H9" s="196"/>
      <c r="I9" s="196"/>
      <c r="J9" s="196"/>
      <c r="K9" s="196"/>
      <c r="L9" s="67"/>
      <c r="M9" s="281"/>
      <c r="N9" s="282"/>
      <c r="O9" s="196"/>
      <c r="P9" s="196"/>
      <c r="Q9" s="196"/>
      <c r="R9" s="196"/>
      <c r="S9" s="196"/>
    </row>
    <row r="10" spans="1:19" ht="15" customHeight="1">
      <c r="A10" s="230" t="s">
        <v>162</v>
      </c>
      <c r="B10" s="278"/>
      <c r="C10" s="30">
        <f>SUM(C14:C21)</f>
        <v>13715</v>
      </c>
      <c r="D10" s="30">
        <f aca="true" t="shared" si="1" ref="D10:K10">SUM(D14:D21)</f>
        <v>93156</v>
      </c>
      <c r="E10" s="30">
        <f t="shared" si="1"/>
        <v>374858209</v>
      </c>
      <c r="F10" s="30">
        <f t="shared" si="1"/>
        <v>3558</v>
      </c>
      <c r="G10" s="30">
        <f t="shared" si="1"/>
        <v>34984</v>
      </c>
      <c r="H10" s="30">
        <f t="shared" si="1"/>
        <v>274461470</v>
      </c>
      <c r="I10" s="30">
        <f t="shared" si="1"/>
        <v>10157</v>
      </c>
      <c r="J10" s="30">
        <f t="shared" si="1"/>
        <v>58172</v>
      </c>
      <c r="K10" s="30">
        <f t="shared" si="1"/>
        <v>100396739</v>
      </c>
      <c r="L10" s="67"/>
      <c r="M10" s="230" t="s">
        <v>162</v>
      </c>
      <c r="N10" s="278"/>
      <c r="O10" s="30">
        <f>SUM(O14:O21)</f>
        <v>1049</v>
      </c>
      <c r="P10" s="30">
        <f>SUM(P14:P21)</f>
        <v>12310</v>
      </c>
      <c r="Q10" s="30">
        <f>SUM(Q14:Q21)</f>
        <v>28698779</v>
      </c>
      <c r="R10" s="30">
        <f>SUM(R14:R21)</f>
        <v>336356</v>
      </c>
      <c r="S10" s="30">
        <f>SUM(S14:S21)</f>
        <v>495644</v>
      </c>
    </row>
    <row r="11" spans="1:19" ht="15" customHeight="1">
      <c r="A11" s="16"/>
      <c r="B11" s="17"/>
      <c r="C11" s="196"/>
      <c r="D11" s="196"/>
      <c r="E11" s="196"/>
      <c r="F11" s="196"/>
      <c r="G11" s="196"/>
      <c r="H11" s="196"/>
      <c r="I11" s="196"/>
      <c r="J11" s="196"/>
      <c r="K11" s="196"/>
      <c r="L11" s="122"/>
      <c r="M11" s="281"/>
      <c r="N11" s="282"/>
      <c r="O11" s="196"/>
      <c r="P11" s="196"/>
      <c r="Q11" s="196"/>
      <c r="R11" s="196"/>
      <c r="S11" s="196"/>
    </row>
    <row r="12" spans="1:19" ht="15" customHeight="1">
      <c r="A12" s="230" t="s">
        <v>163</v>
      </c>
      <c r="B12" s="278"/>
      <c r="C12" s="30">
        <f>SUM(C23,C26,C32,C42,C49,C55,C63,C69)</f>
        <v>4664</v>
      </c>
      <c r="D12" s="30">
        <f aca="true" t="shared" si="2" ref="D12:K12">SUM(D23,D26,D32,D42,D49,D55,D63,D69)</f>
        <v>24683</v>
      </c>
      <c r="E12" s="30">
        <f t="shared" si="2"/>
        <v>53229810</v>
      </c>
      <c r="F12" s="30">
        <f t="shared" si="2"/>
        <v>682</v>
      </c>
      <c r="G12" s="30">
        <f t="shared" si="2"/>
        <v>4543</v>
      </c>
      <c r="H12" s="30">
        <f t="shared" si="2"/>
        <v>22655418</v>
      </c>
      <c r="I12" s="30">
        <f t="shared" si="2"/>
        <v>3982</v>
      </c>
      <c r="J12" s="30">
        <f t="shared" si="2"/>
        <v>20140</v>
      </c>
      <c r="K12" s="30">
        <f t="shared" si="2"/>
        <v>30574392</v>
      </c>
      <c r="L12" s="122"/>
      <c r="M12" s="230" t="s">
        <v>163</v>
      </c>
      <c r="N12" s="278"/>
      <c r="O12" s="30">
        <f>SUM(O23,O26,O32,O42,O49,O55,O63,O69)</f>
        <v>245</v>
      </c>
      <c r="P12" s="30">
        <f>SUM(P23,P26,P32,P42,P49,P55,P63,P69)</f>
        <v>4177</v>
      </c>
      <c r="Q12" s="30">
        <v>9368447</v>
      </c>
      <c r="R12" s="30">
        <v>22413</v>
      </c>
      <c r="S12" s="30">
        <v>173713</v>
      </c>
    </row>
    <row r="13" spans="1:19" ht="15" customHeight="1">
      <c r="A13" s="283"/>
      <c r="B13" s="282"/>
      <c r="C13" s="196"/>
      <c r="D13" s="196"/>
      <c r="E13" s="196"/>
      <c r="F13" s="196"/>
      <c r="G13" s="196"/>
      <c r="H13" s="196"/>
      <c r="I13" s="196"/>
      <c r="J13" s="196"/>
      <c r="K13" s="196"/>
      <c r="L13" s="122"/>
      <c r="M13" s="281"/>
      <c r="N13" s="282"/>
      <c r="O13" s="10"/>
      <c r="P13" s="10"/>
      <c r="Q13" s="10"/>
      <c r="R13" s="10"/>
      <c r="S13" s="10"/>
    </row>
    <row r="14" spans="1:19" ht="15" customHeight="1">
      <c r="A14" s="230" t="s">
        <v>164</v>
      </c>
      <c r="B14" s="278"/>
      <c r="C14" s="30">
        <f>SUM(F14,I14)</f>
        <v>7802</v>
      </c>
      <c r="D14" s="30">
        <f>SUM(G14,J14)</f>
        <v>59501</v>
      </c>
      <c r="E14" s="30">
        <f>SUM(H14,K14)</f>
        <v>293526615</v>
      </c>
      <c r="F14" s="30">
        <v>2539</v>
      </c>
      <c r="G14" s="30">
        <v>26886</v>
      </c>
      <c r="H14" s="30">
        <v>234559760</v>
      </c>
      <c r="I14" s="30">
        <v>5263</v>
      </c>
      <c r="J14" s="30">
        <v>32615</v>
      </c>
      <c r="K14" s="30">
        <v>58966855</v>
      </c>
      <c r="L14" s="122"/>
      <c r="M14" s="230" t="s">
        <v>164</v>
      </c>
      <c r="N14" s="278"/>
      <c r="O14" s="30">
        <v>590</v>
      </c>
      <c r="P14" s="30">
        <v>6817</v>
      </c>
      <c r="Q14" s="30">
        <v>17651207</v>
      </c>
      <c r="R14" s="30">
        <v>140212</v>
      </c>
      <c r="S14" s="30">
        <v>271355</v>
      </c>
    </row>
    <row r="15" spans="1:19" ht="15" customHeight="1">
      <c r="A15" s="230" t="s">
        <v>165</v>
      </c>
      <c r="B15" s="278"/>
      <c r="C15" s="30">
        <f aca="true" t="shared" si="3" ref="C15:C21">SUM(F15,I15)</f>
        <v>1025</v>
      </c>
      <c r="D15" s="30">
        <f aca="true" t="shared" si="4" ref="D15:D21">SUM(G15,J15)</f>
        <v>5347</v>
      </c>
      <c r="E15" s="30">
        <f aca="true" t="shared" si="5" ref="E15:E21">SUM(H15,K15)</f>
        <v>15331545</v>
      </c>
      <c r="F15" s="30">
        <v>217</v>
      </c>
      <c r="G15" s="30">
        <v>1658</v>
      </c>
      <c r="H15" s="30">
        <v>8877492</v>
      </c>
      <c r="I15" s="30">
        <v>808</v>
      </c>
      <c r="J15" s="30">
        <v>3689</v>
      </c>
      <c r="K15" s="30">
        <v>6454053</v>
      </c>
      <c r="L15" s="122"/>
      <c r="M15" s="230" t="s">
        <v>165</v>
      </c>
      <c r="N15" s="278"/>
      <c r="O15" s="30">
        <v>66</v>
      </c>
      <c r="P15" s="30">
        <v>740</v>
      </c>
      <c r="Q15" s="30">
        <v>1635186</v>
      </c>
      <c r="R15" s="30">
        <v>15312</v>
      </c>
      <c r="S15" s="30">
        <v>26542</v>
      </c>
    </row>
    <row r="16" spans="1:19" ht="15" customHeight="1">
      <c r="A16" s="230" t="s">
        <v>166</v>
      </c>
      <c r="B16" s="278"/>
      <c r="C16" s="30">
        <f t="shared" si="3"/>
        <v>1719</v>
      </c>
      <c r="D16" s="30">
        <f t="shared" si="4"/>
        <v>10009</v>
      </c>
      <c r="E16" s="30">
        <f t="shared" si="5"/>
        <v>26416259</v>
      </c>
      <c r="F16" s="30">
        <v>382</v>
      </c>
      <c r="G16" s="30">
        <v>2669</v>
      </c>
      <c r="H16" s="30">
        <v>14102199</v>
      </c>
      <c r="I16" s="30">
        <v>1337</v>
      </c>
      <c r="J16" s="30">
        <v>7340</v>
      </c>
      <c r="K16" s="30">
        <v>12314060</v>
      </c>
      <c r="L16" s="122"/>
      <c r="M16" s="230" t="s">
        <v>166</v>
      </c>
      <c r="N16" s="278"/>
      <c r="O16" s="30">
        <v>93</v>
      </c>
      <c r="P16" s="30">
        <v>1189</v>
      </c>
      <c r="Q16" s="30">
        <v>2579372</v>
      </c>
      <c r="R16" s="30">
        <v>41154</v>
      </c>
      <c r="S16" s="30">
        <v>52334</v>
      </c>
    </row>
    <row r="17" spans="1:19" ht="15" customHeight="1">
      <c r="A17" s="230" t="s">
        <v>167</v>
      </c>
      <c r="B17" s="278"/>
      <c r="C17" s="30">
        <f t="shared" si="3"/>
        <v>487</v>
      </c>
      <c r="D17" s="30">
        <f t="shared" si="4"/>
        <v>1852</v>
      </c>
      <c r="E17" s="30">
        <f t="shared" si="5"/>
        <v>2903642</v>
      </c>
      <c r="F17" s="30">
        <v>34</v>
      </c>
      <c r="G17" s="30">
        <v>153</v>
      </c>
      <c r="H17" s="30">
        <v>708268</v>
      </c>
      <c r="I17" s="30">
        <v>453</v>
      </c>
      <c r="J17" s="30">
        <v>1699</v>
      </c>
      <c r="K17" s="30">
        <v>2195374</v>
      </c>
      <c r="L17" s="122"/>
      <c r="M17" s="230" t="s">
        <v>167</v>
      </c>
      <c r="N17" s="278"/>
      <c r="O17" s="30">
        <v>18</v>
      </c>
      <c r="P17" s="30">
        <v>182</v>
      </c>
      <c r="Q17" s="30">
        <v>388921</v>
      </c>
      <c r="R17" s="30">
        <v>713</v>
      </c>
      <c r="S17" s="30">
        <v>5809</v>
      </c>
    </row>
    <row r="18" spans="1:19" ht="15" customHeight="1">
      <c r="A18" s="230" t="s">
        <v>168</v>
      </c>
      <c r="B18" s="278"/>
      <c r="C18" s="30">
        <f t="shared" si="3"/>
        <v>431</v>
      </c>
      <c r="D18" s="30">
        <f t="shared" si="4"/>
        <v>1541</v>
      </c>
      <c r="E18" s="30">
        <f t="shared" si="5"/>
        <v>2632810</v>
      </c>
      <c r="F18" s="30">
        <v>43</v>
      </c>
      <c r="G18" s="30">
        <v>249</v>
      </c>
      <c r="H18" s="30">
        <v>947538</v>
      </c>
      <c r="I18" s="30">
        <v>388</v>
      </c>
      <c r="J18" s="30">
        <v>1292</v>
      </c>
      <c r="K18" s="30">
        <v>1685272</v>
      </c>
      <c r="L18" s="122"/>
      <c r="M18" s="230" t="s">
        <v>168</v>
      </c>
      <c r="N18" s="278"/>
      <c r="O18" s="30">
        <v>15</v>
      </c>
      <c r="P18" s="30">
        <v>156</v>
      </c>
      <c r="Q18" s="30">
        <v>433312</v>
      </c>
      <c r="R18" s="30">
        <v>2318</v>
      </c>
      <c r="S18" s="30">
        <v>7044</v>
      </c>
    </row>
    <row r="19" spans="1:19" ht="15" customHeight="1">
      <c r="A19" s="230" t="s">
        <v>169</v>
      </c>
      <c r="B19" s="278"/>
      <c r="C19" s="30">
        <f t="shared" si="3"/>
        <v>1028</v>
      </c>
      <c r="D19" s="30">
        <f t="shared" si="4"/>
        <v>6227</v>
      </c>
      <c r="E19" s="30">
        <f t="shared" si="5"/>
        <v>10490445</v>
      </c>
      <c r="F19" s="30">
        <v>130</v>
      </c>
      <c r="G19" s="30">
        <v>1114</v>
      </c>
      <c r="H19" s="30">
        <v>2992387</v>
      </c>
      <c r="I19" s="30">
        <v>898</v>
      </c>
      <c r="J19" s="30">
        <v>5113</v>
      </c>
      <c r="K19" s="30">
        <v>7498058</v>
      </c>
      <c r="L19" s="122"/>
      <c r="M19" s="230" t="s">
        <v>169</v>
      </c>
      <c r="N19" s="278"/>
      <c r="O19" s="30">
        <v>74</v>
      </c>
      <c r="P19" s="30">
        <v>1112</v>
      </c>
      <c r="Q19" s="30">
        <v>2014832</v>
      </c>
      <c r="R19" s="30">
        <v>68530</v>
      </c>
      <c r="S19" s="30">
        <v>50116</v>
      </c>
    </row>
    <row r="20" spans="1:19" ht="15" customHeight="1">
      <c r="A20" s="230" t="s">
        <v>170</v>
      </c>
      <c r="B20" s="278"/>
      <c r="C20" s="30">
        <f t="shared" si="3"/>
        <v>454</v>
      </c>
      <c r="D20" s="30">
        <f t="shared" si="4"/>
        <v>2236</v>
      </c>
      <c r="E20" s="30">
        <f t="shared" si="5"/>
        <v>4021255</v>
      </c>
      <c r="F20" s="30">
        <v>58</v>
      </c>
      <c r="G20" s="30">
        <v>356</v>
      </c>
      <c r="H20" s="30">
        <v>939644</v>
      </c>
      <c r="I20" s="30">
        <v>396</v>
      </c>
      <c r="J20" s="30">
        <v>1880</v>
      </c>
      <c r="K20" s="30">
        <v>3081611</v>
      </c>
      <c r="L20" s="122"/>
      <c r="M20" s="230" t="s">
        <v>170</v>
      </c>
      <c r="N20" s="278"/>
      <c r="O20" s="30">
        <v>31</v>
      </c>
      <c r="P20" s="30">
        <v>403</v>
      </c>
      <c r="Q20" s="30">
        <v>889441</v>
      </c>
      <c r="R20" s="30">
        <v>1290</v>
      </c>
      <c r="S20" s="30">
        <v>18309</v>
      </c>
    </row>
    <row r="21" spans="1:19" ht="15" customHeight="1">
      <c r="A21" s="230" t="s">
        <v>171</v>
      </c>
      <c r="B21" s="278"/>
      <c r="C21" s="30">
        <f t="shared" si="3"/>
        <v>769</v>
      </c>
      <c r="D21" s="30">
        <f t="shared" si="4"/>
        <v>6443</v>
      </c>
      <c r="E21" s="30">
        <f t="shared" si="5"/>
        <v>19535638</v>
      </c>
      <c r="F21" s="30">
        <v>155</v>
      </c>
      <c r="G21" s="30">
        <v>1899</v>
      </c>
      <c r="H21" s="30">
        <v>11334182</v>
      </c>
      <c r="I21" s="30">
        <v>614</v>
      </c>
      <c r="J21" s="30">
        <v>4544</v>
      </c>
      <c r="K21" s="30">
        <v>8201456</v>
      </c>
      <c r="L21" s="122"/>
      <c r="M21" s="230" t="s">
        <v>171</v>
      </c>
      <c r="N21" s="278"/>
      <c r="O21" s="30">
        <v>162</v>
      </c>
      <c r="P21" s="30">
        <v>1711</v>
      </c>
      <c r="Q21" s="30">
        <v>3106508</v>
      </c>
      <c r="R21" s="30">
        <v>66827</v>
      </c>
      <c r="S21" s="30">
        <v>64135</v>
      </c>
    </row>
    <row r="22" spans="1:19" ht="15" customHeight="1">
      <c r="A22" s="16"/>
      <c r="B22" s="17"/>
      <c r="C22" s="196"/>
      <c r="D22" s="196"/>
      <c r="E22" s="196"/>
      <c r="F22" s="196"/>
      <c r="G22" s="196"/>
      <c r="H22" s="196"/>
      <c r="I22" s="196"/>
      <c r="J22" s="196"/>
      <c r="K22" s="196"/>
      <c r="L22" s="122"/>
      <c r="M22" s="16"/>
      <c r="N22" s="17"/>
      <c r="O22" s="10"/>
      <c r="P22" s="10"/>
      <c r="Q22" s="10"/>
      <c r="R22" s="10"/>
      <c r="S22" s="10"/>
    </row>
    <row r="23" spans="1:19" ht="15" customHeight="1">
      <c r="A23" s="230" t="s">
        <v>172</v>
      </c>
      <c r="B23" s="278"/>
      <c r="C23" s="30">
        <f>SUM(C24)</f>
        <v>182</v>
      </c>
      <c r="D23" s="30">
        <f aca="true" t="shared" si="6" ref="D23:K23">SUM(D24)</f>
        <v>783</v>
      </c>
      <c r="E23" s="30">
        <f t="shared" si="6"/>
        <v>1198450</v>
      </c>
      <c r="F23" s="30">
        <f t="shared" si="6"/>
        <v>54</v>
      </c>
      <c r="G23" s="30">
        <f t="shared" si="6"/>
        <v>282</v>
      </c>
      <c r="H23" s="30">
        <f t="shared" si="6"/>
        <v>628917</v>
      </c>
      <c r="I23" s="30">
        <f t="shared" si="6"/>
        <v>128</v>
      </c>
      <c r="J23" s="30">
        <f t="shared" si="6"/>
        <v>501</v>
      </c>
      <c r="K23" s="30">
        <f t="shared" si="6"/>
        <v>569533</v>
      </c>
      <c r="L23" s="122"/>
      <c r="M23" s="230" t="s">
        <v>172</v>
      </c>
      <c r="N23" s="278"/>
      <c r="O23" s="30">
        <f>SUM(O24)</f>
        <v>1</v>
      </c>
      <c r="P23" s="30">
        <f>SUM(P24)</f>
        <v>48</v>
      </c>
      <c r="Q23" s="24" t="s">
        <v>279</v>
      </c>
      <c r="R23" s="24" t="s">
        <v>279</v>
      </c>
      <c r="S23" s="24" t="s">
        <v>279</v>
      </c>
    </row>
    <row r="24" spans="1:19" ht="15" customHeight="1">
      <c r="A24" s="18"/>
      <c r="B24" s="96" t="s">
        <v>173</v>
      </c>
      <c r="C24" s="49">
        <f>SUM(F24,I24)</f>
        <v>182</v>
      </c>
      <c r="D24" s="49">
        <f>SUM(G24,J24)</f>
        <v>783</v>
      </c>
      <c r="E24" s="49">
        <f>SUM(H24,K24)</f>
        <v>1198450</v>
      </c>
      <c r="F24" s="122">
        <v>54</v>
      </c>
      <c r="G24" s="122">
        <v>282</v>
      </c>
      <c r="H24" s="122">
        <v>628917</v>
      </c>
      <c r="I24" s="122">
        <v>128</v>
      </c>
      <c r="J24" s="122">
        <v>501</v>
      </c>
      <c r="K24" s="122">
        <v>569533</v>
      </c>
      <c r="L24" s="122"/>
      <c r="M24" s="18"/>
      <c r="N24" s="96" t="s">
        <v>174</v>
      </c>
      <c r="O24" s="103">
        <v>1</v>
      </c>
      <c r="P24" s="103">
        <v>48</v>
      </c>
      <c r="Q24" s="103" t="s">
        <v>279</v>
      </c>
      <c r="R24" s="103" t="s">
        <v>279</v>
      </c>
      <c r="S24" s="103" t="s">
        <v>279</v>
      </c>
    </row>
    <row r="25" spans="1:19" ht="15" customHeight="1">
      <c r="A25" s="18"/>
      <c r="B25" s="96"/>
      <c r="C25" s="45"/>
      <c r="D25" s="45"/>
      <c r="E25" s="45"/>
      <c r="F25" s="45"/>
      <c r="G25" s="45"/>
      <c r="H25" s="45"/>
      <c r="I25" s="45"/>
      <c r="J25" s="45"/>
      <c r="K25" s="45"/>
      <c r="L25" s="122"/>
      <c r="M25" s="18"/>
      <c r="N25" s="19"/>
      <c r="O25" s="123"/>
      <c r="P25" s="45"/>
      <c r="Q25" s="45"/>
      <c r="R25" s="45"/>
      <c r="S25" s="45"/>
    </row>
    <row r="26" spans="1:19" ht="15" customHeight="1">
      <c r="A26" s="230" t="s">
        <v>175</v>
      </c>
      <c r="B26" s="278"/>
      <c r="C26" s="30">
        <f aca="true" t="shared" si="7" ref="C26:K26">SUM(C27:C30)</f>
        <v>624</v>
      </c>
      <c r="D26" s="30">
        <f t="shared" si="7"/>
        <v>3418</v>
      </c>
      <c r="E26" s="30">
        <f t="shared" si="7"/>
        <v>6415139</v>
      </c>
      <c r="F26" s="30">
        <f t="shared" si="7"/>
        <v>152</v>
      </c>
      <c r="G26" s="30">
        <f t="shared" si="7"/>
        <v>666</v>
      </c>
      <c r="H26" s="30">
        <f t="shared" si="7"/>
        <v>1909427</v>
      </c>
      <c r="I26" s="30">
        <f t="shared" si="7"/>
        <v>472</v>
      </c>
      <c r="J26" s="30">
        <f t="shared" si="7"/>
        <v>2752</v>
      </c>
      <c r="K26" s="30">
        <f t="shared" si="7"/>
        <v>4505712</v>
      </c>
      <c r="L26" s="122"/>
      <c r="M26" s="230" t="s">
        <v>175</v>
      </c>
      <c r="N26" s="278"/>
      <c r="O26" s="30">
        <f>SUM(O27:O30)</f>
        <v>21</v>
      </c>
      <c r="P26" s="30">
        <f>SUM(P27:P30)</f>
        <v>609</v>
      </c>
      <c r="Q26" s="199">
        <v>1533449</v>
      </c>
      <c r="R26" s="199">
        <v>600</v>
      </c>
      <c r="S26" s="199">
        <v>20664</v>
      </c>
    </row>
    <row r="27" spans="1:19" ht="15" customHeight="1">
      <c r="A27" s="18"/>
      <c r="B27" s="96" t="s">
        <v>176</v>
      </c>
      <c r="C27" s="49">
        <f aca="true" t="shared" si="8" ref="C27:E30">SUM(F27,I27)</f>
        <v>159</v>
      </c>
      <c r="D27" s="49">
        <f t="shared" si="8"/>
        <v>824</v>
      </c>
      <c r="E27" s="49">
        <f t="shared" si="8"/>
        <v>1255172</v>
      </c>
      <c r="F27" s="122">
        <v>19</v>
      </c>
      <c r="G27" s="122">
        <v>96</v>
      </c>
      <c r="H27" s="122">
        <v>216760</v>
      </c>
      <c r="I27" s="122">
        <v>140</v>
      </c>
      <c r="J27" s="122">
        <v>728</v>
      </c>
      <c r="K27" s="122">
        <v>1038412</v>
      </c>
      <c r="L27" s="122"/>
      <c r="M27" s="18"/>
      <c r="N27" s="96" t="s">
        <v>176</v>
      </c>
      <c r="O27" s="124">
        <v>3</v>
      </c>
      <c r="P27" s="125">
        <v>48</v>
      </c>
      <c r="Q27" s="125">
        <v>51258</v>
      </c>
      <c r="R27" s="125" t="s">
        <v>278</v>
      </c>
      <c r="S27" s="103">
        <v>1377</v>
      </c>
    </row>
    <row r="28" spans="1:19" ht="15" customHeight="1">
      <c r="A28" s="18"/>
      <c r="B28" s="96" t="s">
        <v>177</v>
      </c>
      <c r="C28" s="49">
        <f t="shared" si="8"/>
        <v>305</v>
      </c>
      <c r="D28" s="49">
        <f t="shared" si="8"/>
        <v>1393</v>
      </c>
      <c r="E28" s="49">
        <f t="shared" si="8"/>
        <v>2741316</v>
      </c>
      <c r="F28" s="122">
        <v>113</v>
      </c>
      <c r="G28" s="122">
        <v>479</v>
      </c>
      <c r="H28" s="122">
        <v>1331298</v>
      </c>
      <c r="I28" s="122">
        <v>192</v>
      </c>
      <c r="J28" s="122">
        <v>914</v>
      </c>
      <c r="K28" s="122">
        <v>1410018</v>
      </c>
      <c r="L28" s="122"/>
      <c r="M28" s="18"/>
      <c r="N28" s="96" t="s">
        <v>177</v>
      </c>
      <c r="O28" s="124">
        <v>5</v>
      </c>
      <c r="P28" s="125">
        <v>112</v>
      </c>
      <c r="Q28" s="125" t="s">
        <v>279</v>
      </c>
      <c r="R28" s="125" t="s">
        <v>279</v>
      </c>
      <c r="S28" s="103" t="s">
        <v>279</v>
      </c>
    </row>
    <row r="29" spans="1:19" ht="15" customHeight="1">
      <c r="A29" s="18"/>
      <c r="B29" s="96" t="s">
        <v>178</v>
      </c>
      <c r="C29" s="49">
        <f t="shared" si="8"/>
        <v>127</v>
      </c>
      <c r="D29" s="49">
        <f t="shared" si="8"/>
        <v>748</v>
      </c>
      <c r="E29" s="49">
        <f t="shared" si="8"/>
        <v>1164444</v>
      </c>
      <c r="F29" s="122">
        <v>17</v>
      </c>
      <c r="G29" s="122">
        <v>77</v>
      </c>
      <c r="H29" s="122">
        <v>277379</v>
      </c>
      <c r="I29" s="122">
        <v>110</v>
      </c>
      <c r="J29" s="122">
        <v>671</v>
      </c>
      <c r="K29" s="122">
        <v>887065</v>
      </c>
      <c r="L29" s="122"/>
      <c r="M29" s="18"/>
      <c r="N29" s="96" t="s">
        <v>178</v>
      </c>
      <c r="O29" s="124">
        <v>12</v>
      </c>
      <c r="P29" s="125">
        <v>147</v>
      </c>
      <c r="Q29" s="125" t="s">
        <v>279</v>
      </c>
      <c r="R29" s="125" t="s">
        <v>279</v>
      </c>
      <c r="S29" s="125" t="s">
        <v>279</v>
      </c>
    </row>
    <row r="30" spans="1:19" ht="15" customHeight="1">
      <c r="A30" s="18"/>
      <c r="B30" s="96" t="s">
        <v>179</v>
      </c>
      <c r="C30" s="49">
        <f t="shared" si="8"/>
        <v>33</v>
      </c>
      <c r="D30" s="49">
        <f t="shared" si="8"/>
        <v>453</v>
      </c>
      <c r="E30" s="49">
        <f t="shared" si="8"/>
        <v>1254207</v>
      </c>
      <c r="F30" s="122">
        <v>3</v>
      </c>
      <c r="G30" s="122">
        <v>14</v>
      </c>
      <c r="H30" s="122">
        <v>83990</v>
      </c>
      <c r="I30" s="122">
        <v>30</v>
      </c>
      <c r="J30" s="122">
        <v>439</v>
      </c>
      <c r="K30" s="122">
        <v>1170217</v>
      </c>
      <c r="L30" s="122"/>
      <c r="M30" s="18"/>
      <c r="N30" s="96" t="s">
        <v>179</v>
      </c>
      <c r="O30" s="124">
        <v>1</v>
      </c>
      <c r="P30" s="125">
        <v>302</v>
      </c>
      <c r="Q30" s="125" t="s">
        <v>279</v>
      </c>
      <c r="R30" s="125" t="s">
        <v>279</v>
      </c>
      <c r="S30" s="103" t="s">
        <v>279</v>
      </c>
    </row>
    <row r="31" spans="1:19" ht="15" customHeight="1">
      <c r="A31" s="18"/>
      <c r="B31" s="96"/>
      <c r="C31" s="45"/>
      <c r="D31" s="45"/>
      <c r="E31" s="45"/>
      <c r="F31" s="45"/>
      <c r="G31" s="45"/>
      <c r="H31" s="45"/>
      <c r="I31" s="45"/>
      <c r="J31" s="45"/>
      <c r="K31" s="45"/>
      <c r="L31" s="122"/>
      <c r="M31" s="18"/>
      <c r="N31" s="96"/>
      <c r="O31" s="123"/>
      <c r="P31" s="45"/>
      <c r="Q31" s="45"/>
      <c r="R31" s="45"/>
      <c r="S31" s="45"/>
    </row>
    <row r="32" spans="1:19" ht="15" customHeight="1">
      <c r="A32" s="230" t="s">
        <v>180</v>
      </c>
      <c r="B32" s="278"/>
      <c r="C32" s="30">
        <f>SUM(C33:C40)</f>
        <v>1078</v>
      </c>
      <c r="D32" s="30">
        <f aca="true" t="shared" si="9" ref="D32:J32">SUM(D33:D40)</f>
        <v>8429</v>
      </c>
      <c r="E32" s="30">
        <f t="shared" si="9"/>
        <v>23753878</v>
      </c>
      <c r="F32" s="30">
        <f t="shared" si="9"/>
        <v>198</v>
      </c>
      <c r="G32" s="30">
        <f t="shared" si="9"/>
        <v>2194</v>
      </c>
      <c r="H32" s="30">
        <v>13309461</v>
      </c>
      <c r="I32" s="30">
        <f t="shared" si="9"/>
        <v>880</v>
      </c>
      <c r="J32" s="30">
        <f t="shared" si="9"/>
        <v>6235</v>
      </c>
      <c r="K32" s="30">
        <v>10444417</v>
      </c>
      <c r="L32" s="122"/>
      <c r="M32" s="230" t="s">
        <v>180</v>
      </c>
      <c r="N32" s="278"/>
      <c r="O32" s="30">
        <f>SUM(O33:O40)</f>
        <v>109</v>
      </c>
      <c r="P32" s="30">
        <f>SUM(P33:P40)</f>
        <v>1878</v>
      </c>
      <c r="Q32" s="30">
        <f>SUM(Q33:Q40)</f>
        <v>4001195</v>
      </c>
      <c r="R32" s="30">
        <f>SUM(R33:R40)</f>
        <v>6133</v>
      </c>
      <c r="S32" s="30">
        <f>SUM(S33:S40)</f>
        <v>75723</v>
      </c>
    </row>
    <row r="33" spans="1:19" ht="15" customHeight="1">
      <c r="A33" s="18"/>
      <c r="B33" s="96" t="s">
        <v>181</v>
      </c>
      <c r="C33" s="49">
        <f>SUM(F33,I33)</f>
        <v>199</v>
      </c>
      <c r="D33" s="49">
        <f>SUM(G33,J33)</f>
        <v>713</v>
      </c>
      <c r="E33" s="49">
        <f>SUM(H33,K33)</f>
        <v>1764840</v>
      </c>
      <c r="F33" s="107">
        <v>21</v>
      </c>
      <c r="G33" s="107">
        <v>104</v>
      </c>
      <c r="H33" s="107">
        <v>1160326</v>
      </c>
      <c r="I33" s="107">
        <v>178</v>
      </c>
      <c r="J33" s="107">
        <v>609</v>
      </c>
      <c r="K33" s="107">
        <v>604514</v>
      </c>
      <c r="L33" s="122"/>
      <c r="M33" s="18"/>
      <c r="N33" s="96" t="s">
        <v>181</v>
      </c>
      <c r="O33" s="124">
        <v>9</v>
      </c>
      <c r="P33" s="125">
        <v>60</v>
      </c>
      <c r="Q33" s="125">
        <v>69270</v>
      </c>
      <c r="R33" s="125">
        <v>2300</v>
      </c>
      <c r="S33" s="107">
        <v>1400</v>
      </c>
    </row>
    <row r="34" spans="1:19" ht="15" customHeight="1">
      <c r="A34" s="18"/>
      <c r="B34" s="96" t="s">
        <v>182</v>
      </c>
      <c r="C34" s="49">
        <f aca="true" t="shared" si="10" ref="C34:C40">SUM(F34,I34)</f>
        <v>216</v>
      </c>
      <c r="D34" s="49">
        <f aca="true" t="shared" si="11" ref="D34:D40">SUM(G34,J34)</f>
        <v>1147</v>
      </c>
      <c r="E34" s="49">
        <f aca="true" t="shared" si="12" ref="E34:E40">SUM(H34,K34)</f>
        <v>2256203</v>
      </c>
      <c r="F34" s="107">
        <v>21</v>
      </c>
      <c r="G34" s="107">
        <v>146</v>
      </c>
      <c r="H34" s="107">
        <v>827651</v>
      </c>
      <c r="I34" s="107">
        <v>195</v>
      </c>
      <c r="J34" s="107">
        <v>1001</v>
      </c>
      <c r="K34" s="107">
        <v>1428552</v>
      </c>
      <c r="L34" s="122"/>
      <c r="M34" s="18"/>
      <c r="N34" s="96" t="s">
        <v>182</v>
      </c>
      <c r="O34" s="124">
        <v>19</v>
      </c>
      <c r="P34" s="125">
        <v>165</v>
      </c>
      <c r="Q34" s="125">
        <v>369933</v>
      </c>
      <c r="R34" s="125" t="s">
        <v>278</v>
      </c>
      <c r="S34" s="107">
        <v>5040</v>
      </c>
    </row>
    <row r="35" spans="1:19" ht="15" customHeight="1">
      <c r="A35" s="18"/>
      <c r="B35" s="96" t="s">
        <v>183</v>
      </c>
      <c r="C35" s="49">
        <f t="shared" si="10"/>
        <v>576</v>
      </c>
      <c r="D35" s="49">
        <f t="shared" si="11"/>
        <v>6228</v>
      </c>
      <c r="E35" s="49">
        <f t="shared" si="12"/>
        <v>19347101</v>
      </c>
      <c r="F35" s="107">
        <v>149</v>
      </c>
      <c r="G35" s="107">
        <v>1904</v>
      </c>
      <c r="H35" s="107">
        <v>11282279</v>
      </c>
      <c r="I35" s="107">
        <v>427</v>
      </c>
      <c r="J35" s="107">
        <v>4324</v>
      </c>
      <c r="K35" s="107">
        <v>8064822</v>
      </c>
      <c r="L35" s="122"/>
      <c r="M35" s="18"/>
      <c r="N35" s="96" t="s">
        <v>183</v>
      </c>
      <c r="O35" s="124">
        <v>81</v>
      </c>
      <c r="P35" s="125">
        <v>1653</v>
      </c>
      <c r="Q35" s="125">
        <v>3561992</v>
      </c>
      <c r="R35" s="125">
        <v>3833</v>
      </c>
      <c r="S35" s="107">
        <v>69283</v>
      </c>
    </row>
    <row r="36" spans="1:19" ht="15" customHeight="1">
      <c r="A36" s="18"/>
      <c r="B36" s="96" t="s">
        <v>184</v>
      </c>
      <c r="C36" s="49">
        <f t="shared" si="10"/>
        <v>9</v>
      </c>
      <c r="D36" s="49">
        <f t="shared" si="11"/>
        <v>20</v>
      </c>
      <c r="E36" s="49">
        <v>19836</v>
      </c>
      <c r="F36" s="107">
        <v>1</v>
      </c>
      <c r="G36" s="107">
        <v>1</v>
      </c>
      <c r="H36" s="107" t="s">
        <v>279</v>
      </c>
      <c r="I36" s="107">
        <v>8</v>
      </c>
      <c r="J36" s="107">
        <v>19</v>
      </c>
      <c r="K36" s="107" t="s">
        <v>279</v>
      </c>
      <c r="L36" s="122"/>
      <c r="M36" s="18"/>
      <c r="N36" s="96" t="s">
        <v>184</v>
      </c>
      <c r="O36" s="124" t="s">
        <v>278</v>
      </c>
      <c r="P36" s="125" t="s">
        <v>278</v>
      </c>
      <c r="Q36" s="125" t="s">
        <v>278</v>
      </c>
      <c r="R36" s="125" t="s">
        <v>278</v>
      </c>
      <c r="S36" s="107" t="s">
        <v>278</v>
      </c>
    </row>
    <row r="37" spans="1:19" ht="15" customHeight="1">
      <c r="A37" s="18"/>
      <c r="B37" s="96" t="s">
        <v>185</v>
      </c>
      <c r="C37" s="49">
        <f t="shared" si="10"/>
        <v>17</v>
      </c>
      <c r="D37" s="49">
        <f t="shared" si="11"/>
        <v>48</v>
      </c>
      <c r="E37" s="49">
        <v>64492</v>
      </c>
      <c r="F37" s="107">
        <v>1</v>
      </c>
      <c r="G37" s="107">
        <v>3</v>
      </c>
      <c r="H37" s="107" t="s">
        <v>279</v>
      </c>
      <c r="I37" s="107">
        <v>16</v>
      </c>
      <c r="J37" s="107">
        <v>45</v>
      </c>
      <c r="K37" s="107" t="s">
        <v>279</v>
      </c>
      <c r="L37" s="122"/>
      <c r="M37" s="18"/>
      <c r="N37" s="96" t="s">
        <v>185</v>
      </c>
      <c r="O37" s="124" t="s">
        <v>278</v>
      </c>
      <c r="P37" s="125" t="s">
        <v>278</v>
      </c>
      <c r="Q37" s="125" t="s">
        <v>278</v>
      </c>
      <c r="R37" s="125" t="s">
        <v>278</v>
      </c>
      <c r="S37" s="107" t="s">
        <v>278</v>
      </c>
    </row>
    <row r="38" spans="1:19" ht="15" customHeight="1">
      <c r="A38" s="18"/>
      <c r="B38" s="96" t="s">
        <v>186</v>
      </c>
      <c r="C38" s="49">
        <f t="shared" si="10"/>
        <v>26</v>
      </c>
      <c r="D38" s="49">
        <f t="shared" si="11"/>
        <v>161</v>
      </c>
      <c r="E38" s="49">
        <v>166131</v>
      </c>
      <c r="F38" s="107">
        <v>2</v>
      </c>
      <c r="G38" s="107">
        <v>18</v>
      </c>
      <c r="H38" s="107" t="s">
        <v>279</v>
      </c>
      <c r="I38" s="107">
        <v>24</v>
      </c>
      <c r="J38" s="107">
        <v>143</v>
      </c>
      <c r="K38" s="107" t="s">
        <v>279</v>
      </c>
      <c r="L38" s="122"/>
      <c r="M38" s="18"/>
      <c r="N38" s="96" t="s">
        <v>186</v>
      </c>
      <c r="O38" s="124" t="s">
        <v>278</v>
      </c>
      <c r="P38" s="125" t="s">
        <v>278</v>
      </c>
      <c r="Q38" s="125" t="s">
        <v>278</v>
      </c>
      <c r="R38" s="125" t="s">
        <v>278</v>
      </c>
      <c r="S38" s="107" t="s">
        <v>278</v>
      </c>
    </row>
    <row r="39" spans="1:19" ht="15" customHeight="1">
      <c r="A39" s="18"/>
      <c r="B39" s="96" t="s">
        <v>187</v>
      </c>
      <c r="C39" s="49">
        <f t="shared" si="10"/>
        <v>7</v>
      </c>
      <c r="D39" s="49">
        <f t="shared" si="11"/>
        <v>24</v>
      </c>
      <c r="E39" s="49">
        <f t="shared" si="12"/>
        <v>34298</v>
      </c>
      <c r="F39" s="107" t="s">
        <v>278</v>
      </c>
      <c r="G39" s="107" t="s">
        <v>278</v>
      </c>
      <c r="H39" s="107" t="s">
        <v>278</v>
      </c>
      <c r="I39" s="107">
        <v>7</v>
      </c>
      <c r="J39" s="107">
        <v>24</v>
      </c>
      <c r="K39" s="107">
        <v>34298</v>
      </c>
      <c r="L39" s="122"/>
      <c r="M39" s="18"/>
      <c r="N39" s="96" t="s">
        <v>187</v>
      </c>
      <c r="O39" s="124" t="s">
        <v>278</v>
      </c>
      <c r="P39" s="125" t="s">
        <v>278</v>
      </c>
      <c r="Q39" s="125" t="s">
        <v>278</v>
      </c>
      <c r="R39" s="125" t="s">
        <v>278</v>
      </c>
      <c r="S39" s="107" t="s">
        <v>278</v>
      </c>
    </row>
    <row r="40" spans="1:19" ht="15" customHeight="1">
      <c r="A40" s="18"/>
      <c r="B40" s="96" t="s">
        <v>188</v>
      </c>
      <c r="C40" s="49">
        <f t="shared" si="10"/>
        <v>28</v>
      </c>
      <c r="D40" s="49">
        <f t="shared" si="11"/>
        <v>88</v>
      </c>
      <c r="E40" s="49">
        <f t="shared" si="12"/>
        <v>100977</v>
      </c>
      <c r="F40" s="107">
        <v>3</v>
      </c>
      <c r="G40" s="107">
        <v>18</v>
      </c>
      <c r="H40" s="107">
        <v>19650</v>
      </c>
      <c r="I40" s="107">
        <v>25</v>
      </c>
      <c r="J40" s="107">
        <v>70</v>
      </c>
      <c r="K40" s="107">
        <v>81327</v>
      </c>
      <c r="L40" s="122"/>
      <c r="M40" s="18"/>
      <c r="N40" s="96" t="s">
        <v>188</v>
      </c>
      <c r="O40" s="124" t="s">
        <v>278</v>
      </c>
      <c r="P40" s="125" t="s">
        <v>278</v>
      </c>
      <c r="Q40" s="125" t="s">
        <v>278</v>
      </c>
      <c r="R40" s="125" t="s">
        <v>278</v>
      </c>
      <c r="S40" s="107" t="s">
        <v>278</v>
      </c>
    </row>
    <row r="41" spans="1:19" ht="15" customHeight="1">
      <c r="A41" s="18"/>
      <c r="B41" s="96"/>
      <c r="C41" s="45"/>
      <c r="D41" s="45"/>
      <c r="E41" s="45"/>
      <c r="F41" s="45"/>
      <c r="G41" s="45"/>
      <c r="H41" s="45"/>
      <c r="I41" s="45"/>
      <c r="J41" s="45"/>
      <c r="K41" s="45"/>
      <c r="L41" s="122"/>
      <c r="M41" s="18"/>
      <c r="N41" s="96"/>
      <c r="O41" s="123"/>
      <c r="P41" s="45"/>
      <c r="Q41" s="45"/>
      <c r="R41" s="45"/>
      <c r="S41" s="45"/>
    </row>
    <row r="42" spans="1:19" ht="15" customHeight="1">
      <c r="A42" s="230" t="s">
        <v>189</v>
      </c>
      <c r="B42" s="278"/>
      <c r="C42" s="30">
        <f>SUM(C43:C47)</f>
        <v>877</v>
      </c>
      <c r="D42" s="30">
        <f aca="true" t="shared" si="13" ref="D42:K42">SUM(D43:D47)</f>
        <v>4720</v>
      </c>
      <c r="E42" s="30">
        <f t="shared" si="13"/>
        <v>9962593</v>
      </c>
      <c r="F42" s="30">
        <f t="shared" si="13"/>
        <v>119</v>
      </c>
      <c r="G42" s="30">
        <f t="shared" si="13"/>
        <v>643</v>
      </c>
      <c r="H42" s="30">
        <f t="shared" si="13"/>
        <v>3562750</v>
      </c>
      <c r="I42" s="30">
        <f t="shared" si="13"/>
        <v>758</v>
      </c>
      <c r="J42" s="30">
        <f t="shared" si="13"/>
        <v>4077</v>
      </c>
      <c r="K42" s="30">
        <f t="shared" si="13"/>
        <v>6399843</v>
      </c>
      <c r="L42" s="122"/>
      <c r="M42" s="230" t="s">
        <v>189</v>
      </c>
      <c r="N42" s="278"/>
      <c r="O42" s="30">
        <f>SUM(O43:O47)</f>
        <v>38</v>
      </c>
      <c r="P42" s="30">
        <f>SUM(P43:P47)</f>
        <v>787</v>
      </c>
      <c r="Q42" s="30">
        <f>SUM(Q43:Q47)</f>
        <v>1967754</v>
      </c>
      <c r="R42" s="30">
        <f>SUM(R43:R47)</f>
        <v>10515</v>
      </c>
      <c r="S42" s="30">
        <f>SUM(S43:S47)</f>
        <v>29878</v>
      </c>
    </row>
    <row r="43" spans="1:19" ht="15" customHeight="1">
      <c r="A43" s="18"/>
      <c r="B43" s="96" t="s">
        <v>190</v>
      </c>
      <c r="C43" s="49">
        <f aca="true" t="shared" si="14" ref="C43:E47">SUM(F43,I43)</f>
        <v>245</v>
      </c>
      <c r="D43" s="49">
        <f t="shared" si="14"/>
        <v>1786</v>
      </c>
      <c r="E43" s="49">
        <f t="shared" si="14"/>
        <v>4748087</v>
      </c>
      <c r="F43" s="122">
        <v>33</v>
      </c>
      <c r="G43" s="122">
        <v>256</v>
      </c>
      <c r="H43" s="122">
        <v>1765413</v>
      </c>
      <c r="I43" s="122">
        <v>212</v>
      </c>
      <c r="J43" s="122">
        <v>1530</v>
      </c>
      <c r="K43" s="122">
        <v>2982674</v>
      </c>
      <c r="L43" s="122"/>
      <c r="M43" s="18"/>
      <c r="N43" s="96" t="s">
        <v>190</v>
      </c>
      <c r="O43" s="126">
        <v>8</v>
      </c>
      <c r="P43" s="127">
        <v>469</v>
      </c>
      <c r="Q43" s="127">
        <v>1382456</v>
      </c>
      <c r="R43" s="127">
        <v>6650</v>
      </c>
      <c r="S43" s="49">
        <v>19651</v>
      </c>
    </row>
    <row r="44" spans="1:19" ht="15" customHeight="1">
      <c r="A44" s="18"/>
      <c r="B44" s="96" t="s">
        <v>191</v>
      </c>
      <c r="C44" s="49">
        <f t="shared" si="14"/>
        <v>162</v>
      </c>
      <c r="D44" s="49">
        <f t="shared" si="14"/>
        <v>708</v>
      </c>
      <c r="E44" s="49">
        <f t="shared" si="14"/>
        <v>1096858</v>
      </c>
      <c r="F44" s="122">
        <v>20</v>
      </c>
      <c r="G44" s="122">
        <v>66</v>
      </c>
      <c r="H44" s="122">
        <v>233762</v>
      </c>
      <c r="I44" s="122">
        <v>142</v>
      </c>
      <c r="J44" s="122">
        <v>642</v>
      </c>
      <c r="K44" s="122">
        <v>863096</v>
      </c>
      <c r="L44" s="122"/>
      <c r="M44" s="18"/>
      <c r="N44" s="96" t="s">
        <v>191</v>
      </c>
      <c r="O44" s="126">
        <v>8</v>
      </c>
      <c r="P44" s="127">
        <v>64</v>
      </c>
      <c r="Q44" s="127">
        <v>121855</v>
      </c>
      <c r="R44" s="127">
        <v>1500</v>
      </c>
      <c r="S44" s="49">
        <v>2487</v>
      </c>
    </row>
    <row r="45" spans="1:19" ht="15" customHeight="1">
      <c r="A45" s="18"/>
      <c r="B45" s="96" t="s">
        <v>192</v>
      </c>
      <c r="C45" s="49">
        <f t="shared" si="14"/>
        <v>156</v>
      </c>
      <c r="D45" s="49">
        <f t="shared" si="14"/>
        <v>744</v>
      </c>
      <c r="E45" s="49">
        <f t="shared" si="14"/>
        <v>1719015</v>
      </c>
      <c r="F45" s="122">
        <v>29</v>
      </c>
      <c r="G45" s="122">
        <v>197</v>
      </c>
      <c r="H45" s="122">
        <v>1040712</v>
      </c>
      <c r="I45" s="122">
        <v>127</v>
      </c>
      <c r="J45" s="122">
        <v>547</v>
      </c>
      <c r="K45" s="122">
        <v>678303</v>
      </c>
      <c r="L45" s="122"/>
      <c r="M45" s="18"/>
      <c r="N45" s="96" t="s">
        <v>192</v>
      </c>
      <c r="O45" s="126">
        <v>6</v>
      </c>
      <c r="P45" s="127">
        <v>43</v>
      </c>
      <c r="Q45" s="127">
        <v>37836</v>
      </c>
      <c r="R45" s="125" t="s">
        <v>278</v>
      </c>
      <c r="S45" s="49">
        <v>1316</v>
      </c>
    </row>
    <row r="46" spans="1:19" ht="15" customHeight="1">
      <c r="A46" s="18"/>
      <c r="B46" s="96" t="s">
        <v>193</v>
      </c>
      <c r="C46" s="49">
        <f t="shared" si="14"/>
        <v>109</v>
      </c>
      <c r="D46" s="49">
        <f t="shared" si="14"/>
        <v>514</v>
      </c>
      <c r="E46" s="49">
        <f t="shared" si="14"/>
        <v>859628</v>
      </c>
      <c r="F46" s="122">
        <v>11</v>
      </c>
      <c r="G46" s="122">
        <v>39</v>
      </c>
      <c r="H46" s="122">
        <v>127899</v>
      </c>
      <c r="I46" s="122">
        <v>98</v>
      </c>
      <c r="J46" s="122">
        <v>475</v>
      </c>
      <c r="K46" s="122">
        <v>731729</v>
      </c>
      <c r="L46" s="122"/>
      <c r="M46" s="18"/>
      <c r="N46" s="96" t="s">
        <v>193</v>
      </c>
      <c r="O46" s="126">
        <v>7</v>
      </c>
      <c r="P46" s="127">
        <v>76</v>
      </c>
      <c r="Q46" s="127">
        <v>179158</v>
      </c>
      <c r="R46" s="127">
        <v>2134</v>
      </c>
      <c r="S46" s="49">
        <v>2710</v>
      </c>
    </row>
    <row r="47" spans="1:19" ht="15" customHeight="1">
      <c r="A47" s="18"/>
      <c r="B47" s="96" t="s">
        <v>194</v>
      </c>
      <c r="C47" s="49">
        <f t="shared" si="14"/>
        <v>205</v>
      </c>
      <c r="D47" s="49">
        <f t="shared" si="14"/>
        <v>968</v>
      </c>
      <c r="E47" s="49">
        <f t="shared" si="14"/>
        <v>1539005</v>
      </c>
      <c r="F47" s="122">
        <v>26</v>
      </c>
      <c r="G47" s="122">
        <v>85</v>
      </c>
      <c r="H47" s="122">
        <v>394964</v>
      </c>
      <c r="I47" s="122">
        <v>179</v>
      </c>
      <c r="J47" s="122">
        <v>883</v>
      </c>
      <c r="K47" s="122">
        <v>1144041</v>
      </c>
      <c r="L47" s="122"/>
      <c r="M47" s="18"/>
      <c r="N47" s="96" t="s">
        <v>194</v>
      </c>
      <c r="O47" s="126">
        <v>9</v>
      </c>
      <c r="P47" s="127">
        <v>135</v>
      </c>
      <c r="Q47" s="127">
        <v>246449</v>
      </c>
      <c r="R47" s="127">
        <v>231</v>
      </c>
      <c r="S47" s="49">
        <v>3714</v>
      </c>
    </row>
    <row r="48" spans="1:19" ht="15" customHeight="1">
      <c r="A48" s="18"/>
      <c r="B48" s="96"/>
      <c r="C48" s="45"/>
      <c r="D48" s="45"/>
      <c r="E48" s="45"/>
      <c r="F48" s="45"/>
      <c r="G48" s="45"/>
      <c r="H48" s="45"/>
      <c r="I48" s="45"/>
      <c r="J48" s="45"/>
      <c r="K48" s="45"/>
      <c r="L48" s="122"/>
      <c r="M48" s="18"/>
      <c r="N48" s="96"/>
      <c r="O48" s="101"/>
      <c r="P48" s="38"/>
      <c r="Q48" s="38"/>
      <c r="R48" s="38"/>
      <c r="S48" s="38"/>
    </row>
    <row r="49" spans="1:19" ht="15" customHeight="1">
      <c r="A49" s="230" t="s">
        <v>195</v>
      </c>
      <c r="B49" s="278"/>
      <c r="C49" s="30">
        <f aca="true" t="shared" si="15" ref="C49:K49">SUM(C50:C53)</f>
        <v>556</v>
      </c>
      <c r="D49" s="30">
        <f t="shared" si="15"/>
        <v>2126</v>
      </c>
      <c r="E49" s="30">
        <f t="shared" si="15"/>
        <v>3525611</v>
      </c>
      <c r="F49" s="30">
        <f t="shared" si="15"/>
        <v>46</v>
      </c>
      <c r="G49" s="30">
        <f t="shared" si="15"/>
        <v>265</v>
      </c>
      <c r="H49" s="30">
        <f t="shared" si="15"/>
        <v>1031308</v>
      </c>
      <c r="I49" s="30">
        <f t="shared" si="15"/>
        <v>510</v>
      </c>
      <c r="J49" s="30">
        <f t="shared" si="15"/>
        <v>1861</v>
      </c>
      <c r="K49" s="30">
        <f t="shared" si="15"/>
        <v>2494303</v>
      </c>
      <c r="L49" s="122"/>
      <c r="M49" s="230" t="s">
        <v>195</v>
      </c>
      <c r="N49" s="278"/>
      <c r="O49" s="30">
        <f>SUM(O50:O53)</f>
        <v>24</v>
      </c>
      <c r="P49" s="30">
        <f>SUM(P50:P53)</f>
        <v>150</v>
      </c>
      <c r="Q49" s="30">
        <f>SUM(Q50:Q53)</f>
        <v>331750</v>
      </c>
      <c r="R49" s="30">
        <f>SUM(R50:R53)</f>
        <v>360</v>
      </c>
      <c r="S49" s="30">
        <f>SUM(S50:S53)</f>
        <v>5276</v>
      </c>
    </row>
    <row r="50" spans="1:19" ht="15" customHeight="1">
      <c r="A50" s="128"/>
      <c r="B50" s="96" t="s">
        <v>196</v>
      </c>
      <c r="C50" s="49">
        <f aca="true" t="shared" si="16" ref="C50:E53">SUM(F50,I50)</f>
        <v>174</v>
      </c>
      <c r="D50" s="49">
        <f t="shared" si="16"/>
        <v>569</v>
      </c>
      <c r="E50" s="49">
        <f t="shared" si="16"/>
        <v>725870</v>
      </c>
      <c r="F50" s="122">
        <v>8</v>
      </c>
      <c r="G50" s="122">
        <v>45</v>
      </c>
      <c r="H50" s="122">
        <v>71178</v>
      </c>
      <c r="I50" s="122">
        <v>166</v>
      </c>
      <c r="J50" s="122">
        <v>524</v>
      </c>
      <c r="K50" s="122">
        <v>654692</v>
      </c>
      <c r="L50" s="122"/>
      <c r="M50" s="128"/>
      <c r="N50" s="96" t="s">
        <v>196</v>
      </c>
      <c r="O50" s="124">
        <v>14</v>
      </c>
      <c r="P50" s="125">
        <v>67</v>
      </c>
      <c r="Q50" s="125">
        <v>110738</v>
      </c>
      <c r="R50" s="125">
        <v>360</v>
      </c>
      <c r="S50" s="107">
        <v>1917</v>
      </c>
    </row>
    <row r="51" spans="1:19" ht="15" customHeight="1">
      <c r="A51" s="128"/>
      <c r="B51" s="96" t="s">
        <v>197</v>
      </c>
      <c r="C51" s="49">
        <f t="shared" si="16"/>
        <v>78</v>
      </c>
      <c r="D51" s="49">
        <f t="shared" si="16"/>
        <v>251</v>
      </c>
      <c r="E51" s="49">
        <f t="shared" si="16"/>
        <v>493284</v>
      </c>
      <c r="F51" s="122">
        <v>10</v>
      </c>
      <c r="G51" s="122">
        <v>42</v>
      </c>
      <c r="H51" s="122">
        <v>194305</v>
      </c>
      <c r="I51" s="122">
        <v>68</v>
      </c>
      <c r="J51" s="122">
        <v>209</v>
      </c>
      <c r="K51" s="122">
        <v>298979</v>
      </c>
      <c r="L51" s="122"/>
      <c r="M51" s="128"/>
      <c r="N51" s="96" t="s">
        <v>197</v>
      </c>
      <c r="O51" s="124">
        <v>3</v>
      </c>
      <c r="P51" s="125">
        <v>17</v>
      </c>
      <c r="Q51" s="125">
        <v>45590</v>
      </c>
      <c r="R51" s="125" t="s">
        <v>278</v>
      </c>
      <c r="S51" s="107">
        <v>1012</v>
      </c>
    </row>
    <row r="52" spans="1:19" ht="15" customHeight="1">
      <c r="A52" s="128"/>
      <c r="B52" s="96" t="s">
        <v>198</v>
      </c>
      <c r="C52" s="49">
        <f t="shared" si="16"/>
        <v>214</v>
      </c>
      <c r="D52" s="49">
        <f t="shared" si="16"/>
        <v>869</v>
      </c>
      <c r="E52" s="49">
        <f t="shared" si="16"/>
        <v>1278472</v>
      </c>
      <c r="F52" s="122">
        <v>19</v>
      </c>
      <c r="G52" s="122">
        <v>76</v>
      </c>
      <c r="H52" s="122">
        <v>148564</v>
      </c>
      <c r="I52" s="122">
        <v>195</v>
      </c>
      <c r="J52" s="122">
        <v>793</v>
      </c>
      <c r="K52" s="122">
        <v>1129908</v>
      </c>
      <c r="L52" s="122"/>
      <c r="M52" s="128"/>
      <c r="N52" s="96" t="s">
        <v>198</v>
      </c>
      <c r="O52" s="124">
        <v>7</v>
      </c>
      <c r="P52" s="125">
        <v>66</v>
      </c>
      <c r="Q52" s="125">
        <v>175422</v>
      </c>
      <c r="R52" s="125" t="s">
        <v>278</v>
      </c>
      <c r="S52" s="107">
        <v>2347</v>
      </c>
    </row>
    <row r="53" spans="1:19" ht="15" customHeight="1">
      <c r="A53" s="128"/>
      <c r="B53" s="96" t="s">
        <v>199</v>
      </c>
      <c r="C53" s="49">
        <f t="shared" si="16"/>
        <v>90</v>
      </c>
      <c r="D53" s="49">
        <f t="shared" si="16"/>
        <v>437</v>
      </c>
      <c r="E53" s="49">
        <f t="shared" si="16"/>
        <v>1027985</v>
      </c>
      <c r="F53" s="122">
        <v>9</v>
      </c>
      <c r="G53" s="122">
        <v>102</v>
      </c>
      <c r="H53" s="122">
        <v>617261</v>
      </c>
      <c r="I53" s="122">
        <v>81</v>
      </c>
      <c r="J53" s="122">
        <v>335</v>
      </c>
      <c r="K53" s="122">
        <v>410724</v>
      </c>
      <c r="L53" s="122"/>
      <c r="M53" s="128"/>
      <c r="N53" s="96" t="s">
        <v>199</v>
      </c>
      <c r="O53" s="124" t="s">
        <v>278</v>
      </c>
      <c r="P53" s="125" t="s">
        <v>278</v>
      </c>
      <c r="Q53" s="125" t="s">
        <v>278</v>
      </c>
      <c r="R53" s="125" t="s">
        <v>278</v>
      </c>
      <c r="S53" s="107" t="s">
        <v>278</v>
      </c>
    </row>
    <row r="54" spans="1:19" ht="15" customHeight="1">
      <c r="A54" s="128"/>
      <c r="B54" s="96"/>
      <c r="C54" s="45"/>
      <c r="D54" s="45"/>
      <c r="E54" s="45"/>
      <c r="F54" s="45"/>
      <c r="G54" s="45"/>
      <c r="H54" s="45"/>
      <c r="I54" s="45"/>
      <c r="J54" s="45"/>
      <c r="K54" s="45"/>
      <c r="L54" s="122"/>
      <c r="M54" s="128"/>
      <c r="N54" s="96"/>
      <c r="O54" s="101"/>
      <c r="P54" s="38"/>
      <c r="Q54" s="38"/>
      <c r="R54" s="38"/>
      <c r="S54" s="38"/>
    </row>
    <row r="55" spans="1:19" ht="15" customHeight="1">
      <c r="A55" s="230" t="s">
        <v>200</v>
      </c>
      <c r="B55" s="278"/>
      <c r="C55" s="30">
        <f>SUM(C56:C61)</f>
        <v>488</v>
      </c>
      <c r="D55" s="30">
        <f aca="true" t="shared" si="17" ref="D55:J55">SUM(D56:D61)</f>
        <v>2032</v>
      </c>
      <c r="E55" s="30">
        <f t="shared" si="17"/>
        <v>2762589</v>
      </c>
      <c r="F55" s="30">
        <f t="shared" si="17"/>
        <v>32</v>
      </c>
      <c r="G55" s="30">
        <f t="shared" si="17"/>
        <v>140</v>
      </c>
      <c r="H55" s="30">
        <v>424585</v>
      </c>
      <c r="I55" s="30">
        <f t="shared" si="17"/>
        <v>456</v>
      </c>
      <c r="J55" s="30">
        <f t="shared" si="17"/>
        <v>1892</v>
      </c>
      <c r="K55" s="30">
        <v>2338004</v>
      </c>
      <c r="L55" s="122"/>
      <c r="M55" s="230" t="s">
        <v>200</v>
      </c>
      <c r="N55" s="278"/>
      <c r="O55" s="30">
        <f>SUM(O56:O61)</f>
        <v>35</v>
      </c>
      <c r="P55" s="30">
        <f>SUM(P56:P61)</f>
        <v>448</v>
      </c>
      <c r="Q55" s="24" t="s">
        <v>280</v>
      </c>
      <c r="R55" s="24" t="s">
        <v>281</v>
      </c>
      <c r="S55" s="24" t="s">
        <v>282</v>
      </c>
    </row>
    <row r="56" spans="1:19" ht="15" customHeight="1">
      <c r="A56" s="18"/>
      <c r="B56" s="96" t="s">
        <v>201</v>
      </c>
      <c r="C56" s="49">
        <f aca="true" t="shared" si="18" ref="C56:E58">SUM(F56,I56)</f>
        <v>70</v>
      </c>
      <c r="D56" s="49">
        <f t="shared" si="18"/>
        <v>336</v>
      </c>
      <c r="E56" s="49">
        <f t="shared" si="18"/>
        <v>654773</v>
      </c>
      <c r="F56" s="107">
        <v>6</v>
      </c>
      <c r="G56" s="107">
        <v>33</v>
      </c>
      <c r="H56" s="107">
        <v>133265</v>
      </c>
      <c r="I56" s="107">
        <v>64</v>
      </c>
      <c r="J56" s="107">
        <v>303</v>
      </c>
      <c r="K56" s="107">
        <v>521508</v>
      </c>
      <c r="L56" s="122"/>
      <c r="M56" s="18"/>
      <c r="N56" s="96" t="s">
        <v>201</v>
      </c>
      <c r="O56" s="103">
        <v>1</v>
      </c>
      <c r="P56" s="103">
        <v>51</v>
      </c>
      <c r="Q56" s="103" t="s">
        <v>279</v>
      </c>
      <c r="R56" s="103" t="s">
        <v>279</v>
      </c>
      <c r="S56" s="103" t="s">
        <v>279</v>
      </c>
    </row>
    <row r="57" spans="1:19" ht="15" customHeight="1">
      <c r="A57" s="18"/>
      <c r="B57" s="96" t="s">
        <v>202</v>
      </c>
      <c r="C57" s="49">
        <f t="shared" si="18"/>
        <v>72</v>
      </c>
      <c r="D57" s="49">
        <f t="shared" si="18"/>
        <v>219</v>
      </c>
      <c r="E57" s="49">
        <f t="shared" si="18"/>
        <v>322642</v>
      </c>
      <c r="F57" s="107">
        <v>11</v>
      </c>
      <c r="G57" s="107">
        <v>46</v>
      </c>
      <c r="H57" s="107">
        <v>138532</v>
      </c>
      <c r="I57" s="107">
        <v>61</v>
      </c>
      <c r="J57" s="107">
        <v>173</v>
      </c>
      <c r="K57" s="107">
        <v>184110</v>
      </c>
      <c r="L57" s="122"/>
      <c r="M57" s="18"/>
      <c r="N57" s="96" t="s">
        <v>202</v>
      </c>
      <c r="O57" s="103" t="s">
        <v>278</v>
      </c>
      <c r="P57" s="103" t="s">
        <v>278</v>
      </c>
      <c r="Q57" s="103" t="s">
        <v>278</v>
      </c>
      <c r="R57" s="103" t="s">
        <v>278</v>
      </c>
      <c r="S57" s="103" t="s">
        <v>278</v>
      </c>
    </row>
    <row r="58" spans="1:19" ht="15" customHeight="1">
      <c r="A58" s="18"/>
      <c r="B58" s="96" t="s">
        <v>203</v>
      </c>
      <c r="C58" s="49">
        <f t="shared" si="18"/>
        <v>130</v>
      </c>
      <c r="D58" s="49">
        <f t="shared" si="18"/>
        <v>503</v>
      </c>
      <c r="E58" s="49">
        <f t="shared" si="18"/>
        <v>463403</v>
      </c>
      <c r="F58" s="107">
        <v>7</v>
      </c>
      <c r="G58" s="107">
        <v>30</v>
      </c>
      <c r="H58" s="107">
        <v>40173</v>
      </c>
      <c r="I58" s="107">
        <v>123</v>
      </c>
      <c r="J58" s="107">
        <v>473</v>
      </c>
      <c r="K58" s="107">
        <v>423230</v>
      </c>
      <c r="L58" s="122"/>
      <c r="M58" s="18"/>
      <c r="N58" s="96" t="s">
        <v>203</v>
      </c>
      <c r="O58" s="103" t="s">
        <v>278</v>
      </c>
      <c r="P58" s="103" t="s">
        <v>278</v>
      </c>
      <c r="Q58" s="103" t="s">
        <v>278</v>
      </c>
      <c r="R58" s="103" t="s">
        <v>278</v>
      </c>
      <c r="S58" s="103" t="s">
        <v>278</v>
      </c>
    </row>
    <row r="59" spans="1:19" ht="15" customHeight="1">
      <c r="A59" s="18"/>
      <c r="B59" s="96" t="s">
        <v>204</v>
      </c>
      <c r="C59" s="49">
        <f aca="true" t="shared" si="19" ref="C59:D61">SUM(F59,I59)</f>
        <v>118</v>
      </c>
      <c r="D59" s="49">
        <f t="shared" si="19"/>
        <v>670</v>
      </c>
      <c r="E59" s="49">
        <v>990923</v>
      </c>
      <c r="F59" s="107">
        <v>1</v>
      </c>
      <c r="G59" s="107">
        <v>10</v>
      </c>
      <c r="H59" s="107" t="s">
        <v>279</v>
      </c>
      <c r="I59" s="107">
        <v>117</v>
      </c>
      <c r="J59" s="107">
        <v>660</v>
      </c>
      <c r="K59" s="107" t="s">
        <v>279</v>
      </c>
      <c r="L59" s="122"/>
      <c r="M59" s="18"/>
      <c r="N59" s="96" t="s">
        <v>204</v>
      </c>
      <c r="O59" s="103">
        <v>34</v>
      </c>
      <c r="P59" s="103">
        <v>397</v>
      </c>
      <c r="Q59" s="103" t="s">
        <v>280</v>
      </c>
      <c r="R59" s="103" t="s">
        <v>281</v>
      </c>
      <c r="S59" s="103" t="s">
        <v>282</v>
      </c>
    </row>
    <row r="60" spans="1:19" ht="15" customHeight="1">
      <c r="A60" s="18"/>
      <c r="B60" s="96" t="s">
        <v>205</v>
      </c>
      <c r="C60" s="49">
        <f t="shared" si="19"/>
        <v>34</v>
      </c>
      <c r="D60" s="49">
        <f t="shared" si="19"/>
        <v>107</v>
      </c>
      <c r="E60" s="49">
        <v>81097</v>
      </c>
      <c r="F60" s="107">
        <v>1</v>
      </c>
      <c r="G60" s="107">
        <v>5</v>
      </c>
      <c r="H60" s="107" t="s">
        <v>279</v>
      </c>
      <c r="I60" s="107">
        <v>33</v>
      </c>
      <c r="J60" s="107">
        <v>102</v>
      </c>
      <c r="K60" s="107" t="s">
        <v>279</v>
      </c>
      <c r="L60" s="122"/>
      <c r="M60" s="18"/>
      <c r="N60" s="96" t="s">
        <v>205</v>
      </c>
      <c r="O60" s="103" t="s">
        <v>278</v>
      </c>
      <c r="P60" s="103" t="s">
        <v>278</v>
      </c>
      <c r="Q60" s="103" t="s">
        <v>278</v>
      </c>
      <c r="R60" s="103" t="s">
        <v>278</v>
      </c>
      <c r="S60" s="103" t="s">
        <v>278</v>
      </c>
    </row>
    <row r="61" spans="1:19" ht="15" customHeight="1">
      <c r="A61" s="18"/>
      <c r="B61" s="96" t="s">
        <v>206</v>
      </c>
      <c r="C61" s="49">
        <f t="shared" si="19"/>
        <v>64</v>
      </c>
      <c r="D61" s="49">
        <f t="shared" si="19"/>
        <v>197</v>
      </c>
      <c r="E61" s="49">
        <v>249751</v>
      </c>
      <c r="F61" s="107">
        <v>6</v>
      </c>
      <c r="G61" s="107">
        <v>16</v>
      </c>
      <c r="H61" s="107" t="s">
        <v>279</v>
      </c>
      <c r="I61" s="107">
        <v>58</v>
      </c>
      <c r="J61" s="107">
        <v>181</v>
      </c>
      <c r="K61" s="107" t="s">
        <v>279</v>
      </c>
      <c r="L61" s="122"/>
      <c r="M61" s="18"/>
      <c r="N61" s="96" t="s">
        <v>206</v>
      </c>
      <c r="O61" s="103" t="s">
        <v>278</v>
      </c>
      <c r="P61" s="103" t="s">
        <v>278</v>
      </c>
      <c r="Q61" s="103" t="s">
        <v>278</v>
      </c>
      <c r="R61" s="103" t="s">
        <v>278</v>
      </c>
      <c r="S61" s="103" t="s">
        <v>278</v>
      </c>
    </row>
    <row r="62" spans="1:19" ht="15" customHeight="1">
      <c r="A62" s="18"/>
      <c r="B62" s="96"/>
      <c r="C62" s="45"/>
      <c r="D62" s="45"/>
      <c r="E62" s="45"/>
      <c r="F62" s="45"/>
      <c r="G62" s="45"/>
      <c r="H62" s="45"/>
      <c r="I62" s="45"/>
      <c r="J62" s="45"/>
      <c r="K62" s="45"/>
      <c r="L62" s="122"/>
      <c r="M62" s="18"/>
      <c r="N62" s="96"/>
      <c r="O62" s="123"/>
      <c r="P62" s="45"/>
      <c r="Q62" s="45"/>
      <c r="R62" s="45"/>
      <c r="S62" s="45"/>
    </row>
    <row r="63" spans="1:19" ht="15" customHeight="1">
      <c r="A63" s="230" t="s">
        <v>207</v>
      </c>
      <c r="B63" s="278"/>
      <c r="C63" s="30">
        <f>SUM(C64:C67)</f>
        <v>703</v>
      </c>
      <c r="D63" s="30">
        <f aca="true" t="shared" si="20" ref="D63:J63">SUM(D64:D67)</f>
        <v>2639</v>
      </c>
      <c r="E63" s="30">
        <f t="shared" si="20"/>
        <v>4527199</v>
      </c>
      <c r="F63" s="30">
        <f t="shared" si="20"/>
        <v>61</v>
      </c>
      <c r="G63" s="30">
        <f t="shared" si="20"/>
        <v>291</v>
      </c>
      <c r="H63" s="30">
        <v>1203322</v>
      </c>
      <c r="I63" s="30">
        <f t="shared" si="20"/>
        <v>642</v>
      </c>
      <c r="J63" s="30">
        <f t="shared" si="20"/>
        <v>2348</v>
      </c>
      <c r="K63" s="30">
        <v>3323877</v>
      </c>
      <c r="L63" s="122"/>
      <c r="M63" s="230" t="s">
        <v>207</v>
      </c>
      <c r="N63" s="278"/>
      <c r="O63" s="30">
        <f>SUM(O64:O67)</f>
        <v>17</v>
      </c>
      <c r="P63" s="30">
        <f>SUM(P64:P67)</f>
        <v>257</v>
      </c>
      <c r="Q63" s="30">
        <f>SUM(Q64:Q67)</f>
        <v>660879</v>
      </c>
      <c r="R63" s="130" t="s">
        <v>278</v>
      </c>
      <c r="S63" s="30">
        <f>SUM(S64:S67)</f>
        <v>15224</v>
      </c>
    </row>
    <row r="64" spans="1:19" ht="15" customHeight="1">
      <c r="A64" s="18"/>
      <c r="B64" s="96" t="s">
        <v>208</v>
      </c>
      <c r="C64" s="49">
        <f>SUM(F64,I64)</f>
        <v>230</v>
      </c>
      <c r="D64" s="49">
        <f>SUM(G64,J64)</f>
        <v>986</v>
      </c>
      <c r="E64" s="49">
        <f>SUM(H64,K64)</f>
        <v>2483137</v>
      </c>
      <c r="F64" s="107">
        <v>33</v>
      </c>
      <c r="G64" s="107">
        <v>151</v>
      </c>
      <c r="H64" s="107">
        <v>936686</v>
      </c>
      <c r="I64" s="107">
        <v>197</v>
      </c>
      <c r="J64" s="107">
        <v>835</v>
      </c>
      <c r="K64" s="107">
        <v>1546451</v>
      </c>
      <c r="L64" s="122"/>
      <c r="M64" s="18"/>
      <c r="N64" s="96" t="s">
        <v>208</v>
      </c>
      <c r="O64" s="124">
        <v>5</v>
      </c>
      <c r="P64" s="125">
        <v>102</v>
      </c>
      <c r="Q64" s="125">
        <v>403060</v>
      </c>
      <c r="R64" s="125" t="s">
        <v>278</v>
      </c>
      <c r="S64" s="103">
        <v>8916</v>
      </c>
    </row>
    <row r="65" spans="1:19" ht="15" customHeight="1">
      <c r="A65" s="18"/>
      <c r="B65" s="96" t="s">
        <v>209</v>
      </c>
      <c r="C65" s="49">
        <f aca="true" t="shared" si="21" ref="C65:D67">SUM(F65,I65)</f>
        <v>141</v>
      </c>
      <c r="D65" s="49">
        <f t="shared" si="21"/>
        <v>435</v>
      </c>
      <c r="E65" s="49">
        <v>408358</v>
      </c>
      <c r="F65" s="107">
        <v>5</v>
      </c>
      <c r="G65" s="107">
        <v>37</v>
      </c>
      <c r="H65" s="107" t="s">
        <v>279</v>
      </c>
      <c r="I65" s="107">
        <v>136</v>
      </c>
      <c r="J65" s="107">
        <v>398</v>
      </c>
      <c r="K65" s="107" t="s">
        <v>279</v>
      </c>
      <c r="L65" s="122"/>
      <c r="M65" s="18"/>
      <c r="N65" s="96" t="s">
        <v>209</v>
      </c>
      <c r="O65" s="124" t="s">
        <v>278</v>
      </c>
      <c r="P65" s="125" t="s">
        <v>278</v>
      </c>
      <c r="Q65" s="125" t="s">
        <v>278</v>
      </c>
      <c r="R65" s="125" t="s">
        <v>278</v>
      </c>
      <c r="S65" s="103" t="s">
        <v>278</v>
      </c>
    </row>
    <row r="66" spans="1:19" ht="15" customHeight="1">
      <c r="A66" s="18"/>
      <c r="B66" s="96" t="s">
        <v>210</v>
      </c>
      <c r="C66" s="49">
        <f t="shared" si="21"/>
        <v>257</v>
      </c>
      <c r="D66" s="49">
        <f t="shared" si="21"/>
        <v>981</v>
      </c>
      <c r="E66" s="49">
        <f>SUM(H66,K66)</f>
        <v>1318291</v>
      </c>
      <c r="F66" s="107">
        <v>22</v>
      </c>
      <c r="G66" s="107">
        <v>97</v>
      </c>
      <c r="H66" s="107">
        <v>203496</v>
      </c>
      <c r="I66" s="107">
        <v>235</v>
      </c>
      <c r="J66" s="107">
        <v>884</v>
      </c>
      <c r="K66" s="107">
        <v>1114795</v>
      </c>
      <c r="L66" s="122"/>
      <c r="M66" s="18"/>
      <c r="N66" s="96" t="s">
        <v>210</v>
      </c>
      <c r="O66" s="124">
        <v>12</v>
      </c>
      <c r="P66" s="125">
        <v>155</v>
      </c>
      <c r="Q66" s="125">
        <v>257819</v>
      </c>
      <c r="R66" s="125" t="s">
        <v>278</v>
      </c>
      <c r="S66" s="103">
        <v>6308</v>
      </c>
    </row>
    <row r="67" spans="1:19" ht="15" customHeight="1">
      <c r="A67" s="18"/>
      <c r="B67" s="96" t="s">
        <v>211</v>
      </c>
      <c r="C67" s="49">
        <f t="shared" si="21"/>
        <v>75</v>
      </c>
      <c r="D67" s="49">
        <f t="shared" si="21"/>
        <v>237</v>
      </c>
      <c r="E67" s="49">
        <v>317413</v>
      </c>
      <c r="F67" s="107">
        <v>1</v>
      </c>
      <c r="G67" s="107">
        <v>6</v>
      </c>
      <c r="H67" s="107" t="s">
        <v>279</v>
      </c>
      <c r="I67" s="107">
        <v>74</v>
      </c>
      <c r="J67" s="107">
        <v>231</v>
      </c>
      <c r="K67" s="107" t="s">
        <v>279</v>
      </c>
      <c r="L67" s="122"/>
      <c r="M67" s="18"/>
      <c r="N67" s="96" t="s">
        <v>211</v>
      </c>
      <c r="O67" s="124" t="s">
        <v>278</v>
      </c>
      <c r="P67" s="125" t="s">
        <v>278</v>
      </c>
      <c r="Q67" s="125" t="s">
        <v>278</v>
      </c>
      <c r="R67" s="125" t="s">
        <v>278</v>
      </c>
      <c r="S67" s="103" t="s">
        <v>278</v>
      </c>
    </row>
    <row r="68" spans="1:19" ht="15" customHeight="1">
      <c r="A68" s="18"/>
      <c r="B68" s="96"/>
      <c r="C68" s="45"/>
      <c r="D68" s="45"/>
      <c r="E68" s="45"/>
      <c r="F68" s="45"/>
      <c r="G68" s="45"/>
      <c r="H68" s="45"/>
      <c r="I68" s="45"/>
      <c r="J68" s="45"/>
      <c r="K68" s="45"/>
      <c r="L68" s="122"/>
      <c r="M68" s="18"/>
      <c r="N68" s="96"/>
      <c r="O68" s="123"/>
      <c r="P68" s="45"/>
      <c r="Q68" s="45"/>
      <c r="R68" s="45"/>
      <c r="S68" s="45"/>
    </row>
    <row r="69" spans="1:19" ht="15" customHeight="1">
      <c r="A69" s="230" t="s">
        <v>212</v>
      </c>
      <c r="B69" s="278"/>
      <c r="C69" s="30">
        <f aca="true" t="shared" si="22" ref="C69:K69">SUM(C70)</f>
        <v>156</v>
      </c>
      <c r="D69" s="30">
        <f t="shared" si="22"/>
        <v>536</v>
      </c>
      <c r="E69" s="30">
        <f t="shared" si="22"/>
        <v>1084351</v>
      </c>
      <c r="F69" s="30">
        <f t="shared" si="22"/>
        <v>20</v>
      </c>
      <c r="G69" s="30">
        <f t="shared" si="22"/>
        <v>62</v>
      </c>
      <c r="H69" s="30">
        <f t="shared" si="22"/>
        <v>585648</v>
      </c>
      <c r="I69" s="30">
        <f t="shared" si="22"/>
        <v>136</v>
      </c>
      <c r="J69" s="30">
        <f t="shared" si="22"/>
        <v>474</v>
      </c>
      <c r="K69" s="30">
        <f t="shared" si="22"/>
        <v>498703</v>
      </c>
      <c r="L69" s="122"/>
      <c r="M69" s="230" t="s">
        <v>212</v>
      </c>
      <c r="N69" s="278"/>
      <c r="O69" s="130" t="s">
        <v>278</v>
      </c>
      <c r="P69" s="130" t="s">
        <v>278</v>
      </c>
      <c r="Q69" s="130" t="s">
        <v>278</v>
      </c>
      <c r="R69" s="130" t="s">
        <v>278</v>
      </c>
      <c r="S69" s="130" t="s">
        <v>278</v>
      </c>
    </row>
    <row r="70" spans="1:19" ht="15" customHeight="1">
      <c r="A70" s="20"/>
      <c r="B70" s="99" t="s">
        <v>213</v>
      </c>
      <c r="C70" s="197">
        <f>SUM(F70,I70)</f>
        <v>156</v>
      </c>
      <c r="D70" s="198">
        <f>SUM(G70,J70)</f>
        <v>536</v>
      </c>
      <c r="E70" s="198">
        <f>SUM(H70,K70)</f>
        <v>1084351</v>
      </c>
      <c r="F70" s="110">
        <v>20</v>
      </c>
      <c r="G70" s="110">
        <v>62</v>
      </c>
      <c r="H70" s="110">
        <v>585648</v>
      </c>
      <c r="I70" s="110">
        <v>136</v>
      </c>
      <c r="J70" s="110">
        <v>474</v>
      </c>
      <c r="K70" s="110">
        <v>498703</v>
      </c>
      <c r="L70" s="122"/>
      <c r="M70" s="20"/>
      <c r="N70" s="99" t="s">
        <v>213</v>
      </c>
      <c r="O70" s="129" t="s">
        <v>278</v>
      </c>
      <c r="P70" s="111" t="s">
        <v>278</v>
      </c>
      <c r="Q70" s="111" t="s">
        <v>278</v>
      </c>
      <c r="R70" s="111" t="s">
        <v>278</v>
      </c>
      <c r="S70" s="111" t="s">
        <v>278</v>
      </c>
    </row>
    <row r="71" spans="1:13" ht="15" customHeight="1">
      <c r="A71" s="134" t="s">
        <v>355</v>
      </c>
      <c r="L71" s="122"/>
      <c r="M71" s="134" t="s">
        <v>360</v>
      </c>
    </row>
    <row r="72" spans="1:13" ht="15" customHeight="1">
      <c r="A72" s="40" t="s">
        <v>288</v>
      </c>
      <c r="M72" s="134" t="s">
        <v>359</v>
      </c>
    </row>
    <row r="73" ht="15" customHeight="1">
      <c r="M73" s="40" t="s">
        <v>288</v>
      </c>
    </row>
  </sheetData>
  <sheetProtection/>
  <mergeCells count="63">
    <mergeCell ref="A42:B42"/>
    <mergeCell ref="M42:N42"/>
    <mergeCell ref="A69:B69"/>
    <mergeCell ref="M69:N69"/>
    <mergeCell ref="A55:B55"/>
    <mergeCell ref="M55:N55"/>
    <mergeCell ref="A63:B63"/>
    <mergeCell ref="M63:N63"/>
    <mergeCell ref="A49:B49"/>
    <mergeCell ref="M49:N49"/>
    <mergeCell ref="A32:B32"/>
    <mergeCell ref="M32:N32"/>
    <mergeCell ref="A21:B21"/>
    <mergeCell ref="M21:N21"/>
    <mergeCell ref="A23:B23"/>
    <mergeCell ref="M23:N23"/>
    <mergeCell ref="M17:N17"/>
    <mergeCell ref="A18:B18"/>
    <mergeCell ref="M18:N18"/>
    <mergeCell ref="A19:B19"/>
    <mergeCell ref="M19:N19"/>
    <mergeCell ref="A26:B26"/>
    <mergeCell ref="M26:N26"/>
    <mergeCell ref="M12:N12"/>
    <mergeCell ref="A13:B13"/>
    <mergeCell ref="M13:N13"/>
    <mergeCell ref="A20:B20"/>
    <mergeCell ref="M20:N20"/>
    <mergeCell ref="A15:B15"/>
    <mergeCell ref="M15:N15"/>
    <mergeCell ref="A16:B16"/>
    <mergeCell ref="M16:N16"/>
    <mergeCell ref="A17:B17"/>
    <mergeCell ref="A14:B14"/>
    <mergeCell ref="M14:N14"/>
    <mergeCell ref="J6:J7"/>
    <mergeCell ref="A8:B8"/>
    <mergeCell ref="M8:N8"/>
    <mergeCell ref="M9:N9"/>
    <mergeCell ref="A10:B10"/>
    <mergeCell ref="M10:N10"/>
    <mergeCell ref="M11:N11"/>
    <mergeCell ref="A12:B12"/>
    <mergeCell ref="Q5:Q7"/>
    <mergeCell ref="R5:R7"/>
    <mergeCell ref="S5:S7"/>
    <mergeCell ref="C6:C7"/>
    <mergeCell ref="D6:D7"/>
    <mergeCell ref="E6:E7"/>
    <mergeCell ref="F6:F7"/>
    <mergeCell ref="G6:G7"/>
    <mergeCell ref="H6:H7"/>
    <mergeCell ref="I6:I7"/>
    <mergeCell ref="A2:K2"/>
    <mergeCell ref="M2:S2"/>
    <mergeCell ref="A5:B7"/>
    <mergeCell ref="C5:E5"/>
    <mergeCell ref="F5:H5"/>
    <mergeCell ref="I5:K5"/>
    <mergeCell ref="K6:K7"/>
    <mergeCell ref="M5:N7"/>
    <mergeCell ref="O5:O7"/>
    <mergeCell ref="P5:P7"/>
  </mergeCells>
  <printOptions/>
  <pageMargins left="1.3779527559055118" right="0" top="0.984251968503937" bottom="0.984251968503937" header="0.5118110236220472" footer="0.5118110236220472"/>
  <pageSetup fitToHeight="1" fitToWidth="1" horizontalDpi="600" verticalDpi="600" orientation="landscape" paperSize="8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97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5.5" style="40" customWidth="1"/>
    <col min="2" max="9" width="12.59765625" style="40" customWidth="1"/>
    <col min="10" max="10" width="3.09765625" style="40" customWidth="1"/>
    <col min="11" max="12" width="3.09765625" style="67" customWidth="1"/>
    <col min="13" max="13" width="19.59765625" style="67" customWidth="1"/>
    <col min="14" max="14" width="5.09765625" style="67" customWidth="1"/>
    <col min="15" max="15" width="8.59765625" style="40" customWidth="1"/>
    <col min="16" max="16" width="13" style="40" customWidth="1"/>
    <col min="17" max="17" width="12.8984375" style="40" customWidth="1"/>
    <col min="18" max="18" width="12.3984375" style="40" customWidth="1"/>
    <col min="19" max="19" width="13.5" style="40" customWidth="1"/>
    <col min="20" max="22" width="10.8984375" style="40" customWidth="1"/>
    <col min="23" max="23" width="12.19921875" style="40" customWidth="1"/>
    <col min="24" max="25" width="10.59765625" style="40" customWidth="1"/>
    <col min="26" max="27" width="2.59765625" style="40" customWidth="1"/>
    <col min="28" max="16384" width="10.59765625" style="40" customWidth="1"/>
  </cols>
  <sheetData>
    <row r="1" spans="1:23" s="35" customFormat="1" ht="19.5" customHeight="1">
      <c r="A1" s="21" t="s">
        <v>214</v>
      </c>
      <c r="B1" s="21"/>
      <c r="K1" s="36"/>
      <c r="L1" s="36"/>
      <c r="M1" s="36"/>
      <c r="N1" s="36"/>
      <c r="W1" s="3" t="s">
        <v>215</v>
      </c>
    </row>
    <row r="2" spans="2:229" s="37" customFormat="1" ht="19.5" customHeight="1">
      <c r="B2" s="131" t="s">
        <v>216</v>
      </c>
      <c r="C2" s="31"/>
      <c r="D2" s="31"/>
      <c r="E2" s="31"/>
      <c r="F2" s="31"/>
      <c r="G2" s="31"/>
      <c r="H2" s="31"/>
      <c r="I2" s="22"/>
      <c r="J2" s="216" t="s">
        <v>217</v>
      </c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38"/>
      <c r="Y2" s="22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</row>
    <row r="3" spans="1:229" s="37" customFormat="1" ht="19.5" customHeight="1">
      <c r="A3" s="315" t="s">
        <v>218</v>
      </c>
      <c r="B3" s="315"/>
      <c r="C3" s="315"/>
      <c r="D3" s="315"/>
      <c r="E3" s="315"/>
      <c r="F3" s="315"/>
      <c r="G3" s="315"/>
      <c r="H3" s="315"/>
      <c r="I3" s="23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38"/>
      <c r="Y3" s="22"/>
      <c r="Z3" s="39"/>
      <c r="AA3" s="39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</row>
    <row r="4" spans="3:23" ht="18" customHeight="1" thickBot="1">
      <c r="C4" s="41"/>
      <c r="D4" s="41"/>
      <c r="E4" s="41"/>
      <c r="F4" s="41"/>
      <c r="G4" s="41"/>
      <c r="H4" s="42" t="s">
        <v>219</v>
      </c>
      <c r="K4" s="40"/>
      <c r="L4" s="40"/>
      <c r="M4" s="40"/>
      <c r="N4" s="40"/>
      <c r="W4" s="43" t="s">
        <v>220</v>
      </c>
    </row>
    <row r="5" spans="1:23" ht="21.75" customHeight="1">
      <c r="A5" s="292" t="s">
        <v>221</v>
      </c>
      <c r="B5" s="289" t="s">
        <v>292</v>
      </c>
      <c r="C5" s="292" t="s">
        <v>222</v>
      </c>
      <c r="D5" s="289" t="s">
        <v>223</v>
      </c>
      <c r="E5" s="255" t="s">
        <v>224</v>
      </c>
      <c r="F5" s="289" t="s">
        <v>225</v>
      </c>
      <c r="G5" s="289" t="s">
        <v>293</v>
      </c>
      <c r="H5" s="290" t="s">
        <v>226</v>
      </c>
      <c r="I5" s="284"/>
      <c r="J5" s="285" t="s">
        <v>294</v>
      </c>
      <c r="K5" s="285"/>
      <c r="L5" s="285"/>
      <c r="M5" s="286"/>
      <c r="N5" s="297" t="s">
        <v>227</v>
      </c>
      <c r="O5" s="298" t="s">
        <v>228</v>
      </c>
      <c r="P5" s="233" t="s">
        <v>229</v>
      </c>
      <c r="Q5" s="293" t="s">
        <v>230</v>
      </c>
      <c r="R5" s="293" t="s">
        <v>231</v>
      </c>
      <c r="S5" s="293" t="s">
        <v>232</v>
      </c>
      <c r="T5" s="293" t="s">
        <v>233</v>
      </c>
      <c r="U5" s="293" t="s">
        <v>234</v>
      </c>
      <c r="V5" s="293" t="s">
        <v>235</v>
      </c>
      <c r="W5" s="294" t="s">
        <v>236</v>
      </c>
    </row>
    <row r="6" spans="1:23" ht="21.75" customHeight="1">
      <c r="A6" s="235"/>
      <c r="B6" s="273"/>
      <c r="C6" s="235"/>
      <c r="D6" s="248"/>
      <c r="E6" s="257"/>
      <c r="F6" s="248"/>
      <c r="G6" s="248"/>
      <c r="H6" s="291"/>
      <c r="I6" s="249"/>
      <c r="J6" s="287"/>
      <c r="K6" s="287"/>
      <c r="L6" s="287"/>
      <c r="M6" s="288"/>
      <c r="N6" s="257"/>
      <c r="O6" s="299"/>
      <c r="P6" s="235"/>
      <c r="Q6" s="248"/>
      <c r="R6" s="248"/>
      <c r="S6" s="248"/>
      <c r="T6" s="248"/>
      <c r="U6" s="248"/>
      <c r="V6" s="248"/>
      <c r="W6" s="291"/>
    </row>
    <row r="7" spans="1:23" ht="21.75" customHeight="1">
      <c r="A7" s="140" t="s">
        <v>361</v>
      </c>
      <c r="B7" s="143">
        <v>7</v>
      </c>
      <c r="C7" s="143">
        <v>67537</v>
      </c>
      <c r="D7" s="143">
        <v>28268</v>
      </c>
      <c r="E7" s="143">
        <v>7816</v>
      </c>
      <c r="F7" s="143">
        <v>6800</v>
      </c>
      <c r="G7" s="143">
        <v>14812</v>
      </c>
      <c r="H7" s="143">
        <v>940</v>
      </c>
      <c r="I7" s="49"/>
      <c r="J7" s="50"/>
      <c r="K7" s="300" t="s">
        <v>377</v>
      </c>
      <c r="L7" s="301"/>
      <c r="M7" s="302"/>
      <c r="N7" s="51" t="s">
        <v>50</v>
      </c>
      <c r="O7" s="149" t="s">
        <v>379</v>
      </c>
      <c r="P7" s="147">
        <f>SUM(Q7:W7)</f>
        <v>24138665</v>
      </c>
      <c r="Q7" s="147">
        <v>11669991</v>
      </c>
      <c r="R7" s="147">
        <v>5741544</v>
      </c>
      <c r="S7" s="147">
        <v>4613139</v>
      </c>
      <c r="T7" s="147">
        <v>207171</v>
      </c>
      <c r="U7" s="147">
        <v>157916</v>
      </c>
      <c r="V7" s="147">
        <v>209736</v>
      </c>
      <c r="W7" s="147">
        <v>1539168</v>
      </c>
    </row>
    <row r="8" spans="1:23" ht="21.75" customHeight="1">
      <c r="A8" s="141" t="s">
        <v>362</v>
      </c>
      <c r="B8" s="137">
        <v>5</v>
      </c>
      <c r="C8" s="137">
        <v>66043</v>
      </c>
      <c r="D8" s="137">
        <v>27615</v>
      </c>
      <c r="E8" s="137">
        <v>7579</v>
      </c>
      <c r="F8" s="137">
        <v>6449</v>
      </c>
      <c r="G8" s="137">
        <v>14782</v>
      </c>
      <c r="H8" s="137">
        <v>920</v>
      </c>
      <c r="I8" s="49"/>
      <c r="J8" s="52"/>
      <c r="K8" s="303" t="s">
        <v>378</v>
      </c>
      <c r="L8" s="304"/>
      <c r="M8" s="305"/>
      <c r="N8" s="53" t="s">
        <v>50</v>
      </c>
      <c r="O8" s="54" t="s">
        <v>50</v>
      </c>
      <c r="P8" s="144">
        <f>SUM(Q8:W8)</f>
        <v>18464857</v>
      </c>
      <c r="Q8" s="144">
        <v>10557166</v>
      </c>
      <c r="R8" s="144">
        <v>4187566</v>
      </c>
      <c r="S8" s="144">
        <v>3063002</v>
      </c>
      <c r="T8" s="144">
        <v>232654</v>
      </c>
      <c r="U8" s="144">
        <v>210670</v>
      </c>
      <c r="V8" s="144">
        <v>154974</v>
      </c>
      <c r="W8" s="144">
        <v>58825</v>
      </c>
    </row>
    <row r="9" spans="1:28" ht="21.75" customHeight="1">
      <c r="A9" s="141" t="s">
        <v>363</v>
      </c>
      <c r="B9" s="137">
        <v>5</v>
      </c>
      <c r="C9" s="137">
        <v>63706</v>
      </c>
      <c r="D9" s="137">
        <v>25883</v>
      </c>
      <c r="E9" s="137">
        <v>15571</v>
      </c>
      <c r="F9" s="137">
        <v>6731</v>
      </c>
      <c r="G9" s="137">
        <v>14662</v>
      </c>
      <c r="H9" s="137">
        <v>861</v>
      </c>
      <c r="I9" s="49"/>
      <c r="J9" s="32"/>
      <c r="K9" s="306" t="s">
        <v>385</v>
      </c>
      <c r="L9" s="307"/>
      <c r="M9" s="308"/>
      <c r="N9" s="55" t="s">
        <v>50</v>
      </c>
      <c r="O9" s="56" t="s">
        <v>0</v>
      </c>
      <c r="P9" s="172">
        <f>SUM(P11,P13,P24,P26,P28,P35,P37,P46)</f>
        <v>17971318</v>
      </c>
      <c r="Q9" s="172">
        <f aca="true" t="shared" si="0" ref="Q9:W9">SUM(Q11,Q13,Q24,Q26,Q28,Q35,Q37,Q46)</f>
        <v>10846040</v>
      </c>
      <c r="R9" s="172">
        <f t="shared" si="0"/>
        <v>4026112</v>
      </c>
      <c r="S9" s="172">
        <f t="shared" si="0"/>
        <v>2575681</v>
      </c>
      <c r="T9" s="172">
        <f t="shared" si="0"/>
        <v>64555</v>
      </c>
      <c r="U9" s="172">
        <f t="shared" si="0"/>
        <v>170395</v>
      </c>
      <c r="V9" s="172">
        <f t="shared" si="0"/>
        <v>144220</v>
      </c>
      <c r="W9" s="172">
        <f t="shared" si="0"/>
        <v>144315</v>
      </c>
      <c r="Z9" s="309"/>
      <c r="AA9" s="309"/>
      <c r="AB9" s="309"/>
    </row>
    <row r="10" spans="1:23" ht="21.75" customHeight="1">
      <c r="A10" s="141" t="s">
        <v>364</v>
      </c>
      <c r="B10" s="137">
        <v>5</v>
      </c>
      <c r="C10" s="137">
        <v>61040</v>
      </c>
      <c r="D10" s="137">
        <v>24011</v>
      </c>
      <c r="E10" s="137">
        <v>15830</v>
      </c>
      <c r="F10" s="137">
        <v>5945</v>
      </c>
      <c r="G10" s="137">
        <v>14420</v>
      </c>
      <c r="H10" s="137">
        <v>834</v>
      </c>
      <c r="I10" s="49"/>
      <c r="J10" s="37"/>
      <c r="K10" s="37"/>
      <c r="L10" s="37"/>
      <c r="M10" s="57"/>
      <c r="N10" s="58"/>
      <c r="O10" s="59"/>
      <c r="P10" s="60"/>
      <c r="Q10" s="60"/>
      <c r="R10" s="60"/>
      <c r="S10" s="60"/>
      <c r="T10" s="60"/>
      <c r="U10" s="60"/>
      <c r="V10" s="60"/>
      <c r="W10" s="60"/>
    </row>
    <row r="11" spans="1:23" ht="21.75" customHeight="1">
      <c r="A11" s="142" t="s">
        <v>384</v>
      </c>
      <c r="B11" s="200">
        <f>SUM(B26)</f>
        <v>5</v>
      </c>
      <c r="C11" s="200">
        <f aca="true" t="shared" si="1" ref="C11:H11">SUM(C13:C26)</f>
        <v>63373.799999999996</v>
      </c>
      <c r="D11" s="200">
        <f t="shared" si="1"/>
        <v>25340.700000000004</v>
      </c>
      <c r="E11" s="200">
        <f t="shared" si="1"/>
        <v>16929.149999999998</v>
      </c>
      <c r="F11" s="200">
        <f t="shared" si="1"/>
        <v>5413.8</v>
      </c>
      <c r="G11" s="200">
        <f t="shared" si="1"/>
        <v>14374.499999999998</v>
      </c>
      <c r="H11" s="200">
        <f t="shared" si="1"/>
        <v>1315.65</v>
      </c>
      <c r="I11" s="8"/>
      <c r="J11" s="52" t="s">
        <v>237</v>
      </c>
      <c r="K11" s="295" t="s">
        <v>238</v>
      </c>
      <c r="L11" s="295"/>
      <c r="M11" s="296"/>
      <c r="N11" s="58" t="s">
        <v>50</v>
      </c>
      <c r="O11" s="63" t="s">
        <v>0</v>
      </c>
      <c r="P11" s="144">
        <f>SUM(Q11:W11)</f>
        <v>11021</v>
      </c>
      <c r="Q11" s="64">
        <v>3510</v>
      </c>
      <c r="R11" s="64" t="s">
        <v>50</v>
      </c>
      <c r="S11" s="64">
        <v>7511</v>
      </c>
      <c r="T11" s="64" t="s">
        <v>50</v>
      </c>
      <c r="U11" s="64" t="s">
        <v>50</v>
      </c>
      <c r="V11" s="64" t="s">
        <v>50</v>
      </c>
      <c r="W11" s="64" t="s">
        <v>50</v>
      </c>
    </row>
    <row r="12" spans="1:23" ht="21.75" customHeight="1">
      <c r="A12" s="65"/>
      <c r="B12" s="144"/>
      <c r="C12" s="144"/>
      <c r="D12" s="144"/>
      <c r="E12" s="144"/>
      <c r="F12" s="144"/>
      <c r="G12" s="144"/>
      <c r="H12" s="144"/>
      <c r="I12" s="37"/>
      <c r="J12" s="47"/>
      <c r="K12" s="37"/>
      <c r="L12" s="37"/>
      <c r="M12" s="57"/>
      <c r="N12" s="58"/>
      <c r="O12" s="59"/>
      <c r="P12" s="60"/>
      <c r="Q12" s="60"/>
      <c r="R12" s="60"/>
      <c r="S12" s="60"/>
      <c r="T12" s="60"/>
      <c r="U12" s="60"/>
      <c r="V12" s="60"/>
      <c r="W12" s="60"/>
    </row>
    <row r="13" spans="1:23" ht="21.75" customHeight="1">
      <c r="A13" s="140" t="s">
        <v>365</v>
      </c>
      <c r="B13" s="137">
        <v>5</v>
      </c>
      <c r="C13" s="137">
        <v>4710.3</v>
      </c>
      <c r="D13" s="137">
        <v>2218.65</v>
      </c>
      <c r="E13" s="137">
        <v>1363.95</v>
      </c>
      <c r="F13" s="137">
        <v>291.9</v>
      </c>
      <c r="G13" s="137">
        <v>770.7</v>
      </c>
      <c r="H13" s="137">
        <v>65.1</v>
      </c>
      <c r="I13" s="49"/>
      <c r="J13" s="52" t="s">
        <v>239</v>
      </c>
      <c r="K13" s="295" t="s">
        <v>240</v>
      </c>
      <c r="L13" s="295"/>
      <c r="M13" s="296"/>
      <c r="N13" s="58" t="s">
        <v>50</v>
      </c>
      <c r="O13" s="63" t="s">
        <v>0</v>
      </c>
      <c r="P13" s="201">
        <f>SUM(P14:P15,P19:P22)</f>
        <v>4606812</v>
      </c>
      <c r="Q13" s="60">
        <f aca="true" t="shared" si="2" ref="Q13:V13">SUM(Q14:Q15,Q19:Q22)</f>
        <v>3822005</v>
      </c>
      <c r="R13" s="60">
        <f t="shared" si="2"/>
        <v>452030</v>
      </c>
      <c r="S13" s="60">
        <f t="shared" si="2"/>
        <v>266768</v>
      </c>
      <c r="T13" s="60">
        <f t="shared" si="2"/>
        <v>4596</v>
      </c>
      <c r="U13" s="60">
        <f t="shared" si="2"/>
        <v>22004</v>
      </c>
      <c r="V13" s="60">
        <f t="shared" si="2"/>
        <v>39409</v>
      </c>
      <c r="W13" s="64" t="s">
        <v>50</v>
      </c>
    </row>
    <row r="14" spans="1:23" ht="21.75" customHeight="1">
      <c r="A14" s="141" t="s">
        <v>366</v>
      </c>
      <c r="B14" s="137">
        <v>5</v>
      </c>
      <c r="C14" s="137">
        <v>4030.95</v>
      </c>
      <c r="D14" s="137">
        <v>1536.15</v>
      </c>
      <c r="E14" s="137">
        <v>1140.3</v>
      </c>
      <c r="F14" s="137">
        <v>391.65</v>
      </c>
      <c r="G14" s="137">
        <v>914.55</v>
      </c>
      <c r="H14" s="137">
        <v>48.3</v>
      </c>
      <c r="I14" s="49"/>
      <c r="J14" s="37"/>
      <c r="K14" s="37" t="s">
        <v>241</v>
      </c>
      <c r="L14" s="295" t="s">
        <v>242</v>
      </c>
      <c r="M14" s="296"/>
      <c r="N14" s="58" t="s">
        <v>243</v>
      </c>
      <c r="O14" s="59">
        <v>4193</v>
      </c>
      <c r="P14" s="202">
        <f>SUM(Q14:W14)</f>
        <v>170700</v>
      </c>
      <c r="Q14" s="60">
        <v>165537</v>
      </c>
      <c r="R14" s="60">
        <v>3081</v>
      </c>
      <c r="S14" s="64">
        <v>1687</v>
      </c>
      <c r="T14" s="60">
        <v>349</v>
      </c>
      <c r="U14" s="64" t="s">
        <v>50</v>
      </c>
      <c r="V14" s="64">
        <v>46</v>
      </c>
      <c r="W14" s="64" t="s">
        <v>50</v>
      </c>
    </row>
    <row r="15" spans="1:23" ht="21.75" customHeight="1">
      <c r="A15" s="141" t="s">
        <v>367</v>
      </c>
      <c r="B15" s="137">
        <v>5</v>
      </c>
      <c r="C15" s="137">
        <v>5337.15</v>
      </c>
      <c r="D15" s="137">
        <v>2313.15</v>
      </c>
      <c r="E15" s="137">
        <v>1480.5</v>
      </c>
      <c r="F15" s="137">
        <v>521.85</v>
      </c>
      <c r="G15" s="137">
        <v>950.25</v>
      </c>
      <c r="H15" s="137">
        <v>71.4</v>
      </c>
      <c r="I15" s="49"/>
      <c r="J15" s="37"/>
      <c r="K15" s="37" t="s">
        <v>244</v>
      </c>
      <c r="L15" s="295" t="s">
        <v>245</v>
      </c>
      <c r="M15" s="296"/>
      <c r="N15" s="150" t="s">
        <v>380</v>
      </c>
      <c r="O15" s="59">
        <v>178664</v>
      </c>
      <c r="P15" s="202">
        <f>SUM(P16:P18)</f>
        <v>4083398</v>
      </c>
      <c r="Q15" s="144">
        <f aca="true" t="shared" si="3" ref="Q15:V15">SUM(Q16:Q18)</f>
        <v>3349166</v>
      </c>
      <c r="R15" s="144">
        <f t="shared" si="3"/>
        <v>424585</v>
      </c>
      <c r="S15" s="144">
        <f t="shared" si="3"/>
        <v>250184</v>
      </c>
      <c r="T15" s="144">
        <f t="shared" si="3"/>
        <v>3587</v>
      </c>
      <c r="U15" s="144">
        <f t="shared" si="3"/>
        <v>20209</v>
      </c>
      <c r="V15" s="144">
        <f t="shared" si="3"/>
        <v>35667</v>
      </c>
      <c r="W15" s="64" t="s">
        <v>50</v>
      </c>
    </row>
    <row r="16" spans="1:23" ht="21.75" customHeight="1">
      <c r="A16" s="141" t="s">
        <v>368</v>
      </c>
      <c r="B16" s="137">
        <v>5</v>
      </c>
      <c r="C16" s="137">
        <v>5014.8</v>
      </c>
      <c r="D16" s="137">
        <v>2328.9</v>
      </c>
      <c r="E16" s="137">
        <v>1315.65</v>
      </c>
      <c r="F16" s="137">
        <v>438.9</v>
      </c>
      <c r="G16" s="137">
        <v>852.6</v>
      </c>
      <c r="H16" s="137">
        <v>78.75</v>
      </c>
      <c r="I16" s="49"/>
      <c r="J16" s="37"/>
      <c r="K16" s="37"/>
      <c r="L16" s="37"/>
      <c r="M16" s="62" t="s">
        <v>246</v>
      </c>
      <c r="N16" s="58" t="s">
        <v>247</v>
      </c>
      <c r="O16" s="59">
        <v>1517</v>
      </c>
      <c r="P16" s="202">
        <f aca="true" t="shared" si="4" ref="P16:P50">SUM(Q16:W16)</f>
        <v>186430</v>
      </c>
      <c r="Q16" s="60">
        <v>183263</v>
      </c>
      <c r="R16" s="60">
        <v>764</v>
      </c>
      <c r="S16" s="60">
        <v>2371</v>
      </c>
      <c r="T16" s="64" t="s">
        <v>50</v>
      </c>
      <c r="U16" s="64" t="s">
        <v>50</v>
      </c>
      <c r="V16" s="64">
        <v>32</v>
      </c>
      <c r="W16" s="64" t="s">
        <v>50</v>
      </c>
    </row>
    <row r="17" spans="1:23" ht="21.75" customHeight="1">
      <c r="A17" s="48"/>
      <c r="B17" s="137"/>
      <c r="C17" s="137"/>
      <c r="D17" s="137"/>
      <c r="E17" s="137"/>
      <c r="F17" s="137"/>
      <c r="G17" s="137"/>
      <c r="H17" s="137"/>
      <c r="I17" s="45"/>
      <c r="J17" s="37"/>
      <c r="K17" s="37"/>
      <c r="L17" s="37"/>
      <c r="M17" s="62" t="s">
        <v>277</v>
      </c>
      <c r="N17" s="58" t="s">
        <v>247</v>
      </c>
      <c r="O17" s="59">
        <v>10837</v>
      </c>
      <c r="P17" s="202">
        <f t="shared" si="4"/>
        <v>316942</v>
      </c>
      <c r="Q17" s="60">
        <v>268040</v>
      </c>
      <c r="R17" s="60">
        <v>15598</v>
      </c>
      <c r="S17" s="60">
        <v>23774</v>
      </c>
      <c r="T17" s="60">
        <v>690</v>
      </c>
      <c r="U17" s="60">
        <v>1081</v>
      </c>
      <c r="V17" s="60">
        <v>7759</v>
      </c>
      <c r="W17" s="64" t="s">
        <v>50</v>
      </c>
    </row>
    <row r="18" spans="1:23" ht="21.75" customHeight="1">
      <c r="A18" s="141" t="s">
        <v>369</v>
      </c>
      <c r="B18" s="137">
        <v>5</v>
      </c>
      <c r="C18" s="137">
        <v>5429.55</v>
      </c>
      <c r="D18" s="137">
        <v>2237.55</v>
      </c>
      <c r="E18" s="137">
        <v>1602.3</v>
      </c>
      <c r="F18" s="137">
        <v>485.1</v>
      </c>
      <c r="G18" s="137">
        <v>951.3</v>
      </c>
      <c r="H18" s="137">
        <v>153.3</v>
      </c>
      <c r="I18" s="49"/>
      <c r="J18" s="37"/>
      <c r="K18" s="37"/>
      <c r="L18" s="37"/>
      <c r="M18" s="62" t="s">
        <v>248</v>
      </c>
      <c r="N18" s="58" t="s">
        <v>247</v>
      </c>
      <c r="O18" s="59">
        <v>166344</v>
      </c>
      <c r="P18" s="202">
        <f t="shared" si="4"/>
        <v>3580026</v>
      </c>
      <c r="Q18" s="60">
        <v>2897863</v>
      </c>
      <c r="R18" s="60">
        <v>408223</v>
      </c>
      <c r="S18" s="60">
        <v>224039</v>
      </c>
      <c r="T18" s="60">
        <v>2897</v>
      </c>
      <c r="U18" s="60">
        <v>19128</v>
      </c>
      <c r="V18" s="60">
        <v>27876</v>
      </c>
      <c r="W18" s="64" t="s">
        <v>50</v>
      </c>
    </row>
    <row r="19" spans="1:23" ht="21.75" customHeight="1">
      <c r="A19" s="141" t="s">
        <v>370</v>
      </c>
      <c r="B19" s="137">
        <v>5</v>
      </c>
      <c r="C19" s="137">
        <v>4740.75</v>
      </c>
      <c r="D19" s="137">
        <v>1920.45</v>
      </c>
      <c r="E19" s="137">
        <v>1361.85</v>
      </c>
      <c r="F19" s="137">
        <v>357</v>
      </c>
      <c r="G19" s="137">
        <v>975.45</v>
      </c>
      <c r="H19" s="137">
        <v>126</v>
      </c>
      <c r="I19" s="49"/>
      <c r="J19" s="37"/>
      <c r="K19" s="37" t="s">
        <v>249</v>
      </c>
      <c r="L19" s="295" t="s">
        <v>250</v>
      </c>
      <c r="M19" s="296"/>
      <c r="N19" s="58" t="s">
        <v>50</v>
      </c>
      <c r="O19" s="63" t="s">
        <v>295</v>
      </c>
      <c r="P19" s="64" t="s">
        <v>50</v>
      </c>
      <c r="Q19" s="64" t="s">
        <v>50</v>
      </c>
      <c r="R19" s="64" t="s">
        <v>50</v>
      </c>
      <c r="S19" s="64" t="s">
        <v>50</v>
      </c>
      <c r="T19" s="64" t="s">
        <v>50</v>
      </c>
      <c r="U19" s="64" t="s">
        <v>50</v>
      </c>
      <c r="V19" s="64" t="s">
        <v>50</v>
      </c>
      <c r="W19" s="64" t="s">
        <v>50</v>
      </c>
    </row>
    <row r="20" spans="1:23" ht="21.75" customHeight="1">
      <c r="A20" s="141" t="s">
        <v>371</v>
      </c>
      <c r="B20" s="137">
        <v>5</v>
      </c>
      <c r="C20" s="137">
        <v>6388.2</v>
      </c>
      <c r="D20" s="137">
        <v>2300.55</v>
      </c>
      <c r="E20" s="137">
        <v>1479.45</v>
      </c>
      <c r="F20" s="137">
        <v>371.7</v>
      </c>
      <c r="G20" s="137">
        <v>2096.85</v>
      </c>
      <c r="H20" s="137">
        <v>139.65</v>
      </c>
      <c r="I20" s="49"/>
      <c r="J20" s="37"/>
      <c r="K20" s="37" t="s">
        <v>251</v>
      </c>
      <c r="L20" s="295" t="s">
        <v>252</v>
      </c>
      <c r="M20" s="296"/>
      <c r="N20" s="58" t="s">
        <v>50</v>
      </c>
      <c r="O20" s="63">
        <v>189</v>
      </c>
      <c r="P20" s="144">
        <f t="shared" si="4"/>
        <v>59719</v>
      </c>
      <c r="Q20" s="60">
        <v>50427</v>
      </c>
      <c r="R20" s="60">
        <v>2337</v>
      </c>
      <c r="S20" s="60">
        <v>6155</v>
      </c>
      <c r="T20" s="60">
        <v>586</v>
      </c>
      <c r="U20" s="60">
        <v>93</v>
      </c>
      <c r="V20" s="60">
        <v>121</v>
      </c>
      <c r="W20" s="64" t="s">
        <v>50</v>
      </c>
    </row>
    <row r="21" spans="1:23" ht="21.75" customHeight="1">
      <c r="A21" s="141" t="s">
        <v>372</v>
      </c>
      <c r="B21" s="137">
        <v>5</v>
      </c>
      <c r="C21" s="137">
        <v>4477.2</v>
      </c>
      <c r="D21" s="137">
        <v>1483.65</v>
      </c>
      <c r="E21" s="137">
        <v>1299.9</v>
      </c>
      <c r="F21" s="137">
        <v>451.5</v>
      </c>
      <c r="G21" s="137">
        <v>1093.05</v>
      </c>
      <c r="H21" s="137">
        <v>149.1</v>
      </c>
      <c r="I21" s="49"/>
      <c r="J21" s="37"/>
      <c r="K21" s="37" t="s">
        <v>253</v>
      </c>
      <c r="L21" s="295" t="s">
        <v>254</v>
      </c>
      <c r="M21" s="296"/>
      <c r="N21" s="58" t="s">
        <v>50</v>
      </c>
      <c r="O21" s="63" t="s">
        <v>295</v>
      </c>
      <c r="P21" s="64" t="s">
        <v>50</v>
      </c>
      <c r="Q21" s="64" t="s">
        <v>50</v>
      </c>
      <c r="R21" s="64" t="s">
        <v>50</v>
      </c>
      <c r="S21" s="64" t="s">
        <v>50</v>
      </c>
      <c r="T21" s="64" t="s">
        <v>50</v>
      </c>
      <c r="U21" s="64" t="s">
        <v>50</v>
      </c>
      <c r="V21" s="64" t="s">
        <v>50</v>
      </c>
      <c r="W21" s="64" t="s">
        <v>50</v>
      </c>
    </row>
    <row r="22" spans="1:23" ht="21.75" customHeight="1">
      <c r="A22" s="48"/>
      <c r="B22" s="137"/>
      <c r="C22" s="137"/>
      <c r="D22" s="137"/>
      <c r="E22" s="137"/>
      <c r="F22" s="137"/>
      <c r="G22" s="137"/>
      <c r="H22" s="137"/>
      <c r="I22" s="45"/>
      <c r="J22" s="37"/>
      <c r="K22" s="37" t="s">
        <v>255</v>
      </c>
      <c r="L22" s="295" t="s">
        <v>256</v>
      </c>
      <c r="M22" s="296"/>
      <c r="N22" s="58" t="s">
        <v>50</v>
      </c>
      <c r="O22" s="63" t="s">
        <v>295</v>
      </c>
      <c r="P22" s="144">
        <f t="shared" si="4"/>
        <v>292995</v>
      </c>
      <c r="Q22" s="60">
        <v>256875</v>
      </c>
      <c r="R22" s="60">
        <v>22027</v>
      </c>
      <c r="S22" s="60">
        <v>8742</v>
      </c>
      <c r="T22" s="60">
        <v>74</v>
      </c>
      <c r="U22" s="60">
        <v>1702</v>
      </c>
      <c r="V22" s="60">
        <v>3575</v>
      </c>
      <c r="W22" s="64" t="s">
        <v>50</v>
      </c>
    </row>
    <row r="23" spans="1:23" ht="21.75" customHeight="1">
      <c r="A23" s="141" t="s">
        <v>373</v>
      </c>
      <c r="B23" s="137">
        <v>5</v>
      </c>
      <c r="C23" s="137">
        <v>4789.05</v>
      </c>
      <c r="D23" s="137">
        <v>2050.65</v>
      </c>
      <c r="E23" s="137">
        <v>1284.15</v>
      </c>
      <c r="F23" s="137">
        <v>477.75</v>
      </c>
      <c r="G23" s="137">
        <v>857.85</v>
      </c>
      <c r="H23" s="137">
        <v>118.65</v>
      </c>
      <c r="I23" s="49"/>
      <c r="J23" s="37"/>
      <c r="K23" s="37"/>
      <c r="L23" s="37"/>
      <c r="M23" s="57"/>
      <c r="N23" s="58"/>
      <c r="O23" s="59"/>
      <c r="P23" s="60"/>
      <c r="Q23" s="60"/>
      <c r="R23" s="60"/>
      <c r="S23" s="60"/>
      <c r="T23" s="60"/>
      <c r="U23" s="60"/>
      <c r="V23" s="60"/>
      <c r="W23" s="60"/>
    </row>
    <row r="24" spans="1:23" ht="21.75" customHeight="1">
      <c r="A24" s="141" t="s">
        <v>374</v>
      </c>
      <c r="B24" s="137">
        <v>5</v>
      </c>
      <c r="C24" s="137">
        <v>5072.55</v>
      </c>
      <c r="D24" s="137">
        <v>2307.9</v>
      </c>
      <c r="E24" s="137">
        <v>1284.15</v>
      </c>
      <c r="F24" s="137">
        <v>476.7</v>
      </c>
      <c r="G24" s="137">
        <v>890.4</v>
      </c>
      <c r="H24" s="137">
        <v>113.4</v>
      </c>
      <c r="I24" s="49"/>
      <c r="J24" s="52" t="s">
        <v>296</v>
      </c>
      <c r="K24" s="295" t="s">
        <v>297</v>
      </c>
      <c r="L24" s="295"/>
      <c r="M24" s="296"/>
      <c r="N24" s="58" t="s">
        <v>50</v>
      </c>
      <c r="O24" s="63" t="s">
        <v>295</v>
      </c>
      <c r="P24" s="144">
        <f t="shared" si="4"/>
        <v>2627</v>
      </c>
      <c r="Q24" s="64">
        <v>2010</v>
      </c>
      <c r="R24" s="64" t="s">
        <v>50</v>
      </c>
      <c r="S24" s="64">
        <v>617</v>
      </c>
      <c r="T24" s="64" t="s">
        <v>50</v>
      </c>
      <c r="U24" s="64" t="s">
        <v>50</v>
      </c>
      <c r="V24" s="64" t="s">
        <v>50</v>
      </c>
      <c r="W24" s="64" t="s">
        <v>50</v>
      </c>
    </row>
    <row r="25" spans="1:23" ht="21.75" customHeight="1">
      <c r="A25" s="141" t="s">
        <v>375</v>
      </c>
      <c r="B25" s="137">
        <v>5</v>
      </c>
      <c r="C25" s="137">
        <v>5584.95</v>
      </c>
      <c r="D25" s="137">
        <v>2328.9</v>
      </c>
      <c r="E25" s="137">
        <v>1387.05</v>
      </c>
      <c r="F25" s="137">
        <v>642.6</v>
      </c>
      <c r="G25" s="137">
        <v>1110.9</v>
      </c>
      <c r="H25" s="137">
        <v>115.5</v>
      </c>
      <c r="I25" s="49"/>
      <c r="J25" s="47"/>
      <c r="K25" s="37"/>
      <c r="L25" s="37"/>
      <c r="M25" s="57"/>
      <c r="N25" s="58"/>
      <c r="O25" s="59"/>
      <c r="P25" s="60"/>
      <c r="Q25" s="60"/>
      <c r="R25" s="60"/>
      <c r="S25" s="60"/>
      <c r="T25" s="60"/>
      <c r="U25" s="60"/>
      <c r="V25" s="60"/>
      <c r="W25" s="64"/>
    </row>
    <row r="26" spans="1:23" ht="21.75" customHeight="1">
      <c r="A26" s="141" t="s">
        <v>376</v>
      </c>
      <c r="B26" s="139">
        <v>5</v>
      </c>
      <c r="C26" s="139">
        <v>7798.35</v>
      </c>
      <c r="D26" s="139">
        <v>2314.2</v>
      </c>
      <c r="E26" s="139">
        <v>1929.9</v>
      </c>
      <c r="F26" s="139">
        <v>507.15</v>
      </c>
      <c r="G26" s="139">
        <v>2910.6</v>
      </c>
      <c r="H26" s="139">
        <v>136.5</v>
      </c>
      <c r="I26" s="49"/>
      <c r="J26" s="52" t="s">
        <v>298</v>
      </c>
      <c r="K26" s="295" t="s">
        <v>299</v>
      </c>
      <c r="L26" s="295"/>
      <c r="M26" s="296"/>
      <c r="N26" s="58" t="s">
        <v>50</v>
      </c>
      <c r="O26" s="63" t="s">
        <v>295</v>
      </c>
      <c r="P26" s="144">
        <f t="shared" si="4"/>
        <v>94812</v>
      </c>
      <c r="Q26" s="60">
        <v>46896</v>
      </c>
      <c r="R26" s="64">
        <v>25600</v>
      </c>
      <c r="S26" s="60">
        <v>18666</v>
      </c>
      <c r="T26" s="64">
        <v>3650</v>
      </c>
      <c r="U26" s="64" t="s">
        <v>50</v>
      </c>
      <c r="V26" s="64" t="s">
        <v>50</v>
      </c>
      <c r="W26" s="64" t="s">
        <v>50</v>
      </c>
    </row>
    <row r="27" spans="1:23" ht="21.75" customHeight="1">
      <c r="A27" s="66" t="s">
        <v>257</v>
      </c>
      <c r="B27" s="66"/>
      <c r="C27" s="66"/>
      <c r="D27" s="66"/>
      <c r="E27" s="66"/>
      <c r="F27" s="66"/>
      <c r="G27" s="67"/>
      <c r="H27" s="67"/>
      <c r="I27" s="67"/>
      <c r="J27" s="47"/>
      <c r="K27" s="37"/>
      <c r="L27" s="37"/>
      <c r="M27" s="57"/>
      <c r="N27" s="58"/>
      <c r="O27" s="59"/>
      <c r="P27" s="60"/>
      <c r="Q27" s="60"/>
      <c r="R27" s="60"/>
      <c r="S27" s="60"/>
      <c r="T27" s="60"/>
      <c r="U27" s="60"/>
      <c r="V27" s="60"/>
      <c r="W27" s="60"/>
    </row>
    <row r="28" spans="10:23" ht="21.75" customHeight="1">
      <c r="J28" s="52" t="s">
        <v>300</v>
      </c>
      <c r="K28" s="295" t="s">
        <v>301</v>
      </c>
      <c r="L28" s="295"/>
      <c r="M28" s="296"/>
      <c r="N28" s="58" t="s">
        <v>50</v>
      </c>
      <c r="O28" s="63" t="s">
        <v>295</v>
      </c>
      <c r="P28" s="144">
        <f>SUM(P29:P30,P33)</f>
        <v>305700</v>
      </c>
      <c r="Q28" s="144">
        <f aca="true" t="shared" si="5" ref="Q28:V28">SUM(Q29:Q30,Q33)</f>
        <v>172417</v>
      </c>
      <c r="R28" s="144">
        <f t="shared" si="5"/>
        <v>15977</v>
      </c>
      <c r="S28" s="144">
        <f t="shared" si="5"/>
        <v>113612</v>
      </c>
      <c r="T28" s="144">
        <f t="shared" si="5"/>
        <v>222</v>
      </c>
      <c r="U28" s="144">
        <f t="shared" si="5"/>
        <v>248</v>
      </c>
      <c r="V28" s="144">
        <f t="shared" si="5"/>
        <v>3224</v>
      </c>
      <c r="W28" s="64" t="s">
        <v>50</v>
      </c>
    </row>
    <row r="29" spans="1:23" ht="21.75" customHeight="1">
      <c r="A29" s="310" t="s">
        <v>258</v>
      </c>
      <c r="B29" s="310"/>
      <c r="C29" s="310"/>
      <c r="D29" s="310"/>
      <c r="E29" s="310"/>
      <c r="F29" s="310"/>
      <c r="G29" s="310"/>
      <c r="H29" s="310"/>
      <c r="I29" s="22"/>
      <c r="J29" s="47"/>
      <c r="K29" s="37" t="s">
        <v>241</v>
      </c>
      <c r="L29" s="295" t="s">
        <v>302</v>
      </c>
      <c r="M29" s="296"/>
      <c r="N29" s="58" t="s">
        <v>50</v>
      </c>
      <c r="O29" s="63" t="s">
        <v>295</v>
      </c>
      <c r="P29" s="64" t="s">
        <v>386</v>
      </c>
      <c r="Q29" s="64" t="s">
        <v>50</v>
      </c>
      <c r="R29" s="64" t="s">
        <v>50</v>
      </c>
      <c r="S29" s="64" t="s">
        <v>50</v>
      </c>
      <c r="T29" s="64" t="s">
        <v>50</v>
      </c>
      <c r="U29" s="64" t="s">
        <v>50</v>
      </c>
      <c r="V29" s="64" t="s">
        <v>50</v>
      </c>
      <c r="W29" s="64" t="s">
        <v>50</v>
      </c>
    </row>
    <row r="30" spans="1:23" ht="21.75" customHeight="1">
      <c r="A30" s="284" t="s">
        <v>259</v>
      </c>
      <c r="B30" s="284"/>
      <c r="C30" s="284"/>
      <c r="D30" s="284"/>
      <c r="E30" s="284"/>
      <c r="F30" s="284"/>
      <c r="G30" s="284"/>
      <c r="H30" s="284"/>
      <c r="I30" s="45"/>
      <c r="J30" s="47"/>
      <c r="K30" s="37" t="s">
        <v>244</v>
      </c>
      <c r="L30" s="295" t="s">
        <v>261</v>
      </c>
      <c r="M30" s="296"/>
      <c r="N30" s="58" t="s">
        <v>50</v>
      </c>
      <c r="O30" s="63" t="s">
        <v>295</v>
      </c>
      <c r="P30" s="144">
        <f>SUM(P31:P32)</f>
        <v>186308</v>
      </c>
      <c r="Q30" s="144">
        <f aca="true" t="shared" si="6" ref="Q30:V30">SUM(Q31:Q32)</f>
        <v>53365</v>
      </c>
      <c r="R30" s="144">
        <f t="shared" si="6"/>
        <v>15951</v>
      </c>
      <c r="S30" s="144">
        <f t="shared" si="6"/>
        <v>113298</v>
      </c>
      <c r="T30" s="144">
        <f t="shared" si="6"/>
        <v>222</v>
      </c>
      <c r="U30" s="144">
        <f t="shared" si="6"/>
        <v>248</v>
      </c>
      <c r="V30" s="144">
        <f t="shared" si="6"/>
        <v>3224</v>
      </c>
      <c r="W30" s="64" t="s">
        <v>50</v>
      </c>
    </row>
    <row r="31" spans="3:23" ht="21.75" customHeight="1" thickBot="1">
      <c r="C31" s="41"/>
      <c r="D31" s="68"/>
      <c r="E31" s="68"/>
      <c r="F31" s="68"/>
      <c r="G31" s="41"/>
      <c r="H31" s="42" t="s">
        <v>219</v>
      </c>
      <c r="J31" s="47"/>
      <c r="K31" s="37"/>
      <c r="L31" s="37"/>
      <c r="M31" s="62" t="s">
        <v>262</v>
      </c>
      <c r="N31" s="58" t="s">
        <v>50</v>
      </c>
      <c r="O31" s="63" t="s">
        <v>295</v>
      </c>
      <c r="P31" s="144">
        <f t="shared" si="4"/>
        <v>185512</v>
      </c>
      <c r="Q31" s="60">
        <v>53082</v>
      </c>
      <c r="R31" s="64">
        <v>15880</v>
      </c>
      <c r="S31" s="60">
        <v>112856</v>
      </c>
      <c r="T31" s="64">
        <v>222</v>
      </c>
      <c r="U31" s="64">
        <v>248</v>
      </c>
      <c r="V31" s="64">
        <v>3224</v>
      </c>
      <c r="W31" s="64" t="s">
        <v>50</v>
      </c>
    </row>
    <row r="32" spans="1:23" ht="21.75" customHeight="1">
      <c r="A32" s="232" t="s">
        <v>260</v>
      </c>
      <c r="B32" s="289" t="s">
        <v>292</v>
      </c>
      <c r="C32" s="292" t="s">
        <v>222</v>
      </c>
      <c r="D32" s="289" t="s">
        <v>223</v>
      </c>
      <c r="E32" s="255" t="s">
        <v>224</v>
      </c>
      <c r="F32" s="289" t="s">
        <v>225</v>
      </c>
      <c r="G32" s="289" t="s">
        <v>293</v>
      </c>
      <c r="H32" s="290" t="s">
        <v>226</v>
      </c>
      <c r="I32" s="45"/>
      <c r="J32" s="47"/>
      <c r="K32" s="37"/>
      <c r="L32" s="37"/>
      <c r="M32" s="62" t="s">
        <v>263</v>
      </c>
      <c r="N32" s="58" t="s">
        <v>50</v>
      </c>
      <c r="O32" s="63" t="s">
        <v>295</v>
      </c>
      <c r="P32" s="144">
        <f t="shared" si="4"/>
        <v>796</v>
      </c>
      <c r="Q32" s="64">
        <v>283</v>
      </c>
      <c r="R32" s="64">
        <v>71</v>
      </c>
      <c r="S32" s="60">
        <v>442</v>
      </c>
      <c r="T32" s="64" t="s">
        <v>50</v>
      </c>
      <c r="U32" s="64" t="s">
        <v>50</v>
      </c>
      <c r="V32" s="64" t="s">
        <v>50</v>
      </c>
      <c r="W32" s="64" t="s">
        <v>50</v>
      </c>
    </row>
    <row r="33" spans="1:23" ht="21.75" customHeight="1">
      <c r="A33" s="269"/>
      <c r="B33" s="273"/>
      <c r="C33" s="270"/>
      <c r="D33" s="273"/>
      <c r="E33" s="257"/>
      <c r="F33" s="273"/>
      <c r="G33" s="273"/>
      <c r="H33" s="276"/>
      <c r="I33" s="47"/>
      <c r="J33" s="47"/>
      <c r="K33" s="37" t="s">
        <v>249</v>
      </c>
      <c r="L33" s="295" t="s">
        <v>264</v>
      </c>
      <c r="M33" s="296"/>
      <c r="N33" s="58" t="s">
        <v>50</v>
      </c>
      <c r="O33" s="63" t="s">
        <v>295</v>
      </c>
      <c r="P33" s="144">
        <f t="shared" si="4"/>
        <v>119392</v>
      </c>
      <c r="Q33" s="60">
        <v>119052</v>
      </c>
      <c r="R33" s="64">
        <v>26</v>
      </c>
      <c r="S33" s="60">
        <v>314</v>
      </c>
      <c r="T33" s="64" t="s">
        <v>50</v>
      </c>
      <c r="U33" s="64" t="s">
        <v>50</v>
      </c>
      <c r="V33" s="64" t="s">
        <v>50</v>
      </c>
      <c r="W33" s="64" t="s">
        <v>50</v>
      </c>
    </row>
    <row r="34" spans="1:23" ht="21.75" customHeight="1">
      <c r="A34" s="140" t="s">
        <v>361</v>
      </c>
      <c r="B34" s="143">
        <v>152</v>
      </c>
      <c r="C34" s="143">
        <v>285460</v>
      </c>
      <c r="D34" s="143">
        <v>45188</v>
      </c>
      <c r="E34" s="143">
        <v>9253</v>
      </c>
      <c r="F34" s="143">
        <v>20415</v>
      </c>
      <c r="G34" s="143">
        <v>172174</v>
      </c>
      <c r="H34" s="143">
        <v>6054</v>
      </c>
      <c r="I34" s="49"/>
      <c r="J34" s="47"/>
      <c r="K34" s="37"/>
      <c r="L34" s="311"/>
      <c r="M34" s="312"/>
      <c r="N34" s="58"/>
      <c r="O34" s="59"/>
      <c r="P34" s="60"/>
      <c r="Q34" s="60"/>
      <c r="R34" s="60"/>
      <c r="S34" s="60"/>
      <c r="T34" s="60"/>
      <c r="U34" s="60"/>
      <c r="V34" s="60"/>
      <c r="W34" s="60"/>
    </row>
    <row r="35" spans="1:23" ht="21.75" customHeight="1">
      <c r="A35" s="141" t="s">
        <v>362</v>
      </c>
      <c r="B35" s="137">
        <v>154</v>
      </c>
      <c r="C35" s="137">
        <v>285839</v>
      </c>
      <c r="D35" s="137">
        <v>44570</v>
      </c>
      <c r="E35" s="137">
        <v>9021</v>
      </c>
      <c r="F35" s="137">
        <v>18880</v>
      </c>
      <c r="G35" s="137">
        <v>174963</v>
      </c>
      <c r="H35" s="137">
        <v>6221</v>
      </c>
      <c r="I35" s="49"/>
      <c r="J35" s="52" t="s">
        <v>303</v>
      </c>
      <c r="K35" s="295" t="s">
        <v>304</v>
      </c>
      <c r="L35" s="295"/>
      <c r="M35" s="296"/>
      <c r="N35" s="58" t="s">
        <v>50</v>
      </c>
      <c r="O35" s="63" t="s">
        <v>295</v>
      </c>
      <c r="P35" s="144">
        <f t="shared" si="4"/>
        <v>311131</v>
      </c>
      <c r="Q35" s="60">
        <v>243105</v>
      </c>
      <c r="R35" s="60">
        <v>10838</v>
      </c>
      <c r="S35" s="60">
        <v>55060</v>
      </c>
      <c r="T35" s="64">
        <v>393</v>
      </c>
      <c r="U35" s="64">
        <v>1422</v>
      </c>
      <c r="V35" s="64">
        <v>313</v>
      </c>
      <c r="W35" s="64" t="s">
        <v>50</v>
      </c>
    </row>
    <row r="36" spans="1:23" ht="21.75" customHeight="1">
      <c r="A36" s="141" t="s">
        <v>363</v>
      </c>
      <c r="B36" s="137">
        <v>149</v>
      </c>
      <c r="C36" s="137">
        <v>283870</v>
      </c>
      <c r="D36" s="137">
        <v>45283</v>
      </c>
      <c r="E36" s="137">
        <v>38499</v>
      </c>
      <c r="F36" s="137">
        <v>17805</v>
      </c>
      <c r="G36" s="137">
        <v>174924</v>
      </c>
      <c r="H36" s="137">
        <v>7356</v>
      </c>
      <c r="I36" s="49"/>
      <c r="J36" s="47"/>
      <c r="K36" s="311"/>
      <c r="L36" s="311"/>
      <c r="M36" s="312"/>
      <c r="N36" s="58"/>
      <c r="O36" s="59"/>
      <c r="P36" s="60"/>
      <c r="Q36" s="60"/>
      <c r="R36" s="60"/>
      <c r="S36" s="60"/>
      <c r="T36" s="60"/>
      <c r="U36" s="60"/>
      <c r="V36" s="60"/>
      <c r="W36" s="60"/>
    </row>
    <row r="37" spans="1:23" ht="21.75" customHeight="1">
      <c r="A37" s="141" t="s">
        <v>364</v>
      </c>
      <c r="B37" s="137">
        <v>146</v>
      </c>
      <c r="C37" s="137">
        <v>282478</v>
      </c>
      <c r="D37" s="137">
        <v>43561</v>
      </c>
      <c r="E37" s="137">
        <v>37350</v>
      </c>
      <c r="F37" s="137">
        <v>17250</v>
      </c>
      <c r="G37" s="137">
        <v>175701</v>
      </c>
      <c r="H37" s="137">
        <v>8611</v>
      </c>
      <c r="I37" s="49"/>
      <c r="J37" s="52" t="s">
        <v>305</v>
      </c>
      <c r="K37" s="295" t="s">
        <v>306</v>
      </c>
      <c r="L37" s="295"/>
      <c r="M37" s="296"/>
      <c r="N37" s="58" t="s">
        <v>50</v>
      </c>
      <c r="O37" s="63" t="s">
        <v>295</v>
      </c>
      <c r="P37" s="144">
        <f>SUM(P38:P44)</f>
        <v>12630886</v>
      </c>
      <c r="Q37" s="144">
        <f aca="true" t="shared" si="7" ref="Q37:W37">SUM(Q38:Q44)</f>
        <v>6549844</v>
      </c>
      <c r="R37" s="144">
        <f t="shared" si="7"/>
        <v>3521411</v>
      </c>
      <c r="S37" s="144">
        <f t="shared" si="7"/>
        <v>2112697</v>
      </c>
      <c r="T37" s="144">
        <f t="shared" si="7"/>
        <v>55684</v>
      </c>
      <c r="U37" s="144">
        <f t="shared" si="7"/>
        <v>146721</v>
      </c>
      <c r="V37" s="144">
        <f t="shared" si="7"/>
        <v>101214</v>
      </c>
      <c r="W37" s="144">
        <f t="shared" si="7"/>
        <v>143315</v>
      </c>
    </row>
    <row r="38" spans="1:23" ht="21.75" customHeight="1">
      <c r="A38" s="142" t="s">
        <v>384</v>
      </c>
      <c r="B38" s="200">
        <f>SUM(B53)</f>
        <v>139</v>
      </c>
      <c r="C38" s="200">
        <f aca="true" t="shared" si="8" ref="C38:H38">SUM(C40:C53)</f>
        <v>280430.85</v>
      </c>
      <c r="D38" s="200">
        <f>SUM(D40:D53)</f>
        <v>41047.649999999994</v>
      </c>
      <c r="E38" s="200">
        <f t="shared" si="8"/>
        <v>37971.149999999994</v>
      </c>
      <c r="F38" s="200">
        <f t="shared" si="8"/>
        <v>15504.3</v>
      </c>
      <c r="G38" s="200">
        <f t="shared" si="8"/>
        <v>172789.05</v>
      </c>
      <c r="H38" s="200">
        <f t="shared" si="8"/>
        <v>13118.699999999999</v>
      </c>
      <c r="I38" s="8"/>
      <c r="J38" s="47"/>
      <c r="K38" s="37" t="s">
        <v>241</v>
      </c>
      <c r="L38" s="295" t="s">
        <v>265</v>
      </c>
      <c r="M38" s="296"/>
      <c r="N38" s="58" t="s">
        <v>50</v>
      </c>
      <c r="O38" s="63" t="s">
        <v>295</v>
      </c>
      <c r="P38" s="144">
        <f t="shared" si="4"/>
        <v>1442020</v>
      </c>
      <c r="Q38" s="60">
        <v>201839</v>
      </c>
      <c r="R38" s="60">
        <v>418787</v>
      </c>
      <c r="S38" s="60">
        <v>652889</v>
      </c>
      <c r="T38" s="64">
        <v>22895</v>
      </c>
      <c r="U38" s="60">
        <v>82883</v>
      </c>
      <c r="V38" s="60">
        <v>62727</v>
      </c>
      <c r="W38" s="64" t="s">
        <v>50</v>
      </c>
    </row>
    <row r="39" spans="1:23" ht="21.75" customHeight="1">
      <c r="A39" s="65"/>
      <c r="B39" s="145"/>
      <c r="C39" s="137"/>
      <c r="D39" s="137"/>
      <c r="E39" s="137"/>
      <c r="F39" s="137"/>
      <c r="G39" s="137"/>
      <c r="H39" s="137"/>
      <c r="I39" s="45"/>
      <c r="J39" s="47"/>
      <c r="K39" s="37" t="s">
        <v>244</v>
      </c>
      <c r="L39" s="295" t="s">
        <v>266</v>
      </c>
      <c r="M39" s="296"/>
      <c r="N39" s="58" t="s">
        <v>50</v>
      </c>
      <c r="O39" s="63" t="s">
        <v>295</v>
      </c>
      <c r="P39" s="144">
        <f t="shared" si="4"/>
        <v>1835777</v>
      </c>
      <c r="Q39" s="60">
        <v>866402</v>
      </c>
      <c r="R39" s="60">
        <v>566239</v>
      </c>
      <c r="S39" s="60">
        <v>342705</v>
      </c>
      <c r="T39" s="60">
        <v>709</v>
      </c>
      <c r="U39" s="64">
        <v>33754</v>
      </c>
      <c r="V39" s="64">
        <v>25968</v>
      </c>
      <c r="W39" s="64" t="s">
        <v>50</v>
      </c>
    </row>
    <row r="40" spans="1:23" ht="21.75" customHeight="1">
      <c r="A40" s="140" t="s">
        <v>365</v>
      </c>
      <c r="B40" s="136">
        <v>137</v>
      </c>
      <c r="C40" s="137">
        <v>26142.9</v>
      </c>
      <c r="D40" s="137">
        <v>4436.25</v>
      </c>
      <c r="E40" s="137">
        <v>3878.7</v>
      </c>
      <c r="F40" s="137">
        <v>1606.5</v>
      </c>
      <c r="G40" s="137">
        <v>14889</v>
      </c>
      <c r="H40" s="137">
        <v>1332.45</v>
      </c>
      <c r="I40" s="49"/>
      <c r="J40" s="47"/>
      <c r="K40" s="37" t="s">
        <v>249</v>
      </c>
      <c r="L40" s="295" t="s">
        <v>267</v>
      </c>
      <c r="M40" s="296"/>
      <c r="N40" s="58" t="s">
        <v>50</v>
      </c>
      <c r="O40" s="63" t="s">
        <v>295</v>
      </c>
      <c r="P40" s="144">
        <f t="shared" si="4"/>
        <v>5057116</v>
      </c>
      <c r="Q40" s="60">
        <v>4444238</v>
      </c>
      <c r="R40" s="60">
        <v>397000</v>
      </c>
      <c r="S40" s="60">
        <v>152340</v>
      </c>
      <c r="T40" s="60">
        <v>26878</v>
      </c>
      <c r="U40" s="60">
        <v>29043</v>
      </c>
      <c r="V40" s="64" t="s">
        <v>50</v>
      </c>
      <c r="W40" s="60">
        <v>7617</v>
      </c>
    </row>
    <row r="41" spans="1:23" ht="21.75" customHeight="1">
      <c r="A41" s="141" t="s">
        <v>366</v>
      </c>
      <c r="B41" s="136">
        <v>137</v>
      </c>
      <c r="C41" s="137">
        <v>20902.35</v>
      </c>
      <c r="D41" s="137">
        <v>2643.9</v>
      </c>
      <c r="E41" s="137">
        <v>2608.2</v>
      </c>
      <c r="F41" s="137">
        <v>1157.1</v>
      </c>
      <c r="G41" s="137">
        <v>13545</v>
      </c>
      <c r="H41" s="137">
        <v>948.15</v>
      </c>
      <c r="I41" s="49"/>
      <c r="J41" s="47"/>
      <c r="K41" s="37" t="s">
        <v>251</v>
      </c>
      <c r="L41" s="313" t="s">
        <v>268</v>
      </c>
      <c r="M41" s="314"/>
      <c r="N41" s="58" t="s">
        <v>50</v>
      </c>
      <c r="O41" s="63" t="s">
        <v>295</v>
      </c>
      <c r="P41" s="144">
        <f t="shared" si="4"/>
        <v>198649</v>
      </c>
      <c r="Q41" s="60">
        <v>93053</v>
      </c>
      <c r="R41" s="60">
        <v>4001</v>
      </c>
      <c r="S41" s="60">
        <v>96548</v>
      </c>
      <c r="T41" s="64" t="s">
        <v>50</v>
      </c>
      <c r="U41" s="64" t="s">
        <v>50</v>
      </c>
      <c r="V41" s="64">
        <v>5047</v>
      </c>
      <c r="W41" s="64" t="s">
        <v>50</v>
      </c>
    </row>
    <row r="42" spans="1:23" ht="21.75" customHeight="1">
      <c r="A42" s="141" t="s">
        <v>367</v>
      </c>
      <c r="B42" s="136">
        <v>135</v>
      </c>
      <c r="C42" s="137">
        <v>22239</v>
      </c>
      <c r="D42" s="137">
        <v>3405.15</v>
      </c>
      <c r="E42" s="137">
        <v>3244.5</v>
      </c>
      <c r="F42" s="137">
        <v>1182.3</v>
      </c>
      <c r="G42" s="137">
        <v>13302.45</v>
      </c>
      <c r="H42" s="137">
        <v>1104.6</v>
      </c>
      <c r="I42" s="49"/>
      <c r="J42" s="47"/>
      <c r="K42" s="37" t="s">
        <v>253</v>
      </c>
      <c r="L42" s="295" t="s">
        <v>269</v>
      </c>
      <c r="M42" s="296"/>
      <c r="N42" s="58" t="s">
        <v>50</v>
      </c>
      <c r="O42" s="63" t="s">
        <v>295</v>
      </c>
      <c r="P42" s="144">
        <f t="shared" si="4"/>
        <v>3616720</v>
      </c>
      <c r="Q42" s="60">
        <v>738886</v>
      </c>
      <c r="R42" s="60">
        <v>2052490</v>
      </c>
      <c r="S42" s="60">
        <v>703576</v>
      </c>
      <c r="T42" s="64" t="s">
        <v>50</v>
      </c>
      <c r="U42" s="64" t="s">
        <v>50</v>
      </c>
      <c r="V42" s="64">
        <v>1123</v>
      </c>
      <c r="W42" s="64">
        <v>120645</v>
      </c>
    </row>
    <row r="43" spans="1:23" ht="21.75" customHeight="1">
      <c r="A43" s="141" t="s">
        <v>368</v>
      </c>
      <c r="B43" s="136">
        <v>135</v>
      </c>
      <c r="C43" s="137">
        <v>23077.95</v>
      </c>
      <c r="D43" s="137">
        <v>3455.55</v>
      </c>
      <c r="E43" s="137">
        <v>3272.85</v>
      </c>
      <c r="F43" s="137">
        <v>1366.05</v>
      </c>
      <c r="G43" s="137">
        <v>13844.25</v>
      </c>
      <c r="H43" s="137">
        <v>1139.25</v>
      </c>
      <c r="I43" s="49"/>
      <c r="J43" s="47"/>
      <c r="K43" s="37" t="s">
        <v>255</v>
      </c>
      <c r="L43" s="295" t="s">
        <v>270</v>
      </c>
      <c r="M43" s="296"/>
      <c r="N43" s="58" t="s">
        <v>50</v>
      </c>
      <c r="O43" s="63" t="s">
        <v>295</v>
      </c>
      <c r="P43" s="144">
        <f t="shared" si="4"/>
        <v>64069</v>
      </c>
      <c r="Q43" s="60">
        <v>10269</v>
      </c>
      <c r="R43" s="64">
        <v>23800</v>
      </c>
      <c r="S43" s="60">
        <v>30000</v>
      </c>
      <c r="T43" s="64" t="s">
        <v>50</v>
      </c>
      <c r="U43" s="64" t="s">
        <v>50</v>
      </c>
      <c r="V43" s="64" t="s">
        <v>50</v>
      </c>
      <c r="W43" s="64" t="s">
        <v>50</v>
      </c>
    </row>
    <row r="44" spans="1:23" ht="21.75" customHeight="1">
      <c r="A44" s="48"/>
      <c r="B44" s="136"/>
      <c r="C44" s="137"/>
      <c r="D44" s="137"/>
      <c r="E44" s="137"/>
      <c r="F44" s="137"/>
      <c r="G44" s="137"/>
      <c r="H44" s="137"/>
      <c r="I44" s="45"/>
      <c r="J44" s="47"/>
      <c r="K44" s="37" t="s">
        <v>271</v>
      </c>
      <c r="L44" s="295" t="s">
        <v>272</v>
      </c>
      <c r="M44" s="296"/>
      <c r="N44" s="58" t="s">
        <v>50</v>
      </c>
      <c r="O44" s="63" t="s">
        <v>295</v>
      </c>
      <c r="P44" s="144">
        <f t="shared" si="4"/>
        <v>416535</v>
      </c>
      <c r="Q44" s="60">
        <v>195157</v>
      </c>
      <c r="R44" s="60">
        <v>59094</v>
      </c>
      <c r="S44" s="60">
        <v>134639</v>
      </c>
      <c r="T44" s="60">
        <v>5202</v>
      </c>
      <c r="U44" s="64">
        <v>1041</v>
      </c>
      <c r="V44" s="60">
        <v>6349</v>
      </c>
      <c r="W44" s="60">
        <v>15053</v>
      </c>
    </row>
    <row r="45" spans="1:23" ht="21.75" customHeight="1">
      <c r="A45" s="141" t="s">
        <v>369</v>
      </c>
      <c r="B45" s="136">
        <v>135</v>
      </c>
      <c r="C45" s="137">
        <v>23095.8</v>
      </c>
      <c r="D45" s="137">
        <v>3189.9</v>
      </c>
      <c r="E45" s="137">
        <v>3156.3</v>
      </c>
      <c r="F45" s="137">
        <v>1228.5</v>
      </c>
      <c r="G45" s="137">
        <v>14394.45</v>
      </c>
      <c r="H45" s="137">
        <v>1126.65</v>
      </c>
      <c r="I45" s="49"/>
      <c r="J45" s="47"/>
      <c r="K45" s="37"/>
      <c r="L45" s="37"/>
      <c r="M45" s="57"/>
      <c r="N45" s="58"/>
      <c r="O45" s="59"/>
      <c r="P45" s="60"/>
      <c r="Q45" s="60"/>
      <c r="R45" s="60"/>
      <c r="S45" s="60"/>
      <c r="T45" s="60"/>
      <c r="U45" s="60"/>
      <c r="V45" s="60"/>
      <c r="W45" s="60"/>
    </row>
    <row r="46" spans="1:23" ht="21.75" customHeight="1">
      <c r="A46" s="141" t="s">
        <v>370</v>
      </c>
      <c r="B46" s="136">
        <v>135</v>
      </c>
      <c r="C46" s="137">
        <v>22713.6</v>
      </c>
      <c r="D46" s="137">
        <v>3419.85</v>
      </c>
      <c r="E46" s="137">
        <v>2788.8</v>
      </c>
      <c r="F46" s="137">
        <v>1245.3</v>
      </c>
      <c r="G46" s="137">
        <v>14280</v>
      </c>
      <c r="H46" s="137">
        <v>979.65</v>
      </c>
      <c r="I46" s="49"/>
      <c r="J46" s="52" t="s">
        <v>307</v>
      </c>
      <c r="K46" s="295" t="s">
        <v>308</v>
      </c>
      <c r="L46" s="295"/>
      <c r="M46" s="296"/>
      <c r="N46" s="58" t="s">
        <v>50</v>
      </c>
      <c r="O46" s="63" t="s">
        <v>295</v>
      </c>
      <c r="P46" s="144">
        <f>SUM(P47:P48)</f>
        <v>8329</v>
      </c>
      <c r="Q46" s="144">
        <f>SUM(Q47:Q48)</f>
        <v>6253</v>
      </c>
      <c r="R46" s="144">
        <f>SUM(R47:R48)</f>
        <v>256</v>
      </c>
      <c r="S46" s="144">
        <f>SUM(S47:S48)</f>
        <v>750</v>
      </c>
      <c r="T46" s="64">
        <v>10</v>
      </c>
      <c r="U46" s="64" t="s">
        <v>50</v>
      </c>
      <c r="V46" s="203">
        <f>SUM(V47:V48)</f>
        <v>60</v>
      </c>
      <c r="W46" s="203">
        <f>SUM(W47:W48)</f>
        <v>1000</v>
      </c>
    </row>
    <row r="47" spans="1:23" ht="21.75" customHeight="1">
      <c r="A47" s="141" t="s">
        <v>371</v>
      </c>
      <c r="B47" s="136">
        <v>136</v>
      </c>
      <c r="C47" s="137">
        <v>23831.85</v>
      </c>
      <c r="D47" s="137">
        <v>3694.95</v>
      </c>
      <c r="E47" s="137">
        <v>3333.75</v>
      </c>
      <c r="F47" s="137">
        <v>1379.7</v>
      </c>
      <c r="G47" s="137">
        <v>14337.75</v>
      </c>
      <c r="H47" s="137">
        <v>1085.7</v>
      </c>
      <c r="I47" s="49"/>
      <c r="J47" s="47"/>
      <c r="K47" s="37" t="s">
        <v>241</v>
      </c>
      <c r="L47" s="295" t="s">
        <v>273</v>
      </c>
      <c r="M47" s="296"/>
      <c r="N47" s="58" t="s">
        <v>50</v>
      </c>
      <c r="O47" s="63" t="s">
        <v>295</v>
      </c>
      <c r="P47" s="144">
        <v>4522</v>
      </c>
      <c r="Q47" s="60">
        <v>2446</v>
      </c>
      <c r="R47" s="60">
        <v>256</v>
      </c>
      <c r="S47" s="60">
        <v>750</v>
      </c>
      <c r="T47" s="64">
        <v>10</v>
      </c>
      <c r="U47" s="64" t="s">
        <v>50</v>
      </c>
      <c r="V47" s="64">
        <v>60</v>
      </c>
      <c r="W47" s="64">
        <v>1000</v>
      </c>
    </row>
    <row r="48" spans="1:23" ht="21.75" customHeight="1">
      <c r="A48" s="141" t="s">
        <v>372</v>
      </c>
      <c r="B48" s="136">
        <v>136</v>
      </c>
      <c r="C48" s="137">
        <v>24722.25</v>
      </c>
      <c r="D48" s="137">
        <v>2942.1</v>
      </c>
      <c r="E48" s="137">
        <v>3381</v>
      </c>
      <c r="F48" s="137">
        <v>1359.75</v>
      </c>
      <c r="G48" s="137">
        <v>15807.75</v>
      </c>
      <c r="H48" s="137">
        <v>1231.65</v>
      </c>
      <c r="I48" s="49"/>
      <c r="J48" s="47"/>
      <c r="K48" s="37" t="s">
        <v>244</v>
      </c>
      <c r="L48" s="295" t="s">
        <v>274</v>
      </c>
      <c r="M48" s="296"/>
      <c r="N48" s="58" t="s">
        <v>50</v>
      </c>
      <c r="O48" s="63" t="s">
        <v>295</v>
      </c>
      <c r="P48" s="144">
        <f t="shared" si="4"/>
        <v>3807</v>
      </c>
      <c r="Q48" s="60">
        <v>3807</v>
      </c>
      <c r="R48" s="64" t="s">
        <v>50</v>
      </c>
      <c r="S48" s="64" t="s">
        <v>50</v>
      </c>
      <c r="T48" s="64" t="s">
        <v>50</v>
      </c>
      <c r="U48" s="64" t="s">
        <v>50</v>
      </c>
      <c r="V48" s="64" t="s">
        <v>50</v>
      </c>
      <c r="W48" s="64" t="s">
        <v>50</v>
      </c>
    </row>
    <row r="49" spans="1:23" ht="21.75" customHeight="1">
      <c r="A49" s="48"/>
      <c r="B49" s="136"/>
      <c r="C49" s="137"/>
      <c r="D49" s="137"/>
      <c r="E49" s="137"/>
      <c r="F49" s="137"/>
      <c r="G49" s="137"/>
      <c r="H49" s="137"/>
      <c r="I49" s="45"/>
      <c r="J49" s="47"/>
      <c r="K49" s="37"/>
      <c r="L49" s="311"/>
      <c r="M49" s="312"/>
      <c r="N49" s="58"/>
      <c r="O49" s="59"/>
      <c r="P49" s="60"/>
      <c r="Q49" s="60"/>
      <c r="R49" s="60"/>
      <c r="S49" s="60"/>
      <c r="T49" s="60"/>
      <c r="U49" s="60"/>
      <c r="V49" s="60"/>
      <c r="W49" s="60"/>
    </row>
    <row r="50" spans="1:23" ht="21.75" customHeight="1">
      <c r="A50" s="141" t="s">
        <v>373</v>
      </c>
      <c r="B50" s="136">
        <v>137</v>
      </c>
      <c r="C50" s="137">
        <v>22053.15</v>
      </c>
      <c r="D50" s="137">
        <v>2854.95</v>
      </c>
      <c r="E50" s="137">
        <v>2830.8</v>
      </c>
      <c r="F50" s="137">
        <v>1128.75</v>
      </c>
      <c r="G50" s="137">
        <v>14245.35</v>
      </c>
      <c r="H50" s="137">
        <v>993.3</v>
      </c>
      <c r="I50" s="49"/>
      <c r="J50" s="249" t="s">
        <v>309</v>
      </c>
      <c r="K50" s="249"/>
      <c r="L50" s="249"/>
      <c r="M50" s="250"/>
      <c r="N50" s="58" t="s">
        <v>310</v>
      </c>
      <c r="O50" s="63" t="s">
        <v>295</v>
      </c>
      <c r="P50" s="204">
        <f t="shared" si="4"/>
        <v>100.00000000000001</v>
      </c>
      <c r="Q50" s="69">
        <v>60.351978832036046</v>
      </c>
      <c r="R50" s="69">
        <v>22.40299926972483</v>
      </c>
      <c r="S50" s="69">
        <v>14.332184390807837</v>
      </c>
      <c r="T50" s="69">
        <v>0.35915582772272336</v>
      </c>
      <c r="U50" s="69">
        <v>0.9481502403720419</v>
      </c>
      <c r="V50" s="69">
        <v>0.8025014094689156</v>
      </c>
      <c r="W50" s="69">
        <v>0.803030029867609</v>
      </c>
    </row>
    <row r="51" spans="1:16" ht="21.75" customHeight="1">
      <c r="A51" s="141" t="s">
        <v>374</v>
      </c>
      <c r="B51" s="136">
        <v>136</v>
      </c>
      <c r="C51" s="137">
        <v>22330.35</v>
      </c>
      <c r="D51" s="137">
        <v>3374.7</v>
      </c>
      <c r="E51" s="137">
        <v>2848.65</v>
      </c>
      <c r="F51" s="137">
        <v>1192.8</v>
      </c>
      <c r="G51" s="137">
        <v>13840.05</v>
      </c>
      <c r="H51" s="137">
        <v>1074.15</v>
      </c>
      <c r="I51" s="49"/>
      <c r="J51" s="70" t="s">
        <v>275</v>
      </c>
      <c r="K51" s="70"/>
      <c r="L51" s="70"/>
      <c r="M51" s="70"/>
      <c r="N51" s="70"/>
      <c r="O51" s="70"/>
      <c r="P51" s="37"/>
    </row>
    <row r="52" spans="1:9" ht="21.75" customHeight="1">
      <c r="A52" s="141" t="s">
        <v>375</v>
      </c>
      <c r="B52" s="136">
        <v>137</v>
      </c>
      <c r="C52" s="137">
        <v>23027.55</v>
      </c>
      <c r="D52" s="137">
        <v>3826.2</v>
      </c>
      <c r="E52" s="137">
        <v>2943.15</v>
      </c>
      <c r="F52" s="137">
        <v>1270.5</v>
      </c>
      <c r="G52" s="137">
        <v>13976.55</v>
      </c>
      <c r="H52" s="137">
        <v>1011.15</v>
      </c>
      <c r="I52" s="49"/>
    </row>
    <row r="53" spans="1:9" ht="21.75" customHeight="1">
      <c r="A53" s="141" t="s">
        <v>376</v>
      </c>
      <c r="B53" s="136">
        <v>139</v>
      </c>
      <c r="C53" s="137">
        <v>26294.1</v>
      </c>
      <c r="D53" s="137">
        <v>3804.15</v>
      </c>
      <c r="E53" s="137">
        <v>3684.45</v>
      </c>
      <c r="F53" s="137">
        <v>1387.05</v>
      </c>
      <c r="G53" s="146">
        <v>16326.45</v>
      </c>
      <c r="H53" s="146">
        <v>1092</v>
      </c>
      <c r="I53" s="49"/>
    </row>
    <row r="54" spans="1:9" ht="21.75" customHeight="1">
      <c r="A54" s="66" t="s">
        <v>257</v>
      </c>
      <c r="B54" s="66"/>
      <c r="C54" s="66"/>
      <c r="D54" s="66"/>
      <c r="E54" s="66"/>
      <c r="F54" s="66"/>
      <c r="G54" s="67"/>
      <c r="H54" s="67"/>
      <c r="I54" s="67"/>
    </row>
    <row r="55" spans="11:14" ht="21.75" customHeight="1">
      <c r="K55" s="40"/>
      <c r="L55" s="40"/>
      <c r="M55" s="40"/>
      <c r="N55" s="40"/>
    </row>
    <row r="56" ht="21.75" customHeight="1"/>
    <row r="57" ht="21.75" customHeight="1"/>
    <row r="58" spans="11:14" ht="21.75" customHeight="1">
      <c r="K58" s="40"/>
      <c r="L58" s="40"/>
      <c r="M58" s="40"/>
      <c r="N58" s="40"/>
    </row>
    <row r="59" spans="11:14" ht="21.75" customHeight="1">
      <c r="K59" s="40"/>
      <c r="L59" s="40"/>
      <c r="M59" s="40"/>
      <c r="N59" s="40"/>
    </row>
    <row r="60" spans="11:14" ht="21.75" customHeight="1">
      <c r="K60" s="40"/>
      <c r="L60" s="40"/>
      <c r="M60" s="40"/>
      <c r="N60" s="40"/>
    </row>
    <row r="61" spans="11:14" ht="21.75" customHeight="1">
      <c r="K61" s="40"/>
      <c r="L61" s="40"/>
      <c r="M61" s="40"/>
      <c r="N61" s="40"/>
    </row>
    <row r="62" spans="11:14" ht="21.75" customHeight="1">
      <c r="K62" s="40"/>
      <c r="L62" s="40"/>
      <c r="M62" s="40"/>
      <c r="N62" s="40"/>
    </row>
    <row r="63" spans="11:14" ht="21.75" customHeight="1">
      <c r="K63" s="40"/>
      <c r="L63" s="40"/>
      <c r="M63" s="40"/>
      <c r="N63" s="40"/>
    </row>
    <row r="64" spans="11:14" ht="21.75" customHeight="1">
      <c r="K64" s="40"/>
      <c r="L64" s="40"/>
      <c r="M64" s="40"/>
      <c r="N64" s="40"/>
    </row>
    <row r="65" spans="11:14" ht="21.75" customHeight="1">
      <c r="K65" s="40"/>
      <c r="L65" s="40"/>
      <c r="M65" s="40"/>
      <c r="N65" s="40"/>
    </row>
    <row r="66" spans="11:14" ht="21.75" customHeight="1">
      <c r="K66" s="40"/>
      <c r="L66" s="40"/>
      <c r="M66" s="40"/>
      <c r="N66" s="40"/>
    </row>
    <row r="67" spans="11:14" ht="21.75" customHeight="1">
      <c r="K67" s="40"/>
      <c r="L67" s="40"/>
      <c r="M67" s="40"/>
      <c r="N67" s="40"/>
    </row>
    <row r="68" spans="11:14" ht="21.75" customHeight="1">
      <c r="K68" s="40"/>
      <c r="L68" s="40"/>
      <c r="M68" s="40"/>
      <c r="N68" s="40"/>
    </row>
    <row r="69" spans="11:14" ht="21.75" customHeight="1">
      <c r="K69" s="40"/>
      <c r="L69" s="40"/>
      <c r="M69" s="40"/>
      <c r="N69" s="40"/>
    </row>
    <row r="70" spans="11:14" ht="15" customHeight="1">
      <c r="K70" s="40"/>
      <c r="L70" s="40"/>
      <c r="M70" s="40"/>
      <c r="N70" s="40"/>
    </row>
    <row r="71" spans="11:14" ht="15" customHeight="1">
      <c r="K71" s="40"/>
      <c r="L71" s="40"/>
      <c r="M71" s="40"/>
      <c r="N71" s="40"/>
    </row>
    <row r="72" spans="11:14" ht="15" customHeight="1">
      <c r="K72" s="40"/>
      <c r="L72" s="40"/>
      <c r="M72" s="40"/>
      <c r="N72" s="40"/>
    </row>
    <row r="73" spans="11:14" ht="15" customHeight="1">
      <c r="K73" s="40"/>
      <c r="L73" s="40"/>
      <c r="M73" s="40"/>
      <c r="N73" s="40"/>
    </row>
    <row r="74" spans="11:14" ht="15" customHeight="1">
      <c r="K74" s="40"/>
      <c r="L74" s="40"/>
      <c r="M74" s="40"/>
      <c r="N74" s="40"/>
    </row>
    <row r="75" spans="11:14" ht="15" customHeight="1">
      <c r="K75" s="40"/>
      <c r="L75" s="40"/>
      <c r="M75" s="40"/>
      <c r="N75" s="40"/>
    </row>
    <row r="76" spans="11:14" ht="14.25">
      <c r="K76" s="40"/>
      <c r="L76" s="40"/>
      <c r="M76" s="40"/>
      <c r="N76" s="40"/>
    </row>
    <row r="77" spans="11:14" ht="14.25">
      <c r="K77" s="40"/>
      <c r="L77" s="40"/>
      <c r="M77" s="40"/>
      <c r="N77" s="40"/>
    </row>
    <row r="78" spans="11:14" ht="14.25">
      <c r="K78" s="40"/>
      <c r="L78" s="40"/>
      <c r="M78" s="40"/>
      <c r="N78" s="40"/>
    </row>
    <row r="79" spans="11:14" ht="14.25">
      <c r="K79" s="40"/>
      <c r="L79" s="40"/>
      <c r="M79" s="40"/>
      <c r="N79" s="40"/>
    </row>
    <row r="80" spans="11:14" ht="14.25">
      <c r="K80" s="40"/>
      <c r="L80" s="40"/>
      <c r="M80" s="40"/>
      <c r="N80" s="40"/>
    </row>
    <row r="81" spans="11:14" ht="14.25">
      <c r="K81" s="40"/>
      <c r="L81" s="40"/>
      <c r="M81" s="40"/>
      <c r="N81" s="40"/>
    </row>
    <row r="82" spans="11:14" ht="14.25">
      <c r="K82" s="40"/>
      <c r="L82" s="40"/>
      <c r="M82" s="40"/>
      <c r="N82" s="40"/>
    </row>
    <row r="83" spans="11:14" ht="14.25">
      <c r="K83" s="40"/>
      <c r="L83" s="40"/>
      <c r="M83" s="40"/>
      <c r="N83" s="40"/>
    </row>
    <row r="84" spans="11:14" ht="14.25">
      <c r="K84" s="40"/>
      <c r="L84" s="40"/>
      <c r="M84" s="40"/>
      <c r="N84" s="40"/>
    </row>
    <row r="85" spans="11:14" ht="14.25">
      <c r="K85" s="40"/>
      <c r="L85" s="40"/>
      <c r="M85" s="40"/>
      <c r="N85" s="40"/>
    </row>
    <row r="86" spans="11:14" ht="14.25">
      <c r="K86" s="40"/>
      <c r="L86" s="40"/>
      <c r="M86" s="40"/>
      <c r="N86" s="40"/>
    </row>
    <row r="87" spans="11:14" ht="14.25">
      <c r="K87" s="40"/>
      <c r="L87" s="40"/>
      <c r="M87" s="40"/>
      <c r="N87" s="40"/>
    </row>
    <row r="88" spans="11:14" ht="14.25">
      <c r="K88" s="40"/>
      <c r="L88" s="40"/>
      <c r="M88" s="40"/>
      <c r="N88" s="40"/>
    </row>
    <row r="89" spans="11:14" ht="14.25">
      <c r="K89" s="40"/>
      <c r="L89" s="40"/>
      <c r="M89" s="40"/>
      <c r="N89" s="40"/>
    </row>
    <row r="90" spans="11:14" ht="14.25">
      <c r="K90" s="40"/>
      <c r="L90" s="40"/>
      <c r="M90" s="40"/>
      <c r="N90" s="40"/>
    </row>
    <row r="91" spans="11:14" ht="14.25">
      <c r="K91" s="40"/>
      <c r="L91" s="40"/>
      <c r="M91" s="40"/>
      <c r="N91" s="40"/>
    </row>
    <row r="92" spans="11:14" ht="14.25">
      <c r="K92" s="40"/>
      <c r="L92" s="40"/>
      <c r="M92" s="40"/>
      <c r="N92" s="40"/>
    </row>
    <row r="93" spans="11:14" ht="14.25">
      <c r="K93" s="40"/>
      <c r="L93" s="40"/>
      <c r="M93" s="40"/>
      <c r="N93" s="40"/>
    </row>
    <row r="94" spans="11:14" ht="14.25">
      <c r="K94" s="40"/>
      <c r="L94" s="40"/>
      <c r="M94" s="40"/>
      <c r="N94" s="40"/>
    </row>
    <row r="95" spans="11:14" ht="14.25">
      <c r="K95" s="40"/>
      <c r="L95" s="40"/>
      <c r="M95" s="40"/>
      <c r="N95" s="40"/>
    </row>
    <row r="96" spans="11:14" ht="14.25">
      <c r="K96" s="40"/>
      <c r="L96" s="40"/>
      <c r="M96" s="40"/>
      <c r="N96" s="40"/>
    </row>
    <row r="97" spans="11:14" ht="14.25">
      <c r="K97" s="40"/>
      <c r="L97" s="40"/>
      <c r="M97" s="40"/>
      <c r="N97" s="40"/>
    </row>
  </sheetData>
  <sheetProtection/>
  <mergeCells count="66">
    <mergeCell ref="J2:W2"/>
    <mergeCell ref="L38:M38"/>
    <mergeCell ref="H32:H33"/>
    <mergeCell ref="L30:M30"/>
    <mergeCell ref="L33:M33"/>
    <mergeCell ref="L48:M48"/>
    <mergeCell ref="L39:M39"/>
    <mergeCell ref="L40:M40"/>
    <mergeCell ref="L41:M41"/>
    <mergeCell ref="L42:M42"/>
    <mergeCell ref="A3:H3"/>
    <mergeCell ref="K36:M36"/>
    <mergeCell ref="A30:H30"/>
    <mergeCell ref="E32:E33"/>
    <mergeCell ref="F32:F33"/>
    <mergeCell ref="L49:M49"/>
    <mergeCell ref="J50:M50"/>
    <mergeCell ref="L43:M43"/>
    <mergeCell ref="L44:M44"/>
    <mergeCell ref="K46:M46"/>
    <mergeCell ref="L47:M47"/>
    <mergeCell ref="L22:M22"/>
    <mergeCell ref="K24:M24"/>
    <mergeCell ref="G32:G33"/>
    <mergeCell ref="K37:M37"/>
    <mergeCell ref="A32:A33"/>
    <mergeCell ref="B32:B33"/>
    <mergeCell ref="C32:C33"/>
    <mergeCell ref="D32:D33"/>
    <mergeCell ref="L34:M34"/>
    <mergeCell ref="K35:M35"/>
    <mergeCell ref="Z9:AB9"/>
    <mergeCell ref="K11:M11"/>
    <mergeCell ref="K13:M13"/>
    <mergeCell ref="L14:M14"/>
    <mergeCell ref="K26:M26"/>
    <mergeCell ref="A29:H29"/>
    <mergeCell ref="K28:M28"/>
    <mergeCell ref="L29:M29"/>
    <mergeCell ref="L20:M20"/>
    <mergeCell ref="L21:M21"/>
    <mergeCell ref="L15:M15"/>
    <mergeCell ref="L19:M19"/>
    <mergeCell ref="P5:P6"/>
    <mergeCell ref="Q5:Q6"/>
    <mergeCell ref="N5:N6"/>
    <mergeCell ref="O5:O6"/>
    <mergeCell ref="K7:M7"/>
    <mergeCell ref="K8:M8"/>
    <mergeCell ref="K9:M9"/>
    <mergeCell ref="A5:A6"/>
    <mergeCell ref="B5:B6"/>
    <mergeCell ref="C5:C6"/>
    <mergeCell ref="D5:D6"/>
    <mergeCell ref="R5:R6"/>
    <mergeCell ref="W5:W6"/>
    <mergeCell ref="S5:S6"/>
    <mergeCell ref="T5:T6"/>
    <mergeCell ref="U5:U6"/>
    <mergeCell ref="V5:V6"/>
    <mergeCell ref="I5:I6"/>
    <mergeCell ref="J5:M6"/>
    <mergeCell ref="E5:E6"/>
    <mergeCell ref="F5:F6"/>
    <mergeCell ref="G5:G6"/>
    <mergeCell ref="H5:H6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2012-03-21T00:17:35Z</cp:lastPrinted>
  <dcterms:created xsi:type="dcterms:W3CDTF">1998-05-21T06:01:19Z</dcterms:created>
  <dcterms:modified xsi:type="dcterms:W3CDTF">2012-07-05T06:23:54Z</dcterms:modified>
  <cp:category/>
  <cp:version/>
  <cp:contentType/>
  <cp:contentStatus/>
</cp:coreProperties>
</file>