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465" tabRatio="625" activeTab="5"/>
  </bookViews>
  <sheets>
    <sheet name="２２４" sheetId="1" r:id="rId1"/>
    <sheet name="２２６" sheetId="2" r:id="rId2"/>
    <sheet name="２２８" sheetId="3" r:id="rId3"/>
    <sheet name="２３０" sheetId="4" r:id="rId4"/>
    <sheet name="２３２" sheetId="5" r:id="rId5"/>
    <sheet name="２３４" sheetId="6" r:id="rId6"/>
  </sheets>
  <definedNames>
    <definedName name="_xlnm.Print_Area" localSheetId="2">'２２８'!$A$1:$AA$77</definedName>
  </definedNames>
  <calcPr fullCalcOnLoad="1"/>
</workbook>
</file>

<file path=xl/sharedStrings.xml><?xml version="1.0" encoding="utf-8"?>
<sst xmlns="http://schemas.openxmlformats.org/spreadsheetml/2006/main" count="1421" uniqueCount="561">
  <si>
    <t>総   人   口（人）</t>
  </si>
  <si>
    <t>被保険者数（人）</t>
  </si>
  <si>
    <t>平均標準報酬月額（円）</t>
  </si>
  <si>
    <t>加   入   率（％）</t>
  </si>
  <si>
    <t>（単位：金額　千円）</t>
  </si>
  <si>
    <t>件数</t>
  </si>
  <si>
    <t>金額</t>
  </si>
  <si>
    <t>―</t>
  </si>
  <si>
    <t>訪問看護療養費</t>
  </si>
  <si>
    <t>出産育児一時金</t>
  </si>
  <si>
    <t>１件当たり日数</t>
  </si>
  <si>
    <t>（単位：金額  千円）</t>
  </si>
  <si>
    <t>入院時食事療養費</t>
  </si>
  <si>
    <t>その他　　　　（任意給付）</t>
  </si>
  <si>
    <t>件数</t>
  </si>
  <si>
    <t>金額</t>
  </si>
  <si>
    <t>埋葬料　　                （家族埋葬料を含む）</t>
  </si>
  <si>
    <t>分娩費　               　　（配偶者分娩費を含む）</t>
  </si>
  <si>
    <t>一般診療</t>
  </si>
  <si>
    <t>歯科診療</t>
  </si>
  <si>
    <t>療養費</t>
  </si>
  <si>
    <t>高額療養費</t>
  </si>
  <si>
    <t>看護費</t>
  </si>
  <si>
    <t>傷病手当金</t>
  </si>
  <si>
    <t>出産手当金</t>
  </si>
  <si>
    <t>移送費</t>
  </si>
  <si>
    <t>入院給付</t>
  </si>
  <si>
    <t>入院外給付</t>
  </si>
  <si>
    <t>歯科給付</t>
  </si>
  <si>
    <t>薬剤の給付</t>
  </si>
  <si>
    <t>食事療養費</t>
  </si>
  <si>
    <t>葬祭給付</t>
  </si>
  <si>
    <t>資料　石川県医療対策課</t>
  </si>
  <si>
    <t>世帯合算高額療養費</t>
  </si>
  <si>
    <t>資料　石川社会保険事務局「社会保険事業年報」</t>
  </si>
  <si>
    <t>薬剤</t>
  </si>
  <si>
    <t>注　　老人保健医療給付対象者を除く。</t>
  </si>
  <si>
    <t>出産育児一時金　</t>
  </si>
  <si>
    <t>訪問看護</t>
  </si>
  <si>
    <t>移送費</t>
  </si>
  <si>
    <t>療養費等</t>
  </si>
  <si>
    <t>224 社会保障</t>
  </si>
  <si>
    <r>
      <t>社会保障 2</t>
    </r>
    <r>
      <rPr>
        <sz val="12"/>
        <rFont val="ＭＳ 明朝"/>
        <family val="1"/>
      </rPr>
      <t>25</t>
    </r>
  </si>
  <si>
    <t>入院</t>
  </si>
  <si>
    <t>歯科</t>
  </si>
  <si>
    <t>総　　　　　　　数</t>
  </si>
  <si>
    <t>総数</t>
  </si>
  <si>
    <t>被　保　険　者　数　（人）</t>
  </si>
  <si>
    <t>入院外</t>
  </si>
  <si>
    <t>２０　　　社　  　会  　　保　  　障</t>
  </si>
  <si>
    <t>（１）　適　　用　　状　　況</t>
  </si>
  <si>
    <t>（２）　給　　付　　状　　況</t>
  </si>
  <si>
    <t>事業所数</t>
  </si>
  <si>
    <t>項　　　　　　目</t>
  </si>
  <si>
    <t>区　　　　　　分</t>
  </si>
  <si>
    <t>区　　　　　　　分</t>
  </si>
  <si>
    <t>項　　　　　　　目</t>
  </si>
  <si>
    <t>１３３　　政　府　管　掌　健　康　保　険</t>
  </si>
  <si>
    <t>１３３　　政　府　管　掌　健　康　保　険（つづき）</t>
  </si>
  <si>
    <t>１３４　　国　民　健　康　保　険</t>
  </si>
  <si>
    <t>１３４　　国　民　健　康　保　険（つづき）</t>
  </si>
  <si>
    <t>226 社会保障</t>
  </si>
  <si>
    <t>社会保障 227</t>
  </si>
  <si>
    <t>１３５　　厚　　生　　年　　金　　保　　険　　</t>
  </si>
  <si>
    <t>１３７　　国　　民　　年　　金</t>
  </si>
  <si>
    <t>被保険者数（人）</t>
  </si>
  <si>
    <t>資料　石川社会保険事務局「社会保険事業年報」</t>
  </si>
  <si>
    <t>１３５　　厚　　生　　年　　金　　保　　険（つづき）</t>
  </si>
  <si>
    <t>１３７　　国　民　年　金（つづき）</t>
  </si>
  <si>
    <t>（２）　給　　付　　状　　況</t>
  </si>
  <si>
    <t>（単位：人、金額　千円）</t>
  </si>
  <si>
    <t>（単位：金額　千円）</t>
  </si>
  <si>
    <t>受給権者数</t>
  </si>
  <si>
    <t>総       数</t>
  </si>
  <si>
    <t>老　齢　給　付</t>
  </si>
  <si>
    <t>老 齢 年 金</t>
  </si>
  <si>
    <t>５ 年 年 金</t>
  </si>
  <si>
    <t>通算老齢年金</t>
  </si>
  <si>
    <t>（寡婦、かん夫、遺児を含む）</t>
  </si>
  <si>
    <t>通算遺族年金</t>
  </si>
  <si>
    <t>受給権者数</t>
  </si>
  <si>
    <t>老齢基礎年金</t>
  </si>
  <si>
    <t>老齢厚生年金</t>
  </si>
  <si>
    <t>障 害 年 金</t>
  </si>
  <si>
    <t>障害厚生年金</t>
  </si>
  <si>
    <t>障害基礎年金</t>
  </si>
  <si>
    <t>遺族厚生年金</t>
  </si>
  <si>
    <t>金　　　額</t>
  </si>
  <si>
    <t>（別計）　　　　　　　脱退手当金</t>
  </si>
  <si>
    <t>遺　族　給　付</t>
  </si>
  <si>
    <t>母 子 年 金</t>
  </si>
  <si>
    <t>注１　受給権者数及び金額には支給停止者分を含む。</t>
  </si>
  <si>
    <t>寡 婦 年 金</t>
  </si>
  <si>
    <t>　２　通算老齢年金（退職）には特例老齢年金を、通算遺族年金には特例遺族年金を含む。</t>
  </si>
  <si>
    <t>遺 児 年 金</t>
  </si>
  <si>
    <t>遺族基礎年金</t>
  </si>
  <si>
    <t>１３６　　船　　員　　保　　険</t>
  </si>
  <si>
    <t>（別　計）</t>
  </si>
  <si>
    <t>死亡一時金</t>
  </si>
  <si>
    <t>項　　　　　　　目</t>
  </si>
  <si>
    <t>船 舶 所 有 者 数（人）</t>
  </si>
  <si>
    <t>保険給付状況</t>
  </si>
  <si>
    <t>老齢福祉年金</t>
  </si>
  <si>
    <t>金額（千円）</t>
  </si>
  <si>
    <t>普通保険</t>
  </si>
  <si>
    <t>注　　老齢福祉年金には支給停止者分を除く。</t>
  </si>
  <si>
    <t>失業保険</t>
  </si>
  <si>
    <t>厚生年金保険</t>
  </si>
  <si>
    <r>
      <t>注１　船舶数は1</t>
    </r>
    <r>
      <rPr>
        <sz val="12"/>
        <rFont val="ＭＳ 明朝"/>
        <family val="1"/>
      </rPr>
      <t>0月末日現在</t>
    </r>
  </si>
  <si>
    <t>　２　被保険者数は普通保険の年度平均人数である。</t>
  </si>
  <si>
    <t>資料　石川社会保険事務局「社会保険事業年報」</t>
  </si>
  <si>
    <t>228 社会保障</t>
  </si>
  <si>
    <t>社会保障 229</t>
  </si>
  <si>
    <t>１３８　　　雇　 　　 　用  　　　　保　 　　 　険</t>
  </si>
  <si>
    <t>１３９　　労　働　者　災　害　補　償　保　険</t>
  </si>
  <si>
    <t xml:space="preserve">（１）　産 業 別、規 模 別 適 用 事 業 所 数 及 び 被 保 険 者 数 </t>
  </si>
  <si>
    <t>年　度　別　及　び　　　　産　　　業　　　別</t>
  </si>
  <si>
    <t>事　　　　業　　　　所　　　　数　　(所)</t>
  </si>
  <si>
    <t>被　　保　　険　　者　　数　　（人）</t>
  </si>
  <si>
    <t>年　　度</t>
  </si>
  <si>
    <t>労働者数</t>
  </si>
  <si>
    <t>保 険 料　　　　　収納済額</t>
  </si>
  <si>
    <t>保　険　　　給　付　　　金　額</t>
  </si>
  <si>
    <t>１日当たり　　　　　　療養補償費</t>
  </si>
  <si>
    <t>総　数</t>
  </si>
  <si>
    <t>人</t>
  </si>
  <si>
    <t>千円</t>
  </si>
  <si>
    <t>千円</t>
  </si>
  <si>
    <t>円</t>
  </si>
  <si>
    <t>農　　　　　　　　　業</t>
  </si>
  <si>
    <t>…</t>
  </si>
  <si>
    <t>林業</t>
  </si>
  <si>
    <t>漁業</t>
  </si>
  <si>
    <t>鉱　　　　　　　　　業</t>
  </si>
  <si>
    <t>建　　　　設　　　　業</t>
  </si>
  <si>
    <t>１３９　　労　働　者　災　害　補　償　保　険（つづき）</t>
  </si>
  <si>
    <t>製　　　　造　　　　業</t>
  </si>
  <si>
    <t>食料品、飲料・たばこ・飼料</t>
  </si>
  <si>
    <t>（単位：金額　千円）</t>
  </si>
  <si>
    <t>繊維工業</t>
  </si>
  <si>
    <t>衣服・その他の繊維製品</t>
  </si>
  <si>
    <t>総数</t>
  </si>
  <si>
    <t>木材・木製品</t>
  </si>
  <si>
    <t>新規</t>
  </si>
  <si>
    <t>家具・装備品</t>
  </si>
  <si>
    <t>パルプ・紙・紙加工品</t>
  </si>
  <si>
    <t>化学工業</t>
  </si>
  <si>
    <t>石油製品・石炭製品</t>
  </si>
  <si>
    <t>ゴム製品</t>
  </si>
  <si>
    <t>障害</t>
  </si>
  <si>
    <t>なめし革・同製品・毛皮</t>
  </si>
  <si>
    <t>遺族</t>
  </si>
  <si>
    <t>鉄      鋼      業</t>
  </si>
  <si>
    <t>葬祭</t>
  </si>
  <si>
    <t>一般機械器具</t>
  </si>
  <si>
    <t>介護</t>
  </si>
  <si>
    <t>電気機械器具</t>
  </si>
  <si>
    <t>輸送用機械器具</t>
  </si>
  <si>
    <t>年金等給付</t>
  </si>
  <si>
    <t>精密機械器具</t>
  </si>
  <si>
    <t>二次検診等　　　給付</t>
  </si>
  <si>
    <t>電気・ガス・熱供給・水道業</t>
  </si>
  <si>
    <t>１３９　　労　働　者　災　害　補　償　保　険（つづき）</t>
  </si>
  <si>
    <t>サ  ー  ビ  ス  業</t>
  </si>
  <si>
    <t>公              務</t>
  </si>
  <si>
    <t>(単位：金額　千円、％)</t>
  </si>
  <si>
    <t>分類不能</t>
  </si>
  <si>
    <t>局・署</t>
  </si>
  <si>
    <t>局</t>
  </si>
  <si>
    <t>金　　沢</t>
  </si>
  <si>
    <t>小　　松</t>
  </si>
  <si>
    <t>七　　尾</t>
  </si>
  <si>
    <t>加　　賀</t>
  </si>
  <si>
    <t>穴　　水</t>
  </si>
  <si>
    <t>対前年比</t>
  </si>
  <si>
    <t>資料　石川労働局「業務概要」</t>
  </si>
  <si>
    <t>種　　別</t>
  </si>
  <si>
    <t>１３８　　　雇　 　　 用  　　　保　 　　 険（つづき）</t>
  </si>
  <si>
    <t>療　　　養</t>
  </si>
  <si>
    <t>（単位：人、千円）</t>
  </si>
  <si>
    <t>休　　　業</t>
  </si>
  <si>
    <t>雇用保険料　　　収納済額</t>
  </si>
  <si>
    <t>離職票　　　提出件数</t>
  </si>
  <si>
    <t>受給資格決定件数</t>
  </si>
  <si>
    <t>求　　　　職　　　　者　　　　給　　　　付</t>
  </si>
  <si>
    <t>短期特例求職者　　　　　給　付　金　額</t>
  </si>
  <si>
    <t>受給者実人員</t>
  </si>
  <si>
    <t>二次検診等　　　　　給付</t>
  </si>
  <si>
    <t>注　　受給者実人員は月平均人数</t>
  </si>
  <si>
    <t>注　　四捨五入の関係で計が合わない場合がある。</t>
  </si>
  <si>
    <t>230 社会保障</t>
  </si>
  <si>
    <t>社会保障 231</t>
  </si>
  <si>
    <t>１４０　　介　　　　　護　　　　　保　　　　　険</t>
  </si>
  <si>
    <t>１４０　　介　　　　　護　　　　　保　　　　　険（つづき）</t>
  </si>
  <si>
    <t>（１）　市　町　村　別　給　付　状　況　等</t>
  </si>
  <si>
    <t>（２）　市 町 村 別 介 護 サ ー ビ ス 事 業 所 ・ 施 設 指 定 状 況</t>
  </si>
  <si>
    <t>（単位：人、千円）</t>
  </si>
  <si>
    <t>年 度 及 び     市 町 村 別</t>
  </si>
  <si>
    <r>
      <t>6</t>
    </r>
    <r>
      <rPr>
        <sz val="12"/>
        <rFont val="ＭＳ 明朝"/>
        <family val="1"/>
      </rPr>
      <t>5 歳 以 上 人 口</t>
    </r>
  </si>
  <si>
    <t>第１号　　　被保険者　　　月額保険料　　　基準額(円)</t>
  </si>
  <si>
    <t>保　険　給　付　額</t>
  </si>
  <si>
    <t>合　　計</t>
  </si>
  <si>
    <t>居　宅　サ　ー　ビ　ス　事　業　所　数</t>
  </si>
  <si>
    <t>居宅介護支援事　業　　　　　所　数</t>
  </si>
  <si>
    <t>介 護 保 険 施 設 数</t>
  </si>
  <si>
    <t>訪問リハビリテーション</t>
  </si>
  <si>
    <t>居　　宅　　　療　　養　　　管理指導</t>
  </si>
  <si>
    <t>通所リハビリテーション</t>
  </si>
  <si>
    <t>短　　期　　　　　入　　所　　　　　生活介護</t>
  </si>
  <si>
    <t>短　　期　　　　　入　　所　　　　　療養介護</t>
  </si>
  <si>
    <t>痴呆対応型 共 同　　　生活介護</t>
  </si>
  <si>
    <t>特定施設　　　　　入 所 者　　　　　生活介護</t>
  </si>
  <si>
    <t>福祉用具貸与</t>
  </si>
  <si>
    <t>介護老人福祉　　　　　施　設</t>
  </si>
  <si>
    <t>介護老人保健　　　　　施　設</t>
  </si>
  <si>
    <t>介護療養型医療施設</t>
  </si>
  <si>
    <t>計</t>
  </si>
  <si>
    <t>男</t>
  </si>
  <si>
    <t>女</t>
  </si>
  <si>
    <t>居宅介護（支援）</t>
  </si>
  <si>
    <t>施設介護</t>
  </si>
  <si>
    <t>居宅介護　　　（支援）</t>
  </si>
  <si>
    <t>その他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</si>
  <si>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</si>
  <si>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</si>
  <si>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</si>
  <si>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</si>
  <si>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</si>
  <si>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</si>
  <si>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</si>
  <si>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</si>
  <si>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</si>
  <si>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</si>
  <si>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</si>
  <si>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</si>
  <si>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</si>
  <si>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</si>
  <si>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</si>
  <si>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</si>
  <si>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</si>
  <si>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</si>
  <si>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</si>
  <si>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</si>
  <si>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</si>
  <si>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</si>
  <si>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</si>
  <si>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</si>
  <si>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</si>
  <si>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</si>
  <si>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</si>
  <si>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</si>
  <si>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</si>
  <si>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</si>
  <si>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</si>
  <si>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</si>
  <si>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</si>
  <si>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</si>
  <si>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</si>
  <si>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</si>
  <si>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</si>
  <si>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</si>
  <si>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</si>
  <si>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</si>
  <si>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</si>
  <si>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</si>
  <si>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</si>
  <si>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</si>
  <si>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</si>
  <si>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</si>
  <si>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</si>
  <si>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</si>
  <si>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</si>
  <si>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注１　介護サービス事業所・施設数については、事業所・施設の所在地により区分。又、１事業所・施設が複数の介護サービスを提供している場合、</t>
  </si>
  <si>
    <t>　　そのサービス種類ごとに集計したもの。</t>
  </si>
  <si>
    <t>　２　介護サービス事業所・施設数は、市町村が認める基準該当居宅サービスを行う事業所を含む。</t>
  </si>
  <si>
    <r>
      <t>　４　保険給付額は、各年度４</t>
    </r>
    <r>
      <rPr>
        <sz val="12"/>
        <rFont val="ＭＳ 明朝"/>
        <family val="1"/>
      </rPr>
      <t>月から翌年３月までの各月において支払審査を行った金額</t>
    </r>
  </si>
  <si>
    <t>資料　石川県長寿社会課</t>
  </si>
  <si>
    <t>　５　月額保険料の県計欄は加重平均額、郡計欄は該当市町村を単純に平均したものである。</t>
  </si>
  <si>
    <t>　６　河内村、吉野谷村、鳥越村、尾口村及び白峰村は「白山ろく広域連合」として介護保険を運営している。</t>
  </si>
  <si>
    <t>232 社会保障</t>
  </si>
  <si>
    <t>社会保障 233</t>
  </si>
  <si>
    <t>１４１</t>
  </si>
  <si>
    <t>　老　人　保　健　医　療　給　付　状　況</t>
  </si>
  <si>
    <t>（単位：百万円）</t>
  </si>
  <si>
    <t>年　  　度</t>
  </si>
  <si>
    <t>合　　　計</t>
  </si>
  <si>
    <t>医　　　　　　　　　　科</t>
  </si>
  <si>
    <t>歯　　　科</t>
  </si>
  <si>
    <t>調　　　剤</t>
  </si>
  <si>
    <t>保育児童定員</t>
  </si>
  <si>
    <t>入　　　院</t>
  </si>
  <si>
    <t>入　院　外</t>
  </si>
  <si>
    <t>件　数</t>
  </si>
  <si>
    <t>金　額</t>
  </si>
  <si>
    <t>人</t>
  </si>
  <si>
    <t>１４２</t>
  </si>
  <si>
    <t xml:space="preserve"> 生　　活　　保　　護　　状　　況</t>
  </si>
  <si>
    <t>（単位：人、千円）</t>
  </si>
  <si>
    <t>保護人員</t>
  </si>
  <si>
    <t>介護扶助</t>
  </si>
  <si>
    <t>保護施設事務費及び委託事務費</t>
  </si>
  <si>
    <t>資料　石川県障害保健福祉課「生活保護の概況」</t>
  </si>
  <si>
    <t>施　　　　　設　　　　　名</t>
  </si>
  <si>
    <t>施設数</t>
  </si>
  <si>
    <t>入所(通所・　　　　　　　利用）定員</t>
  </si>
  <si>
    <t>(通所・利用）定員</t>
  </si>
  <si>
    <t>入所定員</t>
  </si>
  <si>
    <t>知的障害者福祉施設</t>
  </si>
  <si>
    <t>知的障害者更生施設</t>
  </si>
  <si>
    <t>知的障害者授産施設</t>
  </si>
  <si>
    <t>知的障害者通勤寮</t>
  </si>
  <si>
    <t>児童自立支援施設</t>
  </si>
  <si>
    <t>知的障害者福祉ホーム</t>
  </si>
  <si>
    <t>児童養護施設</t>
  </si>
  <si>
    <t>精神障害者社会復帰施設</t>
  </si>
  <si>
    <t>精神障害者生活訓練施設</t>
  </si>
  <si>
    <t>知的障害児施設</t>
  </si>
  <si>
    <t>精神障害者福祉ホーム</t>
  </si>
  <si>
    <t>知的障害児通園施設</t>
  </si>
  <si>
    <t>精神障害者授産施設</t>
  </si>
  <si>
    <t>精神障害者通所授産施設</t>
  </si>
  <si>
    <t>母子生活支援施設</t>
  </si>
  <si>
    <t>精神障害者福祉工場</t>
  </si>
  <si>
    <t>含めない</t>
  </si>
  <si>
    <t>精神障害者生活支援センター</t>
  </si>
  <si>
    <t>重症心身障害児施設</t>
  </si>
  <si>
    <t>進行性筋萎縮症児施設</t>
  </si>
  <si>
    <t>特別養護老人ホーム</t>
  </si>
  <si>
    <t>児童厚生施設</t>
  </si>
  <si>
    <t>養護老人ホーム</t>
  </si>
  <si>
    <t>軽費老人ホーム</t>
  </si>
  <si>
    <t>身体障害者療護施設</t>
  </si>
  <si>
    <t>重度身体障害者更生援護施設</t>
  </si>
  <si>
    <t>身体障害者福祉ホーム</t>
  </si>
  <si>
    <t>身体障害者授産施設</t>
  </si>
  <si>
    <t>重度身体障害者授産施設</t>
  </si>
  <si>
    <t>身体障害者通所授産施設</t>
  </si>
  <si>
    <t>身体障害者福祉工場</t>
  </si>
  <si>
    <t>身体障害者福祉センター</t>
  </si>
  <si>
    <t>母子福祉施設</t>
  </si>
  <si>
    <t>点字出版施設</t>
  </si>
  <si>
    <t>母子福祉センター</t>
  </si>
  <si>
    <t>聴覚障害者情報提供施設</t>
  </si>
  <si>
    <t>　２　母子生活支援施設の定員は世帯数のため計には含めていない。</t>
  </si>
  <si>
    <t>委　員　数　　　　　（人）</t>
  </si>
  <si>
    <t>計</t>
  </si>
  <si>
    <t>生活環境</t>
  </si>
  <si>
    <t>その他</t>
  </si>
  <si>
    <t>資料　石川県厚生政策課</t>
  </si>
  <si>
    <t>１４</t>
  </si>
  <si>
    <t>印刷・同関連産業</t>
  </si>
  <si>
    <t>プラスチック製品</t>
  </si>
  <si>
    <t>情報通信機械器具</t>
  </si>
  <si>
    <t>電子部品・デバイス</t>
  </si>
  <si>
    <t>情報通信業</t>
  </si>
  <si>
    <t>運輸業</t>
  </si>
  <si>
    <t>金融・保険業</t>
  </si>
  <si>
    <t>不動産業</t>
  </si>
  <si>
    <t>飲食店・宿泊業</t>
  </si>
  <si>
    <t>（内、宿泊業）</t>
  </si>
  <si>
    <t>医療・福祉</t>
  </si>
  <si>
    <t>教育・学習支援業</t>
  </si>
  <si>
    <t>複合サービス事業</t>
  </si>
  <si>
    <t>234 社会保障</t>
  </si>
  <si>
    <t>社会保障 235</t>
  </si>
  <si>
    <t>市　町　村　別</t>
  </si>
  <si>
    <t>在宅福祉</t>
  </si>
  <si>
    <t>介護保険</t>
  </si>
  <si>
    <t>健康･保健医療</t>
  </si>
  <si>
    <t>子育て･母子保健</t>
  </si>
  <si>
    <t>子どもの地域生活</t>
  </si>
  <si>
    <t>子どもの教育･学校生活</t>
  </si>
  <si>
    <t>生活費</t>
  </si>
  <si>
    <t>年金･保険</t>
  </si>
  <si>
    <t>家族関係</t>
  </si>
  <si>
    <t>日常的な支援</t>
  </si>
  <si>
    <t>（福祉行政報告例として毎年度厚生労働省へ報告）</t>
  </si>
  <si>
    <t>注１　委員数には主任児童委員を含む。</t>
  </si>
  <si>
    <t>資料　石川県子ども政策課「児童福祉統計」</t>
  </si>
  <si>
    <t>　３　介護サービス受給者数は各年度累計</t>
  </si>
  <si>
    <t>県　　　　　計</t>
  </si>
  <si>
    <t>―</t>
  </si>
  <si>
    <r>
      <t xml:space="preserve">（１）　適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用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状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況</t>
    </r>
  </si>
  <si>
    <r>
      <t>（２）　給　 付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況</t>
    </r>
  </si>
  <si>
    <r>
      <t xml:space="preserve">（１）　適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用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状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況</t>
    </r>
  </si>
  <si>
    <t>（１）　適　　用　　状　　況</t>
  </si>
  <si>
    <t>区　　　　　　　　分</t>
  </si>
  <si>
    <t>区　　　　　　分</t>
  </si>
  <si>
    <t>事　　　　業　　　　所　　　　数</t>
  </si>
  <si>
    <t>被  保  険  者  数（人）</t>
  </si>
  <si>
    <r>
      <t>（２）　給 　</t>
    </r>
    <r>
      <rPr>
        <sz val="12"/>
        <rFont val="ＭＳ 明朝"/>
        <family val="1"/>
      </rPr>
      <t xml:space="preserve"> 付 　 状 　 況</t>
    </r>
  </si>
  <si>
    <t>項　　　　　　　　目</t>
  </si>
  <si>
    <t>項　　　　　　目</t>
  </si>
  <si>
    <t>総　数</t>
  </si>
  <si>
    <t>金　　　額</t>
  </si>
  <si>
    <t>老　齢　年　金</t>
  </si>
  <si>
    <t>通算老齢年金</t>
  </si>
  <si>
    <t>障　害　年　金</t>
  </si>
  <si>
    <t>遺　族　年　金</t>
  </si>
  <si>
    <r>
      <t>障害</t>
    </r>
    <r>
      <rPr>
        <sz val="12"/>
        <rFont val="ＭＳ 明朝"/>
        <family val="1"/>
      </rPr>
      <t>給</t>
    </r>
    <r>
      <rPr>
        <sz val="12"/>
        <rFont val="ＭＳ 明朝"/>
        <family val="1"/>
      </rPr>
      <t>付</t>
    </r>
  </si>
  <si>
    <r>
      <t>適用</t>
    </r>
    <r>
      <rPr>
        <sz val="12"/>
        <rFont val="ＭＳ 明朝"/>
        <family val="1"/>
      </rPr>
      <t>状</t>
    </r>
    <r>
      <rPr>
        <sz val="12"/>
        <rFont val="ＭＳ 明朝"/>
        <family val="1"/>
      </rPr>
      <t>況</t>
    </r>
  </si>
  <si>
    <t>総計</t>
  </si>
  <si>
    <t>件　　　数</t>
  </si>
  <si>
    <r>
      <t>船　　　舶　　　</t>
    </r>
    <r>
      <rPr>
        <sz val="12"/>
        <rFont val="ＭＳ 明朝"/>
        <family val="1"/>
      </rPr>
      <t>数（隻）</t>
    </r>
  </si>
  <si>
    <r>
      <t>被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保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険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数（人）</t>
    </r>
    <r>
      <rPr>
        <sz val="12"/>
        <rFont val="ＭＳ 明朝"/>
        <family val="1"/>
      </rPr>
      <t xml:space="preserve"> </t>
    </r>
  </si>
  <si>
    <t>疾病給付</t>
  </si>
  <si>
    <r>
      <t xml:space="preserve">平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均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標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準　　　　　　報酬月額（円）</t>
    </r>
  </si>
  <si>
    <t>失業給付</t>
  </si>
  <si>
    <t>件　　　数</t>
  </si>
  <si>
    <r>
      <t>保 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収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済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（千円）</t>
    </r>
  </si>
  <si>
    <t>年金給付</t>
  </si>
  <si>
    <r>
      <t>（１）　事 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績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各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補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償 費 平 均 支 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額</t>
    </r>
  </si>
  <si>
    <r>
      <t>労災</t>
    </r>
    <r>
      <rPr>
        <sz val="12"/>
        <rFont val="ＭＳ 明朝"/>
        <family val="1"/>
      </rPr>
      <t>保</t>
    </r>
    <r>
      <rPr>
        <sz val="12"/>
        <rFont val="ＭＳ 明朝"/>
        <family val="1"/>
      </rPr>
      <t>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加</t>
    </r>
    <r>
      <rPr>
        <sz val="12"/>
        <rFont val="ＭＳ 明朝"/>
        <family val="1"/>
      </rPr>
      <t>　　入　　　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事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>所</t>
    </r>
    <r>
      <rPr>
        <sz val="12"/>
        <rFont val="ＭＳ 明朝"/>
        <family val="1"/>
      </rPr>
      <t>数</t>
    </r>
  </si>
  <si>
    <r>
      <t>１日当たり　　　　　　休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>補償費</t>
    </r>
  </si>
  <si>
    <r>
      <t xml:space="preserve">１ 件 当 た り 遺 族 </t>
    </r>
    <r>
      <rPr>
        <sz val="12"/>
        <rFont val="ＭＳ 明朝"/>
        <family val="1"/>
      </rPr>
      <t xml:space="preserve">              </t>
    </r>
    <r>
      <rPr>
        <sz val="12"/>
        <rFont val="ＭＳ 明朝"/>
        <family val="1"/>
      </rPr>
      <t>補</t>
    </r>
    <r>
      <rPr>
        <sz val="12"/>
        <rFont val="ＭＳ 明朝"/>
        <family val="1"/>
      </rPr>
      <t>償費及び葬祭料</t>
    </r>
  </si>
  <si>
    <r>
      <t>１件当たり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>　障　害　　　    補　償　費</t>
    </r>
  </si>
  <si>
    <t>遺   族</t>
  </si>
  <si>
    <t>葬   祭</t>
  </si>
  <si>
    <t>資料　石川労働局「業務概要」</t>
  </si>
  <si>
    <t>（２）　　給　　　　付　　　　状　　　　況</t>
  </si>
  <si>
    <t>項　　　　目</t>
  </si>
  <si>
    <t>業 務 災 害</t>
  </si>
  <si>
    <t>通 勤 災 害</t>
  </si>
  <si>
    <t>療養</t>
  </si>
  <si>
    <t>休業</t>
  </si>
  <si>
    <t>窯業・土石製品</t>
  </si>
  <si>
    <t>非鉄金属</t>
  </si>
  <si>
    <t>金属製品</t>
  </si>
  <si>
    <t>その他</t>
  </si>
  <si>
    <t>卸 売  ・ 小 売 業</t>
  </si>
  <si>
    <t>合 　　計</t>
  </si>
  <si>
    <t>（２）　保　険　料　収　入　及　び　給　付</t>
  </si>
  <si>
    <t>年　　度</t>
  </si>
  <si>
    <r>
      <t>就 職 促 進　　　　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付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金</t>
    </r>
    <r>
      <rPr>
        <sz val="12"/>
        <rFont val="ＭＳ 明朝"/>
        <family val="1"/>
      </rPr>
      <t xml:space="preserve"> 額 </t>
    </r>
  </si>
  <si>
    <r>
      <t>高年齢求職者　　　　　　　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付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額</t>
    </r>
  </si>
  <si>
    <r>
      <t>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護　　　(要支援</t>
    </r>
    <r>
      <rPr>
        <sz val="12"/>
        <rFont val="ＭＳ 明朝"/>
        <family val="1"/>
      </rPr>
      <t>)</t>
    </r>
    <r>
      <rPr>
        <sz val="12"/>
        <rFont val="ＭＳ 明朝"/>
        <family val="1"/>
      </rPr>
      <t>　　　認定者数</t>
    </r>
  </si>
  <si>
    <r>
      <t>介護サービス　　　　　　　　受 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</si>
  <si>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>訪 問　　　　　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護</t>
    </r>
  </si>
  <si>
    <r>
      <t>訪 問　　　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浴　　　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護</t>
    </r>
  </si>
  <si>
    <r>
      <t>訪 問　　　　　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護</t>
    </r>
  </si>
  <si>
    <r>
      <t>通 所　　　　介</t>
    </r>
    <r>
      <rPr>
        <sz val="12"/>
        <rFont val="ＭＳ 明朝"/>
        <family val="1"/>
      </rPr>
      <t xml:space="preserve"> 護</t>
    </r>
  </si>
  <si>
    <r>
      <t>注１　人口は各翌年</t>
    </r>
    <r>
      <rPr>
        <sz val="12"/>
        <rFont val="ＭＳ 明朝"/>
        <family val="1"/>
      </rPr>
      <t>３月</t>
    </r>
    <r>
      <rPr>
        <sz val="12"/>
        <rFont val="ＭＳ 明朝"/>
        <family val="1"/>
      </rPr>
      <t>31</t>
    </r>
    <r>
      <rPr>
        <sz val="12"/>
        <rFont val="ＭＳ 明朝"/>
        <family val="1"/>
      </rPr>
      <t>日現在の住民基本台帳による。　　</t>
    </r>
  </si>
  <si>
    <r>
      <t>　２　要介護（要支援）認定者数は各翌年３月</t>
    </r>
    <r>
      <rPr>
        <sz val="12"/>
        <rFont val="ＭＳ 明朝"/>
        <family val="1"/>
      </rPr>
      <t>31</t>
    </r>
    <r>
      <rPr>
        <sz val="12"/>
        <rFont val="ＭＳ 明朝"/>
        <family val="1"/>
      </rPr>
      <t>日現在。</t>
    </r>
  </si>
  <si>
    <r>
      <t>　３　介護サービス事業所・施設数は各翌年３月3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日現在。</t>
    </r>
  </si>
  <si>
    <t>項　　　　　　目</t>
  </si>
  <si>
    <t>項　目</t>
  </si>
  <si>
    <t>12/4</t>
  </si>
  <si>
    <t>13/1</t>
  </si>
  <si>
    <t>合　　　計</t>
  </si>
  <si>
    <t>延人員</t>
  </si>
  <si>
    <t>合計</t>
  </si>
  <si>
    <t>総  額</t>
  </si>
  <si>
    <t>生活扶助</t>
  </si>
  <si>
    <t>保 護 費</t>
  </si>
  <si>
    <t>住宅扶助</t>
  </si>
  <si>
    <t>住宅扶助</t>
  </si>
  <si>
    <t>保 護 費</t>
  </si>
  <si>
    <t>保 護 費</t>
  </si>
  <si>
    <t>教育扶助</t>
  </si>
  <si>
    <t>医療扶助</t>
  </si>
  <si>
    <t>出産扶助</t>
  </si>
  <si>
    <t>生業扶助</t>
  </si>
  <si>
    <t>生業扶助</t>
  </si>
  <si>
    <t>葬祭扶助</t>
  </si>
  <si>
    <t>保 護 費</t>
  </si>
  <si>
    <t>注　　人員については月平均、金額については年額である。</t>
  </si>
  <si>
    <t>施　　　　設　　　　名</t>
  </si>
  <si>
    <t>施設数計　</t>
  </si>
  <si>
    <t>生活保護施設</t>
  </si>
  <si>
    <t>救護施設</t>
  </si>
  <si>
    <t>児童福祉施設</t>
  </si>
  <si>
    <t>乳児院</t>
  </si>
  <si>
    <t>助産施設</t>
  </si>
  <si>
    <t>肢体不自由児施設</t>
  </si>
  <si>
    <t>老人福祉施設</t>
  </si>
  <si>
    <t>―</t>
  </si>
  <si>
    <t xml:space="preserve">身体障害者福祉施設 </t>
  </si>
  <si>
    <t>ケアハウス</t>
  </si>
  <si>
    <t>デイサービスセンター</t>
  </si>
  <si>
    <t>老人福祉　　　　　　センター</t>
  </si>
  <si>
    <t>特Ａ型</t>
  </si>
  <si>
    <t>Ａ型</t>
  </si>
  <si>
    <t>Ｂ型</t>
  </si>
  <si>
    <t>老人憩の家</t>
  </si>
  <si>
    <t>売春防止法関係</t>
  </si>
  <si>
    <t>婦人保護施設</t>
  </si>
  <si>
    <t>点字図書館</t>
  </si>
  <si>
    <t>注１　（　）は通所・利用定員で外数。</t>
  </si>
  <si>
    <t>資料　石川県長寿社会課、子ども政策課、障害保健福祉課</t>
  </si>
  <si>
    <t>その他</t>
  </si>
  <si>
    <t>（施設療養を含む）</t>
  </si>
  <si>
    <t>平成10年度</t>
  </si>
  <si>
    <t>11年度</t>
  </si>
  <si>
    <t>12年度</t>
  </si>
  <si>
    <t>13年度</t>
  </si>
  <si>
    <t>14年度</t>
  </si>
  <si>
    <t>平成10年度</t>
  </si>
  <si>
    <t>11年度</t>
  </si>
  <si>
    <t>12年度</t>
  </si>
  <si>
    <t>13年度</t>
  </si>
  <si>
    <t>14年度</t>
  </si>
  <si>
    <t>14 年 度</t>
  </si>
  <si>
    <t>11</t>
  </si>
  <si>
    <t>12</t>
  </si>
  <si>
    <t>13</t>
  </si>
  <si>
    <t>14</t>
  </si>
  <si>
    <t>11</t>
  </si>
  <si>
    <t>14</t>
  </si>
  <si>
    <t>（３）　労働基準監督署別給付支払状況（平成14年度）</t>
  </si>
  <si>
    <t>平成13年度</t>
  </si>
  <si>
    <t>12</t>
  </si>
  <si>
    <t>１４３　　福祉施設数及び定員数（平成15年4月1日現在）</t>
  </si>
  <si>
    <t>年次及び　　　  市町村別</t>
  </si>
  <si>
    <t>１４４　　市　町　村　別　保　育　状　況（各年4月1日現在）</t>
  </si>
  <si>
    <t>１４５　　市町村別民生委員（児童委員）活動状況（平成14年度）</t>
  </si>
  <si>
    <r>
      <t>注２　平成1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年度より区分改正</t>
    </r>
  </si>
  <si>
    <t>内　　　　　容　　　　　別　　　　　相　　　　　談</t>
  </si>
  <si>
    <t>支　　　　　援　　　　　件　　　　　数</t>
  </si>
  <si>
    <t>4  人　  　　以　下</t>
  </si>
  <si>
    <t>　5 ～</t>
  </si>
  <si>
    <t>30 ～</t>
  </si>
  <si>
    <t>499</t>
  </si>
  <si>
    <t xml:space="preserve">  100～</t>
  </si>
  <si>
    <t xml:space="preserve">       499</t>
  </si>
  <si>
    <t>500人　　　　　   以 上</t>
  </si>
  <si>
    <t xml:space="preserve"> 30 ～</t>
  </si>
  <si>
    <t xml:space="preserve"> 100～</t>
  </si>
  <si>
    <t>500人                     以 上</t>
  </si>
  <si>
    <t xml:space="preserve">  基  本  手  当 </t>
  </si>
  <si>
    <t>支給 金額</t>
  </si>
  <si>
    <t>平成１３年度</t>
  </si>
  <si>
    <t>11　　年　　度</t>
  </si>
  <si>
    <t>12　　年　　度</t>
  </si>
  <si>
    <t>13　　年　　度</t>
  </si>
  <si>
    <t>14　　年　　度</t>
  </si>
  <si>
    <t>保　育　所　数</t>
  </si>
  <si>
    <t>保　育　士　数</t>
  </si>
  <si>
    <t>入　所　人　員</t>
  </si>
  <si>
    <t>仕　　事</t>
  </si>
  <si>
    <t>住　　居</t>
  </si>
  <si>
    <t>平成10年</t>
  </si>
  <si>
    <t xml:space="preserve">     11</t>
  </si>
  <si>
    <t xml:space="preserve">     12</t>
  </si>
  <si>
    <t xml:space="preserve">     13</t>
  </si>
  <si>
    <t>入所(通所・利用）   定員</t>
  </si>
  <si>
    <t>―</t>
  </si>
  <si>
    <t>14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</si>
  <si>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</si>
  <si>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</si>
  <si>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</si>
  <si>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</si>
  <si>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</si>
  <si>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</si>
  <si>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</si>
  <si>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</si>
  <si>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</si>
  <si>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</si>
  <si>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</si>
  <si>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</si>
  <si>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</si>
  <si>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 xml:space="preserve">    14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</si>
</sst>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"/>
    <numFmt numFmtId="179" formatCode="#,##0.00_);[Red]\(#,##0.00\)"/>
    <numFmt numFmtId="180" formatCode="#,##0_);[Red]\(#,##0\)"/>
    <numFmt numFmtId="181" formatCode="#,##0_ "/>
    <numFmt numFmtId="182" formatCode="\(#,##0\)"/>
    <numFmt numFmtId="183" formatCode="#,##0.00_ ;[Red]\-#,##0.00\ "/>
    <numFmt numFmtId="184" formatCode="#,##0_ ;[Red]\-#,##0\ "/>
    <numFmt numFmtId="185" formatCode="#,##0;[Red]#,##0"/>
    <numFmt numFmtId="186" formatCode="0_);\(0\)"/>
    <numFmt numFmtId="187" formatCode="#,##0_);\(#,##0\)"/>
  </numFmts>
  <fonts count="53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8"/>
      </patternFill>
    </fill>
    <fill>
      <patternFill patternType="solid">
        <fgColor indexed="42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52" fillId="32" borderId="0" applyNumberFormat="0" applyBorder="0" applyAlignment="0" applyProtection="0"/>
  </cellStyleXfs>
  <cellXfs count="595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9" fillId="0" borderId="10" xfId="0" applyFont="1" applyFill="1" applyBorder="1" applyAlignment="1" applyProtection="1">
      <alignment horizontal="distributed" vertical="center"/>
      <protection/>
    </xf>
    <xf numFmtId="37" fontId="9" fillId="0" borderId="11" xfId="0" applyNumberFormat="1" applyFont="1" applyFill="1" applyBorder="1" applyAlignment="1" applyProtection="1">
      <alignment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0" fontId="7" fillId="0" borderId="0" xfId="0" applyFont="1" applyBorder="1" applyAlignment="1">
      <alignment horizontal="distributed" vertical="center" wrapText="1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right" vertical="top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Continuous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1" fillId="0" borderId="12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179" fontId="14" fillId="0" borderId="0" xfId="0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Fill="1" applyBorder="1" applyAlignment="1">
      <alignment vertical="center"/>
    </xf>
    <xf numFmtId="38" fontId="9" fillId="0" borderId="0" xfId="0" applyNumberFormat="1" applyFont="1" applyFill="1" applyBorder="1" applyAlignment="1">
      <alignment horizontal="right"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38" fontId="9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14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vertical="top"/>
    </xf>
    <xf numFmtId="0" fontId="9" fillId="0" borderId="15" xfId="0" applyFont="1" applyFill="1" applyBorder="1" applyAlignment="1" applyProtection="1">
      <alignment horizontal="distributed" vertical="center"/>
      <protection/>
    </xf>
    <xf numFmtId="0" fontId="9" fillId="0" borderId="16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>
      <alignment vertical="top"/>
    </xf>
    <xf numFmtId="37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>
      <alignment horizontal="distributed" vertical="center"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10" xfId="0" applyFont="1" applyFill="1" applyBorder="1" applyAlignment="1" applyProtection="1">
      <alignment horizontal="distributed" vertical="center"/>
      <protection/>
    </xf>
    <xf numFmtId="0" fontId="15" fillId="0" borderId="14" xfId="0" applyFont="1" applyFill="1" applyBorder="1" applyAlignment="1" applyProtection="1">
      <alignment horizontal="distributed" vertical="center"/>
      <protection/>
    </xf>
    <xf numFmtId="0" fontId="15" fillId="0" borderId="17" xfId="0" applyFont="1" applyFill="1" applyBorder="1" applyAlignment="1" applyProtection="1">
      <alignment horizontal="distributed" vertical="center"/>
      <protection/>
    </xf>
    <xf numFmtId="38" fontId="15" fillId="0" borderId="14" xfId="0" applyNumberFormat="1" applyFont="1" applyBorder="1" applyAlignment="1">
      <alignment horizontal="right" vertical="center"/>
    </xf>
    <xf numFmtId="0" fontId="15" fillId="0" borderId="11" xfId="0" applyFont="1" applyFill="1" applyBorder="1" applyAlignment="1" applyProtection="1" quotePrefix="1">
      <alignment horizontal="center" vertical="center"/>
      <protection/>
    </xf>
    <xf numFmtId="0" fontId="15" fillId="0" borderId="13" xfId="0" applyFont="1" applyFill="1" applyBorder="1" applyAlignment="1">
      <alignment horizontal="distributed" vertical="center"/>
    </xf>
    <xf numFmtId="0" fontId="15" fillId="0" borderId="18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>
      <alignment vertical="center"/>
    </xf>
    <xf numFmtId="38" fontId="15" fillId="0" borderId="0" xfId="0" applyNumberFormat="1" applyFont="1" applyFill="1" applyBorder="1" applyAlignment="1">
      <alignment horizontal="right" vertical="center"/>
    </xf>
    <xf numFmtId="38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38" fontId="15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5" fillId="0" borderId="13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 horizontal="left" vertical="center"/>
      <protection/>
    </xf>
    <xf numFmtId="37" fontId="0" fillId="0" borderId="0" xfId="61" applyNumberFormat="1" applyFont="1" applyFill="1" applyBorder="1" applyAlignment="1" applyProtection="1">
      <alignment vertical="center"/>
      <protection/>
    </xf>
    <xf numFmtId="37" fontId="7" fillId="0" borderId="0" xfId="61" applyNumberFormat="1" applyFont="1" applyFill="1" applyAlignment="1" applyProtection="1">
      <alignment vertical="top"/>
      <protection/>
    </xf>
    <xf numFmtId="37" fontId="0" fillId="0" borderId="0" xfId="61" applyNumberFormat="1" applyFont="1" applyFill="1" applyAlignment="1" applyProtection="1">
      <alignment vertical="top"/>
      <protection/>
    </xf>
    <xf numFmtId="37" fontId="7" fillId="0" borderId="0" xfId="61" applyNumberFormat="1" applyFont="1" applyFill="1" applyAlignment="1" applyProtection="1">
      <alignment horizontal="right" vertical="top"/>
      <protection/>
    </xf>
    <xf numFmtId="0" fontId="0" fillId="0" borderId="0" xfId="61" applyFont="1" applyFill="1" applyAlignment="1">
      <alignment vertical="top"/>
      <protection/>
    </xf>
    <xf numFmtId="37" fontId="0" fillId="0" borderId="0" xfId="61" applyNumberFormat="1" applyFont="1" applyFill="1" applyAlignment="1" applyProtection="1">
      <alignment vertical="center"/>
      <protection/>
    </xf>
    <xf numFmtId="0" fontId="0" fillId="0" borderId="0" xfId="61" applyFont="1" applyFill="1" applyAlignment="1">
      <alignment vertical="center"/>
      <protection/>
    </xf>
    <xf numFmtId="37" fontId="0" fillId="0" borderId="19" xfId="61" applyNumberFormat="1" applyFont="1" applyFill="1" applyBorder="1" applyAlignment="1" applyProtection="1">
      <alignment horizontal="center" vertical="center"/>
      <protection/>
    </xf>
    <xf numFmtId="37" fontId="0" fillId="0" borderId="20" xfId="61" applyNumberFormat="1" applyFont="1" applyFill="1" applyBorder="1" applyAlignment="1" applyProtection="1">
      <alignment horizontal="center" vertical="center"/>
      <protection/>
    </xf>
    <xf numFmtId="37" fontId="0" fillId="0" borderId="17" xfId="61" applyNumberFormat="1" applyFont="1" applyFill="1" applyBorder="1" applyAlignment="1" applyProtection="1">
      <alignment horizontal="center" vertical="center"/>
      <protection/>
    </xf>
    <xf numFmtId="37" fontId="0" fillId="0" borderId="14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center" vertical="center"/>
      <protection/>
    </xf>
    <xf numFmtId="37" fontId="14" fillId="0" borderId="0" xfId="61" applyNumberFormat="1" applyFont="1" applyFill="1" applyBorder="1" applyAlignment="1" applyProtection="1">
      <alignment vertical="center"/>
      <protection/>
    </xf>
    <xf numFmtId="37" fontId="0" fillId="0" borderId="0" xfId="61" applyNumberFormat="1" applyFont="1" applyFill="1" applyBorder="1" applyAlignment="1" applyProtection="1">
      <alignment horizontal="distributed" vertical="center"/>
      <protection/>
    </xf>
    <xf numFmtId="37" fontId="0" fillId="0" borderId="10" xfId="61" applyNumberFormat="1" applyFont="1" applyFill="1" applyBorder="1" applyAlignment="1" applyProtection="1">
      <alignment horizontal="distributed" vertical="center"/>
      <protection/>
    </xf>
    <xf numFmtId="180" fontId="0" fillId="0" borderId="0" xfId="49" applyNumberFormat="1" applyFont="1" applyBorder="1" applyAlignment="1">
      <alignment/>
    </xf>
    <xf numFmtId="0" fontId="0" fillId="0" borderId="0" xfId="61" applyFont="1" applyFill="1" applyBorder="1" applyAlignment="1">
      <alignment vertical="center"/>
      <protection/>
    </xf>
    <xf numFmtId="37" fontId="14" fillId="0" borderId="14" xfId="61" applyNumberFormat="1" applyFont="1" applyFill="1" applyBorder="1" applyAlignment="1" applyProtection="1">
      <alignment vertical="center"/>
      <protection/>
    </xf>
    <xf numFmtId="37" fontId="0" fillId="0" borderId="14" xfId="61" applyNumberFormat="1" applyFont="1" applyFill="1" applyBorder="1" applyAlignment="1" applyProtection="1">
      <alignment horizontal="distributed" vertical="center"/>
      <protection/>
    </xf>
    <xf numFmtId="185" fontId="15" fillId="0" borderId="21" xfId="61" applyNumberFormat="1" applyFont="1" applyFill="1" applyBorder="1" applyAlignment="1" applyProtection="1">
      <alignment vertical="center"/>
      <protection/>
    </xf>
    <xf numFmtId="185" fontId="15" fillId="0" borderId="0" xfId="61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37" fontId="0" fillId="0" borderId="24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centerContinuous" vertical="center"/>
      <protection/>
    </xf>
    <xf numFmtId="37" fontId="15" fillId="0" borderId="13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Border="1" applyAlignment="1">
      <alignment horizontal="distributed" vertical="center" wrapText="1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179" fontId="0" fillId="0" borderId="23" xfId="0" applyNumberFormat="1" applyFont="1" applyFill="1" applyBorder="1" applyAlignment="1" applyProtection="1">
      <alignment horizontal="right" vertical="center"/>
      <protection/>
    </xf>
    <xf numFmtId="179" fontId="0" fillId="0" borderId="13" xfId="0" applyNumberFormat="1" applyFont="1" applyFill="1" applyBorder="1" applyAlignment="1" applyProtection="1">
      <alignment horizontal="right" vertical="center"/>
      <protection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26" xfId="0" applyNumberFormat="1" applyFont="1" applyFill="1" applyBorder="1" applyAlignment="1" applyProtection="1">
      <alignment horizontal="right" vertical="center"/>
      <protection/>
    </xf>
    <xf numFmtId="179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 applyProtection="1">
      <alignment horizontal="left"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37" fontId="15" fillId="0" borderId="11" xfId="0" applyNumberFormat="1" applyFont="1" applyFill="1" applyBorder="1" applyAlignment="1" applyProtection="1">
      <alignment vertical="center"/>
      <protection/>
    </xf>
    <xf numFmtId="0" fontId="1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distributed" vertical="center" wrapText="1"/>
      <protection/>
    </xf>
    <xf numFmtId="38" fontId="0" fillId="0" borderId="23" xfId="0" applyNumberFormat="1" applyFont="1" applyFill="1" applyBorder="1" applyAlignment="1" applyProtection="1">
      <alignment horizontal="right" vertical="center"/>
      <protection/>
    </xf>
    <xf numFmtId="38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>
      <alignment vertical="center" wrapText="1"/>
    </xf>
    <xf numFmtId="38" fontId="0" fillId="0" borderId="26" xfId="0" applyNumberFormat="1" applyFont="1" applyFill="1" applyBorder="1" applyAlignment="1">
      <alignment vertical="center"/>
    </xf>
    <xf numFmtId="38" fontId="0" fillId="0" borderId="14" xfId="0" applyNumberFormat="1" applyFont="1" applyFill="1" applyBorder="1" applyAlignment="1">
      <alignment vertical="center"/>
    </xf>
    <xf numFmtId="37" fontId="0" fillId="0" borderId="26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8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37" fontId="0" fillId="0" borderId="36" xfId="0" applyNumberFormat="1" applyFont="1" applyFill="1" applyBorder="1" applyAlignment="1" applyProtection="1">
      <alignment vertical="center"/>
      <protection/>
    </xf>
    <xf numFmtId="37" fontId="0" fillId="0" borderId="34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vertical="center"/>
    </xf>
    <xf numFmtId="0" fontId="0" fillId="0" borderId="37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8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38" fontId="0" fillId="0" borderId="38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8" fontId="0" fillId="0" borderId="38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textRotation="255"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textRotation="255"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center" vertical="center"/>
    </xf>
    <xf numFmtId="38" fontId="0" fillId="0" borderId="13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37" fontId="9" fillId="0" borderId="11" xfId="0" applyNumberFormat="1" applyFont="1" applyFill="1" applyBorder="1" applyAlignment="1" applyProtection="1">
      <alignment horizontal="right" vertical="center"/>
      <protection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49" applyNumberFormat="1" applyFont="1" applyFill="1" applyBorder="1" applyAlignment="1">
      <alignment horizontal="right" vertical="center"/>
    </xf>
    <xf numFmtId="38" fontId="0" fillId="0" borderId="14" xfId="0" applyNumberFormat="1" applyFont="1" applyFill="1" applyBorder="1" applyAlignment="1" applyProtection="1">
      <alignment vertical="center"/>
      <protection/>
    </xf>
    <xf numFmtId="38" fontId="0" fillId="0" borderId="40" xfId="0" applyNumberFormat="1" applyFont="1" applyFill="1" applyBorder="1" applyAlignment="1">
      <alignment horizontal="right" vertical="center"/>
    </xf>
    <xf numFmtId="38" fontId="0" fillId="0" borderId="4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right" vertical="center"/>
    </xf>
    <xf numFmtId="179" fontId="0" fillId="0" borderId="4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0" fontId="18" fillId="0" borderId="0" xfId="0" applyFont="1" applyFill="1" applyBorder="1" applyAlignment="1" applyProtection="1">
      <alignment horizontal="centerContinuous" vertical="center"/>
      <protection/>
    </xf>
    <xf numFmtId="0" fontId="15" fillId="0" borderId="10" xfId="0" applyFont="1" applyFill="1" applyBorder="1" applyAlignment="1" applyProtection="1" quotePrefix="1">
      <alignment horizontal="center" vertical="center"/>
      <protection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176" fontId="15" fillId="0" borderId="13" xfId="0" applyNumberFormat="1" applyFont="1" applyFill="1" applyBorder="1" applyAlignment="1" applyProtection="1">
      <alignment vertical="center"/>
      <protection/>
    </xf>
    <xf numFmtId="179" fontId="15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38" fontId="0" fillId="0" borderId="14" xfId="0" applyNumberFormat="1" applyFont="1" applyFill="1" applyBorder="1" applyAlignment="1" applyProtection="1">
      <alignment horizontal="right" vertical="center"/>
      <protection/>
    </xf>
    <xf numFmtId="38" fontId="0" fillId="0" borderId="14" xfId="0" applyNumberFormat="1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0" fontId="0" fillId="0" borderId="43" xfId="0" applyFont="1" applyFill="1" applyBorder="1" applyAlignment="1" applyProtection="1" quotePrefix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 quotePrefix="1">
      <alignment horizontal="center" vertical="center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81" fontId="0" fillId="0" borderId="47" xfId="0" applyNumberFormat="1" applyFont="1" applyFill="1" applyBorder="1" applyAlignment="1">
      <alignment vertical="center"/>
    </xf>
    <xf numFmtId="181" fontId="0" fillId="0" borderId="48" xfId="0" applyNumberFormat="1" applyFont="1" applyFill="1" applyBorder="1" applyAlignment="1">
      <alignment vertical="center"/>
    </xf>
    <xf numFmtId="181" fontId="0" fillId="0" borderId="49" xfId="0" applyNumberFormat="1" applyFont="1" applyFill="1" applyBorder="1" applyAlignment="1">
      <alignment vertical="center"/>
    </xf>
    <xf numFmtId="181" fontId="0" fillId="0" borderId="50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0" fillId="0" borderId="51" xfId="0" applyNumberFormat="1" applyFont="1" applyFill="1" applyBorder="1" applyAlignment="1">
      <alignment vertical="center"/>
    </xf>
    <xf numFmtId="181" fontId="0" fillId="0" borderId="52" xfId="0" applyNumberFormat="1" applyFont="1" applyFill="1" applyBorder="1" applyAlignment="1">
      <alignment vertical="center"/>
    </xf>
    <xf numFmtId="181" fontId="0" fillId="0" borderId="53" xfId="0" applyNumberFormat="1" applyFont="1" applyFill="1" applyBorder="1" applyAlignment="1">
      <alignment vertical="center"/>
    </xf>
    <xf numFmtId="181" fontId="0" fillId="0" borderId="54" xfId="0" applyNumberFormat="1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181" fontId="0" fillId="33" borderId="52" xfId="0" applyNumberFormat="1" applyFont="1" applyFill="1" applyBorder="1" applyAlignment="1">
      <alignment vertical="center"/>
    </xf>
    <xf numFmtId="181" fontId="0" fillId="0" borderId="55" xfId="0" applyNumberFormat="1" applyFont="1" applyFill="1" applyBorder="1" applyAlignment="1">
      <alignment vertical="center"/>
    </xf>
    <xf numFmtId="181" fontId="0" fillId="0" borderId="56" xfId="0" applyNumberFormat="1" applyFont="1" applyFill="1" applyBorder="1" applyAlignment="1">
      <alignment vertical="center"/>
    </xf>
    <xf numFmtId="181" fontId="0" fillId="0" borderId="57" xfId="0" applyNumberFormat="1" applyFont="1" applyFill="1" applyBorder="1" applyAlignment="1">
      <alignment vertical="center"/>
    </xf>
    <xf numFmtId="181" fontId="0" fillId="0" borderId="58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59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 wrapText="1"/>
    </xf>
    <xf numFmtId="0" fontId="0" fillId="0" borderId="11" xfId="0" applyFont="1" applyFill="1" applyBorder="1" applyAlignment="1" applyProtection="1">
      <alignment vertical="center"/>
      <protection/>
    </xf>
    <xf numFmtId="182" fontId="0" fillId="0" borderId="0" xfId="0" applyNumberFormat="1" applyFont="1" applyFill="1" applyAlignment="1">
      <alignment vertical="center"/>
    </xf>
    <xf numFmtId="0" fontId="0" fillId="0" borderId="6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0" fontId="0" fillId="0" borderId="60" xfId="0" applyFont="1" applyFill="1" applyBorder="1" applyAlignment="1">
      <alignment vertical="center"/>
    </xf>
    <xf numFmtId="0" fontId="0" fillId="0" borderId="6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quotePrefix="1">
      <alignment horizontal="right" vertical="center"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horizontal="right" vertical="center"/>
    </xf>
    <xf numFmtId="0" fontId="0" fillId="0" borderId="61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 quotePrefix="1">
      <alignment horizontal="center" vertical="center"/>
      <protection/>
    </xf>
    <xf numFmtId="0" fontId="18" fillId="0" borderId="0" xfId="0" applyFont="1" applyFill="1" applyBorder="1" applyAlignment="1" applyProtection="1" quotePrefix="1">
      <alignment horizontal="distributed" vertical="center"/>
      <protection/>
    </xf>
    <xf numFmtId="37" fontId="15" fillId="0" borderId="14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Alignment="1">
      <alignment horizontal="left" vertical="center"/>
    </xf>
    <xf numFmtId="182" fontId="0" fillId="0" borderId="0" xfId="0" applyNumberFormat="1" applyFont="1" applyFill="1" applyBorder="1" applyAlignment="1" applyProtection="1" quotePrefix="1">
      <alignment horizontal="left" vertical="center"/>
      <protection/>
    </xf>
    <xf numFmtId="182" fontId="0" fillId="0" borderId="0" xfId="0" applyNumberFormat="1" applyFont="1" applyFill="1" applyBorder="1" applyAlignment="1" quotePrefix="1">
      <alignment horizontal="left" vertical="center"/>
    </xf>
    <xf numFmtId="182" fontId="0" fillId="0" borderId="62" xfId="0" applyNumberFormat="1" applyFont="1" applyFill="1" applyBorder="1" applyAlignment="1">
      <alignment horizontal="left" vertical="center"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7" fontId="15" fillId="0" borderId="14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vertical="center"/>
    </xf>
    <xf numFmtId="182" fontId="0" fillId="0" borderId="0" xfId="0" applyNumberFormat="1" applyFont="1" applyFill="1" applyBorder="1" applyAlignment="1">
      <alignment horizontal="left" vertical="center"/>
    </xf>
    <xf numFmtId="182" fontId="0" fillId="0" borderId="40" xfId="0" applyNumberFormat="1" applyFont="1" applyFill="1" applyBorder="1" applyAlignment="1">
      <alignment horizontal="left" vertical="center"/>
    </xf>
    <xf numFmtId="38" fontId="15" fillId="0" borderId="40" xfId="49" applyFont="1" applyFill="1" applyBorder="1" applyAlignment="1">
      <alignment vertical="center"/>
    </xf>
    <xf numFmtId="38" fontId="15" fillId="0" borderId="0" xfId="49" applyFont="1" applyFill="1" applyBorder="1" applyAlignment="1" applyProtection="1">
      <alignment vertical="center"/>
      <protection/>
    </xf>
    <xf numFmtId="37" fontId="15" fillId="0" borderId="0" xfId="61" applyNumberFormat="1" applyFont="1" applyFill="1" applyBorder="1" applyAlignment="1" applyProtection="1">
      <alignment vertical="center"/>
      <protection/>
    </xf>
    <xf numFmtId="37" fontId="15" fillId="0" borderId="10" xfId="61" applyNumberFormat="1" applyFont="1" applyFill="1" applyBorder="1" applyAlignment="1" applyProtection="1">
      <alignment vertical="center"/>
      <protection/>
    </xf>
    <xf numFmtId="185" fontId="15" fillId="0" borderId="11" xfId="61" applyNumberFormat="1" applyFont="1" applyFill="1" applyBorder="1" applyAlignment="1" applyProtection="1">
      <alignment horizontal="center" vertical="center"/>
      <protection/>
    </xf>
    <xf numFmtId="185" fontId="15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63" xfId="0" applyFill="1" applyBorder="1" applyAlignment="1" applyProtection="1">
      <alignment horizontal="center" vertical="center"/>
      <protection/>
    </xf>
    <xf numFmtId="0" fontId="0" fillId="0" borderId="64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 quotePrefix="1">
      <alignment vertical="center"/>
      <protection/>
    </xf>
    <xf numFmtId="0" fontId="0" fillId="0" borderId="17" xfId="0" applyFill="1" applyBorder="1" applyAlignment="1" applyProtection="1" quotePrefix="1">
      <alignment horizontal="right" vertical="center"/>
      <protection/>
    </xf>
    <xf numFmtId="0" fontId="0" fillId="0" borderId="17" xfId="0" applyFill="1" applyBorder="1" applyAlignment="1" applyProtection="1" quotePrefix="1">
      <alignment vertical="center"/>
      <protection/>
    </xf>
    <xf numFmtId="0" fontId="0" fillId="0" borderId="17" xfId="0" applyFont="1" applyFill="1" applyBorder="1" applyAlignment="1" applyProtection="1">
      <alignment horizontal="right" vertical="distributed"/>
      <protection/>
    </xf>
    <xf numFmtId="0" fontId="0" fillId="0" borderId="0" xfId="0" applyFont="1" applyFill="1" applyAlignment="1">
      <alignment horizontal="distributed" vertical="distributed"/>
    </xf>
    <xf numFmtId="0" fontId="0" fillId="0" borderId="10" xfId="0" applyFill="1" applyBorder="1" applyAlignment="1" applyProtection="1">
      <alignment horizontal="distributed" vertical="distributed"/>
      <protection/>
    </xf>
    <xf numFmtId="37" fontId="7" fillId="0" borderId="17" xfId="61" applyNumberFormat="1" applyFont="1" applyFill="1" applyBorder="1" applyAlignment="1" applyProtection="1">
      <alignment horizontal="center" vertical="center"/>
      <protection/>
    </xf>
    <xf numFmtId="187" fontId="1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Border="1" applyAlignment="1">
      <alignment horizontal="distributed" vertical="center" wrapText="1"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0" fontId="7" fillId="0" borderId="0" xfId="0" applyFont="1" applyBorder="1" applyAlignment="1">
      <alignment horizontal="distributed" vertical="center" wrapText="1"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6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center" vertical="center"/>
    </xf>
    <xf numFmtId="0" fontId="15" fillId="0" borderId="13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7" xfId="0" applyFont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0" fillId="0" borderId="67" xfId="0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69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3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Alignment="1">
      <alignment horizontal="distributed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textRotation="255"/>
      <protection/>
    </xf>
    <xf numFmtId="0" fontId="0" fillId="0" borderId="10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10" fillId="0" borderId="0" xfId="0" applyFont="1" applyFill="1" applyBorder="1" applyAlignment="1" applyProtection="1">
      <alignment horizontal="distributed" vertical="distributed"/>
      <protection/>
    </xf>
    <xf numFmtId="0" fontId="10" fillId="0" borderId="0" xfId="0" applyFont="1" applyAlignment="1">
      <alignment horizontal="distributed" vertical="distributed"/>
    </xf>
    <xf numFmtId="0" fontId="0" fillId="0" borderId="34" xfId="0" applyFont="1" applyFill="1" applyBorder="1" applyAlignment="1" applyProtection="1">
      <alignment horizontal="distributed" vertical="center" wrapText="1"/>
      <protection/>
    </xf>
    <xf numFmtId="0" fontId="0" fillId="0" borderId="34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33" xfId="0" applyFont="1" applyBorder="1" applyAlignment="1">
      <alignment horizontal="center" vertical="center" textRotation="255"/>
    </xf>
    <xf numFmtId="0" fontId="0" fillId="0" borderId="70" xfId="0" applyFont="1" applyBorder="1" applyAlignment="1">
      <alignment horizontal="distributed" vertical="center"/>
    </xf>
    <xf numFmtId="0" fontId="0" fillId="0" borderId="71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 textRotation="255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13" xfId="0" applyFont="1" applyBorder="1" applyAlignment="1">
      <alignment horizontal="distributed" vertical="center"/>
    </xf>
    <xf numFmtId="0" fontId="0" fillId="0" borderId="72" xfId="0" applyFont="1" applyBorder="1" applyAlignment="1">
      <alignment horizontal="center" vertical="center" textRotation="255"/>
    </xf>
    <xf numFmtId="0" fontId="0" fillId="0" borderId="73" xfId="0" applyFont="1" applyBorder="1" applyAlignment="1">
      <alignment horizontal="center" vertical="center" textRotation="255"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38" fontId="0" fillId="0" borderId="38" xfId="0" applyNumberFormat="1" applyFont="1" applyFill="1" applyBorder="1" applyAlignment="1">
      <alignment horizontal="right" vertical="center"/>
    </xf>
    <xf numFmtId="38" fontId="0" fillId="0" borderId="74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distributed" vertical="distributed"/>
    </xf>
    <xf numFmtId="0" fontId="0" fillId="0" borderId="18" xfId="0" applyFill="1" applyBorder="1" applyAlignment="1">
      <alignment horizontal="distributed" vertical="distributed"/>
    </xf>
    <xf numFmtId="0" fontId="0" fillId="0" borderId="64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75" xfId="0" applyFont="1" applyFill="1" applyBorder="1" applyAlignment="1" applyProtection="1">
      <alignment horizontal="center" vertical="center" wrapText="1"/>
      <protection/>
    </xf>
    <xf numFmtId="0" fontId="0" fillId="0" borderId="7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64" xfId="0" applyFont="1" applyFill="1" applyBorder="1" applyAlignment="1" applyProtection="1">
      <alignment horizontal="distributed" vertical="center" wrapText="1"/>
      <protection/>
    </xf>
    <xf numFmtId="0" fontId="0" fillId="0" borderId="22" xfId="0" applyFont="1" applyBorder="1" applyAlignment="1">
      <alignment horizontal="distributed" vertical="center" wrapText="1"/>
    </xf>
    <xf numFmtId="0" fontId="0" fillId="0" borderId="26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77" xfId="0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5" fillId="0" borderId="0" xfId="0" applyFont="1" applyFill="1" applyBorder="1" applyAlignment="1" quotePrefix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75" xfId="0" applyFont="1" applyFill="1" applyBorder="1" applyAlignment="1" applyProtection="1">
      <alignment horizontal="center" vertical="center"/>
      <protection/>
    </xf>
    <xf numFmtId="0" fontId="0" fillId="0" borderId="76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 wrapText="1"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 wrapText="1"/>
    </xf>
    <xf numFmtId="0" fontId="0" fillId="0" borderId="41" xfId="0" applyFill="1" applyBorder="1" applyAlignment="1" applyProtection="1">
      <alignment horizontal="distributed" vertical="justify"/>
      <protection/>
    </xf>
    <xf numFmtId="0" fontId="0" fillId="0" borderId="42" xfId="0" applyFont="1" applyBorder="1" applyAlignment="1">
      <alignment horizontal="distributed" vertical="justify"/>
    </xf>
    <xf numFmtId="0" fontId="0" fillId="0" borderId="20" xfId="0" applyFont="1" applyBorder="1" applyAlignment="1">
      <alignment horizontal="distributed" vertical="justify"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1" xfId="0" applyBorder="1" applyAlignment="1">
      <alignment horizontal="distributed" vertical="distributed"/>
    </xf>
    <xf numFmtId="0" fontId="0" fillId="0" borderId="20" xfId="0" applyFont="1" applyBorder="1" applyAlignment="1">
      <alignment horizontal="distributed" vertical="distributed"/>
    </xf>
    <xf numFmtId="0" fontId="0" fillId="0" borderId="0" xfId="0" applyFill="1" applyBorder="1" applyAlignment="1" applyProtection="1">
      <alignment horizontal="distributed" vertical="distributed"/>
      <protection/>
    </xf>
    <xf numFmtId="0" fontId="0" fillId="0" borderId="10" xfId="0" applyFont="1" applyBorder="1" applyAlignment="1">
      <alignment horizontal="distributed" vertical="distributed"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78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Border="1" applyAlignment="1">
      <alignment horizontal="distributed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distributed" vertical="distributed"/>
      <protection/>
    </xf>
    <xf numFmtId="0" fontId="0" fillId="0" borderId="18" xfId="0" applyFont="1" applyBorder="1" applyAlignment="1">
      <alignment horizontal="distributed" vertical="distributed"/>
    </xf>
    <xf numFmtId="0" fontId="0" fillId="0" borderId="64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10" xfId="0" applyFont="1" applyFill="1" applyBorder="1" applyAlignment="1" applyProtection="1">
      <alignment horizontal="distributed" vertical="center"/>
      <protection/>
    </xf>
    <xf numFmtId="0" fontId="15" fillId="0" borderId="10" xfId="0" applyFont="1" applyFill="1" applyBorder="1" applyAlignment="1">
      <alignment horizontal="distributed" vertical="center"/>
    </xf>
    <xf numFmtId="0" fontId="12" fillId="0" borderId="64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distributed"/>
    </xf>
    <xf numFmtId="0" fontId="0" fillId="0" borderId="10" xfId="0" applyFill="1" applyBorder="1" applyAlignment="1">
      <alignment horizontal="distributed" vertical="distributed"/>
    </xf>
    <xf numFmtId="0" fontId="0" fillId="0" borderId="10" xfId="0" applyFill="1" applyBorder="1" applyAlignment="1" quotePrefix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10" xfId="0" applyFont="1" applyBorder="1" applyAlignment="1">
      <alignment horizontal="distributed" vertical="center"/>
    </xf>
    <xf numFmtId="0" fontId="0" fillId="0" borderId="64" xfId="0" applyFill="1" applyBorder="1" applyAlignment="1" applyProtection="1">
      <alignment horizontal="center" vertical="center"/>
      <protection/>
    </xf>
    <xf numFmtId="0" fontId="0" fillId="0" borderId="75" xfId="0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64" xfId="0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Border="1" applyAlignment="1">
      <alignment horizontal="distributed" vertical="distributed"/>
    </xf>
    <xf numFmtId="0" fontId="15" fillId="0" borderId="40" xfId="0" applyFont="1" applyFill="1" applyBorder="1" applyAlignment="1" quotePrefix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37" fontId="15" fillId="0" borderId="14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distributed" vertical="center"/>
    </xf>
    <xf numFmtId="0" fontId="15" fillId="0" borderId="10" xfId="0" applyFont="1" applyFill="1" applyBorder="1" applyAlignment="1" quotePrefix="1">
      <alignment horizontal="center" vertical="center"/>
    </xf>
    <xf numFmtId="0" fontId="0" fillId="0" borderId="78" xfId="0" applyFill="1" applyBorder="1" applyAlignment="1" applyProtection="1">
      <alignment horizontal="center" vertical="center"/>
      <protection/>
    </xf>
    <xf numFmtId="0" fontId="0" fillId="0" borderId="78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9" fillId="0" borderId="77" xfId="0" applyFont="1" applyFill="1" applyBorder="1" applyAlignment="1" applyProtection="1">
      <alignment horizontal="distributed" vertical="center"/>
      <protection/>
    </xf>
    <xf numFmtId="0" fontId="0" fillId="0" borderId="80" xfId="0" applyFont="1" applyBorder="1" applyAlignment="1">
      <alignment horizontal="distributed" vertical="center"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81" xfId="0" applyFont="1" applyFill="1" applyBorder="1" applyAlignment="1" applyProtection="1">
      <alignment horizontal="distributed" vertical="center"/>
      <protection/>
    </xf>
    <xf numFmtId="0" fontId="0" fillId="0" borderId="81" xfId="0" applyFont="1" applyFill="1" applyBorder="1" applyAlignment="1">
      <alignment horizontal="distributed" vertical="center"/>
    </xf>
    <xf numFmtId="0" fontId="7" fillId="0" borderId="14" xfId="0" applyFont="1" applyFill="1" applyBorder="1" applyAlignment="1" applyProtection="1">
      <alignment horizontal="distributed" vertical="center"/>
      <protection/>
    </xf>
    <xf numFmtId="0" fontId="7" fillId="0" borderId="14" xfId="0" applyFont="1" applyBorder="1" applyAlignment="1">
      <alignment horizontal="distributed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82" xfId="0" applyFont="1" applyFill="1" applyBorder="1" applyAlignment="1" applyProtection="1">
      <alignment vertical="center"/>
      <protection/>
    </xf>
    <xf numFmtId="0" fontId="0" fillId="0" borderId="83" xfId="0" applyFont="1" applyBorder="1" applyAlignment="1">
      <alignment vertical="center"/>
    </xf>
    <xf numFmtId="37" fontId="0" fillId="0" borderId="4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84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86" xfId="0" applyFont="1" applyFill="1" applyBorder="1" applyAlignment="1" applyProtection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0" fillId="0" borderId="6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 wrapText="1"/>
    </xf>
    <xf numFmtId="37" fontId="18" fillId="0" borderId="0" xfId="61" applyNumberFormat="1" applyFont="1" applyFill="1" applyBorder="1" applyAlignment="1" applyProtection="1">
      <alignment horizontal="center" vertical="center"/>
      <protection/>
    </xf>
    <xf numFmtId="37" fontId="0" fillId="0" borderId="31" xfId="61" applyNumberFormat="1" applyFont="1" applyFill="1" applyBorder="1" applyAlignment="1" applyProtection="1">
      <alignment horizontal="center" vertical="center"/>
      <protection/>
    </xf>
    <xf numFmtId="37" fontId="0" fillId="0" borderId="65" xfId="61" applyNumberFormat="1" applyFont="1" applyFill="1" applyBorder="1" applyAlignment="1" applyProtection="1">
      <alignment horizontal="center" vertical="center"/>
      <protection/>
    </xf>
    <xf numFmtId="37" fontId="15" fillId="0" borderId="0" xfId="61" applyNumberFormat="1" applyFont="1" applyFill="1" applyBorder="1" applyAlignment="1" applyProtection="1">
      <alignment horizontal="distributed" vertical="center"/>
      <protection/>
    </xf>
    <xf numFmtId="0" fontId="15" fillId="0" borderId="10" xfId="61" applyFont="1" applyFill="1" applyBorder="1" applyAlignment="1">
      <alignment horizontal="distributed" vertical="center"/>
      <protection/>
    </xf>
    <xf numFmtId="0" fontId="15" fillId="0" borderId="0" xfId="61" applyFont="1" applyFill="1" applyBorder="1" applyAlignment="1">
      <alignment horizontal="distributed" vertical="center"/>
      <protection/>
    </xf>
    <xf numFmtId="37" fontId="0" fillId="0" borderId="39" xfId="61" applyNumberFormat="1" applyFont="1" applyFill="1" applyBorder="1" applyAlignment="1" applyProtection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37" fontId="0" fillId="0" borderId="75" xfId="61" applyNumberFormat="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>
      <alignment horizontal="center" vertical="center" wrapText="1"/>
      <protection/>
    </xf>
    <xf numFmtId="37" fontId="15" fillId="0" borderId="13" xfId="61" applyNumberFormat="1" applyFont="1" applyFill="1" applyBorder="1" applyAlignment="1" applyProtection="1">
      <alignment horizontal="center" vertical="center"/>
      <protection/>
    </xf>
    <xf numFmtId="0" fontId="15" fillId="0" borderId="18" xfId="61" applyFont="1" applyFill="1" applyBorder="1" applyAlignment="1">
      <alignment horizontal="center" vertical="center"/>
      <protection/>
    </xf>
    <xf numFmtId="37" fontId="15" fillId="0" borderId="23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38" fontId="0" fillId="0" borderId="11" xfId="0" applyNumberFormat="1" applyFont="1" applyFill="1" applyBorder="1" applyAlignment="1" applyProtection="1">
      <alignment vertical="center"/>
      <protection/>
    </xf>
    <xf numFmtId="38" fontId="0" fillId="0" borderId="11" xfId="0" applyNumberFormat="1" applyFont="1" applyFill="1" applyBorder="1" applyAlignment="1">
      <alignment vertical="center"/>
    </xf>
    <xf numFmtId="38" fontId="0" fillId="0" borderId="87" xfId="0" applyNumberFormat="1" applyFont="1" applyFill="1" applyBorder="1" applyAlignment="1">
      <alignment vertical="center"/>
    </xf>
    <xf numFmtId="38" fontId="0" fillId="0" borderId="40" xfId="0" applyNumberFormat="1" applyFont="1" applyFill="1" applyBorder="1" applyAlignment="1">
      <alignment vertical="center"/>
    </xf>
    <xf numFmtId="38" fontId="15" fillId="0" borderId="11" xfId="0" applyNumberFormat="1" applyFont="1" applyFill="1" applyBorder="1" applyAlignment="1" applyProtection="1">
      <alignment vertical="center"/>
      <protection/>
    </xf>
    <xf numFmtId="38" fontId="15" fillId="0" borderId="0" xfId="0" applyNumberFormat="1" applyFont="1" applyFill="1" applyBorder="1" applyAlignment="1" applyProtection="1">
      <alignment vertical="center"/>
      <protection/>
    </xf>
    <xf numFmtId="37" fontId="15" fillId="0" borderId="26" xfId="0" applyNumberFormat="1" applyFont="1" applyFill="1" applyBorder="1" applyAlignment="1" applyProtection="1">
      <alignment horizontal="right" vertical="center"/>
      <protection/>
    </xf>
    <xf numFmtId="37" fontId="0" fillId="0" borderId="40" xfId="0" applyNumberFormat="1" applyFont="1" applyFill="1" applyBorder="1" applyAlignment="1" applyProtection="1">
      <alignment vertical="center"/>
      <protection/>
    </xf>
    <xf numFmtId="37" fontId="15" fillId="0" borderId="23" xfId="0" applyNumberFormat="1" applyFont="1" applyFill="1" applyBorder="1" applyAlignment="1" applyProtection="1">
      <alignment horizontal="right" vertical="center"/>
      <protection/>
    </xf>
    <xf numFmtId="37" fontId="15" fillId="0" borderId="13" xfId="0" applyNumberFormat="1" applyFont="1" applyFill="1" applyBorder="1" applyAlignment="1" applyProtection="1">
      <alignment horizontal="right" vertical="center"/>
      <protection/>
    </xf>
    <xf numFmtId="37" fontId="15" fillId="0" borderId="11" xfId="0" applyNumberFormat="1" applyFont="1" applyFill="1" applyBorder="1" applyAlignment="1" applyProtection="1">
      <alignment horizontal="right" vertical="center"/>
      <protection/>
    </xf>
    <xf numFmtId="38" fontId="0" fillId="0" borderId="23" xfId="0" applyNumberFormat="1" applyFont="1" applyFill="1" applyBorder="1" applyAlignment="1">
      <alignment horizontal="right" vertical="center"/>
    </xf>
    <xf numFmtId="38" fontId="0" fillId="0" borderId="13" xfId="0" applyNumberFormat="1" applyFont="1" applyFill="1" applyBorder="1" applyAlignment="1">
      <alignment horizontal="right" vertical="center"/>
    </xf>
    <xf numFmtId="38" fontId="0" fillId="0" borderId="11" xfId="0" applyNumberFormat="1" applyFont="1" applyFill="1" applyBorder="1" applyAlignment="1">
      <alignment horizontal="right" vertical="center"/>
    </xf>
    <xf numFmtId="38" fontId="0" fillId="0" borderId="87" xfId="0" applyNumberFormat="1" applyFont="1" applyFill="1" applyBorder="1" applyAlignment="1">
      <alignment horizontal="right" vertical="center"/>
    </xf>
    <xf numFmtId="38" fontId="15" fillId="0" borderId="11" xfId="0" applyNumberFormat="1" applyFont="1" applyFill="1" applyBorder="1" applyAlignment="1">
      <alignment horizontal="right" vertical="center"/>
    </xf>
    <xf numFmtId="38" fontId="0" fillId="0" borderId="23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 wrapText="1"/>
    </xf>
    <xf numFmtId="38" fontId="15" fillId="0" borderId="11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vertical="center"/>
    </xf>
    <xf numFmtId="37" fontId="15" fillId="0" borderId="87" xfId="0" applyNumberFormat="1" applyFont="1" applyFill="1" applyBorder="1" applyAlignment="1">
      <alignment vertical="center"/>
    </xf>
    <xf numFmtId="37" fontId="15" fillId="0" borderId="23" xfId="0" applyNumberFormat="1" applyFont="1" applyFill="1" applyBorder="1" applyAlignment="1" applyProtection="1">
      <alignment horizontal="right" vertical="center"/>
      <protection/>
    </xf>
    <xf numFmtId="0" fontId="15" fillId="0" borderId="13" xfId="0" applyFont="1" applyFill="1" applyBorder="1" applyAlignment="1">
      <alignment horizontal="right" vertical="center"/>
    </xf>
    <xf numFmtId="37" fontId="15" fillId="0" borderId="13" xfId="0" applyNumberFormat="1" applyFont="1" applyFill="1" applyBorder="1" applyAlignment="1" applyProtection="1">
      <alignment horizontal="right" vertical="center"/>
      <protection/>
    </xf>
    <xf numFmtId="37" fontId="15" fillId="0" borderId="11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>
      <alignment horizontal="right" vertical="center"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185" fontId="0" fillId="0" borderId="11" xfId="61" applyNumberFormat="1" applyFont="1" applyFill="1" applyBorder="1" applyAlignment="1" applyProtection="1">
      <alignment horizontal="center" vertical="center"/>
      <protection/>
    </xf>
    <xf numFmtId="185" fontId="0" fillId="0" borderId="0" xfId="61" applyNumberFormat="1" applyFont="1" applyFill="1" applyBorder="1" applyAlignment="1" applyProtection="1">
      <alignment horizontal="center" vertical="center"/>
      <protection/>
    </xf>
    <xf numFmtId="185" fontId="0" fillId="0" borderId="21" xfId="61" applyNumberFormat="1" applyFont="1" applyFill="1" applyBorder="1" applyAlignment="1" applyProtection="1">
      <alignment vertical="center"/>
      <protection/>
    </xf>
    <xf numFmtId="185" fontId="0" fillId="0" borderId="0" xfId="61" applyNumberFormat="1" applyFont="1" applyFill="1" applyBorder="1" applyAlignment="1" applyProtection="1">
      <alignment vertical="center"/>
      <protection/>
    </xf>
    <xf numFmtId="185" fontId="0" fillId="0" borderId="0" xfId="49" applyNumberFormat="1" applyFont="1" applyFill="1" applyBorder="1" applyAlignment="1">
      <alignment/>
    </xf>
    <xf numFmtId="185" fontId="0" fillId="0" borderId="0" xfId="49" applyNumberFormat="1" applyFont="1" applyFill="1" applyBorder="1" applyAlignment="1">
      <alignment horizontal="right"/>
    </xf>
    <xf numFmtId="185" fontId="0" fillId="0" borderId="88" xfId="61" applyNumberFormat="1" applyFont="1" applyFill="1" applyBorder="1" applyAlignment="1" applyProtection="1">
      <alignment vertical="center"/>
      <protection/>
    </xf>
    <xf numFmtId="185" fontId="0" fillId="0" borderId="40" xfId="61" applyNumberFormat="1" applyFont="1" applyFill="1" applyBorder="1" applyAlignment="1" applyProtection="1">
      <alignment vertical="center"/>
      <protection/>
    </xf>
    <xf numFmtId="185" fontId="0" fillId="0" borderId="40" xfId="49" applyNumberFormat="1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２２４２３４Ｒ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57150</xdr:rowOff>
    </xdr:from>
    <xdr:to>
      <xdr:col>1</xdr:col>
      <xdr:colOff>114300</xdr:colOff>
      <xdr:row>22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257425" y="500062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23</xdr:row>
      <xdr:rowOff>66675</xdr:rowOff>
    </xdr:from>
    <xdr:to>
      <xdr:col>1</xdr:col>
      <xdr:colOff>114300</xdr:colOff>
      <xdr:row>24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2257425" y="54673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66675</xdr:rowOff>
    </xdr:from>
    <xdr:to>
      <xdr:col>1</xdr:col>
      <xdr:colOff>114300</xdr:colOff>
      <xdr:row>26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2257425" y="59245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27</xdr:row>
      <xdr:rowOff>66675</xdr:rowOff>
    </xdr:from>
    <xdr:to>
      <xdr:col>1</xdr:col>
      <xdr:colOff>114300</xdr:colOff>
      <xdr:row>28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2257425" y="63817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29</xdr:row>
      <xdr:rowOff>66675</xdr:rowOff>
    </xdr:from>
    <xdr:to>
      <xdr:col>1</xdr:col>
      <xdr:colOff>114300</xdr:colOff>
      <xdr:row>30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2257425" y="68389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66675</xdr:rowOff>
    </xdr:from>
    <xdr:to>
      <xdr:col>1</xdr:col>
      <xdr:colOff>114300</xdr:colOff>
      <xdr:row>32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2257425" y="72961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66675</xdr:rowOff>
    </xdr:from>
    <xdr:to>
      <xdr:col>1</xdr:col>
      <xdr:colOff>114300</xdr:colOff>
      <xdr:row>34</xdr:row>
      <xdr:rowOff>171450</xdr:rowOff>
    </xdr:to>
    <xdr:sp>
      <xdr:nvSpPr>
        <xdr:cNvPr id="7" name="AutoShape 7"/>
        <xdr:cNvSpPr>
          <a:spLocks/>
        </xdr:cNvSpPr>
      </xdr:nvSpPr>
      <xdr:spPr>
        <a:xfrm>
          <a:off x="2257425" y="77533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66675</xdr:rowOff>
    </xdr:from>
    <xdr:to>
      <xdr:col>1</xdr:col>
      <xdr:colOff>114300</xdr:colOff>
      <xdr:row>36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2257425" y="82105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66675</xdr:rowOff>
    </xdr:from>
    <xdr:to>
      <xdr:col>1</xdr:col>
      <xdr:colOff>114300</xdr:colOff>
      <xdr:row>38</xdr:row>
      <xdr:rowOff>171450</xdr:rowOff>
    </xdr:to>
    <xdr:sp>
      <xdr:nvSpPr>
        <xdr:cNvPr id="9" name="AutoShape 9"/>
        <xdr:cNvSpPr>
          <a:spLocks/>
        </xdr:cNvSpPr>
      </xdr:nvSpPr>
      <xdr:spPr>
        <a:xfrm>
          <a:off x="2257425" y="86677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41</xdr:row>
      <xdr:rowOff>66675</xdr:rowOff>
    </xdr:from>
    <xdr:to>
      <xdr:col>1</xdr:col>
      <xdr:colOff>114300</xdr:colOff>
      <xdr:row>42</xdr:row>
      <xdr:rowOff>171450</xdr:rowOff>
    </xdr:to>
    <xdr:sp>
      <xdr:nvSpPr>
        <xdr:cNvPr id="10" name="AutoShape 10"/>
        <xdr:cNvSpPr>
          <a:spLocks/>
        </xdr:cNvSpPr>
      </xdr:nvSpPr>
      <xdr:spPr>
        <a:xfrm>
          <a:off x="2257425" y="95821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66675</xdr:rowOff>
    </xdr:from>
    <xdr:to>
      <xdr:col>1</xdr:col>
      <xdr:colOff>114300</xdr:colOff>
      <xdr:row>44</xdr:row>
      <xdr:rowOff>171450</xdr:rowOff>
    </xdr:to>
    <xdr:sp>
      <xdr:nvSpPr>
        <xdr:cNvPr id="11" name="AutoShape 11"/>
        <xdr:cNvSpPr>
          <a:spLocks/>
        </xdr:cNvSpPr>
      </xdr:nvSpPr>
      <xdr:spPr>
        <a:xfrm>
          <a:off x="2257425" y="100393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45</xdr:row>
      <xdr:rowOff>66675</xdr:rowOff>
    </xdr:from>
    <xdr:to>
      <xdr:col>1</xdr:col>
      <xdr:colOff>114300</xdr:colOff>
      <xdr:row>46</xdr:row>
      <xdr:rowOff>171450</xdr:rowOff>
    </xdr:to>
    <xdr:sp>
      <xdr:nvSpPr>
        <xdr:cNvPr id="12" name="AutoShape 12"/>
        <xdr:cNvSpPr>
          <a:spLocks/>
        </xdr:cNvSpPr>
      </xdr:nvSpPr>
      <xdr:spPr>
        <a:xfrm>
          <a:off x="2257425" y="104965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47</xdr:row>
      <xdr:rowOff>66675</xdr:rowOff>
    </xdr:from>
    <xdr:to>
      <xdr:col>1</xdr:col>
      <xdr:colOff>114300</xdr:colOff>
      <xdr:row>48</xdr:row>
      <xdr:rowOff>171450</xdr:rowOff>
    </xdr:to>
    <xdr:sp>
      <xdr:nvSpPr>
        <xdr:cNvPr id="13" name="AutoShape 13"/>
        <xdr:cNvSpPr>
          <a:spLocks/>
        </xdr:cNvSpPr>
      </xdr:nvSpPr>
      <xdr:spPr>
        <a:xfrm>
          <a:off x="2257425" y="109537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49</xdr:row>
      <xdr:rowOff>66675</xdr:rowOff>
    </xdr:from>
    <xdr:to>
      <xdr:col>1</xdr:col>
      <xdr:colOff>114300</xdr:colOff>
      <xdr:row>50</xdr:row>
      <xdr:rowOff>171450</xdr:rowOff>
    </xdr:to>
    <xdr:sp>
      <xdr:nvSpPr>
        <xdr:cNvPr id="14" name="AutoShape 14"/>
        <xdr:cNvSpPr>
          <a:spLocks/>
        </xdr:cNvSpPr>
      </xdr:nvSpPr>
      <xdr:spPr>
        <a:xfrm>
          <a:off x="2257425" y="114109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39</xdr:row>
      <xdr:rowOff>66675</xdr:rowOff>
    </xdr:from>
    <xdr:to>
      <xdr:col>1</xdr:col>
      <xdr:colOff>114300</xdr:colOff>
      <xdr:row>40</xdr:row>
      <xdr:rowOff>171450</xdr:rowOff>
    </xdr:to>
    <xdr:sp>
      <xdr:nvSpPr>
        <xdr:cNvPr id="15" name="AutoShape 15"/>
        <xdr:cNvSpPr>
          <a:spLocks/>
        </xdr:cNvSpPr>
      </xdr:nvSpPr>
      <xdr:spPr>
        <a:xfrm>
          <a:off x="2257425" y="91249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57150</xdr:rowOff>
    </xdr:from>
    <xdr:to>
      <xdr:col>10</xdr:col>
      <xdr:colOff>104775</xdr:colOff>
      <xdr:row>22</xdr:row>
      <xdr:rowOff>171450</xdr:rowOff>
    </xdr:to>
    <xdr:sp>
      <xdr:nvSpPr>
        <xdr:cNvPr id="16" name="AutoShape 16"/>
        <xdr:cNvSpPr>
          <a:spLocks/>
        </xdr:cNvSpPr>
      </xdr:nvSpPr>
      <xdr:spPr>
        <a:xfrm>
          <a:off x="12525375" y="50006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57150</xdr:rowOff>
    </xdr:from>
    <xdr:to>
      <xdr:col>10</xdr:col>
      <xdr:colOff>104775</xdr:colOff>
      <xdr:row>24</xdr:row>
      <xdr:rowOff>171450</xdr:rowOff>
    </xdr:to>
    <xdr:sp>
      <xdr:nvSpPr>
        <xdr:cNvPr id="17" name="AutoShape 17"/>
        <xdr:cNvSpPr>
          <a:spLocks/>
        </xdr:cNvSpPr>
      </xdr:nvSpPr>
      <xdr:spPr>
        <a:xfrm>
          <a:off x="12525375" y="54578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57150</xdr:rowOff>
    </xdr:from>
    <xdr:to>
      <xdr:col>10</xdr:col>
      <xdr:colOff>104775</xdr:colOff>
      <xdr:row>26</xdr:row>
      <xdr:rowOff>171450</xdr:rowOff>
    </xdr:to>
    <xdr:sp>
      <xdr:nvSpPr>
        <xdr:cNvPr id="18" name="AutoShape 18"/>
        <xdr:cNvSpPr>
          <a:spLocks/>
        </xdr:cNvSpPr>
      </xdr:nvSpPr>
      <xdr:spPr>
        <a:xfrm>
          <a:off x="12525375" y="59150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57150</xdr:rowOff>
    </xdr:from>
    <xdr:to>
      <xdr:col>10</xdr:col>
      <xdr:colOff>104775</xdr:colOff>
      <xdr:row>28</xdr:row>
      <xdr:rowOff>171450</xdr:rowOff>
    </xdr:to>
    <xdr:sp>
      <xdr:nvSpPr>
        <xdr:cNvPr id="19" name="AutoShape 19"/>
        <xdr:cNvSpPr>
          <a:spLocks/>
        </xdr:cNvSpPr>
      </xdr:nvSpPr>
      <xdr:spPr>
        <a:xfrm>
          <a:off x="12525375" y="63722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57150</xdr:rowOff>
    </xdr:from>
    <xdr:to>
      <xdr:col>10</xdr:col>
      <xdr:colOff>104775</xdr:colOff>
      <xdr:row>30</xdr:row>
      <xdr:rowOff>171450</xdr:rowOff>
    </xdr:to>
    <xdr:sp>
      <xdr:nvSpPr>
        <xdr:cNvPr id="20" name="AutoShape 20"/>
        <xdr:cNvSpPr>
          <a:spLocks/>
        </xdr:cNvSpPr>
      </xdr:nvSpPr>
      <xdr:spPr>
        <a:xfrm>
          <a:off x="12525375" y="68294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57150</xdr:rowOff>
    </xdr:from>
    <xdr:to>
      <xdr:col>10</xdr:col>
      <xdr:colOff>104775</xdr:colOff>
      <xdr:row>34</xdr:row>
      <xdr:rowOff>171450</xdr:rowOff>
    </xdr:to>
    <xdr:sp>
      <xdr:nvSpPr>
        <xdr:cNvPr id="21" name="AutoShape 21"/>
        <xdr:cNvSpPr>
          <a:spLocks/>
        </xdr:cNvSpPr>
      </xdr:nvSpPr>
      <xdr:spPr>
        <a:xfrm>
          <a:off x="12525375" y="77438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57150</xdr:rowOff>
    </xdr:from>
    <xdr:to>
      <xdr:col>10</xdr:col>
      <xdr:colOff>104775</xdr:colOff>
      <xdr:row>40</xdr:row>
      <xdr:rowOff>171450</xdr:rowOff>
    </xdr:to>
    <xdr:sp>
      <xdr:nvSpPr>
        <xdr:cNvPr id="22" name="AutoShape 22"/>
        <xdr:cNvSpPr>
          <a:spLocks/>
        </xdr:cNvSpPr>
      </xdr:nvSpPr>
      <xdr:spPr>
        <a:xfrm>
          <a:off x="12525375" y="91154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57150</xdr:rowOff>
    </xdr:from>
    <xdr:to>
      <xdr:col>10</xdr:col>
      <xdr:colOff>104775</xdr:colOff>
      <xdr:row>42</xdr:row>
      <xdr:rowOff>171450</xdr:rowOff>
    </xdr:to>
    <xdr:sp>
      <xdr:nvSpPr>
        <xdr:cNvPr id="23" name="AutoShape 23"/>
        <xdr:cNvSpPr>
          <a:spLocks/>
        </xdr:cNvSpPr>
      </xdr:nvSpPr>
      <xdr:spPr>
        <a:xfrm>
          <a:off x="12525375" y="95726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57150</xdr:rowOff>
    </xdr:from>
    <xdr:to>
      <xdr:col>10</xdr:col>
      <xdr:colOff>104775</xdr:colOff>
      <xdr:row>44</xdr:row>
      <xdr:rowOff>171450</xdr:rowOff>
    </xdr:to>
    <xdr:sp>
      <xdr:nvSpPr>
        <xdr:cNvPr id="24" name="AutoShape 24"/>
        <xdr:cNvSpPr>
          <a:spLocks/>
        </xdr:cNvSpPr>
      </xdr:nvSpPr>
      <xdr:spPr>
        <a:xfrm>
          <a:off x="12525375" y="100298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57150</xdr:rowOff>
    </xdr:from>
    <xdr:to>
      <xdr:col>10</xdr:col>
      <xdr:colOff>104775</xdr:colOff>
      <xdr:row>46</xdr:row>
      <xdr:rowOff>171450</xdr:rowOff>
    </xdr:to>
    <xdr:sp>
      <xdr:nvSpPr>
        <xdr:cNvPr id="25" name="AutoShape 25"/>
        <xdr:cNvSpPr>
          <a:spLocks/>
        </xdr:cNvSpPr>
      </xdr:nvSpPr>
      <xdr:spPr>
        <a:xfrm>
          <a:off x="12525375" y="104870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1581150</xdr:colOff>
      <xdr:row>47</xdr:row>
      <xdr:rowOff>57150</xdr:rowOff>
    </xdr:from>
    <xdr:to>
      <xdr:col>10</xdr:col>
      <xdr:colOff>114300</xdr:colOff>
      <xdr:row>49</xdr:row>
      <xdr:rowOff>209550</xdr:rowOff>
    </xdr:to>
    <xdr:sp>
      <xdr:nvSpPr>
        <xdr:cNvPr id="26" name="AutoShape 26"/>
        <xdr:cNvSpPr>
          <a:spLocks/>
        </xdr:cNvSpPr>
      </xdr:nvSpPr>
      <xdr:spPr>
        <a:xfrm>
          <a:off x="12525375" y="10944225"/>
          <a:ext cx="11430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51</xdr:row>
      <xdr:rowOff>66675</xdr:rowOff>
    </xdr:from>
    <xdr:to>
      <xdr:col>1</xdr:col>
      <xdr:colOff>114300</xdr:colOff>
      <xdr:row>52</xdr:row>
      <xdr:rowOff>171450</xdr:rowOff>
    </xdr:to>
    <xdr:sp>
      <xdr:nvSpPr>
        <xdr:cNvPr id="27" name="AutoShape 27"/>
        <xdr:cNvSpPr>
          <a:spLocks/>
        </xdr:cNvSpPr>
      </xdr:nvSpPr>
      <xdr:spPr>
        <a:xfrm>
          <a:off x="2257425" y="118681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57150</xdr:rowOff>
    </xdr:from>
    <xdr:to>
      <xdr:col>10</xdr:col>
      <xdr:colOff>104775</xdr:colOff>
      <xdr:row>32</xdr:row>
      <xdr:rowOff>171450</xdr:rowOff>
    </xdr:to>
    <xdr:sp>
      <xdr:nvSpPr>
        <xdr:cNvPr id="28" name="AutoShape 28"/>
        <xdr:cNvSpPr>
          <a:spLocks/>
        </xdr:cNvSpPr>
      </xdr:nvSpPr>
      <xdr:spPr>
        <a:xfrm>
          <a:off x="12525375" y="72866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57150</xdr:rowOff>
    </xdr:from>
    <xdr:to>
      <xdr:col>10</xdr:col>
      <xdr:colOff>104775</xdr:colOff>
      <xdr:row>36</xdr:row>
      <xdr:rowOff>171450</xdr:rowOff>
    </xdr:to>
    <xdr:sp>
      <xdr:nvSpPr>
        <xdr:cNvPr id="29" name="AutoShape 29"/>
        <xdr:cNvSpPr>
          <a:spLocks/>
        </xdr:cNvSpPr>
      </xdr:nvSpPr>
      <xdr:spPr>
        <a:xfrm>
          <a:off x="12525375" y="82010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57150</xdr:rowOff>
    </xdr:from>
    <xdr:to>
      <xdr:col>10</xdr:col>
      <xdr:colOff>104775</xdr:colOff>
      <xdr:row>38</xdr:row>
      <xdr:rowOff>171450</xdr:rowOff>
    </xdr:to>
    <xdr:sp>
      <xdr:nvSpPr>
        <xdr:cNvPr id="30" name="AutoShape 30"/>
        <xdr:cNvSpPr>
          <a:spLocks/>
        </xdr:cNvSpPr>
      </xdr:nvSpPr>
      <xdr:spPr>
        <a:xfrm>
          <a:off x="12525375" y="86582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20</xdr:row>
      <xdr:rowOff>85725</xdr:rowOff>
    </xdr:from>
    <xdr:to>
      <xdr:col>2</xdr:col>
      <xdr:colOff>142875</xdr:colOff>
      <xdr:row>21</xdr:row>
      <xdr:rowOff>133350</xdr:rowOff>
    </xdr:to>
    <xdr:sp>
      <xdr:nvSpPr>
        <xdr:cNvPr id="1" name="AutoShape 6"/>
        <xdr:cNvSpPr>
          <a:spLocks/>
        </xdr:cNvSpPr>
      </xdr:nvSpPr>
      <xdr:spPr>
        <a:xfrm>
          <a:off x="1971675" y="4514850"/>
          <a:ext cx="95250" cy="266700"/>
        </a:xfrm>
        <a:prstGeom prst="leftBrace">
          <a:avLst>
            <a:gd name="adj" fmla="val -41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36</xdr:row>
      <xdr:rowOff>123825</xdr:rowOff>
    </xdr:from>
    <xdr:to>
      <xdr:col>2</xdr:col>
      <xdr:colOff>104775</xdr:colOff>
      <xdr:row>37</xdr:row>
      <xdr:rowOff>180975</xdr:rowOff>
    </xdr:to>
    <xdr:sp>
      <xdr:nvSpPr>
        <xdr:cNvPr id="2" name="AutoShape 7"/>
        <xdr:cNvSpPr>
          <a:spLocks/>
        </xdr:cNvSpPr>
      </xdr:nvSpPr>
      <xdr:spPr>
        <a:xfrm>
          <a:off x="1933575" y="8058150"/>
          <a:ext cx="95250" cy="276225"/>
        </a:xfrm>
        <a:prstGeom prst="leftBrace">
          <a:avLst>
            <a:gd name="adj" fmla="val -41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47625</xdr:rowOff>
    </xdr:from>
    <xdr:to>
      <xdr:col>14</xdr:col>
      <xdr:colOff>114300</xdr:colOff>
      <xdr:row>20</xdr:row>
      <xdr:rowOff>133350</xdr:rowOff>
    </xdr:to>
    <xdr:sp>
      <xdr:nvSpPr>
        <xdr:cNvPr id="3" name="AutoShape 8"/>
        <xdr:cNvSpPr>
          <a:spLocks/>
        </xdr:cNvSpPr>
      </xdr:nvSpPr>
      <xdr:spPr>
        <a:xfrm>
          <a:off x="13858875" y="4257675"/>
          <a:ext cx="104775" cy="304800"/>
        </a:xfrm>
        <a:prstGeom prst="leftBrace">
          <a:avLst>
            <a:gd name="adj" fmla="val -417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19050</xdr:colOff>
      <xdr:row>22</xdr:row>
      <xdr:rowOff>85725</xdr:rowOff>
    </xdr:from>
    <xdr:to>
      <xdr:col>14</xdr:col>
      <xdr:colOff>133350</xdr:colOff>
      <xdr:row>23</xdr:row>
      <xdr:rowOff>190500</xdr:rowOff>
    </xdr:to>
    <xdr:sp>
      <xdr:nvSpPr>
        <xdr:cNvPr id="4" name="AutoShape 10"/>
        <xdr:cNvSpPr>
          <a:spLocks/>
        </xdr:cNvSpPr>
      </xdr:nvSpPr>
      <xdr:spPr>
        <a:xfrm>
          <a:off x="13868400" y="4953000"/>
          <a:ext cx="104775" cy="323850"/>
        </a:xfrm>
        <a:prstGeom prst="leftBrace">
          <a:avLst>
            <a:gd name="adj" fmla="val -417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24</xdr:row>
      <xdr:rowOff>76200</xdr:rowOff>
    </xdr:from>
    <xdr:to>
      <xdr:col>14</xdr:col>
      <xdr:colOff>104775</xdr:colOff>
      <xdr:row>25</xdr:row>
      <xdr:rowOff>171450</xdr:rowOff>
    </xdr:to>
    <xdr:sp>
      <xdr:nvSpPr>
        <xdr:cNvPr id="5" name="AutoShape 11"/>
        <xdr:cNvSpPr>
          <a:spLocks/>
        </xdr:cNvSpPr>
      </xdr:nvSpPr>
      <xdr:spPr>
        <a:xfrm>
          <a:off x="13858875" y="5381625"/>
          <a:ext cx="95250" cy="314325"/>
        </a:xfrm>
        <a:prstGeom prst="leftBrace">
          <a:avLst>
            <a:gd name="adj" fmla="val -417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19050</xdr:colOff>
      <xdr:row>26</xdr:row>
      <xdr:rowOff>85725</xdr:rowOff>
    </xdr:from>
    <xdr:to>
      <xdr:col>14</xdr:col>
      <xdr:colOff>133350</xdr:colOff>
      <xdr:row>27</xdr:row>
      <xdr:rowOff>180975</xdr:rowOff>
    </xdr:to>
    <xdr:sp>
      <xdr:nvSpPr>
        <xdr:cNvPr id="6" name="AutoShape 12"/>
        <xdr:cNvSpPr>
          <a:spLocks/>
        </xdr:cNvSpPr>
      </xdr:nvSpPr>
      <xdr:spPr>
        <a:xfrm>
          <a:off x="13868400" y="5829300"/>
          <a:ext cx="104775" cy="314325"/>
        </a:xfrm>
        <a:prstGeom prst="leftBrace">
          <a:avLst>
            <a:gd name="adj" fmla="val -417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19050</xdr:colOff>
      <xdr:row>28</xdr:row>
      <xdr:rowOff>66675</xdr:rowOff>
    </xdr:from>
    <xdr:to>
      <xdr:col>14</xdr:col>
      <xdr:colOff>133350</xdr:colOff>
      <xdr:row>29</xdr:row>
      <xdr:rowOff>161925</xdr:rowOff>
    </xdr:to>
    <xdr:sp>
      <xdr:nvSpPr>
        <xdr:cNvPr id="7" name="AutoShape 13"/>
        <xdr:cNvSpPr>
          <a:spLocks/>
        </xdr:cNvSpPr>
      </xdr:nvSpPr>
      <xdr:spPr>
        <a:xfrm>
          <a:off x="13868400" y="6248400"/>
          <a:ext cx="104775" cy="314325"/>
        </a:xfrm>
        <a:prstGeom prst="leftBrace">
          <a:avLst>
            <a:gd name="adj" fmla="val -417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31</xdr:row>
      <xdr:rowOff>76200</xdr:rowOff>
    </xdr:from>
    <xdr:to>
      <xdr:col>14</xdr:col>
      <xdr:colOff>114300</xdr:colOff>
      <xdr:row>32</xdr:row>
      <xdr:rowOff>171450</xdr:rowOff>
    </xdr:to>
    <xdr:sp>
      <xdr:nvSpPr>
        <xdr:cNvPr id="8" name="AutoShape 14"/>
        <xdr:cNvSpPr>
          <a:spLocks/>
        </xdr:cNvSpPr>
      </xdr:nvSpPr>
      <xdr:spPr>
        <a:xfrm>
          <a:off x="13858875" y="6915150"/>
          <a:ext cx="104775" cy="314325"/>
        </a:xfrm>
        <a:prstGeom prst="leftBrace">
          <a:avLst>
            <a:gd name="adj" fmla="val -417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19050</xdr:colOff>
      <xdr:row>33</xdr:row>
      <xdr:rowOff>47625</xdr:rowOff>
    </xdr:from>
    <xdr:to>
      <xdr:col>14</xdr:col>
      <xdr:colOff>133350</xdr:colOff>
      <xdr:row>34</xdr:row>
      <xdr:rowOff>142875</xdr:rowOff>
    </xdr:to>
    <xdr:sp>
      <xdr:nvSpPr>
        <xdr:cNvPr id="9" name="AutoShape 15"/>
        <xdr:cNvSpPr>
          <a:spLocks/>
        </xdr:cNvSpPr>
      </xdr:nvSpPr>
      <xdr:spPr>
        <a:xfrm>
          <a:off x="13868400" y="7324725"/>
          <a:ext cx="104775" cy="314325"/>
        </a:xfrm>
        <a:prstGeom prst="leftBrace">
          <a:avLst>
            <a:gd name="adj" fmla="val -417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47625</xdr:colOff>
      <xdr:row>36</xdr:row>
      <xdr:rowOff>85725</xdr:rowOff>
    </xdr:from>
    <xdr:to>
      <xdr:col>14</xdr:col>
      <xdr:colOff>142875</xdr:colOff>
      <xdr:row>37</xdr:row>
      <xdr:rowOff>180975</xdr:rowOff>
    </xdr:to>
    <xdr:sp>
      <xdr:nvSpPr>
        <xdr:cNvPr id="10" name="AutoShape 16"/>
        <xdr:cNvSpPr>
          <a:spLocks/>
        </xdr:cNvSpPr>
      </xdr:nvSpPr>
      <xdr:spPr>
        <a:xfrm>
          <a:off x="13896975" y="8020050"/>
          <a:ext cx="95250" cy="314325"/>
        </a:xfrm>
        <a:prstGeom prst="leftBrace">
          <a:avLst>
            <a:gd name="adj" fmla="val -417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57150</xdr:colOff>
      <xdr:row>42</xdr:row>
      <xdr:rowOff>57150</xdr:rowOff>
    </xdr:from>
    <xdr:to>
      <xdr:col>14</xdr:col>
      <xdr:colOff>161925</xdr:colOff>
      <xdr:row>43</xdr:row>
      <xdr:rowOff>152400</xdr:rowOff>
    </xdr:to>
    <xdr:sp>
      <xdr:nvSpPr>
        <xdr:cNvPr id="11" name="AutoShape 17"/>
        <xdr:cNvSpPr>
          <a:spLocks/>
        </xdr:cNvSpPr>
      </xdr:nvSpPr>
      <xdr:spPr>
        <a:xfrm>
          <a:off x="13906500" y="9305925"/>
          <a:ext cx="104775" cy="314325"/>
        </a:xfrm>
        <a:prstGeom prst="leftBrace">
          <a:avLst>
            <a:gd name="adj" fmla="val -417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57150</xdr:colOff>
      <xdr:row>45</xdr:row>
      <xdr:rowOff>38100</xdr:rowOff>
    </xdr:from>
    <xdr:to>
      <xdr:col>14</xdr:col>
      <xdr:colOff>152400</xdr:colOff>
      <xdr:row>46</xdr:row>
      <xdr:rowOff>142875</xdr:rowOff>
    </xdr:to>
    <xdr:sp>
      <xdr:nvSpPr>
        <xdr:cNvPr id="12" name="AutoShape 18"/>
        <xdr:cNvSpPr>
          <a:spLocks/>
        </xdr:cNvSpPr>
      </xdr:nvSpPr>
      <xdr:spPr>
        <a:xfrm>
          <a:off x="13906500" y="9944100"/>
          <a:ext cx="95250" cy="323850"/>
        </a:xfrm>
        <a:prstGeom prst="leftBrace">
          <a:avLst>
            <a:gd name="adj" fmla="val -417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26</xdr:row>
      <xdr:rowOff>76200</xdr:rowOff>
    </xdr:from>
    <xdr:to>
      <xdr:col>2</xdr:col>
      <xdr:colOff>180975</xdr:colOff>
      <xdr:row>27</xdr:row>
      <xdr:rowOff>123825</xdr:rowOff>
    </xdr:to>
    <xdr:sp>
      <xdr:nvSpPr>
        <xdr:cNvPr id="13" name="AutoShape 19"/>
        <xdr:cNvSpPr>
          <a:spLocks/>
        </xdr:cNvSpPr>
      </xdr:nvSpPr>
      <xdr:spPr>
        <a:xfrm>
          <a:off x="2009775" y="5819775"/>
          <a:ext cx="95250" cy="266700"/>
        </a:xfrm>
        <a:prstGeom prst="leftBrace">
          <a:avLst>
            <a:gd name="adj" fmla="val -41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104775</xdr:rowOff>
    </xdr:from>
    <xdr:to>
      <xdr:col>2</xdr:col>
      <xdr:colOff>133350</xdr:colOff>
      <xdr:row>31</xdr:row>
      <xdr:rowOff>152400</xdr:rowOff>
    </xdr:to>
    <xdr:sp>
      <xdr:nvSpPr>
        <xdr:cNvPr id="14" name="AutoShape 20"/>
        <xdr:cNvSpPr>
          <a:spLocks/>
        </xdr:cNvSpPr>
      </xdr:nvSpPr>
      <xdr:spPr>
        <a:xfrm>
          <a:off x="1962150" y="6724650"/>
          <a:ext cx="95250" cy="266700"/>
        </a:xfrm>
        <a:prstGeom prst="leftBrace">
          <a:avLst>
            <a:gd name="adj" fmla="val -41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123825</xdr:rowOff>
    </xdr:from>
    <xdr:to>
      <xdr:col>2</xdr:col>
      <xdr:colOff>133350</xdr:colOff>
      <xdr:row>33</xdr:row>
      <xdr:rowOff>180975</xdr:rowOff>
    </xdr:to>
    <xdr:sp>
      <xdr:nvSpPr>
        <xdr:cNvPr id="15" name="AutoShape 26"/>
        <xdr:cNvSpPr>
          <a:spLocks/>
        </xdr:cNvSpPr>
      </xdr:nvSpPr>
      <xdr:spPr>
        <a:xfrm>
          <a:off x="1962150" y="7181850"/>
          <a:ext cx="95250" cy="276225"/>
        </a:xfrm>
        <a:prstGeom prst="leftBrace">
          <a:avLst>
            <a:gd name="adj" fmla="val -41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95250</xdr:rowOff>
    </xdr:from>
    <xdr:to>
      <xdr:col>2</xdr:col>
      <xdr:colOff>142875</xdr:colOff>
      <xdr:row>19</xdr:row>
      <xdr:rowOff>152400</xdr:rowOff>
    </xdr:to>
    <xdr:sp>
      <xdr:nvSpPr>
        <xdr:cNvPr id="16" name="AutoShape 27"/>
        <xdr:cNvSpPr>
          <a:spLocks/>
        </xdr:cNvSpPr>
      </xdr:nvSpPr>
      <xdr:spPr>
        <a:xfrm>
          <a:off x="1971675" y="4086225"/>
          <a:ext cx="95250" cy="276225"/>
        </a:xfrm>
        <a:prstGeom prst="leftBrace">
          <a:avLst>
            <a:gd name="adj" fmla="val -41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24</xdr:row>
      <xdr:rowOff>76200</xdr:rowOff>
    </xdr:from>
    <xdr:to>
      <xdr:col>2</xdr:col>
      <xdr:colOff>152400</xdr:colOff>
      <xdr:row>25</xdr:row>
      <xdr:rowOff>123825</xdr:rowOff>
    </xdr:to>
    <xdr:sp>
      <xdr:nvSpPr>
        <xdr:cNvPr id="17" name="AutoShape 30"/>
        <xdr:cNvSpPr>
          <a:spLocks/>
        </xdr:cNvSpPr>
      </xdr:nvSpPr>
      <xdr:spPr>
        <a:xfrm>
          <a:off x="1981200" y="5381625"/>
          <a:ext cx="95250" cy="266700"/>
        </a:xfrm>
        <a:prstGeom prst="leftBrace">
          <a:avLst>
            <a:gd name="adj" fmla="val -41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95250</xdr:rowOff>
    </xdr:from>
    <xdr:to>
      <xdr:col>2</xdr:col>
      <xdr:colOff>133350</xdr:colOff>
      <xdr:row>23</xdr:row>
      <xdr:rowOff>161925</xdr:rowOff>
    </xdr:to>
    <xdr:sp>
      <xdr:nvSpPr>
        <xdr:cNvPr id="18" name="AutoShape 32"/>
        <xdr:cNvSpPr>
          <a:spLocks/>
        </xdr:cNvSpPr>
      </xdr:nvSpPr>
      <xdr:spPr>
        <a:xfrm>
          <a:off x="1962150" y="4962525"/>
          <a:ext cx="95250" cy="285750"/>
        </a:xfrm>
        <a:prstGeom prst="leftBrace">
          <a:avLst>
            <a:gd name="adj" fmla="val -41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28</xdr:row>
      <xdr:rowOff>66675</xdr:rowOff>
    </xdr:from>
    <xdr:to>
      <xdr:col>2</xdr:col>
      <xdr:colOff>142875</xdr:colOff>
      <xdr:row>29</xdr:row>
      <xdr:rowOff>114300</xdr:rowOff>
    </xdr:to>
    <xdr:sp>
      <xdr:nvSpPr>
        <xdr:cNvPr id="19" name="AutoShape 33"/>
        <xdr:cNvSpPr>
          <a:spLocks/>
        </xdr:cNvSpPr>
      </xdr:nvSpPr>
      <xdr:spPr>
        <a:xfrm>
          <a:off x="1971675" y="6248400"/>
          <a:ext cx="95250" cy="266700"/>
        </a:xfrm>
        <a:prstGeom prst="leftBrace">
          <a:avLst>
            <a:gd name="adj" fmla="val -41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76200</xdr:rowOff>
    </xdr:from>
    <xdr:to>
      <xdr:col>2</xdr:col>
      <xdr:colOff>114300</xdr:colOff>
      <xdr:row>35</xdr:row>
      <xdr:rowOff>123825</xdr:rowOff>
    </xdr:to>
    <xdr:sp>
      <xdr:nvSpPr>
        <xdr:cNvPr id="20" name="AutoShape 34"/>
        <xdr:cNvSpPr>
          <a:spLocks/>
        </xdr:cNvSpPr>
      </xdr:nvSpPr>
      <xdr:spPr>
        <a:xfrm>
          <a:off x="1943100" y="7572375"/>
          <a:ext cx="95250" cy="266700"/>
        </a:xfrm>
        <a:prstGeom prst="leftBrace">
          <a:avLst>
            <a:gd name="adj" fmla="val -41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30</xdr:row>
      <xdr:rowOff>0</xdr:rowOff>
    </xdr:from>
    <xdr:to>
      <xdr:col>14</xdr:col>
      <xdr:colOff>114300</xdr:colOff>
      <xdr:row>30</xdr:row>
      <xdr:rowOff>0</xdr:rowOff>
    </xdr:to>
    <xdr:sp>
      <xdr:nvSpPr>
        <xdr:cNvPr id="21" name="AutoShape 35"/>
        <xdr:cNvSpPr>
          <a:spLocks/>
        </xdr:cNvSpPr>
      </xdr:nvSpPr>
      <xdr:spPr>
        <a:xfrm>
          <a:off x="13858875" y="6619875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35</xdr:row>
      <xdr:rowOff>0</xdr:rowOff>
    </xdr:from>
    <xdr:to>
      <xdr:col>14</xdr:col>
      <xdr:colOff>114300</xdr:colOff>
      <xdr:row>35</xdr:row>
      <xdr:rowOff>0</xdr:rowOff>
    </xdr:to>
    <xdr:sp>
      <xdr:nvSpPr>
        <xdr:cNvPr id="22" name="AutoShape 36"/>
        <xdr:cNvSpPr>
          <a:spLocks/>
        </xdr:cNvSpPr>
      </xdr:nvSpPr>
      <xdr:spPr>
        <a:xfrm>
          <a:off x="13858875" y="7715250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39</xdr:row>
      <xdr:rowOff>95250</xdr:rowOff>
    </xdr:from>
    <xdr:to>
      <xdr:col>14</xdr:col>
      <xdr:colOff>104775</xdr:colOff>
      <xdr:row>40</xdr:row>
      <xdr:rowOff>180975</xdr:rowOff>
    </xdr:to>
    <xdr:sp>
      <xdr:nvSpPr>
        <xdr:cNvPr id="23" name="AutoShape 37"/>
        <xdr:cNvSpPr>
          <a:spLocks/>
        </xdr:cNvSpPr>
      </xdr:nvSpPr>
      <xdr:spPr>
        <a:xfrm>
          <a:off x="13849350" y="8686800"/>
          <a:ext cx="104775" cy="304800"/>
        </a:xfrm>
        <a:prstGeom prst="leftBrace">
          <a:avLst>
            <a:gd name="adj" fmla="val -417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47</xdr:row>
      <xdr:rowOff>85725</xdr:rowOff>
    </xdr:from>
    <xdr:to>
      <xdr:col>14</xdr:col>
      <xdr:colOff>133350</xdr:colOff>
      <xdr:row>48</xdr:row>
      <xdr:rowOff>180975</xdr:rowOff>
    </xdr:to>
    <xdr:sp>
      <xdr:nvSpPr>
        <xdr:cNvPr id="24" name="AutoShape 38"/>
        <xdr:cNvSpPr>
          <a:spLocks/>
        </xdr:cNvSpPr>
      </xdr:nvSpPr>
      <xdr:spPr>
        <a:xfrm>
          <a:off x="13887450" y="10429875"/>
          <a:ext cx="95250" cy="314325"/>
        </a:xfrm>
        <a:prstGeom prst="leftBrace">
          <a:avLst>
            <a:gd name="adj" fmla="val -417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50</xdr:row>
      <xdr:rowOff>66675</xdr:rowOff>
    </xdr:from>
    <xdr:to>
      <xdr:col>2</xdr:col>
      <xdr:colOff>180975</xdr:colOff>
      <xdr:row>52</xdr:row>
      <xdr:rowOff>104775</xdr:rowOff>
    </xdr:to>
    <xdr:sp>
      <xdr:nvSpPr>
        <xdr:cNvPr id="25" name="AutoShape 39"/>
        <xdr:cNvSpPr>
          <a:spLocks/>
        </xdr:cNvSpPr>
      </xdr:nvSpPr>
      <xdr:spPr>
        <a:xfrm>
          <a:off x="1990725" y="11068050"/>
          <a:ext cx="104775" cy="476250"/>
        </a:xfrm>
        <a:prstGeom prst="leftBrace">
          <a:avLst>
            <a:gd name="adj" fmla="val -41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19050</xdr:colOff>
      <xdr:row>51</xdr:row>
      <xdr:rowOff>76200</xdr:rowOff>
    </xdr:from>
    <xdr:to>
      <xdr:col>7</xdr:col>
      <xdr:colOff>133350</xdr:colOff>
      <xdr:row>52</xdr:row>
      <xdr:rowOff>142875</xdr:rowOff>
    </xdr:to>
    <xdr:sp>
      <xdr:nvSpPr>
        <xdr:cNvPr id="26" name="AutoShape 40"/>
        <xdr:cNvSpPr>
          <a:spLocks/>
        </xdr:cNvSpPr>
      </xdr:nvSpPr>
      <xdr:spPr>
        <a:xfrm>
          <a:off x="6524625" y="11296650"/>
          <a:ext cx="104775" cy="285750"/>
        </a:xfrm>
        <a:prstGeom prst="leftBrace">
          <a:avLst>
            <a:gd name="adj" fmla="val -417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53</xdr:row>
      <xdr:rowOff>66675</xdr:rowOff>
    </xdr:from>
    <xdr:to>
      <xdr:col>7</xdr:col>
      <xdr:colOff>142875</xdr:colOff>
      <xdr:row>54</xdr:row>
      <xdr:rowOff>142875</xdr:rowOff>
    </xdr:to>
    <xdr:sp>
      <xdr:nvSpPr>
        <xdr:cNvPr id="27" name="AutoShape 41"/>
        <xdr:cNvSpPr>
          <a:spLocks/>
        </xdr:cNvSpPr>
      </xdr:nvSpPr>
      <xdr:spPr>
        <a:xfrm>
          <a:off x="6543675" y="11725275"/>
          <a:ext cx="104775" cy="295275"/>
        </a:xfrm>
        <a:prstGeom prst="leftBrace">
          <a:avLst>
            <a:gd name="adj" fmla="val -417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47</xdr:row>
      <xdr:rowOff>66675</xdr:rowOff>
    </xdr:from>
    <xdr:to>
      <xdr:col>7</xdr:col>
      <xdr:colOff>142875</xdr:colOff>
      <xdr:row>48</xdr:row>
      <xdr:rowOff>142875</xdr:rowOff>
    </xdr:to>
    <xdr:sp>
      <xdr:nvSpPr>
        <xdr:cNvPr id="28" name="AutoShape 42"/>
        <xdr:cNvSpPr>
          <a:spLocks/>
        </xdr:cNvSpPr>
      </xdr:nvSpPr>
      <xdr:spPr>
        <a:xfrm>
          <a:off x="6543675" y="10410825"/>
          <a:ext cx="104775" cy="295275"/>
        </a:xfrm>
        <a:prstGeom prst="leftBrace">
          <a:avLst>
            <a:gd name="adj" fmla="val -417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66675</xdr:colOff>
      <xdr:row>49</xdr:row>
      <xdr:rowOff>95250</xdr:rowOff>
    </xdr:from>
    <xdr:to>
      <xdr:col>7</xdr:col>
      <xdr:colOff>180975</xdr:colOff>
      <xdr:row>50</xdr:row>
      <xdr:rowOff>171450</xdr:rowOff>
    </xdr:to>
    <xdr:sp>
      <xdr:nvSpPr>
        <xdr:cNvPr id="29" name="AutoShape 43"/>
        <xdr:cNvSpPr>
          <a:spLocks/>
        </xdr:cNvSpPr>
      </xdr:nvSpPr>
      <xdr:spPr>
        <a:xfrm>
          <a:off x="6572250" y="10877550"/>
          <a:ext cx="104775" cy="295275"/>
        </a:xfrm>
        <a:prstGeom prst="leftBrace">
          <a:avLst>
            <a:gd name="adj" fmla="val -417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21</xdr:row>
      <xdr:rowOff>114300</xdr:rowOff>
    </xdr:from>
    <xdr:to>
      <xdr:col>17</xdr:col>
      <xdr:colOff>114300</xdr:colOff>
      <xdr:row>23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17068800" y="4972050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133350</xdr:rowOff>
    </xdr:from>
    <xdr:to>
      <xdr:col>17</xdr:col>
      <xdr:colOff>104775</xdr:colOff>
      <xdr:row>25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17059275" y="567690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133350</xdr:rowOff>
    </xdr:from>
    <xdr:to>
      <xdr:col>17</xdr:col>
      <xdr:colOff>104775</xdr:colOff>
      <xdr:row>27</xdr:row>
      <xdr:rowOff>228600</xdr:rowOff>
    </xdr:to>
    <xdr:sp>
      <xdr:nvSpPr>
        <xdr:cNvPr id="3" name="AutoShape 3"/>
        <xdr:cNvSpPr>
          <a:spLocks/>
        </xdr:cNvSpPr>
      </xdr:nvSpPr>
      <xdr:spPr>
        <a:xfrm>
          <a:off x="17059275" y="613410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123825</xdr:rowOff>
    </xdr:from>
    <xdr:to>
      <xdr:col>17</xdr:col>
      <xdr:colOff>104775</xdr:colOff>
      <xdr:row>29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17059275" y="65817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123825</xdr:rowOff>
    </xdr:from>
    <xdr:to>
      <xdr:col>17</xdr:col>
      <xdr:colOff>104775</xdr:colOff>
      <xdr:row>31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17059275" y="7038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123825</xdr:rowOff>
    </xdr:from>
    <xdr:to>
      <xdr:col>17</xdr:col>
      <xdr:colOff>104775</xdr:colOff>
      <xdr:row>33</xdr:row>
      <xdr:rowOff>228600</xdr:rowOff>
    </xdr:to>
    <xdr:sp>
      <xdr:nvSpPr>
        <xdr:cNvPr id="6" name="AutoShape 6"/>
        <xdr:cNvSpPr>
          <a:spLocks/>
        </xdr:cNvSpPr>
      </xdr:nvSpPr>
      <xdr:spPr>
        <a:xfrm>
          <a:off x="17059275" y="7496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123825</xdr:rowOff>
    </xdr:from>
    <xdr:to>
      <xdr:col>17</xdr:col>
      <xdr:colOff>104775</xdr:colOff>
      <xdr:row>37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17059275" y="84105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123825</xdr:rowOff>
    </xdr:from>
    <xdr:to>
      <xdr:col>17</xdr:col>
      <xdr:colOff>104775</xdr:colOff>
      <xdr:row>35</xdr:row>
      <xdr:rowOff>228600</xdr:rowOff>
    </xdr:to>
    <xdr:sp>
      <xdr:nvSpPr>
        <xdr:cNvPr id="8" name="AutoShape 8"/>
        <xdr:cNvSpPr>
          <a:spLocks/>
        </xdr:cNvSpPr>
      </xdr:nvSpPr>
      <xdr:spPr>
        <a:xfrm>
          <a:off x="17059275" y="7953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19</xdr:col>
      <xdr:colOff>0</xdr:colOff>
      <xdr:row>46</xdr:row>
      <xdr:rowOff>228600</xdr:rowOff>
    </xdr:to>
    <xdr:sp>
      <xdr:nvSpPr>
        <xdr:cNvPr id="9" name="Line 9"/>
        <xdr:cNvSpPr>
          <a:spLocks/>
        </xdr:cNvSpPr>
      </xdr:nvSpPr>
      <xdr:spPr>
        <a:xfrm>
          <a:off x="15801975" y="10344150"/>
          <a:ext cx="2276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47</xdr:row>
      <xdr:rowOff>114300</xdr:rowOff>
    </xdr:from>
    <xdr:to>
      <xdr:col>17</xdr:col>
      <xdr:colOff>114300</xdr:colOff>
      <xdr:row>48</xdr:row>
      <xdr:rowOff>219075</xdr:rowOff>
    </xdr:to>
    <xdr:sp>
      <xdr:nvSpPr>
        <xdr:cNvPr id="10" name="AutoShape 10"/>
        <xdr:cNvSpPr>
          <a:spLocks/>
        </xdr:cNvSpPr>
      </xdr:nvSpPr>
      <xdr:spPr>
        <a:xfrm>
          <a:off x="17068800" y="109156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49</xdr:row>
      <xdr:rowOff>133350</xdr:rowOff>
    </xdr:from>
    <xdr:to>
      <xdr:col>17</xdr:col>
      <xdr:colOff>104775</xdr:colOff>
      <xdr:row>50</xdr:row>
      <xdr:rowOff>228600</xdr:rowOff>
    </xdr:to>
    <xdr:sp>
      <xdr:nvSpPr>
        <xdr:cNvPr id="11" name="AutoShape 11"/>
        <xdr:cNvSpPr>
          <a:spLocks/>
        </xdr:cNvSpPr>
      </xdr:nvSpPr>
      <xdr:spPr>
        <a:xfrm>
          <a:off x="17059275" y="1139190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51</xdr:row>
      <xdr:rowOff>133350</xdr:rowOff>
    </xdr:from>
    <xdr:to>
      <xdr:col>17</xdr:col>
      <xdr:colOff>104775</xdr:colOff>
      <xdr:row>52</xdr:row>
      <xdr:rowOff>228600</xdr:rowOff>
    </xdr:to>
    <xdr:sp>
      <xdr:nvSpPr>
        <xdr:cNvPr id="12" name="AutoShape 12"/>
        <xdr:cNvSpPr>
          <a:spLocks/>
        </xdr:cNvSpPr>
      </xdr:nvSpPr>
      <xdr:spPr>
        <a:xfrm>
          <a:off x="17059275" y="1184910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53</xdr:row>
      <xdr:rowOff>123825</xdr:rowOff>
    </xdr:from>
    <xdr:to>
      <xdr:col>17</xdr:col>
      <xdr:colOff>104775</xdr:colOff>
      <xdr:row>54</xdr:row>
      <xdr:rowOff>228600</xdr:rowOff>
    </xdr:to>
    <xdr:sp>
      <xdr:nvSpPr>
        <xdr:cNvPr id="13" name="AutoShape 13"/>
        <xdr:cNvSpPr>
          <a:spLocks/>
        </xdr:cNvSpPr>
      </xdr:nvSpPr>
      <xdr:spPr>
        <a:xfrm>
          <a:off x="17059275" y="122967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55</xdr:row>
      <xdr:rowOff>123825</xdr:rowOff>
    </xdr:from>
    <xdr:to>
      <xdr:col>17</xdr:col>
      <xdr:colOff>104775</xdr:colOff>
      <xdr:row>56</xdr:row>
      <xdr:rowOff>228600</xdr:rowOff>
    </xdr:to>
    <xdr:sp>
      <xdr:nvSpPr>
        <xdr:cNvPr id="14" name="AutoShape 14"/>
        <xdr:cNvSpPr>
          <a:spLocks/>
        </xdr:cNvSpPr>
      </xdr:nvSpPr>
      <xdr:spPr>
        <a:xfrm>
          <a:off x="17059275" y="12753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57</xdr:row>
      <xdr:rowOff>123825</xdr:rowOff>
    </xdr:from>
    <xdr:to>
      <xdr:col>17</xdr:col>
      <xdr:colOff>104775</xdr:colOff>
      <xdr:row>58</xdr:row>
      <xdr:rowOff>228600</xdr:rowOff>
    </xdr:to>
    <xdr:sp>
      <xdr:nvSpPr>
        <xdr:cNvPr id="15" name="AutoShape 15"/>
        <xdr:cNvSpPr>
          <a:spLocks/>
        </xdr:cNvSpPr>
      </xdr:nvSpPr>
      <xdr:spPr>
        <a:xfrm>
          <a:off x="17059275" y="13211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61</xdr:row>
      <xdr:rowOff>123825</xdr:rowOff>
    </xdr:from>
    <xdr:to>
      <xdr:col>17</xdr:col>
      <xdr:colOff>104775</xdr:colOff>
      <xdr:row>62</xdr:row>
      <xdr:rowOff>228600</xdr:rowOff>
    </xdr:to>
    <xdr:sp>
      <xdr:nvSpPr>
        <xdr:cNvPr id="16" name="AutoShape 16"/>
        <xdr:cNvSpPr>
          <a:spLocks/>
        </xdr:cNvSpPr>
      </xdr:nvSpPr>
      <xdr:spPr>
        <a:xfrm>
          <a:off x="17059275" y="141255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59</xdr:row>
      <xdr:rowOff>123825</xdr:rowOff>
    </xdr:from>
    <xdr:to>
      <xdr:col>17</xdr:col>
      <xdr:colOff>104775</xdr:colOff>
      <xdr:row>60</xdr:row>
      <xdr:rowOff>228600</xdr:rowOff>
    </xdr:to>
    <xdr:sp>
      <xdr:nvSpPr>
        <xdr:cNvPr id="17" name="AutoShape 17"/>
        <xdr:cNvSpPr>
          <a:spLocks/>
        </xdr:cNvSpPr>
      </xdr:nvSpPr>
      <xdr:spPr>
        <a:xfrm>
          <a:off x="17059275" y="13668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38</xdr:row>
      <xdr:rowOff>123825</xdr:rowOff>
    </xdr:from>
    <xdr:to>
      <xdr:col>17</xdr:col>
      <xdr:colOff>104775</xdr:colOff>
      <xdr:row>39</xdr:row>
      <xdr:rowOff>228600</xdr:rowOff>
    </xdr:to>
    <xdr:sp>
      <xdr:nvSpPr>
        <xdr:cNvPr id="18" name="AutoShape 18"/>
        <xdr:cNvSpPr>
          <a:spLocks/>
        </xdr:cNvSpPr>
      </xdr:nvSpPr>
      <xdr:spPr>
        <a:xfrm>
          <a:off x="17059275" y="88677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63</xdr:row>
      <xdr:rowOff>95250</xdr:rowOff>
    </xdr:from>
    <xdr:to>
      <xdr:col>17</xdr:col>
      <xdr:colOff>114300</xdr:colOff>
      <xdr:row>64</xdr:row>
      <xdr:rowOff>209550</xdr:rowOff>
    </xdr:to>
    <xdr:sp>
      <xdr:nvSpPr>
        <xdr:cNvPr id="19" name="AutoShape 19"/>
        <xdr:cNvSpPr>
          <a:spLocks/>
        </xdr:cNvSpPr>
      </xdr:nvSpPr>
      <xdr:spPr>
        <a:xfrm>
          <a:off x="17068800" y="1455420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33</xdr:row>
      <xdr:rowOff>133350</xdr:rowOff>
    </xdr:from>
    <xdr:to>
      <xdr:col>5</xdr:col>
      <xdr:colOff>152400</xdr:colOff>
      <xdr:row>37</xdr:row>
      <xdr:rowOff>47625</xdr:rowOff>
    </xdr:to>
    <xdr:sp>
      <xdr:nvSpPr>
        <xdr:cNvPr id="1" name="AutoShape 2"/>
        <xdr:cNvSpPr>
          <a:spLocks/>
        </xdr:cNvSpPr>
      </xdr:nvSpPr>
      <xdr:spPr>
        <a:xfrm>
          <a:off x="4067175" y="7181850"/>
          <a:ext cx="8572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17</xdr:row>
      <xdr:rowOff>133350</xdr:rowOff>
    </xdr:from>
    <xdr:to>
      <xdr:col>28</xdr:col>
      <xdr:colOff>0</xdr:colOff>
      <xdr:row>18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783925" y="3657600"/>
          <a:ext cx="0" cy="266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133350</xdr:rowOff>
    </xdr:from>
    <xdr:to>
      <xdr:col>28</xdr:col>
      <xdr:colOff>0</xdr:colOff>
      <xdr:row>20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23783925" y="4057650"/>
          <a:ext cx="0" cy="266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133350</xdr:rowOff>
    </xdr:from>
    <xdr:to>
      <xdr:col>28</xdr:col>
      <xdr:colOff>0</xdr:colOff>
      <xdr:row>22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23783925" y="4457700"/>
          <a:ext cx="0" cy="266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23</xdr:row>
      <xdr:rowOff>133350</xdr:rowOff>
    </xdr:from>
    <xdr:to>
      <xdr:col>28</xdr:col>
      <xdr:colOff>0</xdr:colOff>
      <xdr:row>24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23783925" y="4857750"/>
          <a:ext cx="0" cy="266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123825</xdr:rowOff>
    </xdr:from>
    <xdr:to>
      <xdr:col>28</xdr:col>
      <xdr:colOff>0</xdr:colOff>
      <xdr:row>26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23783925" y="52482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27</xdr:row>
      <xdr:rowOff>133350</xdr:rowOff>
    </xdr:from>
    <xdr:to>
      <xdr:col>28</xdr:col>
      <xdr:colOff>0</xdr:colOff>
      <xdr:row>28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23783925" y="5657850"/>
          <a:ext cx="0" cy="266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133350</xdr:rowOff>
    </xdr:from>
    <xdr:to>
      <xdr:col>28</xdr:col>
      <xdr:colOff>0</xdr:colOff>
      <xdr:row>30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23783925" y="6057900"/>
          <a:ext cx="0" cy="266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31</xdr:row>
      <xdr:rowOff>133350</xdr:rowOff>
    </xdr:from>
    <xdr:to>
      <xdr:col>28</xdr:col>
      <xdr:colOff>0</xdr:colOff>
      <xdr:row>32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23783925" y="6457950"/>
          <a:ext cx="0" cy="266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33</xdr:row>
      <xdr:rowOff>133350</xdr:rowOff>
    </xdr:from>
    <xdr:to>
      <xdr:col>28</xdr:col>
      <xdr:colOff>0</xdr:colOff>
      <xdr:row>34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23783925" y="6858000"/>
          <a:ext cx="0" cy="266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63</xdr:row>
      <xdr:rowOff>85725</xdr:rowOff>
    </xdr:from>
    <xdr:to>
      <xdr:col>13</xdr:col>
      <xdr:colOff>133350</xdr:colOff>
      <xdr:row>65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9124950" y="12811125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66675</xdr:rowOff>
    </xdr:from>
    <xdr:to>
      <xdr:col>2</xdr:col>
      <xdr:colOff>142875</xdr:colOff>
      <xdr:row>22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1371600" y="4391025"/>
          <a:ext cx="114300" cy="276225"/>
        </a:xfrm>
        <a:prstGeom prst="leftBrace">
          <a:avLst>
            <a:gd name="adj" fmla="val -414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95250</xdr:rowOff>
    </xdr:from>
    <xdr:to>
      <xdr:col>2</xdr:col>
      <xdr:colOff>142875</xdr:colOff>
      <xdr:row>18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1371600" y="3619500"/>
          <a:ext cx="114300" cy="266700"/>
        </a:xfrm>
        <a:prstGeom prst="leftBrace">
          <a:avLst>
            <a:gd name="adj" fmla="val -415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19</xdr:row>
      <xdr:rowOff>28575</xdr:rowOff>
    </xdr:from>
    <xdr:to>
      <xdr:col>2</xdr:col>
      <xdr:colOff>161925</xdr:colOff>
      <xdr:row>20</xdr:row>
      <xdr:rowOff>95250</xdr:rowOff>
    </xdr:to>
    <xdr:sp>
      <xdr:nvSpPr>
        <xdr:cNvPr id="13" name="AutoShape 13"/>
        <xdr:cNvSpPr>
          <a:spLocks/>
        </xdr:cNvSpPr>
      </xdr:nvSpPr>
      <xdr:spPr>
        <a:xfrm>
          <a:off x="1400175" y="3952875"/>
          <a:ext cx="114300" cy="266700"/>
        </a:xfrm>
        <a:prstGeom prst="leftBrace">
          <a:avLst>
            <a:gd name="adj" fmla="val -414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23</xdr:row>
      <xdr:rowOff>47625</xdr:rowOff>
    </xdr:from>
    <xdr:to>
      <xdr:col>2</xdr:col>
      <xdr:colOff>161925</xdr:colOff>
      <xdr:row>24</xdr:row>
      <xdr:rowOff>114300</xdr:rowOff>
    </xdr:to>
    <xdr:sp>
      <xdr:nvSpPr>
        <xdr:cNvPr id="14" name="AutoShape 14"/>
        <xdr:cNvSpPr>
          <a:spLocks/>
        </xdr:cNvSpPr>
      </xdr:nvSpPr>
      <xdr:spPr>
        <a:xfrm>
          <a:off x="1400175" y="4772025"/>
          <a:ext cx="114300" cy="266700"/>
        </a:xfrm>
        <a:prstGeom prst="leftBrace">
          <a:avLst>
            <a:gd name="adj" fmla="val -415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57150</xdr:rowOff>
    </xdr:from>
    <xdr:to>
      <xdr:col>2</xdr:col>
      <xdr:colOff>133350</xdr:colOff>
      <xdr:row>28</xdr:row>
      <xdr:rowOff>133350</xdr:rowOff>
    </xdr:to>
    <xdr:sp>
      <xdr:nvSpPr>
        <xdr:cNvPr id="15" name="AutoShape 15"/>
        <xdr:cNvSpPr>
          <a:spLocks/>
        </xdr:cNvSpPr>
      </xdr:nvSpPr>
      <xdr:spPr>
        <a:xfrm>
          <a:off x="1362075" y="5581650"/>
          <a:ext cx="114300" cy="276225"/>
        </a:xfrm>
        <a:prstGeom prst="leftBrace">
          <a:avLst>
            <a:gd name="adj" fmla="val -414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29</xdr:row>
      <xdr:rowOff>47625</xdr:rowOff>
    </xdr:from>
    <xdr:to>
      <xdr:col>2</xdr:col>
      <xdr:colOff>133350</xdr:colOff>
      <xdr:row>30</xdr:row>
      <xdr:rowOff>114300</xdr:rowOff>
    </xdr:to>
    <xdr:sp>
      <xdr:nvSpPr>
        <xdr:cNvPr id="16" name="AutoShape 16"/>
        <xdr:cNvSpPr>
          <a:spLocks/>
        </xdr:cNvSpPr>
      </xdr:nvSpPr>
      <xdr:spPr>
        <a:xfrm>
          <a:off x="1371600" y="5972175"/>
          <a:ext cx="104775" cy="266700"/>
        </a:xfrm>
        <a:prstGeom prst="leftBrace">
          <a:avLst>
            <a:gd name="adj" fmla="val -415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85725</xdr:rowOff>
    </xdr:from>
    <xdr:to>
      <xdr:col>2</xdr:col>
      <xdr:colOff>133350</xdr:colOff>
      <xdr:row>26</xdr:row>
      <xdr:rowOff>152400</xdr:rowOff>
    </xdr:to>
    <xdr:sp>
      <xdr:nvSpPr>
        <xdr:cNvPr id="17" name="AutoShape 17"/>
        <xdr:cNvSpPr>
          <a:spLocks/>
        </xdr:cNvSpPr>
      </xdr:nvSpPr>
      <xdr:spPr>
        <a:xfrm>
          <a:off x="1362075" y="5210175"/>
          <a:ext cx="114300" cy="266700"/>
        </a:xfrm>
        <a:prstGeom prst="leftBrace">
          <a:avLst>
            <a:gd name="adj" fmla="val -414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85725</xdr:rowOff>
    </xdr:from>
    <xdr:to>
      <xdr:col>2</xdr:col>
      <xdr:colOff>152400</xdr:colOff>
      <xdr:row>32</xdr:row>
      <xdr:rowOff>152400</xdr:rowOff>
    </xdr:to>
    <xdr:sp>
      <xdr:nvSpPr>
        <xdr:cNvPr id="18" name="AutoShape 18"/>
        <xdr:cNvSpPr>
          <a:spLocks/>
        </xdr:cNvSpPr>
      </xdr:nvSpPr>
      <xdr:spPr>
        <a:xfrm>
          <a:off x="1390650" y="6410325"/>
          <a:ext cx="114300" cy="266700"/>
        </a:xfrm>
        <a:prstGeom prst="leftBrace">
          <a:avLst>
            <a:gd name="adj" fmla="val -415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85725</xdr:rowOff>
    </xdr:from>
    <xdr:to>
      <xdr:col>2</xdr:col>
      <xdr:colOff>114300</xdr:colOff>
      <xdr:row>34</xdr:row>
      <xdr:rowOff>142875</xdr:rowOff>
    </xdr:to>
    <xdr:sp>
      <xdr:nvSpPr>
        <xdr:cNvPr id="19" name="AutoShape 19"/>
        <xdr:cNvSpPr>
          <a:spLocks/>
        </xdr:cNvSpPr>
      </xdr:nvSpPr>
      <xdr:spPr>
        <a:xfrm>
          <a:off x="1352550" y="6810375"/>
          <a:ext cx="114300" cy="257175"/>
        </a:xfrm>
        <a:prstGeom prst="leftBrace">
          <a:avLst>
            <a:gd name="adj" fmla="val -414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3"/>
  <sheetViews>
    <sheetView zoomScalePageLayoutView="0" workbookViewId="0" topLeftCell="A44">
      <selection activeCell="A69" sqref="A69"/>
    </sheetView>
  </sheetViews>
  <sheetFormatPr defaultColWidth="10.59765625" defaultRowHeight="15"/>
  <cols>
    <col min="1" max="1" width="23.59765625" style="81" customWidth="1"/>
    <col min="2" max="2" width="2.09765625" style="81" customWidth="1"/>
    <col min="3" max="3" width="5.59765625" style="81" customWidth="1"/>
    <col min="4" max="8" width="14.59765625" style="81" customWidth="1"/>
    <col min="9" max="9" width="10.59765625" style="81" customWidth="1"/>
    <col min="10" max="10" width="16.59765625" style="81" customWidth="1"/>
    <col min="11" max="11" width="2.09765625" style="81" customWidth="1"/>
    <col min="12" max="12" width="7.59765625" style="81" customWidth="1"/>
    <col min="13" max="17" width="14.59765625" style="81" customWidth="1"/>
    <col min="18" max="16384" width="10.59765625" style="81" customWidth="1"/>
  </cols>
  <sheetData>
    <row r="1" spans="1:17" s="76" customFormat="1" ht="19.5" customHeight="1">
      <c r="A1" s="1" t="s">
        <v>41</v>
      </c>
      <c r="B1" s="1"/>
      <c r="Q1" s="77" t="s">
        <v>42</v>
      </c>
    </row>
    <row r="2" spans="1:17" s="44" customFormat="1" ht="24.75" customHeight="1">
      <c r="A2" s="343" t="s">
        <v>49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</row>
    <row r="3" spans="1:17" s="44" customFormat="1" ht="19.5" customHeight="1">
      <c r="A3" s="333" t="s">
        <v>57</v>
      </c>
      <c r="B3" s="334"/>
      <c r="C3" s="334"/>
      <c r="D3" s="334"/>
      <c r="E3" s="334"/>
      <c r="F3" s="334"/>
      <c r="G3" s="334"/>
      <c r="H3" s="334"/>
      <c r="I3" s="75"/>
      <c r="J3" s="333" t="s">
        <v>59</v>
      </c>
      <c r="K3" s="333"/>
      <c r="L3" s="333"/>
      <c r="M3" s="333"/>
      <c r="N3" s="333"/>
      <c r="O3" s="333"/>
      <c r="P3" s="333"/>
      <c r="Q3" s="333"/>
    </row>
    <row r="4" spans="1:17" ht="19.5" customHeight="1">
      <c r="A4" s="335" t="s">
        <v>50</v>
      </c>
      <c r="B4" s="336"/>
      <c r="C4" s="336"/>
      <c r="D4" s="336"/>
      <c r="E4" s="336"/>
      <c r="F4" s="336"/>
      <c r="G4" s="336"/>
      <c r="H4" s="336"/>
      <c r="I4" s="80"/>
      <c r="J4" s="335" t="s">
        <v>382</v>
      </c>
      <c r="K4" s="335"/>
      <c r="L4" s="335"/>
      <c r="M4" s="335"/>
      <c r="N4" s="335"/>
      <c r="O4" s="335"/>
      <c r="P4" s="335"/>
      <c r="Q4" s="335"/>
    </row>
    <row r="5" ht="18" customHeight="1" thickBot="1"/>
    <row r="6" spans="1:17" ht="18" customHeight="1">
      <c r="A6" s="325" t="s">
        <v>55</v>
      </c>
      <c r="B6" s="326"/>
      <c r="C6" s="327"/>
      <c r="D6" s="303" t="s">
        <v>491</v>
      </c>
      <c r="E6" s="303" t="s">
        <v>492</v>
      </c>
      <c r="F6" s="303" t="s">
        <v>493</v>
      </c>
      <c r="G6" s="303" t="s">
        <v>494</v>
      </c>
      <c r="H6" s="302" t="s">
        <v>495</v>
      </c>
      <c r="I6" s="80"/>
      <c r="J6" s="325" t="s">
        <v>54</v>
      </c>
      <c r="K6" s="325"/>
      <c r="L6" s="328"/>
      <c r="M6" s="303" t="s">
        <v>491</v>
      </c>
      <c r="N6" s="303" t="s">
        <v>492</v>
      </c>
      <c r="O6" s="303" t="s">
        <v>493</v>
      </c>
      <c r="P6" s="303" t="s">
        <v>494</v>
      </c>
      <c r="Q6" s="302" t="s">
        <v>495</v>
      </c>
    </row>
    <row r="7" spans="1:17" ht="18" customHeight="1">
      <c r="A7" s="78"/>
      <c r="B7" s="78"/>
      <c r="C7" s="83"/>
      <c r="D7" s="84"/>
      <c r="E7" s="85"/>
      <c r="F7" s="85"/>
      <c r="G7" s="85"/>
      <c r="H7" s="85"/>
      <c r="I7" s="80"/>
      <c r="J7" s="85"/>
      <c r="K7" s="85"/>
      <c r="L7" s="86"/>
      <c r="M7" s="84"/>
      <c r="N7" s="85"/>
      <c r="O7" s="85"/>
      <c r="P7" s="85"/>
      <c r="Q7" s="78"/>
    </row>
    <row r="8" spans="1:17" ht="18" customHeight="1">
      <c r="A8" s="316" t="s">
        <v>52</v>
      </c>
      <c r="B8" s="337"/>
      <c r="C8" s="338"/>
      <c r="D8" s="90">
        <v>18744</v>
      </c>
      <c r="E8" s="91">
        <v>18790</v>
      </c>
      <c r="F8" s="91">
        <v>18698</v>
      </c>
      <c r="G8" s="91">
        <v>18540</v>
      </c>
      <c r="H8" s="91">
        <v>18249</v>
      </c>
      <c r="I8" s="80"/>
      <c r="J8" s="316" t="s">
        <v>0</v>
      </c>
      <c r="K8" s="316"/>
      <c r="L8" s="339"/>
      <c r="M8" s="90">
        <v>1180888</v>
      </c>
      <c r="N8" s="91">
        <v>1181030</v>
      </c>
      <c r="O8" s="91">
        <v>1177922</v>
      </c>
      <c r="P8" s="91">
        <v>1177500</v>
      </c>
      <c r="Q8" s="91">
        <v>1176734</v>
      </c>
    </row>
    <row r="9" spans="1:17" ht="18" customHeight="1">
      <c r="A9" s="93"/>
      <c r="B9" s="93"/>
      <c r="C9" s="94"/>
      <c r="D9" s="95"/>
      <c r="E9" s="78"/>
      <c r="F9" s="78"/>
      <c r="G9" s="78"/>
      <c r="H9" s="78"/>
      <c r="I9" s="80"/>
      <c r="J9" s="93"/>
      <c r="K9" s="93"/>
      <c r="L9" s="96"/>
      <c r="M9" s="95"/>
      <c r="N9" s="78"/>
      <c r="O9" s="78"/>
      <c r="P9" s="78"/>
      <c r="Q9" s="78"/>
    </row>
    <row r="10" spans="1:17" ht="18" customHeight="1">
      <c r="A10" s="316" t="s">
        <v>47</v>
      </c>
      <c r="B10" s="337"/>
      <c r="C10" s="338"/>
      <c r="D10" s="90">
        <v>266247</v>
      </c>
      <c r="E10" s="91">
        <v>264238</v>
      </c>
      <c r="F10" s="91">
        <v>261427</v>
      </c>
      <c r="G10" s="91">
        <v>255383</v>
      </c>
      <c r="H10" s="91">
        <v>251431</v>
      </c>
      <c r="I10" s="80"/>
      <c r="J10" s="316" t="s">
        <v>1</v>
      </c>
      <c r="K10" s="316"/>
      <c r="L10" s="339"/>
      <c r="M10" s="90">
        <v>352487</v>
      </c>
      <c r="N10" s="91">
        <v>361256</v>
      </c>
      <c r="O10" s="91">
        <v>369579</v>
      </c>
      <c r="P10" s="91">
        <v>380428</v>
      </c>
      <c r="Q10" s="91">
        <v>391859</v>
      </c>
    </row>
    <row r="11" spans="1:17" ht="18" customHeight="1">
      <c r="A11" s="93"/>
      <c r="B11" s="93"/>
      <c r="C11" s="94"/>
      <c r="D11" s="95"/>
      <c r="E11" s="78"/>
      <c r="F11" s="78"/>
      <c r="G11" s="97"/>
      <c r="H11" s="78"/>
      <c r="I11" s="80"/>
      <c r="J11" s="93"/>
      <c r="K11" s="93"/>
      <c r="L11" s="96"/>
      <c r="M11" s="95"/>
      <c r="N11" s="78"/>
      <c r="O11" s="78"/>
      <c r="P11" s="78"/>
      <c r="Q11" s="78"/>
    </row>
    <row r="12" spans="1:17" ht="18" customHeight="1">
      <c r="A12" s="340" t="s">
        <v>2</v>
      </c>
      <c r="B12" s="319"/>
      <c r="C12" s="341"/>
      <c r="D12" s="90">
        <v>279760</v>
      </c>
      <c r="E12" s="91">
        <v>279061</v>
      </c>
      <c r="F12" s="91">
        <v>279881</v>
      </c>
      <c r="G12" s="91">
        <v>278698</v>
      </c>
      <c r="H12" s="91">
        <v>276089</v>
      </c>
      <c r="I12" s="80"/>
      <c r="J12" s="340" t="s">
        <v>3</v>
      </c>
      <c r="K12" s="340"/>
      <c r="L12" s="342"/>
      <c r="M12" s="556">
        <f>100*M10/M8</f>
        <v>29.849316785334427</v>
      </c>
      <c r="N12" s="556">
        <f>100*N10/N8</f>
        <v>30.588215371328417</v>
      </c>
      <c r="O12" s="556">
        <f>100*O10/O8</f>
        <v>31.375507036968493</v>
      </c>
      <c r="P12" s="556">
        <f>100*P10/P8</f>
        <v>32.30811040339703</v>
      </c>
      <c r="Q12" s="556">
        <f>100*Q10/Q8</f>
        <v>33.30055900483882</v>
      </c>
    </row>
    <row r="13" spans="1:17" ht="15" customHeight="1">
      <c r="A13" s="101" t="s">
        <v>34</v>
      </c>
      <c r="B13" s="101"/>
      <c r="C13" s="101"/>
      <c r="D13" s="102"/>
      <c r="E13" s="102"/>
      <c r="F13" s="103"/>
      <c r="G13" s="102"/>
      <c r="H13" s="103"/>
      <c r="I13" s="80"/>
      <c r="J13" s="101" t="s">
        <v>32</v>
      </c>
      <c r="K13" s="101"/>
      <c r="L13" s="101"/>
      <c r="M13" s="101"/>
      <c r="N13" s="101"/>
      <c r="O13" s="104"/>
      <c r="P13" s="104"/>
      <c r="Q13" s="104"/>
    </row>
    <row r="14" spans="1:17" ht="18" customHeight="1">
      <c r="A14" s="105"/>
      <c r="B14" s="87"/>
      <c r="C14" s="87"/>
      <c r="D14" s="91"/>
      <c r="E14" s="91"/>
      <c r="F14" s="91"/>
      <c r="I14" s="80"/>
      <c r="J14" s="87"/>
      <c r="K14" s="87"/>
      <c r="L14" s="87"/>
      <c r="M14" s="105"/>
      <c r="N14" s="101"/>
      <c r="O14" s="104"/>
      <c r="P14" s="104"/>
      <c r="Q14" s="104"/>
    </row>
    <row r="15" spans="1:17" ht="18" customHeight="1">
      <c r="A15" s="87"/>
      <c r="B15" s="87"/>
      <c r="C15" s="87"/>
      <c r="D15" s="91"/>
      <c r="E15" s="91"/>
      <c r="F15" s="91"/>
      <c r="I15" s="80"/>
      <c r="J15" s="87"/>
      <c r="K15" s="87"/>
      <c r="L15" s="87"/>
      <c r="M15" s="105"/>
      <c r="N15" s="101"/>
      <c r="O15" s="104"/>
      <c r="P15" s="104"/>
      <c r="Q15" s="104"/>
    </row>
    <row r="16" spans="2:9" ht="18" customHeight="1">
      <c r="B16" s="101"/>
      <c r="C16" s="101"/>
      <c r="D16" s="101"/>
      <c r="E16" s="101"/>
      <c r="G16" s="106"/>
      <c r="I16" s="80"/>
    </row>
    <row r="17" ht="18" customHeight="1">
      <c r="I17" s="80"/>
    </row>
    <row r="18" spans="1:17" ht="19.5" customHeight="1">
      <c r="A18" s="333" t="s">
        <v>58</v>
      </c>
      <c r="B18" s="334"/>
      <c r="C18" s="334"/>
      <c r="D18" s="334"/>
      <c r="E18" s="334"/>
      <c r="F18" s="334"/>
      <c r="G18" s="334"/>
      <c r="H18" s="334"/>
      <c r="I18" s="80"/>
      <c r="J18" s="333" t="s">
        <v>60</v>
      </c>
      <c r="K18" s="333"/>
      <c r="L18" s="333"/>
      <c r="M18" s="333"/>
      <c r="N18" s="333"/>
      <c r="O18" s="333"/>
      <c r="P18" s="333"/>
      <c r="Q18" s="333"/>
    </row>
    <row r="19" spans="1:17" ht="19.5" customHeight="1">
      <c r="A19" s="335" t="s">
        <v>51</v>
      </c>
      <c r="B19" s="336"/>
      <c r="C19" s="336"/>
      <c r="D19" s="336"/>
      <c r="E19" s="336"/>
      <c r="F19" s="336"/>
      <c r="G19" s="336"/>
      <c r="H19" s="336"/>
      <c r="J19" s="335" t="s">
        <v>383</v>
      </c>
      <c r="K19" s="335"/>
      <c r="L19" s="335"/>
      <c r="M19" s="335"/>
      <c r="N19" s="335"/>
      <c r="O19" s="335"/>
      <c r="P19" s="335"/>
      <c r="Q19" s="335"/>
    </row>
    <row r="20" spans="3:17" ht="18" customHeight="1" thickBot="1">
      <c r="C20" s="107"/>
      <c r="D20" s="107"/>
      <c r="E20" s="107"/>
      <c r="F20" s="107"/>
      <c r="G20" s="107"/>
      <c r="H20" s="108" t="s">
        <v>4</v>
      </c>
      <c r="I20" s="80"/>
      <c r="L20" s="107"/>
      <c r="M20" s="107"/>
      <c r="N20" s="107"/>
      <c r="O20" s="109"/>
      <c r="P20" s="107"/>
      <c r="Q20" s="108" t="s">
        <v>11</v>
      </c>
    </row>
    <row r="21" spans="1:17" ht="18" customHeight="1">
      <c r="A21" s="325" t="s">
        <v>56</v>
      </c>
      <c r="B21" s="326"/>
      <c r="C21" s="327"/>
      <c r="D21" s="303" t="s">
        <v>491</v>
      </c>
      <c r="E21" s="303" t="s">
        <v>492</v>
      </c>
      <c r="F21" s="303" t="s">
        <v>493</v>
      </c>
      <c r="G21" s="303" t="s">
        <v>494</v>
      </c>
      <c r="H21" s="302" t="s">
        <v>495</v>
      </c>
      <c r="I21" s="80"/>
      <c r="J21" s="325" t="s">
        <v>53</v>
      </c>
      <c r="K21" s="325"/>
      <c r="L21" s="328"/>
      <c r="M21" s="303" t="s">
        <v>496</v>
      </c>
      <c r="N21" s="303" t="s">
        <v>497</v>
      </c>
      <c r="O21" s="303" t="s">
        <v>498</v>
      </c>
      <c r="P21" s="303" t="s">
        <v>499</v>
      </c>
      <c r="Q21" s="302" t="s">
        <v>500</v>
      </c>
    </row>
    <row r="22" spans="1:17" ht="18" customHeight="1">
      <c r="A22" s="329" t="s">
        <v>45</v>
      </c>
      <c r="B22" s="48"/>
      <c r="C22" s="39" t="s">
        <v>5</v>
      </c>
      <c r="D22" s="555">
        <f>SUM(D24,D26,D28,D30,D32,D34,D36,D38,D40,D42,D44,D46,D48,D50,D52)</f>
        <v>3609052</v>
      </c>
      <c r="E22" s="110">
        <f aca="true" t="shared" si="0" ref="E22:H23">SUM(E24,E26,E28,E30,E32,E34,E36,E38,E40,E42,E44,E46,E48,E50,E52)</f>
        <v>3564428</v>
      </c>
      <c r="F22" s="110">
        <f t="shared" si="0"/>
        <v>3591836</v>
      </c>
      <c r="G22" s="110">
        <f t="shared" si="0"/>
        <v>3658909</v>
      </c>
      <c r="H22" s="110">
        <f t="shared" si="0"/>
        <v>3375694</v>
      </c>
      <c r="I22" s="80"/>
      <c r="J22" s="331" t="s">
        <v>46</v>
      </c>
      <c r="K22" s="135"/>
      <c r="L22" s="39" t="s">
        <v>14</v>
      </c>
      <c r="M22" s="555">
        <f>SUM(M24,M26,M28,M30,M32,M34,M36,M38,M40,M42,M44,M46)</f>
        <v>1718185</v>
      </c>
      <c r="N22" s="110">
        <f aca="true" t="shared" si="1" ref="N22:Q23">SUM(N24,N26,N28,N30,N32,N34,N36,N38,N40,N42,N44,N46)</f>
        <v>1743986</v>
      </c>
      <c r="O22" s="110">
        <f t="shared" si="1"/>
        <v>1787153</v>
      </c>
      <c r="P22" s="110">
        <f t="shared" si="1"/>
        <v>1865046</v>
      </c>
      <c r="Q22" s="110">
        <f t="shared" si="1"/>
        <v>1940670</v>
      </c>
    </row>
    <row r="23" spans="1:17" ht="18" customHeight="1">
      <c r="A23" s="330"/>
      <c r="B23" s="32"/>
      <c r="C23" s="33" t="s">
        <v>6</v>
      </c>
      <c r="D23" s="134">
        <f>SUM(D25,D27,D29,D31,D33,D35,D37,D39,D41,D43,D45,D47,D49,D51,D53)</f>
        <v>61196435</v>
      </c>
      <c r="E23" s="28">
        <f t="shared" si="0"/>
        <v>58872969</v>
      </c>
      <c r="F23" s="28">
        <f t="shared" si="0"/>
        <v>57744285</v>
      </c>
      <c r="G23" s="28">
        <f t="shared" si="0"/>
        <v>56965065</v>
      </c>
      <c r="H23" s="28">
        <f t="shared" si="0"/>
        <v>50736471</v>
      </c>
      <c r="I23" s="80"/>
      <c r="J23" s="332"/>
      <c r="K23" s="40"/>
      <c r="L23" s="33" t="s">
        <v>15</v>
      </c>
      <c r="M23" s="134">
        <f>SUM(M25,M27,M29,M31,M33,M35,M37,M39,M41,M43,M45,M47)</f>
        <v>51428598</v>
      </c>
      <c r="N23" s="28">
        <f t="shared" si="1"/>
        <v>51984957</v>
      </c>
      <c r="O23" s="28">
        <f t="shared" si="1"/>
        <v>52636809</v>
      </c>
      <c r="P23" s="28">
        <f t="shared" si="1"/>
        <v>53309626</v>
      </c>
      <c r="Q23" s="28">
        <f t="shared" si="1"/>
        <v>53587988</v>
      </c>
    </row>
    <row r="24" spans="1:17" ht="18" customHeight="1">
      <c r="A24" s="316" t="s">
        <v>18</v>
      </c>
      <c r="B24" s="87"/>
      <c r="C24" s="92" t="s">
        <v>5</v>
      </c>
      <c r="D24" s="111">
        <v>2745192</v>
      </c>
      <c r="E24" s="112">
        <v>2690685</v>
      </c>
      <c r="F24" s="112">
        <v>2655388</v>
      </c>
      <c r="G24" s="112">
        <v>2636809</v>
      </c>
      <c r="H24" s="112">
        <v>2327699</v>
      </c>
      <c r="I24" s="80"/>
      <c r="J24" s="316" t="s">
        <v>26</v>
      </c>
      <c r="K24" s="101"/>
      <c r="L24" s="92" t="s">
        <v>14</v>
      </c>
      <c r="M24" s="111">
        <v>59560</v>
      </c>
      <c r="N24" s="112">
        <v>58656</v>
      </c>
      <c r="O24" s="112">
        <v>58483</v>
      </c>
      <c r="P24" s="112">
        <v>56832</v>
      </c>
      <c r="Q24" s="112">
        <v>56450</v>
      </c>
    </row>
    <row r="25" spans="1:17" ht="18" customHeight="1">
      <c r="A25" s="316"/>
      <c r="B25" s="87"/>
      <c r="C25" s="92" t="s">
        <v>6</v>
      </c>
      <c r="D25" s="111">
        <v>44998360</v>
      </c>
      <c r="E25" s="112">
        <v>43348570</v>
      </c>
      <c r="F25" s="112">
        <v>42048047</v>
      </c>
      <c r="G25" s="112">
        <v>41147713</v>
      </c>
      <c r="H25" s="112">
        <v>35511610</v>
      </c>
      <c r="I25" s="80"/>
      <c r="J25" s="316"/>
      <c r="K25" s="101"/>
      <c r="L25" s="92" t="s">
        <v>15</v>
      </c>
      <c r="M25" s="111">
        <v>20528675</v>
      </c>
      <c r="N25" s="112">
        <v>20669339</v>
      </c>
      <c r="O25" s="112">
        <v>20861166</v>
      </c>
      <c r="P25" s="112">
        <v>20983768</v>
      </c>
      <c r="Q25" s="112">
        <v>21133521</v>
      </c>
    </row>
    <row r="26" spans="1:17" ht="18" customHeight="1">
      <c r="A26" s="316" t="s">
        <v>19</v>
      </c>
      <c r="B26" s="87"/>
      <c r="C26" s="92" t="s">
        <v>5</v>
      </c>
      <c r="D26" s="111">
        <v>504022</v>
      </c>
      <c r="E26" s="112">
        <v>486931</v>
      </c>
      <c r="F26" s="112">
        <v>487961</v>
      </c>
      <c r="G26" s="112">
        <v>481182</v>
      </c>
      <c r="H26" s="112">
        <v>439482</v>
      </c>
      <c r="I26" s="80"/>
      <c r="J26" s="316" t="s">
        <v>27</v>
      </c>
      <c r="K26" s="87"/>
      <c r="L26" s="92" t="s">
        <v>14</v>
      </c>
      <c r="M26" s="111">
        <v>1231101</v>
      </c>
      <c r="N26" s="112">
        <v>1237518</v>
      </c>
      <c r="O26" s="112">
        <v>1243051</v>
      </c>
      <c r="P26" s="112">
        <v>1261041</v>
      </c>
      <c r="Q26" s="112">
        <v>1270246</v>
      </c>
    </row>
    <row r="27" spans="1:17" ht="18" customHeight="1">
      <c r="A27" s="316"/>
      <c r="B27" s="87"/>
      <c r="C27" s="92" t="s">
        <v>6</v>
      </c>
      <c r="D27" s="111">
        <v>6052122</v>
      </c>
      <c r="E27" s="112">
        <v>5767075</v>
      </c>
      <c r="F27" s="112">
        <v>5756284</v>
      </c>
      <c r="G27" s="112">
        <v>5747069</v>
      </c>
      <c r="H27" s="112">
        <v>5061999</v>
      </c>
      <c r="I27" s="80"/>
      <c r="J27" s="316"/>
      <c r="K27" s="87"/>
      <c r="L27" s="92" t="s">
        <v>15</v>
      </c>
      <c r="M27" s="111">
        <v>18099307</v>
      </c>
      <c r="N27" s="112">
        <v>18245076</v>
      </c>
      <c r="O27" s="112">
        <v>18254565</v>
      </c>
      <c r="P27" s="112">
        <v>18150016</v>
      </c>
      <c r="Q27" s="112">
        <v>17567460</v>
      </c>
    </row>
    <row r="28" spans="1:17" ht="18" customHeight="1">
      <c r="A28" s="316" t="s">
        <v>35</v>
      </c>
      <c r="B28" s="87"/>
      <c r="C28" s="92" t="s">
        <v>5</v>
      </c>
      <c r="D28" s="111">
        <v>160692</v>
      </c>
      <c r="E28" s="112">
        <v>200683</v>
      </c>
      <c r="F28" s="112">
        <v>267615</v>
      </c>
      <c r="G28" s="112">
        <v>359212</v>
      </c>
      <c r="H28" s="112">
        <v>425944</v>
      </c>
      <c r="I28" s="80"/>
      <c r="J28" s="316" t="s">
        <v>28</v>
      </c>
      <c r="K28" s="87"/>
      <c r="L28" s="92" t="s">
        <v>14</v>
      </c>
      <c r="M28" s="111">
        <v>221175</v>
      </c>
      <c r="N28" s="112">
        <v>217023</v>
      </c>
      <c r="O28" s="112">
        <v>218398</v>
      </c>
      <c r="P28" s="112">
        <v>221215</v>
      </c>
      <c r="Q28" s="112">
        <v>226160</v>
      </c>
    </row>
    <row r="29" spans="1:17" ht="18" customHeight="1">
      <c r="A29" s="316"/>
      <c r="B29" s="87"/>
      <c r="C29" s="92" t="s">
        <v>6</v>
      </c>
      <c r="D29" s="111">
        <v>991590</v>
      </c>
      <c r="E29" s="112">
        <v>1262768</v>
      </c>
      <c r="F29" s="112">
        <v>1628809</v>
      </c>
      <c r="G29" s="112">
        <v>2251054</v>
      </c>
      <c r="H29" s="112">
        <v>2742936</v>
      </c>
      <c r="I29" s="80"/>
      <c r="J29" s="316"/>
      <c r="K29" s="87"/>
      <c r="L29" s="92" t="s">
        <v>15</v>
      </c>
      <c r="M29" s="111">
        <v>3714381</v>
      </c>
      <c r="N29" s="112">
        <v>3617998</v>
      </c>
      <c r="O29" s="112">
        <v>3628126</v>
      </c>
      <c r="P29" s="112">
        <v>3722439</v>
      </c>
      <c r="Q29" s="112">
        <v>3683338</v>
      </c>
    </row>
    <row r="30" spans="1:17" ht="18" customHeight="1">
      <c r="A30" s="316" t="s">
        <v>12</v>
      </c>
      <c r="B30" s="87"/>
      <c r="C30" s="92" t="s">
        <v>5</v>
      </c>
      <c r="D30" s="111" t="s">
        <v>7</v>
      </c>
      <c r="E30" s="112" t="s">
        <v>7</v>
      </c>
      <c r="F30" s="112" t="s">
        <v>7</v>
      </c>
      <c r="G30" s="112" t="s">
        <v>7</v>
      </c>
      <c r="H30" s="112" t="s">
        <v>7</v>
      </c>
      <c r="I30" s="80"/>
      <c r="J30" s="316" t="s">
        <v>29</v>
      </c>
      <c r="K30" s="87"/>
      <c r="L30" s="92" t="s">
        <v>14</v>
      </c>
      <c r="M30" s="111">
        <v>73516</v>
      </c>
      <c r="N30" s="112">
        <v>97912</v>
      </c>
      <c r="O30" s="112">
        <v>133119</v>
      </c>
      <c r="P30" s="112">
        <v>191576</v>
      </c>
      <c r="Q30" s="112">
        <v>252591</v>
      </c>
    </row>
    <row r="31" spans="1:17" ht="18" customHeight="1">
      <c r="A31" s="316"/>
      <c r="B31" s="87"/>
      <c r="C31" s="92" t="s">
        <v>6</v>
      </c>
      <c r="D31" s="111">
        <v>1227287</v>
      </c>
      <c r="E31" s="112">
        <v>1148092</v>
      </c>
      <c r="F31" s="112">
        <v>1041455</v>
      </c>
      <c r="G31" s="112">
        <v>994254</v>
      </c>
      <c r="H31" s="112">
        <v>858327</v>
      </c>
      <c r="I31" s="80"/>
      <c r="J31" s="316"/>
      <c r="K31" s="87"/>
      <c r="L31" s="92" t="s">
        <v>15</v>
      </c>
      <c r="M31" s="111">
        <v>687379</v>
      </c>
      <c r="N31" s="112">
        <v>973737</v>
      </c>
      <c r="O31" s="112">
        <v>1308000</v>
      </c>
      <c r="P31" s="112">
        <v>1965428</v>
      </c>
      <c r="Q31" s="112">
        <v>2701886</v>
      </c>
    </row>
    <row r="32" spans="1:17" ht="18" customHeight="1">
      <c r="A32" s="316" t="s">
        <v>8</v>
      </c>
      <c r="B32" s="87"/>
      <c r="C32" s="92" t="s">
        <v>5</v>
      </c>
      <c r="D32" s="111">
        <v>355</v>
      </c>
      <c r="E32" s="112">
        <v>436</v>
      </c>
      <c r="F32" s="112">
        <v>398</v>
      </c>
      <c r="G32" s="112">
        <v>357</v>
      </c>
      <c r="H32" s="112">
        <v>336</v>
      </c>
      <c r="I32" s="80"/>
      <c r="J32" s="320" t="s">
        <v>38</v>
      </c>
      <c r="K32" s="87"/>
      <c r="L32" s="92" t="s">
        <v>14</v>
      </c>
      <c r="M32" s="111">
        <v>579</v>
      </c>
      <c r="N32" s="112">
        <v>697</v>
      </c>
      <c r="O32" s="112">
        <v>483</v>
      </c>
      <c r="P32" s="112">
        <v>690</v>
      </c>
      <c r="Q32" s="112">
        <v>801</v>
      </c>
    </row>
    <row r="33" spans="1:17" ht="18" customHeight="1">
      <c r="A33" s="316"/>
      <c r="B33" s="87"/>
      <c r="C33" s="92" t="s">
        <v>6</v>
      </c>
      <c r="D33" s="111">
        <v>16058</v>
      </c>
      <c r="E33" s="112">
        <v>20845</v>
      </c>
      <c r="F33" s="112">
        <v>20507</v>
      </c>
      <c r="G33" s="112">
        <v>19441</v>
      </c>
      <c r="H33" s="112">
        <v>17862</v>
      </c>
      <c r="I33" s="80"/>
      <c r="J33" s="320"/>
      <c r="K33" s="87"/>
      <c r="L33" s="92" t="s">
        <v>15</v>
      </c>
      <c r="M33" s="111">
        <v>34520</v>
      </c>
      <c r="N33" s="112">
        <v>42610</v>
      </c>
      <c r="O33" s="112">
        <v>32943</v>
      </c>
      <c r="P33" s="112">
        <v>48215</v>
      </c>
      <c r="Q33" s="112">
        <v>58499</v>
      </c>
    </row>
    <row r="34" spans="1:17" ht="18" customHeight="1">
      <c r="A34" s="316" t="s">
        <v>20</v>
      </c>
      <c r="B34" s="87"/>
      <c r="C34" s="92" t="s">
        <v>5</v>
      </c>
      <c r="D34" s="111">
        <v>154213</v>
      </c>
      <c r="E34" s="112">
        <v>145211</v>
      </c>
      <c r="F34" s="112">
        <v>140539</v>
      </c>
      <c r="G34" s="112">
        <v>144366</v>
      </c>
      <c r="H34" s="112">
        <v>147338</v>
      </c>
      <c r="I34" s="80"/>
      <c r="J34" s="316" t="s">
        <v>30</v>
      </c>
      <c r="K34" s="87"/>
      <c r="L34" s="92" t="s">
        <v>14</v>
      </c>
      <c r="M34" s="111" t="s">
        <v>7</v>
      </c>
      <c r="N34" s="112" t="s">
        <v>7</v>
      </c>
      <c r="O34" s="112" t="s">
        <v>7</v>
      </c>
      <c r="P34" s="112" t="s">
        <v>7</v>
      </c>
      <c r="Q34" s="112" t="s">
        <v>7</v>
      </c>
    </row>
    <row r="35" spans="1:17" ht="18" customHeight="1">
      <c r="A35" s="316"/>
      <c r="B35" s="87"/>
      <c r="C35" s="92" t="s">
        <v>6</v>
      </c>
      <c r="D35" s="111">
        <v>966008</v>
      </c>
      <c r="E35" s="112">
        <v>889547</v>
      </c>
      <c r="F35" s="112">
        <v>884201</v>
      </c>
      <c r="G35" s="112">
        <v>903726</v>
      </c>
      <c r="H35" s="112">
        <v>911371</v>
      </c>
      <c r="I35" s="80"/>
      <c r="J35" s="316"/>
      <c r="K35" s="87"/>
      <c r="L35" s="92" t="s">
        <v>15</v>
      </c>
      <c r="M35" s="111">
        <v>2496773</v>
      </c>
      <c r="N35" s="112">
        <v>2468145</v>
      </c>
      <c r="O35" s="112">
        <v>2410396</v>
      </c>
      <c r="P35" s="112">
        <v>2352705</v>
      </c>
      <c r="Q35" s="112">
        <v>2331642</v>
      </c>
    </row>
    <row r="36" spans="1:17" ht="18" customHeight="1">
      <c r="A36" s="316" t="s">
        <v>21</v>
      </c>
      <c r="B36" s="87"/>
      <c r="C36" s="92" t="s">
        <v>5</v>
      </c>
      <c r="D36" s="111">
        <v>19160</v>
      </c>
      <c r="E36" s="112">
        <v>16413</v>
      </c>
      <c r="F36" s="112">
        <v>16899</v>
      </c>
      <c r="G36" s="112">
        <v>15597</v>
      </c>
      <c r="H36" s="112">
        <v>14229</v>
      </c>
      <c r="I36" s="80"/>
      <c r="J36" s="320" t="s">
        <v>40</v>
      </c>
      <c r="K36" s="87"/>
      <c r="L36" s="92" t="s">
        <v>14</v>
      </c>
      <c r="M36" s="111">
        <v>70972</v>
      </c>
      <c r="N36" s="112">
        <v>69697</v>
      </c>
      <c r="O36" s="112">
        <v>69314</v>
      </c>
      <c r="P36" s="112">
        <v>69635</v>
      </c>
      <c r="Q36" s="112">
        <v>70399</v>
      </c>
    </row>
    <row r="37" spans="1:17" ht="18" customHeight="1">
      <c r="A37" s="316"/>
      <c r="B37" s="87"/>
      <c r="C37" s="92" t="s">
        <v>6</v>
      </c>
      <c r="D37" s="111">
        <v>1539451</v>
      </c>
      <c r="E37" s="112">
        <v>1275542</v>
      </c>
      <c r="F37" s="112">
        <v>1353806</v>
      </c>
      <c r="G37" s="112">
        <v>1231201</v>
      </c>
      <c r="H37" s="112">
        <v>1130776</v>
      </c>
      <c r="I37" s="80"/>
      <c r="J37" s="320"/>
      <c r="K37" s="87"/>
      <c r="L37" s="92" t="s">
        <v>15</v>
      </c>
      <c r="M37" s="111">
        <v>635617</v>
      </c>
      <c r="N37" s="112">
        <v>636458</v>
      </c>
      <c r="O37" s="112">
        <v>634194</v>
      </c>
      <c r="P37" s="112">
        <v>635322</v>
      </c>
      <c r="Q37" s="112">
        <v>643655</v>
      </c>
    </row>
    <row r="38" spans="1:17" ht="18" customHeight="1">
      <c r="A38" s="316" t="s">
        <v>22</v>
      </c>
      <c r="B38" s="87"/>
      <c r="C38" s="92" t="s">
        <v>5</v>
      </c>
      <c r="D38" s="111" t="s">
        <v>7</v>
      </c>
      <c r="E38" s="112" t="s">
        <v>7</v>
      </c>
      <c r="F38" s="112" t="s">
        <v>7</v>
      </c>
      <c r="G38" s="112" t="s">
        <v>7</v>
      </c>
      <c r="H38" s="112" t="s">
        <v>7</v>
      </c>
      <c r="I38" s="80"/>
      <c r="J38" s="320" t="s">
        <v>39</v>
      </c>
      <c r="K38" s="87"/>
      <c r="L38" s="92" t="s">
        <v>14</v>
      </c>
      <c r="M38" s="111">
        <v>5</v>
      </c>
      <c r="N38" s="112">
        <v>16</v>
      </c>
      <c r="O38" s="112">
        <v>32</v>
      </c>
      <c r="P38" s="112">
        <v>21</v>
      </c>
      <c r="Q38" s="112">
        <v>26</v>
      </c>
    </row>
    <row r="39" spans="1:17" ht="18" customHeight="1">
      <c r="A39" s="316"/>
      <c r="B39" s="87"/>
      <c r="C39" s="92" t="s">
        <v>6</v>
      </c>
      <c r="D39" s="111" t="s">
        <v>7</v>
      </c>
      <c r="E39" s="112" t="s">
        <v>7</v>
      </c>
      <c r="F39" s="112" t="s">
        <v>7</v>
      </c>
      <c r="G39" s="112" t="s">
        <v>7</v>
      </c>
      <c r="H39" s="112" t="s">
        <v>7</v>
      </c>
      <c r="I39" s="80"/>
      <c r="J39" s="320"/>
      <c r="K39" s="87"/>
      <c r="L39" s="92" t="s">
        <v>15</v>
      </c>
      <c r="M39" s="111">
        <v>145</v>
      </c>
      <c r="N39" s="112">
        <v>413</v>
      </c>
      <c r="O39" s="112">
        <v>734</v>
      </c>
      <c r="P39" s="112">
        <v>654</v>
      </c>
      <c r="Q39" s="112">
        <v>621</v>
      </c>
    </row>
    <row r="40" spans="1:17" ht="18" customHeight="1">
      <c r="A40" s="316" t="s">
        <v>25</v>
      </c>
      <c r="B40" s="87"/>
      <c r="C40" s="92" t="s">
        <v>5</v>
      </c>
      <c r="D40" s="111">
        <v>5</v>
      </c>
      <c r="E40" s="112">
        <v>4</v>
      </c>
      <c r="F40" s="112">
        <v>7</v>
      </c>
      <c r="G40" s="112">
        <v>8</v>
      </c>
      <c r="H40" s="112">
        <v>10</v>
      </c>
      <c r="I40" s="80"/>
      <c r="J40" s="316" t="s">
        <v>21</v>
      </c>
      <c r="K40" s="87"/>
      <c r="L40" s="92" t="s">
        <v>14</v>
      </c>
      <c r="M40" s="111">
        <v>50761</v>
      </c>
      <c r="N40" s="112">
        <v>51582</v>
      </c>
      <c r="O40" s="112">
        <v>52786</v>
      </c>
      <c r="P40" s="112">
        <v>51798</v>
      </c>
      <c r="Q40" s="112">
        <v>51440</v>
      </c>
    </row>
    <row r="41" spans="1:17" ht="18" customHeight="1">
      <c r="A41" s="320"/>
      <c r="B41" s="113"/>
      <c r="C41" s="92" t="s">
        <v>6</v>
      </c>
      <c r="D41" s="111">
        <v>217</v>
      </c>
      <c r="E41" s="112">
        <v>94</v>
      </c>
      <c r="F41" s="112">
        <v>185</v>
      </c>
      <c r="G41" s="112">
        <v>217</v>
      </c>
      <c r="H41" s="112">
        <v>269</v>
      </c>
      <c r="I41" s="80"/>
      <c r="J41" s="318"/>
      <c r="K41" s="87"/>
      <c r="L41" s="92" t="s">
        <v>15</v>
      </c>
      <c r="M41" s="111">
        <v>4498855</v>
      </c>
      <c r="N41" s="112">
        <v>4611876</v>
      </c>
      <c r="O41" s="112">
        <v>4730061</v>
      </c>
      <c r="P41" s="112">
        <v>4684473</v>
      </c>
      <c r="Q41" s="112">
        <v>4683482</v>
      </c>
    </row>
    <row r="42" spans="1:17" ht="18" customHeight="1">
      <c r="A42" s="316" t="s">
        <v>23</v>
      </c>
      <c r="B42" s="87"/>
      <c r="C42" s="92" t="s">
        <v>5</v>
      </c>
      <c r="D42" s="111">
        <v>14194</v>
      </c>
      <c r="E42" s="112">
        <v>13291</v>
      </c>
      <c r="F42" s="112">
        <v>12389</v>
      </c>
      <c r="G42" s="112">
        <v>11053</v>
      </c>
      <c r="H42" s="112">
        <v>10328</v>
      </c>
      <c r="I42" s="80"/>
      <c r="J42" s="316" t="s">
        <v>37</v>
      </c>
      <c r="K42" s="87"/>
      <c r="L42" s="92" t="s">
        <v>14</v>
      </c>
      <c r="M42" s="111">
        <v>1405</v>
      </c>
      <c r="N42" s="112">
        <v>1318</v>
      </c>
      <c r="O42" s="112">
        <v>1506</v>
      </c>
      <c r="P42" s="112">
        <v>1415</v>
      </c>
      <c r="Q42" s="112">
        <v>1410</v>
      </c>
    </row>
    <row r="43" spans="1:17" ht="18" customHeight="1">
      <c r="A43" s="316"/>
      <c r="B43" s="87"/>
      <c r="C43" s="92" t="s">
        <v>6</v>
      </c>
      <c r="D43" s="111">
        <v>2416689</v>
      </c>
      <c r="E43" s="112">
        <v>2298782</v>
      </c>
      <c r="F43" s="112">
        <v>2172446</v>
      </c>
      <c r="G43" s="112">
        <v>1872476</v>
      </c>
      <c r="H43" s="112">
        <v>1710006</v>
      </c>
      <c r="I43" s="80"/>
      <c r="J43" s="318"/>
      <c r="K43" s="87"/>
      <c r="L43" s="92" t="s">
        <v>15</v>
      </c>
      <c r="M43" s="111">
        <v>434492</v>
      </c>
      <c r="N43" s="112">
        <v>410750</v>
      </c>
      <c r="O43" s="112">
        <v>468252</v>
      </c>
      <c r="P43" s="112">
        <v>439700</v>
      </c>
      <c r="Q43" s="112">
        <v>437530</v>
      </c>
    </row>
    <row r="44" spans="1:17" ht="18" customHeight="1">
      <c r="A44" s="321" t="s">
        <v>16</v>
      </c>
      <c r="B44" s="115"/>
      <c r="C44" s="92" t="s">
        <v>5</v>
      </c>
      <c r="D44" s="111">
        <v>2016</v>
      </c>
      <c r="E44" s="112">
        <v>2091</v>
      </c>
      <c r="F44" s="112">
        <v>1900</v>
      </c>
      <c r="G44" s="112">
        <v>1752</v>
      </c>
      <c r="H44" s="112">
        <v>1756</v>
      </c>
      <c r="I44" s="80"/>
      <c r="J44" s="316" t="s">
        <v>31</v>
      </c>
      <c r="K44" s="87"/>
      <c r="L44" s="92" t="s">
        <v>14</v>
      </c>
      <c r="M44" s="111">
        <v>5952</v>
      </c>
      <c r="N44" s="112">
        <v>5898</v>
      </c>
      <c r="O44" s="112">
        <v>5813</v>
      </c>
      <c r="P44" s="112">
        <v>6230</v>
      </c>
      <c r="Q44" s="112">
        <v>6440</v>
      </c>
    </row>
    <row r="45" spans="1:17" ht="18" customHeight="1">
      <c r="A45" s="322"/>
      <c r="B45" s="116"/>
      <c r="C45" s="92" t="s">
        <v>6</v>
      </c>
      <c r="D45" s="111">
        <v>323580</v>
      </c>
      <c r="E45" s="112">
        <v>337188</v>
      </c>
      <c r="F45" s="112">
        <v>299689</v>
      </c>
      <c r="G45" s="112">
        <v>288369</v>
      </c>
      <c r="H45" s="112">
        <v>281085</v>
      </c>
      <c r="I45" s="80"/>
      <c r="J45" s="318"/>
      <c r="K45" s="87"/>
      <c r="L45" s="92" t="s">
        <v>15</v>
      </c>
      <c r="M45" s="111">
        <v>283405</v>
      </c>
      <c r="N45" s="112">
        <v>292895</v>
      </c>
      <c r="O45" s="112">
        <v>293160</v>
      </c>
      <c r="P45" s="112">
        <v>313815</v>
      </c>
      <c r="Q45" s="112">
        <v>324845</v>
      </c>
    </row>
    <row r="46" spans="1:17" ht="18" customHeight="1">
      <c r="A46" s="323" t="s">
        <v>17</v>
      </c>
      <c r="B46" s="5"/>
      <c r="C46" s="92" t="s">
        <v>5</v>
      </c>
      <c r="D46" s="111" t="s">
        <v>7</v>
      </c>
      <c r="E46" s="112" t="s">
        <v>7</v>
      </c>
      <c r="F46" s="112" t="s">
        <v>7</v>
      </c>
      <c r="G46" s="112" t="s">
        <v>7</v>
      </c>
      <c r="H46" s="112" t="s">
        <v>7</v>
      </c>
      <c r="I46" s="80"/>
      <c r="J46" s="321" t="s">
        <v>13</v>
      </c>
      <c r="K46" s="87"/>
      <c r="L46" s="92" t="s">
        <v>14</v>
      </c>
      <c r="M46" s="111">
        <v>3159</v>
      </c>
      <c r="N46" s="112">
        <v>3669</v>
      </c>
      <c r="O46" s="112">
        <v>4168</v>
      </c>
      <c r="P46" s="112">
        <v>4593</v>
      </c>
      <c r="Q46" s="112">
        <v>4707</v>
      </c>
    </row>
    <row r="47" spans="1:17" ht="18" customHeight="1">
      <c r="A47" s="324"/>
      <c r="B47" s="6"/>
      <c r="C47" s="92" t="s">
        <v>6</v>
      </c>
      <c r="D47" s="111" t="s">
        <v>7</v>
      </c>
      <c r="E47" s="112" t="s">
        <v>7</v>
      </c>
      <c r="F47" s="112" t="s">
        <v>7</v>
      </c>
      <c r="G47" s="112" t="s">
        <v>7</v>
      </c>
      <c r="H47" s="112" t="s">
        <v>7</v>
      </c>
      <c r="I47" s="80"/>
      <c r="J47" s="322"/>
      <c r="K47" s="87"/>
      <c r="L47" s="92" t="s">
        <v>15</v>
      </c>
      <c r="M47" s="111">
        <v>15049</v>
      </c>
      <c r="N47" s="112">
        <v>15660</v>
      </c>
      <c r="O47" s="112">
        <v>15212</v>
      </c>
      <c r="P47" s="112">
        <v>13091</v>
      </c>
      <c r="Q47" s="112">
        <v>21509</v>
      </c>
    </row>
    <row r="48" spans="1:17" ht="18" customHeight="1">
      <c r="A48" s="316" t="s">
        <v>9</v>
      </c>
      <c r="B48" s="87"/>
      <c r="C48" s="92" t="s">
        <v>5</v>
      </c>
      <c r="D48" s="111">
        <v>6015</v>
      </c>
      <c r="E48" s="112">
        <v>5729</v>
      </c>
      <c r="F48" s="112">
        <v>5799</v>
      </c>
      <c r="G48" s="112">
        <v>5704</v>
      </c>
      <c r="H48" s="112">
        <v>5646</v>
      </c>
      <c r="I48" s="80"/>
      <c r="J48" s="317" t="s">
        <v>10</v>
      </c>
      <c r="K48" s="117"/>
      <c r="L48" s="118" t="s">
        <v>43</v>
      </c>
      <c r="M48" s="119">
        <v>20.36</v>
      </c>
      <c r="N48" s="120">
        <v>20.33</v>
      </c>
      <c r="O48" s="120">
        <v>20.05</v>
      </c>
      <c r="P48" s="120">
        <v>19.96</v>
      </c>
      <c r="Q48" s="120">
        <v>19.81</v>
      </c>
    </row>
    <row r="49" spans="1:17" ht="18" customHeight="1">
      <c r="A49" s="316"/>
      <c r="B49" s="87"/>
      <c r="C49" s="92" t="s">
        <v>6</v>
      </c>
      <c r="D49" s="111">
        <v>1804500</v>
      </c>
      <c r="E49" s="112">
        <v>1718700</v>
      </c>
      <c r="F49" s="112">
        <v>1739700</v>
      </c>
      <c r="G49" s="112">
        <v>1711200</v>
      </c>
      <c r="H49" s="112">
        <v>1693800</v>
      </c>
      <c r="I49" s="80"/>
      <c r="J49" s="318"/>
      <c r="K49" s="87"/>
      <c r="L49" s="92" t="s">
        <v>48</v>
      </c>
      <c r="M49" s="121">
        <v>2.07</v>
      </c>
      <c r="N49" s="122">
        <v>2.04</v>
      </c>
      <c r="O49" s="122">
        <v>2</v>
      </c>
      <c r="P49" s="122">
        <v>1.96</v>
      </c>
      <c r="Q49" s="122">
        <v>1.89</v>
      </c>
    </row>
    <row r="50" spans="1:17" ht="18" customHeight="1">
      <c r="A50" s="316" t="s">
        <v>24</v>
      </c>
      <c r="B50" s="87"/>
      <c r="C50" s="92" t="s">
        <v>5</v>
      </c>
      <c r="D50" s="111">
        <v>2481</v>
      </c>
      <c r="E50" s="112">
        <v>2272</v>
      </c>
      <c r="F50" s="112">
        <v>2257</v>
      </c>
      <c r="G50" s="112">
        <v>2217</v>
      </c>
      <c r="H50" s="112">
        <v>2206</v>
      </c>
      <c r="I50" s="80"/>
      <c r="J50" s="319"/>
      <c r="K50" s="98"/>
      <c r="L50" s="100" t="s">
        <v>44</v>
      </c>
      <c r="M50" s="123">
        <v>2.68</v>
      </c>
      <c r="N50" s="124">
        <v>2.66</v>
      </c>
      <c r="O50" s="124">
        <v>2.62</v>
      </c>
      <c r="P50" s="124">
        <v>2.6</v>
      </c>
      <c r="Q50" s="124">
        <v>2.55</v>
      </c>
    </row>
    <row r="51" spans="1:13" ht="18" customHeight="1">
      <c r="A51" s="316"/>
      <c r="B51" s="87"/>
      <c r="C51" s="92" t="s">
        <v>6</v>
      </c>
      <c r="D51" s="111">
        <v>770569</v>
      </c>
      <c r="E51" s="112">
        <v>718765</v>
      </c>
      <c r="F51" s="112">
        <v>714682</v>
      </c>
      <c r="G51" s="112">
        <v>724817</v>
      </c>
      <c r="H51" s="112">
        <v>728848</v>
      </c>
      <c r="J51" s="101" t="s">
        <v>36</v>
      </c>
      <c r="K51" s="117"/>
      <c r="L51" s="125"/>
      <c r="M51" s="101"/>
    </row>
    <row r="52" spans="1:11" ht="18" customHeight="1">
      <c r="A52" s="320" t="s">
        <v>33</v>
      </c>
      <c r="B52" s="87"/>
      <c r="C52" s="92" t="s">
        <v>5</v>
      </c>
      <c r="D52" s="111">
        <v>707</v>
      </c>
      <c r="E52" s="112">
        <v>682</v>
      </c>
      <c r="F52" s="112">
        <v>684</v>
      </c>
      <c r="G52" s="112">
        <v>652</v>
      </c>
      <c r="H52" s="112">
        <v>720</v>
      </c>
      <c r="J52" s="101" t="s">
        <v>32</v>
      </c>
      <c r="K52" s="101"/>
    </row>
    <row r="53" spans="1:11" ht="18" customHeight="1">
      <c r="A53" s="319"/>
      <c r="B53" s="126"/>
      <c r="C53" s="100" t="s">
        <v>6</v>
      </c>
      <c r="D53" s="111">
        <v>90004</v>
      </c>
      <c r="E53" s="112">
        <v>87001</v>
      </c>
      <c r="F53" s="112">
        <v>84474</v>
      </c>
      <c r="G53" s="112">
        <v>73528</v>
      </c>
      <c r="H53" s="112">
        <v>87582</v>
      </c>
      <c r="K53" s="87"/>
    </row>
    <row r="54" spans="1:11" ht="15" customHeight="1">
      <c r="A54" s="127" t="s">
        <v>34</v>
      </c>
      <c r="B54" s="128"/>
      <c r="C54" s="129"/>
      <c r="D54" s="130"/>
      <c r="E54" s="131"/>
      <c r="F54" s="131"/>
      <c r="G54" s="131"/>
      <c r="H54" s="131"/>
      <c r="I54" s="80"/>
      <c r="K54" s="101"/>
    </row>
    <row r="55" spans="1:2" ht="14.25">
      <c r="A55" s="132"/>
      <c r="B55" s="132"/>
    </row>
    <row r="56" spans="1:11" ht="14.25">
      <c r="A56" s="132"/>
      <c r="B56" s="132"/>
      <c r="K56" s="132"/>
    </row>
    <row r="57" spans="1:11" ht="14.25">
      <c r="A57" s="132"/>
      <c r="B57" s="132"/>
      <c r="J57" s="101"/>
      <c r="K57" s="132"/>
    </row>
    <row r="58" spans="1:11" ht="14.25">
      <c r="A58" s="132"/>
      <c r="B58" s="132"/>
      <c r="J58" s="132"/>
      <c r="K58" s="132"/>
    </row>
    <row r="59" spans="1:11" ht="14.25">
      <c r="A59" s="132"/>
      <c r="J59" s="132"/>
      <c r="K59" s="132"/>
    </row>
    <row r="60" spans="1:11" ht="14.25">
      <c r="A60" s="132"/>
      <c r="B60" s="132"/>
      <c r="J60" s="132"/>
      <c r="K60" s="132"/>
    </row>
    <row r="61" spans="1:11" ht="14.25">
      <c r="A61" s="132"/>
      <c r="B61" s="132"/>
      <c r="J61" s="132"/>
      <c r="K61" s="132"/>
    </row>
    <row r="62" spans="1:11" ht="14.25">
      <c r="A62" s="132"/>
      <c r="J62" s="132"/>
      <c r="K62" s="132"/>
    </row>
    <row r="63" spans="1:11" ht="14.25">
      <c r="A63" s="132"/>
      <c r="B63" s="132"/>
      <c r="J63" s="132"/>
      <c r="K63" s="132"/>
    </row>
    <row r="64" spans="10:11" ht="14.25">
      <c r="J64" s="132"/>
      <c r="K64" s="132"/>
    </row>
    <row r="65" spans="10:11" ht="14.25">
      <c r="J65" s="132"/>
      <c r="K65" s="132"/>
    </row>
    <row r="66" spans="10:11" ht="14.25">
      <c r="J66" s="132"/>
      <c r="K66" s="132"/>
    </row>
    <row r="67" spans="10:11" ht="14.25">
      <c r="J67" s="132"/>
      <c r="K67" s="132"/>
    </row>
    <row r="68" spans="10:11" ht="14.25">
      <c r="J68" s="132"/>
      <c r="K68" s="132"/>
    </row>
    <row r="69" spans="10:11" ht="14.25">
      <c r="J69" s="132"/>
      <c r="K69" s="132"/>
    </row>
    <row r="70" spans="10:11" ht="14.25">
      <c r="J70" s="132"/>
      <c r="K70" s="132"/>
    </row>
    <row r="71" spans="10:11" ht="14.25">
      <c r="J71" s="132"/>
      <c r="K71" s="132"/>
    </row>
    <row r="72" spans="10:11" ht="14.25">
      <c r="J72" s="132"/>
      <c r="K72" s="132"/>
    </row>
    <row r="73" spans="10:11" ht="14.25">
      <c r="J73" s="132"/>
      <c r="K73" s="132"/>
    </row>
    <row r="74" spans="10:11" ht="14.25">
      <c r="J74" s="132"/>
      <c r="K74" s="132"/>
    </row>
    <row r="75" spans="10:11" ht="14.25">
      <c r="J75" s="132"/>
      <c r="K75" s="132"/>
    </row>
    <row r="76" spans="10:11" ht="14.25">
      <c r="J76" s="132"/>
      <c r="K76" s="132"/>
    </row>
    <row r="77" spans="10:11" ht="14.25">
      <c r="J77" s="132"/>
      <c r="K77" s="132"/>
    </row>
    <row r="78" spans="10:11" ht="14.25">
      <c r="J78" s="132"/>
      <c r="K78" s="132"/>
    </row>
    <row r="79" spans="10:11" ht="14.25">
      <c r="J79" s="132"/>
      <c r="K79" s="132"/>
    </row>
    <row r="80" spans="10:11" ht="14.25">
      <c r="J80" s="132"/>
      <c r="K80" s="132"/>
    </row>
    <row r="81" spans="10:11" ht="14.25">
      <c r="J81" s="132"/>
      <c r="K81" s="132"/>
    </row>
    <row r="82" spans="10:11" ht="14.25">
      <c r="J82" s="132"/>
      <c r="K82" s="132"/>
    </row>
    <row r="83" spans="10:11" ht="14.25">
      <c r="J83" s="132"/>
      <c r="K83" s="132"/>
    </row>
    <row r="84" spans="10:11" ht="14.25">
      <c r="J84" s="132"/>
      <c r="K84" s="132"/>
    </row>
    <row r="85" spans="10:11" ht="14.25">
      <c r="J85" s="132"/>
      <c r="K85" s="132"/>
    </row>
    <row r="86" spans="10:11" ht="14.25">
      <c r="J86" s="132"/>
      <c r="K86" s="132"/>
    </row>
    <row r="87" spans="10:11" ht="14.25">
      <c r="J87" s="132"/>
      <c r="K87" s="132"/>
    </row>
    <row r="88" spans="10:11" ht="14.25">
      <c r="J88" s="132"/>
      <c r="K88" s="132"/>
    </row>
    <row r="89" spans="10:11" ht="14.25">
      <c r="J89" s="132"/>
      <c r="K89" s="132"/>
    </row>
    <row r="90" spans="10:11" ht="14.25">
      <c r="J90" s="132"/>
      <c r="K90" s="132"/>
    </row>
    <row r="91" spans="10:11" ht="14.25">
      <c r="J91" s="132"/>
      <c r="K91" s="132"/>
    </row>
    <row r="92" spans="10:11" ht="14.25">
      <c r="J92" s="132"/>
      <c r="K92" s="132"/>
    </row>
    <row r="93" spans="10:11" ht="14.25">
      <c r="J93" s="132"/>
      <c r="K93" s="132"/>
    </row>
    <row r="94" spans="10:11" ht="14.25">
      <c r="J94" s="132"/>
      <c r="K94" s="132"/>
    </row>
    <row r="95" spans="10:11" ht="14.25">
      <c r="J95" s="132"/>
      <c r="K95" s="132"/>
    </row>
    <row r="96" spans="10:11" ht="14.25">
      <c r="J96" s="132"/>
      <c r="K96" s="132"/>
    </row>
    <row r="97" spans="10:11" ht="14.25">
      <c r="J97" s="132"/>
      <c r="K97" s="132"/>
    </row>
    <row r="98" spans="10:11" ht="14.25">
      <c r="J98" s="132"/>
      <c r="K98" s="132"/>
    </row>
    <row r="99" spans="10:11" ht="14.25">
      <c r="J99" s="132"/>
      <c r="K99" s="132"/>
    </row>
    <row r="100" spans="10:11" ht="14.25">
      <c r="J100" s="132"/>
      <c r="K100" s="132"/>
    </row>
    <row r="101" spans="10:11" ht="14.25">
      <c r="J101" s="132"/>
      <c r="K101" s="132"/>
    </row>
    <row r="102" spans="10:11" ht="14.25">
      <c r="J102" s="132"/>
      <c r="K102" s="132"/>
    </row>
    <row r="103" spans="10:11" ht="14.25">
      <c r="J103" s="132"/>
      <c r="K103" s="132"/>
    </row>
    <row r="104" spans="10:11" ht="14.25">
      <c r="J104" s="132"/>
      <c r="K104" s="132"/>
    </row>
    <row r="105" spans="10:11" ht="14.25">
      <c r="J105" s="132"/>
      <c r="K105" s="132"/>
    </row>
    <row r="106" spans="10:11" ht="14.25">
      <c r="J106" s="132"/>
      <c r="K106" s="132"/>
    </row>
    <row r="107" spans="10:11" ht="14.25">
      <c r="J107" s="132"/>
      <c r="K107" s="132"/>
    </row>
    <row r="108" spans="10:11" ht="14.25">
      <c r="J108" s="132"/>
      <c r="K108" s="132"/>
    </row>
    <row r="109" spans="10:11" ht="14.25">
      <c r="J109" s="132"/>
      <c r="K109" s="132"/>
    </row>
    <row r="110" spans="10:11" ht="14.25">
      <c r="J110" s="132"/>
      <c r="K110" s="132"/>
    </row>
    <row r="111" spans="10:11" ht="14.25">
      <c r="J111" s="132"/>
      <c r="K111" s="132"/>
    </row>
    <row r="112" spans="10:11" ht="14.25">
      <c r="J112" s="132"/>
      <c r="K112" s="132"/>
    </row>
    <row r="113" spans="10:11" ht="14.25">
      <c r="J113" s="132"/>
      <c r="K113" s="132"/>
    </row>
    <row r="114" spans="10:11" ht="14.25">
      <c r="J114" s="132"/>
      <c r="K114" s="132"/>
    </row>
    <row r="115" spans="10:11" ht="14.25">
      <c r="J115" s="132"/>
      <c r="K115" s="132"/>
    </row>
    <row r="116" spans="10:11" ht="14.25">
      <c r="J116" s="132"/>
      <c r="K116" s="132"/>
    </row>
    <row r="117" spans="10:11" ht="14.25">
      <c r="J117" s="132"/>
      <c r="K117" s="132"/>
    </row>
    <row r="118" spans="10:11" ht="14.25">
      <c r="J118" s="132"/>
      <c r="K118" s="132"/>
    </row>
    <row r="119" spans="10:11" ht="14.25">
      <c r="J119" s="132"/>
      <c r="K119" s="132"/>
    </row>
    <row r="120" spans="10:11" ht="14.25">
      <c r="J120" s="132"/>
      <c r="K120" s="132"/>
    </row>
    <row r="121" spans="10:11" ht="14.25">
      <c r="J121" s="132"/>
      <c r="K121" s="132"/>
    </row>
    <row r="122" spans="10:11" ht="14.25">
      <c r="J122" s="132"/>
      <c r="K122" s="132"/>
    </row>
    <row r="123" spans="10:11" ht="14.25">
      <c r="J123" s="132"/>
      <c r="K123" s="132"/>
    </row>
    <row r="124" spans="10:11" ht="14.25">
      <c r="J124" s="132"/>
      <c r="K124" s="132"/>
    </row>
    <row r="125" spans="10:11" ht="14.25">
      <c r="J125" s="132"/>
      <c r="K125" s="132"/>
    </row>
    <row r="126" spans="10:11" ht="14.25">
      <c r="J126" s="132"/>
      <c r="K126" s="132"/>
    </row>
    <row r="127" spans="10:11" ht="14.25">
      <c r="J127" s="132"/>
      <c r="K127" s="132"/>
    </row>
    <row r="128" spans="10:11" ht="14.25">
      <c r="J128" s="132"/>
      <c r="K128" s="132"/>
    </row>
    <row r="129" spans="10:11" ht="14.25">
      <c r="J129" s="132"/>
      <c r="K129" s="132"/>
    </row>
    <row r="130" spans="10:11" ht="14.25">
      <c r="J130" s="132"/>
      <c r="K130" s="132"/>
    </row>
    <row r="131" spans="10:11" ht="14.25">
      <c r="J131" s="132"/>
      <c r="K131" s="132"/>
    </row>
    <row r="132" spans="10:11" ht="14.25">
      <c r="J132" s="132"/>
      <c r="K132" s="132"/>
    </row>
    <row r="133" spans="10:11" ht="14.25">
      <c r="J133" s="132"/>
      <c r="K133" s="132"/>
    </row>
    <row r="134" spans="10:11" ht="14.25">
      <c r="J134" s="132"/>
      <c r="K134" s="132"/>
    </row>
    <row r="135" spans="10:11" ht="14.25">
      <c r="J135" s="132"/>
      <c r="K135" s="132"/>
    </row>
    <row r="136" spans="10:11" ht="14.25">
      <c r="J136" s="132"/>
      <c r="K136" s="132"/>
    </row>
    <row r="137" spans="10:11" ht="14.25">
      <c r="J137" s="132"/>
      <c r="K137" s="132"/>
    </row>
    <row r="138" spans="10:11" ht="14.25">
      <c r="J138" s="132"/>
      <c r="K138" s="132"/>
    </row>
    <row r="139" spans="10:11" ht="14.25">
      <c r="J139" s="132"/>
      <c r="K139" s="132"/>
    </row>
    <row r="140" spans="10:11" ht="14.25">
      <c r="J140" s="132"/>
      <c r="K140" s="132"/>
    </row>
    <row r="141" spans="10:11" ht="14.25">
      <c r="J141" s="132"/>
      <c r="K141" s="132"/>
    </row>
    <row r="142" spans="10:11" ht="14.25">
      <c r="J142" s="132"/>
      <c r="K142" s="132"/>
    </row>
    <row r="143" spans="10:11" ht="14.25">
      <c r="J143" s="132"/>
      <c r="K143" s="132"/>
    </row>
    <row r="144" spans="10:11" ht="14.25">
      <c r="J144" s="132"/>
      <c r="K144" s="132"/>
    </row>
    <row r="145" spans="10:11" ht="14.25">
      <c r="J145" s="132"/>
      <c r="K145" s="132"/>
    </row>
    <row r="146" spans="10:11" ht="14.25">
      <c r="J146" s="132"/>
      <c r="K146" s="132"/>
    </row>
    <row r="147" spans="10:11" ht="14.25">
      <c r="J147" s="132"/>
      <c r="K147" s="132"/>
    </row>
    <row r="148" spans="10:11" ht="14.25">
      <c r="J148" s="132"/>
      <c r="K148" s="132"/>
    </row>
    <row r="149" spans="10:11" ht="14.25">
      <c r="J149" s="132"/>
      <c r="K149" s="132"/>
    </row>
    <row r="150" spans="10:11" ht="14.25">
      <c r="J150" s="132"/>
      <c r="K150" s="132"/>
    </row>
    <row r="151" spans="10:11" ht="14.25">
      <c r="J151" s="132"/>
      <c r="K151" s="132"/>
    </row>
    <row r="152" spans="10:11" ht="14.25">
      <c r="J152" s="132"/>
      <c r="K152" s="132"/>
    </row>
    <row r="153" spans="10:11" ht="14.25">
      <c r="J153" s="132"/>
      <c r="K153" s="132"/>
    </row>
    <row r="154" spans="10:11" ht="14.25">
      <c r="J154" s="132"/>
      <c r="K154" s="132"/>
    </row>
    <row r="155" spans="10:11" ht="14.25">
      <c r="J155" s="132"/>
      <c r="K155" s="132"/>
    </row>
    <row r="156" spans="10:11" ht="14.25">
      <c r="J156" s="132"/>
      <c r="K156" s="132"/>
    </row>
    <row r="157" spans="10:11" ht="14.25">
      <c r="J157" s="132"/>
      <c r="K157" s="132"/>
    </row>
    <row r="158" spans="10:11" ht="14.25">
      <c r="J158" s="132"/>
      <c r="K158" s="132"/>
    </row>
    <row r="159" spans="10:11" ht="14.25">
      <c r="J159" s="132"/>
      <c r="K159" s="132"/>
    </row>
    <row r="160" spans="10:11" ht="14.25">
      <c r="J160" s="132"/>
      <c r="K160" s="132"/>
    </row>
    <row r="161" spans="10:11" ht="14.25">
      <c r="J161" s="132"/>
      <c r="K161" s="132"/>
    </row>
    <row r="162" spans="10:11" ht="14.25">
      <c r="J162" s="132"/>
      <c r="K162" s="132"/>
    </row>
    <row r="163" spans="10:11" ht="14.25">
      <c r="J163" s="132"/>
      <c r="K163" s="132"/>
    </row>
    <row r="164" spans="10:11" ht="14.25">
      <c r="J164" s="132"/>
      <c r="K164" s="132"/>
    </row>
    <row r="165" spans="10:11" ht="14.25">
      <c r="J165" s="132"/>
      <c r="K165" s="132"/>
    </row>
    <row r="166" spans="10:11" ht="14.25">
      <c r="J166" s="132"/>
      <c r="K166" s="132"/>
    </row>
    <row r="167" spans="10:11" ht="14.25">
      <c r="J167" s="132"/>
      <c r="K167" s="132"/>
    </row>
    <row r="168" spans="10:11" ht="14.25">
      <c r="J168" s="132"/>
      <c r="K168" s="132"/>
    </row>
    <row r="169" spans="10:11" ht="14.25">
      <c r="J169" s="132"/>
      <c r="K169" s="132"/>
    </row>
    <row r="170" spans="10:11" ht="14.25">
      <c r="J170" s="132"/>
      <c r="K170" s="132"/>
    </row>
    <row r="171" spans="10:11" ht="14.25">
      <c r="J171" s="132"/>
      <c r="K171" s="132"/>
    </row>
    <row r="172" spans="10:11" ht="14.25">
      <c r="J172" s="132"/>
      <c r="K172" s="132"/>
    </row>
    <row r="173" spans="10:11" ht="14.25">
      <c r="J173" s="132"/>
      <c r="K173" s="132"/>
    </row>
    <row r="174" spans="10:11" ht="14.25">
      <c r="J174" s="132"/>
      <c r="K174" s="132"/>
    </row>
    <row r="175" spans="10:11" ht="14.25">
      <c r="J175" s="132"/>
      <c r="K175" s="132"/>
    </row>
    <row r="176" spans="10:11" ht="14.25">
      <c r="J176" s="132"/>
      <c r="K176" s="132"/>
    </row>
    <row r="177" spans="10:11" ht="14.25">
      <c r="J177" s="132"/>
      <c r="K177" s="132"/>
    </row>
    <row r="178" spans="10:11" ht="14.25">
      <c r="J178" s="132"/>
      <c r="K178" s="132"/>
    </row>
    <row r="179" spans="10:11" ht="14.25">
      <c r="J179" s="132"/>
      <c r="K179" s="132"/>
    </row>
    <row r="180" spans="10:11" ht="14.25">
      <c r="J180" s="132"/>
      <c r="K180" s="132"/>
    </row>
    <row r="181" spans="10:11" ht="14.25">
      <c r="J181" s="132"/>
      <c r="K181" s="132"/>
    </row>
    <row r="182" spans="10:11" ht="14.25">
      <c r="J182" s="132"/>
      <c r="K182" s="132"/>
    </row>
    <row r="183" spans="10:11" ht="14.25">
      <c r="J183" s="132"/>
      <c r="K183" s="132"/>
    </row>
    <row r="184" spans="10:11" ht="14.25">
      <c r="J184" s="132"/>
      <c r="K184" s="132"/>
    </row>
    <row r="185" spans="10:11" ht="14.25">
      <c r="J185" s="132"/>
      <c r="K185" s="132"/>
    </row>
    <row r="186" spans="10:11" ht="14.25">
      <c r="J186" s="132"/>
      <c r="K186" s="132"/>
    </row>
    <row r="187" spans="10:11" ht="14.25">
      <c r="J187" s="132"/>
      <c r="K187" s="132"/>
    </row>
    <row r="188" spans="10:11" ht="14.25">
      <c r="J188" s="132"/>
      <c r="K188" s="132"/>
    </row>
    <row r="189" spans="10:11" ht="14.25">
      <c r="J189" s="132"/>
      <c r="K189" s="132"/>
    </row>
    <row r="190" spans="10:11" ht="14.25">
      <c r="J190" s="132"/>
      <c r="K190" s="132"/>
    </row>
    <row r="191" spans="10:11" ht="14.25">
      <c r="J191" s="132"/>
      <c r="K191" s="132"/>
    </row>
    <row r="192" spans="10:11" ht="14.25">
      <c r="J192" s="132"/>
      <c r="K192" s="132"/>
    </row>
    <row r="193" spans="10:11" ht="14.25">
      <c r="J193" s="132"/>
      <c r="K193" s="132"/>
    </row>
    <row r="194" spans="10:11" ht="14.25">
      <c r="J194" s="132"/>
      <c r="K194" s="132"/>
    </row>
    <row r="195" spans="10:11" ht="14.25">
      <c r="J195" s="132"/>
      <c r="K195" s="132"/>
    </row>
    <row r="196" spans="10:11" ht="14.25">
      <c r="J196" s="132"/>
      <c r="K196" s="132"/>
    </row>
    <row r="197" spans="10:11" ht="14.25">
      <c r="J197" s="132"/>
      <c r="K197" s="132"/>
    </row>
    <row r="198" spans="10:11" ht="14.25">
      <c r="J198" s="132"/>
      <c r="K198" s="132"/>
    </row>
    <row r="199" spans="10:11" ht="14.25">
      <c r="J199" s="132"/>
      <c r="K199" s="132"/>
    </row>
    <row r="200" spans="10:11" ht="14.25">
      <c r="J200" s="132"/>
      <c r="K200" s="132"/>
    </row>
    <row r="201" spans="10:11" ht="14.25">
      <c r="J201" s="132"/>
      <c r="K201" s="132"/>
    </row>
    <row r="202" spans="10:11" ht="14.25">
      <c r="J202" s="132"/>
      <c r="K202" s="132"/>
    </row>
    <row r="203" spans="10:11" ht="14.25">
      <c r="J203" s="132"/>
      <c r="K203" s="132"/>
    </row>
    <row r="204" spans="10:11" ht="14.25">
      <c r="J204" s="132"/>
      <c r="K204" s="132"/>
    </row>
    <row r="205" spans="10:11" ht="14.25">
      <c r="J205" s="132"/>
      <c r="K205" s="132"/>
    </row>
    <row r="206" spans="10:11" ht="14.25">
      <c r="J206" s="132"/>
      <c r="K206" s="132"/>
    </row>
    <row r="207" spans="10:11" ht="14.25">
      <c r="J207" s="132"/>
      <c r="K207" s="132"/>
    </row>
    <row r="208" spans="10:11" ht="14.25">
      <c r="J208" s="132"/>
      <c r="K208" s="132"/>
    </row>
    <row r="209" spans="10:11" ht="14.25">
      <c r="J209" s="132"/>
      <c r="K209" s="132"/>
    </row>
    <row r="210" spans="10:11" ht="14.25">
      <c r="J210" s="132"/>
      <c r="K210" s="132"/>
    </row>
    <row r="211" spans="10:11" ht="14.25">
      <c r="J211" s="132"/>
      <c r="K211" s="132"/>
    </row>
    <row r="212" spans="10:11" ht="14.25">
      <c r="J212" s="132"/>
      <c r="K212" s="132"/>
    </row>
    <row r="213" spans="10:11" ht="14.25">
      <c r="J213" s="132"/>
      <c r="K213" s="132"/>
    </row>
    <row r="214" spans="10:11" ht="14.25">
      <c r="J214" s="132"/>
      <c r="K214" s="132"/>
    </row>
    <row r="215" spans="10:11" ht="14.25">
      <c r="J215" s="132"/>
      <c r="K215" s="132"/>
    </row>
    <row r="216" spans="10:11" ht="14.25">
      <c r="J216" s="132"/>
      <c r="K216" s="132"/>
    </row>
    <row r="217" spans="10:11" ht="14.25">
      <c r="J217" s="132"/>
      <c r="K217" s="132"/>
    </row>
    <row r="218" spans="10:11" ht="14.25">
      <c r="J218" s="132"/>
      <c r="K218" s="132"/>
    </row>
    <row r="219" spans="10:11" ht="14.25">
      <c r="J219" s="132"/>
      <c r="K219" s="132"/>
    </row>
    <row r="220" spans="10:11" ht="14.25">
      <c r="J220" s="132"/>
      <c r="K220" s="132"/>
    </row>
    <row r="221" spans="10:11" ht="14.25">
      <c r="J221" s="132"/>
      <c r="K221" s="132"/>
    </row>
    <row r="222" spans="10:11" ht="14.25">
      <c r="J222" s="132"/>
      <c r="K222" s="132"/>
    </row>
    <row r="223" spans="10:11" ht="14.25">
      <c r="J223" s="132"/>
      <c r="K223" s="132"/>
    </row>
  </sheetData>
  <sheetProtection/>
  <mergeCells count="49">
    <mergeCell ref="A6:C6"/>
    <mergeCell ref="J6:L6"/>
    <mergeCell ref="A8:C8"/>
    <mergeCell ref="J8:L8"/>
    <mergeCell ref="A2:Q2"/>
    <mergeCell ref="A3:H3"/>
    <mergeCell ref="J3:Q3"/>
    <mergeCell ref="A4:H4"/>
    <mergeCell ref="J4:Q4"/>
    <mergeCell ref="A18:H18"/>
    <mergeCell ref="J18:Q18"/>
    <mergeCell ref="A19:H19"/>
    <mergeCell ref="J19:Q19"/>
    <mergeCell ref="A10:C10"/>
    <mergeCell ref="J10:L10"/>
    <mergeCell ref="A12:C12"/>
    <mergeCell ref="J12:L12"/>
    <mergeCell ref="A24:A25"/>
    <mergeCell ref="J24:J25"/>
    <mergeCell ref="A26:A27"/>
    <mergeCell ref="J26:J27"/>
    <mergeCell ref="A21:C21"/>
    <mergeCell ref="J21:L21"/>
    <mergeCell ref="A22:A23"/>
    <mergeCell ref="J22:J23"/>
    <mergeCell ref="A32:A33"/>
    <mergeCell ref="J32:J33"/>
    <mergeCell ref="A34:A35"/>
    <mergeCell ref="J34:J35"/>
    <mergeCell ref="A28:A29"/>
    <mergeCell ref="J28:J29"/>
    <mergeCell ref="A30:A31"/>
    <mergeCell ref="J30:J31"/>
    <mergeCell ref="A40:A41"/>
    <mergeCell ref="J40:J41"/>
    <mergeCell ref="A42:A43"/>
    <mergeCell ref="J42:J43"/>
    <mergeCell ref="A36:A37"/>
    <mergeCell ref="J36:J37"/>
    <mergeCell ref="A38:A39"/>
    <mergeCell ref="J38:J39"/>
    <mergeCell ref="A48:A49"/>
    <mergeCell ref="J48:J50"/>
    <mergeCell ref="A50:A51"/>
    <mergeCell ref="A52:A53"/>
    <mergeCell ref="A44:A45"/>
    <mergeCell ref="J44:J45"/>
    <mergeCell ref="A46:A47"/>
    <mergeCell ref="J46:J47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3.59765625" style="81" customWidth="1"/>
    <col min="2" max="2" width="16.59765625" style="81" customWidth="1"/>
    <col min="3" max="3" width="2.09765625" style="81" customWidth="1"/>
    <col min="4" max="4" width="13.59765625" style="81" customWidth="1"/>
    <col min="5" max="5" width="14.19921875" style="81" customWidth="1"/>
    <col min="6" max="6" width="3.59765625" style="81" customWidth="1"/>
    <col min="7" max="7" width="14.59765625" style="81" customWidth="1"/>
    <col min="8" max="8" width="2.09765625" style="81" customWidth="1"/>
    <col min="9" max="9" width="14.19921875" style="81" customWidth="1"/>
    <col min="10" max="10" width="15.5" style="81" customWidth="1"/>
    <col min="11" max="11" width="17" style="81" customWidth="1"/>
    <col min="12" max="12" width="10.59765625" style="81" customWidth="1"/>
    <col min="13" max="13" width="3.59765625" style="81" customWidth="1"/>
    <col min="14" max="14" width="14.09765625" style="81" customWidth="1"/>
    <col min="15" max="15" width="2.09765625" style="81" customWidth="1"/>
    <col min="16" max="16" width="7.59765625" style="81" customWidth="1"/>
    <col min="17" max="21" width="15.59765625" style="81" customWidth="1"/>
    <col min="22" max="16384" width="10.59765625" style="81" customWidth="1"/>
  </cols>
  <sheetData>
    <row r="1" spans="1:21" s="76" customFormat="1" ht="19.5" customHeight="1">
      <c r="A1" s="1" t="s">
        <v>61</v>
      </c>
      <c r="U1" s="10" t="s">
        <v>62</v>
      </c>
    </row>
    <row r="2" spans="1:21" ht="19.5" customHeight="1">
      <c r="A2" s="333" t="s">
        <v>63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80"/>
      <c r="M2" s="80"/>
      <c r="N2" s="333" t="s">
        <v>64</v>
      </c>
      <c r="O2" s="333"/>
      <c r="P2" s="333"/>
      <c r="Q2" s="333"/>
      <c r="R2" s="333"/>
      <c r="S2" s="333"/>
      <c r="T2" s="333"/>
      <c r="U2" s="333"/>
    </row>
    <row r="3" spans="1:21" ht="19.5" customHeight="1">
      <c r="A3" s="335" t="s">
        <v>384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80"/>
      <c r="M3" s="80"/>
      <c r="N3" s="335" t="s">
        <v>385</v>
      </c>
      <c r="O3" s="335"/>
      <c r="P3" s="335"/>
      <c r="Q3" s="335"/>
      <c r="R3" s="335"/>
      <c r="S3" s="335"/>
      <c r="T3" s="335"/>
      <c r="U3" s="335"/>
    </row>
    <row r="4" spans="2:21" ht="18" customHeight="1" thickBot="1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U4" s="112"/>
    </row>
    <row r="5" spans="1:21" ht="17.25" customHeight="1">
      <c r="A5" s="325" t="s">
        <v>386</v>
      </c>
      <c r="B5" s="326"/>
      <c r="C5" s="326"/>
      <c r="D5" s="327"/>
      <c r="E5" s="304" t="s">
        <v>496</v>
      </c>
      <c r="F5" s="344" t="s">
        <v>497</v>
      </c>
      <c r="G5" s="345"/>
      <c r="H5" s="346" t="s">
        <v>498</v>
      </c>
      <c r="I5" s="345"/>
      <c r="J5" s="303" t="s">
        <v>499</v>
      </c>
      <c r="K5" s="305" t="s">
        <v>500</v>
      </c>
      <c r="N5" s="325" t="s">
        <v>387</v>
      </c>
      <c r="O5" s="325"/>
      <c r="P5" s="328"/>
      <c r="Q5" s="303" t="s">
        <v>491</v>
      </c>
      <c r="R5" s="303" t="s">
        <v>492</v>
      </c>
      <c r="S5" s="303" t="s">
        <v>493</v>
      </c>
      <c r="T5" s="303" t="s">
        <v>494</v>
      </c>
      <c r="U5" s="302" t="s">
        <v>495</v>
      </c>
    </row>
    <row r="6" spans="1:21" ht="17.25" customHeight="1">
      <c r="A6" s="347" t="s">
        <v>388</v>
      </c>
      <c r="B6" s="348"/>
      <c r="C6" s="348"/>
      <c r="D6" s="349"/>
      <c r="E6" s="90">
        <v>19228</v>
      </c>
      <c r="F6" s="103"/>
      <c r="G6" s="103">
        <v>19193</v>
      </c>
      <c r="H6" s="103"/>
      <c r="I6" s="103">
        <v>19082</v>
      </c>
      <c r="J6" s="103">
        <v>18910</v>
      </c>
      <c r="K6" s="103">
        <v>18613</v>
      </c>
      <c r="N6" s="136"/>
      <c r="O6" s="317"/>
      <c r="P6" s="350"/>
      <c r="Q6" s="137"/>
      <c r="R6" s="138"/>
      <c r="S6" s="138"/>
      <c r="T6" s="138"/>
      <c r="U6" s="138"/>
    </row>
    <row r="7" spans="2:21" ht="17.25" customHeight="1">
      <c r="B7" s="87"/>
      <c r="C7" s="88"/>
      <c r="D7" s="89"/>
      <c r="E7" s="90"/>
      <c r="F7" s="91"/>
      <c r="G7" s="91"/>
      <c r="H7" s="91"/>
      <c r="I7" s="91"/>
      <c r="J7" s="91"/>
      <c r="K7" s="91"/>
      <c r="L7" s="78"/>
      <c r="M7" s="80"/>
      <c r="N7" s="316" t="s">
        <v>65</v>
      </c>
      <c r="O7" s="337"/>
      <c r="P7" s="338"/>
      <c r="Q7" s="90">
        <v>264804</v>
      </c>
      <c r="R7" s="91">
        <v>269999</v>
      </c>
      <c r="S7" s="91">
        <v>269648</v>
      </c>
      <c r="T7" s="91">
        <v>271971</v>
      </c>
      <c r="U7" s="91">
        <v>272859</v>
      </c>
    </row>
    <row r="8" spans="1:21" ht="17.25" customHeight="1">
      <c r="A8" s="347" t="s">
        <v>389</v>
      </c>
      <c r="B8" s="348"/>
      <c r="C8" s="348"/>
      <c r="D8" s="349"/>
      <c r="E8" s="90">
        <v>301173</v>
      </c>
      <c r="F8" s="91"/>
      <c r="G8" s="91">
        <v>295425</v>
      </c>
      <c r="H8" s="91"/>
      <c r="I8" s="91">
        <v>291470</v>
      </c>
      <c r="J8" s="91">
        <v>285043</v>
      </c>
      <c r="K8" s="91">
        <v>287701</v>
      </c>
      <c r="L8" s="78"/>
      <c r="M8" s="80"/>
      <c r="N8" s="139"/>
      <c r="O8" s="351"/>
      <c r="P8" s="341"/>
      <c r="Q8" s="140"/>
      <c r="R8" s="141"/>
      <c r="S8" s="141"/>
      <c r="T8" s="141"/>
      <c r="U8" s="141"/>
    </row>
    <row r="9" spans="2:18" ht="17.25" customHeight="1">
      <c r="B9" s="87"/>
      <c r="C9" s="88"/>
      <c r="D9" s="89"/>
      <c r="E9" s="90"/>
      <c r="F9" s="91"/>
      <c r="G9" s="91"/>
      <c r="H9" s="91"/>
      <c r="I9" s="91"/>
      <c r="J9" s="91"/>
      <c r="K9" s="91"/>
      <c r="L9" s="78"/>
      <c r="M9" s="80"/>
      <c r="N9" s="101" t="s">
        <v>66</v>
      </c>
      <c r="O9" s="101"/>
      <c r="P9" s="101"/>
      <c r="Q9" s="101"/>
      <c r="R9" s="101"/>
    </row>
    <row r="10" spans="1:13" ht="17.25" customHeight="1">
      <c r="A10" s="352" t="s">
        <v>2</v>
      </c>
      <c r="B10" s="353"/>
      <c r="C10" s="353"/>
      <c r="D10" s="354"/>
      <c r="E10" s="142">
        <v>284749</v>
      </c>
      <c r="F10" s="143"/>
      <c r="G10" s="143">
        <v>284489</v>
      </c>
      <c r="H10" s="143"/>
      <c r="I10" s="143">
        <v>287021</v>
      </c>
      <c r="J10" s="143">
        <v>285846</v>
      </c>
      <c r="K10" s="143">
        <v>282433</v>
      </c>
      <c r="L10" s="78"/>
      <c r="M10" s="80"/>
    </row>
    <row r="11" spans="1:13" ht="15" customHeight="1">
      <c r="A11" s="144" t="s">
        <v>66</v>
      </c>
      <c r="C11" s="144"/>
      <c r="D11" s="144"/>
      <c r="E11" s="101"/>
      <c r="F11" s="101"/>
      <c r="L11" s="78"/>
      <c r="M11" s="80"/>
    </row>
    <row r="12" spans="2:12" ht="15" customHeight="1">
      <c r="B12" s="101"/>
      <c r="C12" s="101"/>
      <c r="D12" s="101"/>
      <c r="E12" s="101"/>
      <c r="F12" s="101"/>
      <c r="L12" s="78"/>
    </row>
    <row r="13" spans="2:12" ht="15" customHeight="1">
      <c r="B13" s="101"/>
      <c r="C13" s="101"/>
      <c r="D13" s="101"/>
      <c r="E13" s="101"/>
      <c r="F13" s="101"/>
      <c r="L13" s="78"/>
    </row>
    <row r="14" ht="15" customHeight="1">
      <c r="L14" s="78"/>
    </row>
    <row r="15" spans="1:21" ht="19.5" customHeight="1">
      <c r="A15" s="333" t="s">
        <v>67</v>
      </c>
      <c r="B15" s="334"/>
      <c r="C15" s="334"/>
      <c r="D15" s="334"/>
      <c r="E15" s="334"/>
      <c r="F15" s="334"/>
      <c r="G15" s="334"/>
      <c r="H15" s="334"/>
      <c r="I15" s="334"/>
      <c r="J15" s="334"/>
      <c r="K15" s="334"/>
      <c r="L15" s="78"/>
      <c r="M15" s="333" t="s">
        <v>68</v>
      </c>
      <c r="N15" s="334"/>
      <c r="O15" s="334"/>
      <c r="P15" s="334"/>
      <c r="Q15" s="334"/>
      <c r="R15" s="334"/>
      <c r="S15" s="334"/>
      <c r="T15" s="334"/>
      <c r="U15" s="334"/>
    </row>
    <row r="16" spans="1:21" ht="19.5" customHeight="1">
      <c r="A16" s="335" t="s">
        <v>390</v>
      </c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78"/>
      <c r="M16" s="335" t="s">
        <v>69</v>
      </c>
      <c r="N16" s="336"/>
      <c r="O16" s="336"/>
      <c r="P16" s="336"/>
      <c r="Q16" s="336"/>
      <c r="R16" s="336"/>
      <c r="S16" s="336"/>
      <c r="T16" s="336"/>
      <c r="U16" s="336"/>
    </row>
    <row r="17" spans="11:21" ht="18" customHeight="1" thickBot="1">
      <c r="K17" s="108" t="s">
        <v>70</v>
      </c>
      <c r="L17" s="78"/>
      <c r="U17" s="145" t="s">
        <v>71</v>
      </c>
    </row>
    <row r="18" spans="1:21" ht="17.25" customHeight="1">
      <c r="A18" s="325" t="s">
        <v>391</v>
      </c>
      <c r="B18" s="326"/>
      <c r="C18" s="326"/>
      <c r="D18" s="327"/>
      <c r="E18" s="303" t="s">
        <v>496</v>
      </c>
      <c r="F18" s="359" t="s">
        <v>497</v>
      </c>
      <c r="G18" s="328"/>
      <c r="H18" s="359" t="s">
        <v>498</v>
      </c>
      <c r="I18" s="328"/>
      <c r="J18" s="303" t="s">
        <v>499</v>
      </c>
      <c r="K18" s="305" t="s">
        <v>500</v>
      </c>
      <c r="L18" s="78"/>
      <c r="M18" s="356" t="s">
        <v>392</v>
      </c>
      <c r="N18" s="357"/>
      <c r="O18" s="357"/>
      <c r="P18" s="358"/>
      <c r="Q18" s="303" t="s">
        <v>491</v>
      </c>
      <c r="R18" s="303" t="s">
        <v>492</v>
      </c>
      <c r="S18" s="303" t="s">
        <v>493</v>
      </c>
      <c r="T18" s="303" t="s">
        <v>494</v>
      </c>
      <c r="U18" s="302" t="s">
        <v>495</v>
      </c>
    </row>
    <row r="19" spans="1:21" ht="17.25" customHeight="1">
      <c r="A19" s="364" t="s">
        <v>393</v>
      </c>
      <c r="B19" s="365"/>
      <c r="C19" s="29"/>
      <c r="D19" s="30" t="s">
        <v>72</v>
      </c>
      <c r="E19" s="555">
        <f>SUM(E21,E23,E25,E27,E29,E31,E33,E35)</f>
        <v>186479</v>
      </c>
      <c r="F19" s="110"/>
      <c r="G19" s="110">
        <f>SUM(G21,G23,G25,G27,G29,G31,G33,G35)</f>
        <v>194773</v>
      </c>
      <c r="H19" s="110"/>
      <c r="I19" s="110">
        <f aca="true" t="shared" si="0" ref="I19:K20">SUM(I21,I23,I25,I27,I29,I31,I33,I35)</f>
        <v>203455</v>
      </c>
      <c r="J19" s="110">
        <f t="shared" si="0"/>
        <v>214292</v>
      </c>
      <c r="K19" s="110">
        <f t="shared" si="0"/>
        <v>225179</v>
      </c>
      <c r="L19" s="78"/>
      <c r="M19" s="85"/>
      <c r="N19" s="146"/>
      <c r="O19" s="146"/>
      <c r="P19" s="147"/>
      <c r="Q19" s="85"/>
      <c r="R19" s="85"/>
      <c r="S19" s="85"/>
      <c r="T19" s="85"/>
      <c r="U19" s="85"/>
    </row>
    <row r="20" spans="1:21" ht="17.25" customHeight="1">
      <c r="A20" s="365"/>
      <c r="B20" s="365"/>
      <c r="C20" s="29"/>
      <c r="D20" s="30" t="s">
        <v>394</v>
      </c>
      <c r="E20" s="134">
        <f>SUM(E22,E24,E26,E28,E30,E32,E34,E36)</f>
        <v>180553746</v>
      </c>
      <c r="F20" s="28"/>
      <c r="G20" s="28">
        <f>SUM(G22,G24,G26,G28,G30,G32,G34,G36)</f>
        <v>186641245</v>
      </c>
      <c r="H20" s="28"/>
      <c r="I20" s="28">
        <f t="shared" si="0"/>
        <v>191774187</v>
      </c>
      <c r="J20" s="28">
        <f t="shared" si="0"/>
        <v>196478738</v>
      </c>
      <c r="K20" s="28">
        <f t="shared" si="0"/>
        <v>204123601</v>
      </c>
      <c r="L20" s="78"/>
      <c r="M20" s="366" t="s">
        <v>73</v>
      </c>
      <c r="N20" s="367"/>
      <c r="O20" s="32"/>
      <c r="P20" s="33" t="s">
        <v>5</v>
      </c>
      <c r="Q20" s="28">
        <f aca="true" t="shared" si="1" ref="Q20:U21">SUM(Q23,Q25,Q27,Q29,Q32,Q34,Q37,Q39,Q41,Q43)</f>
        <v>181135</v>
      </c>
      <c r="R20" s="28">
        <f t="shared" si="1"/>
        <v>188541</v>
      </c>
      <c r="S20" s="28">
        <f t="shared" si="1"/>
        <v>196323</v>
      </c>
      <c r="T20" s="28">
        <f t="shared" si="1"/>
        <v>204223</v>
      </c>
      <c r="U20" s="28">
        <f t="shared" si="1"/>
        <v>211794</v>
      </c>
    </row>
    <row r="21" spans="1:21" ht="17.25" customHeight="1">
      <c r="A21" s="347" t="s">
        <v>395</v>
      </c>
      <c r="B21" s="348"/>
      <c r="C21" s="113"/>
      <c r="D21" s="83" t="s">
        <v>72</v>
      </c>
      <c r="E21" s="90">
        <v>26980</v>
      </c>
      <c r="F21" s="91"/>
      <c r="G21" s="91">
        <v>25820</v>
      </c>
      <c r="H21" s="91"/>
      <c r="I21" s="91">
        <v>24734</v>
      </c>
      <c r="J21" s="91">
        <v>23548</v>
      </c>
      <c r="K21" s="91">
        <v>22331</v>
      </c>
      <c r="L21" s="78"/>
      <c r="M21" s="368"/>
      <c r="N21" s="368"/>
      <c r="O21" s="34"/>
      <c r="P21" s="35" t="s">
        <v>6</v>
      </c>
      <c r="Q21" s="28">
        <f t="shared" si="1"/>
        <v>106201558</v>
      </c>
      <c r="R21" s="28">
        <f t="shared" si="1"/>
        <v>113581160</v>
      </c>
      <c r="S21" s="28">
        <f t="shared" si="1"/>
        <v>120543052</v>
      </c>
      <c r="T21" s="28">
        <f t="shared" si="1"/>
        <v>127516199</v>
      </c>
      <c r="U21" s="28">
        <f t="shared" si="1"/>
        <v>134245049</v>
      </c>
    </row>
    <row r="22" spans="1:21" ht="17.25" customHeight="1">
      <c r="A22" s="348"/>
      <c r="B22" s="348"/>
      <c r="C22" s="113"/>
      <c r="D22" s="83" t="s">
        <v>394</v>
      </c>
      <c r="E22" s="90">
        <v>47304137</v>
      </c>
      <c r="F22" s="91"/>
      <c r="G22" s="91">
        <v>45390460</v>
      </c>
      <c r="H22" s="91"/>
      <c r="I22" s="91">
        <v>43344497</v>
      </c>
      <c r="J22" s="91">
        <v>41039022</v>
      </c>
      <c r="K22" s="91">
        <v>38736126</v>
      </c>
      <c r="L22" s="78"/>
      <c r="M22" s="147"/>
      <c r="N22" s="148"/>
      <c r="O22" s="7"/>
      <c r="P22" s="2"/>
      <c r="Q22" s="3"/>
      <c r="R22" s="4"/>
      <c r="S22" s="4"/>
      <c r="T22" s="4"/>
      <c r="U22" s="4"/>
    </row>
    <row r="23" spans="1:21" ht="17.25" customHeight="1">
      <c r="A23" s="347" t="s">
        <v>396</v>
      </c>
      <c r="B23" s="348"/>
      <c r="C23" s="113"/>
      <c r="D23" s="83" t="s">
        <v>72</v>
      </c>
      <c r="E23" s="90">
        <v>26976</v>
      </c>
      <c r="F23" s="91"/>
      <c r="G23" s="91">
        <v>25733</v>
      </c>
      <c r="H23" s="91"/>
      <c r="I23" s="91">
        <v>24592</v>
      </c>
      <c r="J23" s="91">
        <v>23454</v>
      </c>
      <c r="K23" s="91">
        <v>22333</v>
      </c>
      <c r="L23" s="78"/>
      <c r="M23" s="369" t="s">
        <v>74</v>
      </c>
      <c r="N23" s="355" t="s">
        <v>75</v>
      </c>
      <c r="O23" s="87"/>
      <c r="P23" s="92" t="s">
        <v>5</v>
      </c>
      <c r="Q23" s="90">
        <v>51800</v>
      </c>
      <c r="R23" s="91">
        <v>48989</v>
      </c>
      <c r="S23" s="91">
        <v>46362</v>
      </c>
      <c r="T23" s="91">
        <v>43754</v>
      </c>
      <c r="U23" s="91">
        <v>41025</v>
      </c>
    </row>
    <row r="24" spans="1:21" ht="17.25" customHeight="1">
      <c r="A24" s="348"/>
      <c r="B24" s="348"/>
      <c r="C24" s="113"/>
      <c r="D24" s="83" t="s">
        <v>394</v>
      </c>
      <c r="E24" s="90">
        <v>10728574</v>
      </c>
      <c r="F24" s="91"/>
      <c r="G24" s="91">
        <v>10260222</v>
      </c>
      <c r="H24" s="91"/>
      <c r="I24" s="91">
        <v>9785843</v>
      </c>
      <c r="J24" s="91">
        <v>9306773</v>
      </c>
      <c r="K24" s="91">
        <v>8819387</v>
      </c>
      <c r="L24" s="78"/>
      <c r="M24" s="370"/>
      <c r="N24" s="355"/>
      <c r="O24" s="87"/>
      <c r="P24" s="92" t="s">
        <v>6</v>
      </c>
      <c r="Q24" s="90">
        <v>25189365</v>
      </c>
      <c r="R24" s="91">
        <v>24015109</v>
      </c>
      <c r="S24" s="91">
        <v>22777903</v>
      </c>
      <c r="T24" s="91">
        <v>21551486</v>
      </c>
      <c r="U24" s="91">
        <v>20255876</v>
      </c>
    </row>
    <row r="25" spans="1:21" ht="17.25" customHeight="1">
      <c r="A25" s="347" t="s">
        <v>397</v>
      </c>
      <c r="B25" s="348"/>
      <c r="C25" s="113"/>
      <c r="D25" s="83" t="s">
        <v>72</v>
      </c>
      <c r="E25" s="90">
        <v>1819</v>
      </c>
      <c r="F25" s="91"/>
      <c r="G25" s="91">
        <v>1757</v>
      </c>
      <c r="H25" s="91"/>
      <c r="I25" s="91">
        <v>1693</v>
      </c>
      <c r="J25" s="91">
        <v>1637</v>
      </c>
      <c r="K25" s="91">
        <v>1583</v>
      </c>
      <c r="L25" s="78"/>
      <c r="M25" s="370"/>
      <c r="N25" s="355" t="s">
        <v>76</v>
      </c>
      <c r="O25" s="87"/>
      <c r="P25" s="92" t="s">
        <v>5</v>
      </c>
      <c r="Q25" s="90">
        <v>3368</v>
      </c>
      <c r="R25" s="91">
        <v>2896</v>
      </c>
      <c r="S25" s="91">
        <v>2487</v>
      </c>
      <c r="T25" s="91">
        <v>2109</v>
      </c>
      <c r="U25" s="91">
        <v>1804</v>
      </c>
    </row>
    <row r="26" spans="1:21" ht="17.25" customHeight="1">
      <c r="A26" s="348"/>
      <c r="B26" s="348"/>
      <c r="C26" s="113"/>
      <c r="D26" s="83" t="s">
        <v>394</v>
      </c>
      <c r="E26" s="90">
        <v>2188452</v>
      </c>
      <c r="F26" s="91"/>
      <c r="G26" s="91">
        <v>2118003</v>
      </c>
      <c r="H26" s="91"/>
      <c r="I26" s="91">
        <v>2039180</v>
      </c>
      <c r="J26" s="91">
        <v>1970801</v>
      </c>
      <c r="K26" s="91">
        <v>1899121</v>
      </c>
      <c r="L26" s="78"/>
      <c r="M26" s="370"/>
      <c r="N26" s="360"/>
      <c r="O26" s="87"/>
      <c r="P26" s="92" t="s">
        <v>6</v>
      </c>
      <c r="Q26" s="90">
        <v>1392331</v>
      </c>
      <c r="R26" s="91">
        <v>1204157</v>
      </c>
      <c r="S26" s="91">
        <v>1034095</v>
      </c>
      <c r="T26" s="91">
        <v>876922</v>
      </c>
      <c r="U26" s="91">
        <v>750103</v>
      </c>
    </row>
    <row r="27" spans="1:21" ht="17.25" customHeight="1">
      <c r="A27" s="347" t="s">
        <v>398</v>
      </c>
      <c r="B27" s="348"/>
      <c r="C27" s="87"/>
      <c r="D27" s="83" t="s">
        <v>72</v>
      </c>
      <c r="E27" s="90">
        <v>9319</v>
      </c>
      <c r="F27" s="91"/>
      <c r="G27" s="91">
        <v>8995</v>
      </c>
      <c r="H27" s="91"/>
      <c r="I27" s="91">
        <v>8688</v>
      </c>
      <c r="J27" s="91">
        <v>8372</v>
      </c>
      <c r="K27" s="91">
        <v>8073</v>
      </c>
      <c r="L27" s="78"/>
      <c r="M27" s="370"/>
      <c r="N27" s="355" t="s">
        <v>77</v>
      </c>
      <c r="O27" s="87"/>
      <c r="P27" s="92" t="s">
        <v>5</v>
      </c>
      <c r="Q27" s="90">
        <v>22049</v>
      </c>
      <c r="R27" s="91">
        <v>21300</v>
      </c>
      <c r="S27" s="91">
        <v>20586</v>
      </c>
      <c r="T27" s="91">
        <v>19887</v>
      </c>
      <c r="U27" s="91">
        <v>19117</v>
      </c>
    </row>
    <row r="28" spans="1:21" ht="17.25" customHeight="1">
      <c r="A28" s="372" t="s">
        <v>78</v>
      </c>
      <c r="B28" s="373"/>
      <c r="C28" s="11"/>
      <c r="D28" s="83" t="s">
        <v>394</v>
      </c>
      <c r="E28" s="90">
        <v>9314764</v>
      </c>
      <c r="F28" s="91"/>
      <c r="G28" s="91">
        <v>9064478</v>
      </c>
      <c r="H28" s="91"/>
      <c r="I28" s="91">
        <v>8777474</v>
      </c>
      <c r="J28" s="91">
        <v>8476807</v>
      </c>
      <c r="K28" s="91">
        <v>8198850</v>
      </c>
      <c r="L28" s="78"/>
      <c r="M28" s="370"/>
      <c r="N28" s="355"/>
      <c r="O28" s="87"/>
      <c r="P28" s="92" t="s">
        <v>6</v>
      </c>
      <c r="Q28" s="90">
        <v>4970035</v>
      </c>
      <c r="R28" s="91">
        <v>4849289</v>
      </c>
      <c r="S28" s="91">
        <v>4707778</v>
      </c>
      <c r="T28" s="91">
        <v>4557683</v>
      </c>
      <c r="U28" s="91">
        <v>4396613</v>
      </c>
    </row>
    <row r="29" spans="1:21" ht="17.25" customHeight="1">
      <c r="A29" s="347" t="s">
        <v>79</v>
      </c>
      <c r="B29" s="348"/>
      <c r="C29" s="113"/>
      <c r="D29" s="83" t="s">
        <v>80</v>
      </c>
      <c r="E29" s="90">
        <v>1609</v>
      </c>
      <c r="F29" s="91"/>
      <c r="G29" s="91">
        <v>1539</v>
      </c>
      <c r="H29" s="91"/>
      <c r="I29" s="91">
        <v>1486</v>
      </c>
      <c r="J29" s="91">
        <v>1425</v>
      </c>
      <c r="K29" s="91">
        <v>1371</v>
      </c>
      <c r="M29" s="370"/>
      <c r="N29" s="355" t="s">
        <v>81</v>
      </c>
      <c r="O29" s="87"/>
      <c r="P29" s="92" t="s">
        <v>5</v>
      </c>
      <c r="Q29" s="90">
        <v>86299</v>
      </c>
      <c r="R29" s="91">
        <v>96834</v>
      </c>
      <c r="S29" s="91">
        <v>108197</v>
      </c>
      <c r="T29" s="91">
        <v>119601</v>
      </c>
      <c r="U29" s="91">
        <v>130699</v>
      </c>
    </row>
    <row r="30" spans="1:21" ht="17.25" customHeight="1">
      <c r="A30" s="348"/>
      <c r="B30" s="348"/>
      <c r="C30" s="113"/>
      <c r="D30" s="83" t="s">
        <v>394</v>
      </c>
      <c r="E30" s="90">
        <v>382420</v>
      </c>
      <c r="F30" s="91"/>
      <c r="G30" s="91">
        <v>368792</v>
      </c>
      <c r="H30" s="91"/>
      <c r="I30" s="91">
        <v>355789</v>
      </c>
      <c r="J30" s="91">
        <v>341037</v>
      </c>
      <c r="K30" s="91">
        <v>331882</v>
      </c>
      <c r="L30" s="80"/>
      <c r="M30" s="371"/>
      <c r="N30" s="360"/>
      <c r="O30" s="87"/>
      <c r="P30" s="92" t="s">
        <v>6</v>
      </c>
      <c r="Q30" s="90">
        <v>59119283</v>
      </c>
      <c r="R30" s="91">
        <v>67175006</v>
      </c>
      <c r="S30" s="91">
        <v>75565365</v>
      </c>
      <c r="T30" s="91">
        <v>83925304</v>
      </c>
      <c r="U30" s="91">
        <v>92013072</v>
      </c>
    </row>
    <row r="31" spans="1:21" ht="17.25" customHeight="1">
      <c r="A31" s="361" t="s">
        <v>82</v>
      </c>
      <c r="B31" s="348"/>
      <c r="C31" s="113"/>
      <c r="D31" s="83" t="s">
        <v>80</v>
      </c>
      <c r="E31" s="90">
        <v>96388</v>
      </c>
      <c r="F31" s="91"/>
      <c r="G31" s="91">
        <v>104999</v>
      </c>
      <c r="H31" s="91"/>
      <c r="I31" s="91">
        <v>114280</v>
      </c>
      <c r="J31" s="91">
        <v>125891</v>
      </c>
      <c r="K31" s="91">
        <v>137604</v>
      </c>
      <c r="L31" s="80"/>
      <c r="M31" s="150"/>
      <c r="N31" s="151"/>
      <c r="O31" s="117"/>
      <c r="P31" s="118"/>
      <c r="Q31" s="90"/>
      <c r="R31" s="91"/>
      <c r="S31" s="91"/>
      <c r="T31" s="91"/>
      <c r="U31" s="91"/>
    </row>
    <row r="32" spans="1:21" ht="17.25" customHeight="1">
      <c r="A32" s="348"/>
      <c r="B32" s="348"/>
      <c r="C32" s="113"/>
      <c r="D32" s="83" t="s">
        <v>394</v>
      </c>
      <c r="E32" s="90">
        <v>90640808</v>
      </c>
      <c r="F32" s="91"/>
      <c r="G32" s="91">
        <v>97139181</v>
      </c>
      <c r="H32" s="91"/>
      <c r="I32" s="91">
        <v>103303650</v>
      </c>
      <c r="J32" s="91">
        <v>109339647</v>
      </c>
      <c r="K32" s="91">
        <v>118332826</v>
      </c>
      <c r="L32" s="80"/>
      <c r="M32" s="369" t="s">
        <v>399</v>
      </c>
      <c r="N32" s="355" t="s">
        <v>83</v>
      </c>
      <c r="O32" s="87"/>
      <c r="P32" s="92" t="s">
        <v>5</v>
      </c>
      <c r="Q32" s="90">
        <v>2452</v>
      </c>
      <c r="R32" s="91">
        <v>2317</v>
      </c>
      <c r="S32" s="91">
        <v>2169</v>
      </c>
      <c r="T32" s="91">
        <v>2043</v>
      </c>
      <c r="U32" s="91">
        <v>1945</v>
      </c>
    </row>
    <row r="33" spans="1:21" ht="17.25" customHeight="1">
      <c r="A33" s="361" t="s">
        <v>84</v>
      </c>
      <c r="B33" s="348"/>
      <c r="C33" s="113"/>
      <c r="D33" s="83" t="s">
        <v>80</v>
      </c>
      <c r="E33" s="90">
        <v>2334</v>
      </c>
      <c r="F33" s="91"/>
      <c r="G33" s="91">
        <v>2590</v>
      </c>
      <c r="H33" s="91"/>
      <c r="I33" s="91">
        <v>2773</v>
      </c>
      <c r="J33" s="91">
        <v>2961</v>
      </c>
      <c r="K33" s="91">
        <v>3155</v>
      </c>
      <c r="L33" s="80"/>
      <c r="M33" s="370"/>
      <c r="N33" s="355"/>
      <c r="O33" s="87"/>
      <c r="P33" s="92" t="s">
        <v>6</v>
      </c>
      <c r="Q33" s="90">
        <v>2223124</v>
      </c>
      <c r="R33" s="91">
        <v>2111370</v>
      </c>
      <c r="S33" s="91">
        <v>1977657</v>
      </c>
      <c r="T33" s="91">
        <v>1860752</v>
      </c>
      <c r="U33" s="91">
        <v>1772056</v>
      </c>
    </row>
    <row r="34" spans="1:21" ht="17.25" customHeight="1">
      <c r="A34" s="348"/>
      <c r="B34" s="348"/>
      <c r="C34" s="113"/>
      <c r="D34" s="83" t="s">
        <v>394</v>
      </c>
      <c r="E34" s="90">
        <v>1733920</v>
      </c>
      <c r="F34" s="91"/>
      <c r="G34" s="91">
        <v>1920775</v>
      </c>
      <c r="H34" s="91"/>
      <c r="I34" s="91">
        <v>2042510</v>
      </c>
      <c r="J34" s="91">
        <v>2182034</v>
      </c>
      <c r="K34" s="91">
        <v>2313049</v>
      </c>
      <c r="L34" s="80"/>
      <c r="M34" s="370"/>
      <c r="N34" s="355" t="s">
        <v>85</v>
      </c>
      <c r="O34" s="87"/>
      <c r="P34" s="92" t="s">
        <v>5</v>
      </c>
      <c r="Q34" s="90">
        <v>12086</v>
      </c>
      <c r="R34" s="91">
        <v>12608</v>
      </c>
      <c r="S34" s="91">
        <v>12980</v>
      </c>
      <c r="T34" s="91">
        <v>13344</v>
      </c>
      <c r="U34" s="91">
        <v>13750</v>
      </c>
    </row>
    <row r="35" spans="1:21" ht="17.25" customHeight="1">
      <c r="A35" s="361" t="s">
        <v>86</v>
      </c>
      <c r="B35" s="362"/>
      <c r="C35" s="113"/>
      <c r="D35" s="83" t="s">
        <v>80</v>
      </c>
      <c r="E35" s="90">
        <v>21054</v>
      </c>
      <c r="F35" s="91"/>
      <c r="G35" s="91">
        <v>23340</v>
      </c>
      <c r="H35" s="91"/>
      <c r="I35" s="91">
        <v>25209</v>
      </c>
      <c r="J35" s="91">
        <v>27004</v>
      </c>
      <c r="K35" s="91">
        <v>28729</v>
      </c>
      <c r="L35" s="80"/>
      <c r="M35" s="371"/>
      <c r="N35" s="360"/>
      <c r="O35" s="87"/>
      <c r="P35" s="92" t="s">
        <v>6</v>
      </c>
      <c r="Q35" s="90">
        <v>11049312</v>
      </c>
      <c r="R35" s="91">
        <v>11564661</v>
      </c>
      <c r="S35" s="91">
        <v>11856513</v>
      </c>
      <c r="T35" s="91">
        <v>12153641</v>
      </c>
      <c r="U35" s="91">
        <v>12478094</v>
      </c>
    </row>
    <row r="36" spans="1:21" ht="17.25" customHeight="1" thickBot="1">
      <c r="A36" s="363"/>
      <c r="B36" s="363"/>
      <c r="C36" s="152"/>
      <c r="D36" s="153" t="s">
        <v>87</v>
      </c>
      <c r="E36" s="90">
        <v>18260671</v>
      </c>
      <c r="F36" s="91"/>
      <c r="G36" s="91">
        <v>20379334</v>
      </c>
      <c r="H36" s="91"/>
      <c r="I36" s="91">
        <v>22125244</v>
      </c>
      <c r="J36" s="91">
        <v>23822617</v>
      </c>
      <c r="K36" s="91">
        <v>25492360</v>
      </c>
      <c r="L36" s="80"/>
      <c r="M36" s="150"/>
      <c r="N36" s="151"/>
      <c r="O36" s="117"/>
      <c r="P36" s="118"/>
      <c r="Q36" s="90"/>
      <c r="R36" s="91"/>
      <c r="S36" s="91"/>
      <c r="T36" s="91"/>
      <c r="U36" s="91"/>
    </row>
    <row r="37" spans="1:21" ht="17.25" customHeight="1" thickTop="1">
      <c r="A37" s="374" t="s">
        <v>88</v>
      </c>
      <c r="B37" s="375"/>
      <c r="C37" s="154"/>
      <c r="D37" s="155" t="s">
        <v>80</v>
      </c>
      <c r="E37" s="156">
        <v>97</v>
      </c>
      <c r="F37" s="157"/>
      <c r="G37" s="157">
        <v>99</v>
      </c>
      <c r="H37" s="157"/>
      <c r="I37" s="157">
        <v>110</v>
      </c>
      <c r="J37" s="157">
        <v>105</v>
      </c>
      <c r="K37" s="157">
        <v>75</v>
      </c>
      <c r="L37" s="80"/>
      <c r="M37" s="369" t="s">
        <v>89</v>
      </c>
      <c r="N37" s="355" t="s">
        <v>90</v>
      </c>
      <c r="O37" s="87"/>
      <c r="P37" s="92" t="s">
        <v>5</v>
      </c>
      <c r="Q37" s="90">
        <v>28</v>
      </c>
      <c r="R37" s="91">
        <v>27</v>
      </c>
      <c r="S37" s="91">
        <v>14</v>
      </c>
      <c r="T37" s="91">
        <v>9</v>
      </c>
      <c r="U37" s="91">
        <v>5</v>
      </c>
    </row>
    <row r="38" spans="1:21" ht="17.25" customHeight="1">
      <c r="A38" s="376"/>
      <c r="B38" s="376"/>
      <c r="C38" s="158"/>
      <c r="D38" s="159" t="s">
        <v>87</v>
      </c>
      <c r="E38" s="142">
        <v>26983</v>
      </c>
      <c r="F38" s="143"/>
      <c r="G38" s="143">
        <v>25800</v>
      </c>
      <c r="H38" s="143"/>
      <c r="I38" s="143">
        <v>30567</v>
      </c>
      <c r="J38" s="143">
        <v>28965</v>
      </c>
      <c r="K38" s="143">
        <v>15044</v>
      </c>
      <c r="L38" s="80"/>
      <c r="M38" s="370"/>
      <c r="N38" s="355"/>
      <c r="O38" s="87"/>
      <c r="P38" s="92" t="s">
        <v>6</v>
      </c>
      <c r="Q38" s="90">
        <v>26986</v>
      </c>
      <c r="R38" s="91">
        <v>26110</v>
      </c>
      <c r="S38" s="91">
        <v>13573</v>
      </c>
      <c r="T38" s="91">
        <v>9089</v>
      </c>
      <c r="U38" s="91">
        <v>4946</v>
      </c>
    </row>
    <row r="39" spans="1:21" ht="17.25" customHeight="1">
      <c r="A39" s="144" t="s">
        <v>91</v>
      </c>
      <c r="C39" s="114"/>
      <c r="D39" s="114"/>
      <c r="E39" s="91"/>
      <c r="F39" s="91"/>
      <c r="G39" s="78"/>
      <c r="H39" s="78"/>
      <c r="I39" s="87"/>
      <c r="J39" s="87"/>
      <c r="K39" s="114"/>
      <c r="L39" s="80"/>
      <c r="M39" s="370"/>
      <c r="N39" s="355" t="s">
        <v>92</v>
      </c>
      <c r="O39" s="87"/>
      <c r="P39" s="92" t="s">
        <v>5</v>
      </c>
      <c r="Q39" s="90">
        <v>563</v>
      </c>
      <c r="R39" s="91">
        <v>567</v>
      </c>
      <c r="S39" s="91">
        <v>546</v>
      </c>
      <c r="T39" s="91">
        <v>526</v>
      </c>
      <c r="U39" s="91">
        <v>500</v>
      </c>
    </row>
    <row r="40" spans="1:21" ht="17.25" customHeight="1">
      <c r="A40" s="101" t="s">
        <v>93</v>
      </c>
      <c r="C40" s="114"/>
      <c r="D40" s="114"/>
      <c r="E40" s="91"/>
      <c r="F40" s="91"/>
      <c r="G40" s="78"/>
      <c r="H40" s="78"/>
      <c r="I40" s="87"/>
      <c r="J40" s="87"/>
      <c r="K40" s="114"/>
      <c r="L40" s="80"/>
      <c r="M40" s="370"/>
      <c r="N40" s="360"/>
      <c r="O40" s="87"/>
      <c r="P40" s="92" t="s">
        <v>6</v>
      </c>
      <c r="Q40" s="90">
        <v>294171</v>
      </c>
      <c r="R40" s="91">
        <v>294154</v>
      </c>
      <c r="S40" s="91">
        <v>279868</v>
      </c>
      <c r="T40" s="91">
        <v>265961</v>
      </c>
      <c r="U40" s="91">
        <v>249243</v>
      </c>
    </row>
    <row r="41" spans="1:21" ht="17.25" customHeight="1">
      <c r="A41" s="101" t="s">
        <v>66</v>
      </c>
      <c r="C41" s="87"/>
      <c r="D41" s="113"/>
      <c r="E41" s="91"/>
      <c r="F41" s="91"/>
      <c r="G41" s="78"/>
      <c r="H41" s="78"/>
      <c r="I41" s="105"/>
      <c r="J41" s="105"/>
      <c r="K41" s="105"/>
      <c r="L41" s="80"/>
      <c r="M41" s="370"/>
      <c r="N41" s="355" t="s">
        <v>94</v>
      </c>
      <c r="O41" s="87"/>
      <c r="P41" s="92" t="s">
        <v>5</v>
      </c>
      <c r="Q41" s="111" t="s">
        <v>7</v>
      </c>
      <c r="R41" s="112" t="s">
        <v>7</v>
      </c>
      <c r="S41" s="112" t="s">
        <v>7</v>
      </c>
      <c r="T41" s="112" t="s">
        <v>7</v>
      </c>
      <c r="U41" s="112" t="s">
        <v>7</v>
      </c>
    </row>
    <row r="42" spans="11:21" ht="17.25" customHeight="1">
      <c r="K42" s="87"/>
      <c r="L42" s="80"/>
      <c r="M42" s="370"/>
      <c r="N42" s="355"/>
      <c r="O42" s="87"/>
      <c r="P42" s="92" t="s">
        <v>6</v>
      </c>
      <c r="Q42" s="111" t="s">
        <v>7</v>
      </c>
      <c r="R42" s="112" t="s">
        <v>7</v>
      </c>
      <c r="S42" s="112" t="s">
        <v>7</v>
      </c>
      <c r="T42" s="112" t="s">
        <v>7</v>
      </c>
      <c r="U42" s="112" t="s">
        <v>7</v>
      </c>
    </row>
    <row r="43" spans="11:21" ht="17.25" customHeight="1">
      <c r="K43" s="87"/>
      <c r="L43" s="80"/>
      <c r="M43" s="370"/>
      <c r="N43" s="355" t="s">
        <v>95</v>
      </c>
      <c r="O43" s="87"/>
      <c r="P43" s="92" t="s">
        <v>5</v>
      </c>
      <c r="Q43" s="90">
        <v>2490</v>
      </c>
      <c r="R43" s="91">
        <v>3003</v>
      </c>
      <c r="S43" s="91">
        <v>2982</v>
      </c>
      <c r="T43" s="91">
        <v>2950</v>
      </c>
      <c r="U43" s="91">
        <v>2949</v>
      </c>
    </row>
    <row r="44" spans="12:21" ht="17.25" customHeight="1" thickBot="1">
      <c r="L44" s="80"/>
      <c r="M44" s="377"/>
      <c r="N44" s="378"/>
      <c r="O44" s="87"/>
      <c r="P44" s="92" t="s">
        <v>6</v>
      </c>
      <c r="Q44" s="90">
        <v>1936951</v>
      </c>
      <c r="R44" s="91">
        <v>2341304</v>
      </c>
      <c r="S44" s="91">
        <v>2330300</v>
      </c>
      <c r="T44" s="91">
        <v>2315361</v>
      </c>
      <c r="U44" s="91">
        <v>2325046</v>
      </c>
    </row>
    <row r="45" spans="1:21" ht="17.25" customHeight="1" thickTop="1">
      <c r="A45" s="333" t="s">
        <v>96</v>
      </c>
      <c r="B45" s="334"/>
      <c r="C45" s="334"/>
      <c r="D45" s="334"/>
      <c r="E45" s="334"/>
      <c r="F45" s="334"/>
      <c r="G45" s="334"/>
      <c r="H45" s="334"/>
      <c r="I45" s="334"/>
      <c r="J45" s="334"/>
      <c r="K45" s="79"/>
      <c r="L45" s="80"/>
      <c r="M45" s="101"/>
      <c r="N45" s="160" t="s">
        <v>97</v>
      </c>
      <c r="O45" s="154"/>
      <c r="P45" s="161"/>
      <c r="Q45" s="156"/>
      <c r="R45" s="157"/>
      <c r="S45" s="157"/>
      <c r="T45" s="157"/>
      <c r="U45" s="157"/>
    </row>
    <row r="46" spans="2:21" ht="17.25" customHeight="1" thickBot="1">
      <c r="B46" s="80"/>
      <c r="C46" s="80"/>
      <c r="D46" s="80"/>
      <c r="E46" s="80"/>
      <c r="F46" s="80"/>
      <c r="G46" s="80"/>
      <c r="H46" s="80"/>
      <c r="L46" s="80"/>
      <c r="M46" s="316" t="s">
        <v>98</v>
      </c>
      <c r="N46" s="337"/>
      <c r="O46" s="87"/>
      <c r="P46" s="92" t="s">
        <v>5</v>
      </c>
      <c r="Q46" s="90">
        <v>455</v>
      </c>
      <c r="R46" s="91">
        <v>422</v>
      </c>
      <c r="S46" s="91">
        <v>447</v>
      </c>
      <c r="T46" s="91">
        <v>387</v>
      </c>
      <c r="U46" s="91">
        <v>380</v>
      </c>
    </row>
    <row r="47" spans="1:21" ht="17.25" customHeight="1">
      <c r="A47" s="325" t="s">
        <v>391</v>
      </c>
      <c r="B47" s="326"/>
      <c r="C47" s="326"/>
      <c r="D47" s="327"/>
      <c r="E47" s="305" t="s">
        <v>501</v>
      </c>
      <c r="F47" s="379" t="s">
        <v>99</v>
      </c>
      <c r="G47" s="326"/>
      <c r="H47" s="326"/>
      <c r="I47" s="327"/>
      <c r="J47" s="302" t="s">
        <v>501</v>
      </c>
      <c r="L47" s="80"/>
      <c r="M47" s="337"/>
      <c r="N47" s="337"/>
      <c r="O47" s="87"/>
      <c r="P47" s="92" t="s">
        <v>6</v>
      </c>
      <c r="Q47" s="90">
        <v>72825</v>
      </c>
      <c r="R47" s="91">
        <v>66499</v>
      </c>
      <c r="S47" s="91">
        <v>71980</v>
      </c>
      <c r="T47" s="91">
        <v>61184</v>
      </c>
      <c r="U47" s="91">
        <v>59852</v>
      </c>
    </row>
    <row r="48" spans="1:21" ht="17.25" customHeight="1">
      <c r="A48" s="380" t="s">
        <v>400</v>
      </c>
      <c r="B48" s="381" t="s">
        <v>100</v>
      </c>
      <c r="C48" s="382"/>
      <c r="D48" s="382"/>
      <c r="E48" s="162">
        <v>158</v>
      </c>
      <c r="F48" s="383" t="s">
        <v>101</v>
      </c>
      <c r="G48" s="385" t="s">
        <v>401</v>
      </c>
      <c r="H48" s="87"/>
      <c r="I48" s="163" t="s">
        <v>402</v>
      </c>
      <c r="J48" s="164">
        <f>SUM(J50,J52,J54)</f>
        <v>2632</v>
      </c>
      <c r="L48" s="80"/>
      <c r="M48" s="320" t="s">
        <v>102</v>
      </c>
      <c r="N48" s="318"/>
      <c r="O48" s="87"/>
      <c r="P48" s="92" t="s">
        <v>5</v>
      </c>
      <c r="Q48" s="90">
        <v>2149</v>
      </c>
      <c r="R48" s="91">
        <v>1728</v>
      </c>
      <c r="S48" s="91">
        <v>1376</v>
      </c>
      <c r="T48" s="91">
        <v>1085</v>
      </c>
      <c r="U48" s="91">
        <v>827</v>
      </c>
    </row>
    <row r="49" spans="1:21" ht="17.25" customHeight="1">
      <c r="A49" s="370"/>
      <c r="B49" s="391" t="s">
        <v>403</v>
      </c>
      <c r="C49" s="348"/>
      <c r="D49" s="362"/>
      <c r="E49" s="165">
        <v>168</v>
      </c>
      <c r="F49" s="384"/>
      <c r="G49" s="360"/>
      <c r="H49" s="114"/>
      <c r="I49" s="166" t="s">
        <v>103</v>
      </c>
      <c r="J49" s="164">
        <f>SUM(J51,J53,J55)</f>
        <v>3358960</v>
      </c>
      <c r="L49" s="80"/>
      <c r="M49" s="318"/>
      <c r="N49" s="318"/>
      <c r="O49" s="101"/>
      <c r="P49" s="92" t="s">
        <v>6</v>
      </c>
      <c r="Q49" s="90">
        <v>814184</v>
      </c>
      <c r="R49" s="91">
        <v>657508</v>
      </c>
      <c r="S49" s="91">
        <v>522652</v>
      </c>
      <c r="T49" s="91">
        <v>412814</v>
      </c>
      <c r="U49" s="91">
        <v>311679</v>
      </c>
    </row>
    <row r="50" spans="1:21" ht="17.25" customHeight="1">
      <c r="A50" s="370"/>
      <c r="B50" s="391" t="s">
        <v>404</v>
      </c>
      <c r="C50" s="348"/>
      <c r="D50" s="362"/>
      <c r="E50" s="167">
        <v>681</v>
      </c>
      <c r="F50" s="384"/>
      <c r="G50" s="355" t="s">
        <v>405</v>
      </c>
      <c r="H50" s="87"/>
      <c r="I50" s="163" t="s">
        <v>402</v>
      </c>
      <c r="J50" s="164">
        <v>972</v>
      </c>
      <c r="L50" s="80"/>
      <c r="M50" s="99"/>
      <c r="N50" s="99"/>
      <c r="O50" s="168"/>
      <c r="P50" s="100"/>
      <c r="Q50" s="143"/>
      <c r="R50" s="143"/>
      <c r="S50" s="143"/>
      <c r="T50" s="143"/>
      <c r="U50" s="143"/>
    </row>
    <row r="51" spans="1:17" ht="17.25" customHeight="1">
      <c r="A51" s="370"/>
      <c r="B51" s="392" t="s">
        <v>406</v>
      </c>
      <c r="C51" s="114"/>
      <c r="D51" s="113" t="s">
        <v>104</v>
      </c>
      <c r="E51" s="169">
        <v>285159</v>
      </c>
      <c r="F51" s="384"/>
      <c r="G51" s="360"/>
      <c r="H51" s="114"/>
      <c r="I51" s="166" t="s">
        <v>103</v>
      </c>
      <c r="J51" s="164">
        <v>61585</v>
      </c>
      <c r="L51" s="80"/>
      <c r="M51" s="101" t="s">
        <v>105</v>
      </c>
      <c r="O51" s="101"/>
      <c r="P51" s="101"/>
      <c r="Q51" s="101"/>
    </row>
    <row r="52" spans="1:13" ht="17.25" customHeight="1">
      <c r="A52" s="370"/>
      <c r="B52" s="393"/>
      <c r="C52" s="148"/>
      <c r="D52" s="113" t="s">
        <v>106</v>
      </c>
      <c r="E52" s="169">
        <v>292797</v>
      </c>
      <c r="F52" s="384"/>
      <c r="G52" s="355" t="s">
        <v>407</v>
      </c>
      <c r="H52" s="87"/>
      <c r="I52" s="163" t="s">
        <v>408</v>
      </c>
      <c r="J52" s="164">
        <v>353</v>
      </c>
      <c r="L52" s="80"/>
      <c r="M52" s="101" t="s">
        <v>66</v>
      </c>
    </row>
    <row r="53" spans="1:18" ht="17.25" customHeight="1">
      <c r="A53" s="370"/>
      <c r="B53" s="394"/>
      <c r="C53" s="148"/>
      <c r="D53" s="87" t="s">
        <v>107</v>
      </c>
      <c r="E53" s="169">
        <v>284169</v>
      </c>
      <c r="F53" s="384"/>
      <c r="G53" s="360"/>
      <c r="H53" s="114"/>
      <c r="I53" s="166" t="s">
        <v>103</v>
      </c>
      <c r="J53" s="164">
        <v>60852</v>
      </c>
      <c r="L53" s="80"/>
      <c r="M53" s="114"/>
      <c r="O53" s="101"/>
      <c r="P53" s="101"/>
      <c r="R53" s="101"/>
    </row>
    <row r="54" spans="1:13" ht="17.25" customHeight="1">
      <c r="A54" s="386" t="s">
        <v>409</v>
      </c>
      <c r="B54" s="387"/>
      <c r="C54" s="387"/>
      <c r="D54" s="387"/>
      <c r="E54" s="388">
        <v>539067</v>
      </c>
      <c r="F54" s="384"/>
      <c r="G54" s="355" t="s">
        <v>410</v>
      </c>
      <c r="H54" s="87"/>
      <c r="I54" s="163" t="s">
        <v>408</v>
      </c>
      <c r="J54" s="164">
        <v>1307</v>
      </c>
      <c r="L54" s="79"/>
      <c r="M54" s="12"/>
    </row>
    <row r="55" spans="1:17" ht="17.25" customHeight="1">
      <c r="A55" s="319"/>
      <c r="B55" s="319"/>
      <c r="C55" s="319"/>
      <c r="D55" s="319"/>
      <c r="E55" s="389"/>
      <c r="F55" s="384"/>
      <c r="G55" s="390"/>
      <c r="H55" s="114"/>
      <c r="I55" s="166" t="s">
        <v>103</v>
      </c>
      <c r="J55" s="164">
        <v>3236523</v>
      </c>
      <c r="M55" s="9"/>
      <c r="Q55" s="106"/>
    </row>
    <row r="56" spans="1:13" ht="15" customHeight="1">
      <c r="A56" s="81" t="s">
        <v>108</v>
      </c>
      <c r="B56" s="170"/>
      <c r="C56" s="171"/>
      <c r="D56" s="117"/>
      <c r="E56" s="164"/>
      <c r="F56" s="172"/>
      <c r="G56" s="144"/>
      <c r="H56" s="144"/>
      <c r="I56" s="144"/>
      <c r="J56" s="144"/>
      <c r="K56" s="101"/>
      <c r="L56" s="78"/>
      <c r="M56" s="173"/>
    </row>
    <row r="57" spans="1:13" ht="15" customHeight="1">
      <c r="A57" s="174" t="s">
        <v>109</v>
      </c>
      <c r="B57" s="101"/>
      <c r="C57" s="101"/>
      <c r="D57" s="101"/>
      <c r="E57" s="164"/>
      <c r="F57" s="175"/>
      <c r="G57" s="101"/>
      <c r="H57" s="101"/>
      <c r="K57" s="101"/>
      <c r="L57" s="101"/>
      <c r="M57" s="175"/>
    </row>
    <row r="58" spans="1:14" ht="15" customHeight="1">
      <c r="A58" s="174" t="s">
        <v>110</v>
      </c>
      <c r="B58" s="87"/>
      <c r="C58" s="87"/>
      <c r="D58" s="114"/>
      <c r="E58" s="164"/>
      <c r="F58" s="175"/>
      <c r="G58" s="101"/>
      <c r="H58" s="101"/>
      <c r="K58" s="101"/>
      <c r="L58" s="101"/>
      <c r="M58" s="79"/>
      <c r="N58" s="79"/>
    </row>
    <row r="59" spans="1:12" ht="17.25" customHeight="1">
      <c r="A59" s="175"/>
      <c r="B59" s="105"/>
      <c r="C59" s="105"/>
      <c r="D59" s="174"/>
      <c r="E59" s="176"/>
      <c r="F59" s="175"/>
      <c r="K59" s="101"/>
      <c r="L59" s="101"/>
    </row>
    <row r="60" spans="1:12" ht="17.25" customHeight="1">
      <c r="A60" s="175"/>
      <c r="B60" s="101"/>
      <c r="C60" s="101"/>
      <c r="D60" s="101"/>
      <c r="E60" s="101"/>
      <c r="F60" s="175"/>
      <c r="K60" s="101"/>
      <c r="L60" s="101"/>
    </row>
    <row r="61" spans="6:12" ht="17.25" customHeight="1">
      <c r="F61" s="164"/>
      <c r="L61" s="101"/>
    </row>
    <row r="62" spans="6:12" ht="17.25" customHeight="1">
      <c r="F62" s="176"/>
      <c r="L62" s="101"/>
    </row>
    <row r="63" ht="17.25" customHeight="1">
      <c r="L63" s="101"/>
    </row>
    <row r="64" ht="17.25" customHeight="1">
      <c r="L64" s="101"/>
    </row>
    <row r="65" ht="17.25" customHeight="1">
      <c r="L65" s="101"/>
    </row>
    <row r="66" ht="17.25" customHeight="1">
      <c r="L66" s="101"/>
    </row>
    <row r="67" ht="17.25" customHeight="1">
      <c r="L67" s="101"/>
    </row>
    <row r="68" ht="15" customHeight="1">
      <c r="L68" s="101"/>
    </row>
    <row r="69" ht="15" customHeight="1">
      <c r="L69" s="101"/>
    </row>
    <row r="70" ht="17.25" customHeight="1"/>
    <row r="71" ht="17.25" customHeight="1"/>
  </sheetData>
  <sheetProtection/>
  <mergeCells count="64">
    <mergeCell ref="M48:N49"/>
    <mergeCell ref="B49:D49"/>
    <mergeCell ref="B50:D50"/>
    <mergeCell ref="G50:G51"/>
    <mergeCell ref="B51:B53"/>
    <mergeCell ref="G52:G53"/>
    <mergeCell ref="F47:I47"/>
    <mergeCell ref="A48:A53"/>
    <mergeCell ref="B48:D48"/>
    <mergeCell ref="F48:F55"/>
    <mergeCell ref="G48:G49"/>
    <mergeCell ref="A54:D55"/>
    <mergeCell ref="E54:E55"/>
    <mergeCell ref="G54:G55"/>
    <mergeCell ref="A37:B38"/>
    <mergeCell ref="M37:M44"/>
    <mergeCell ref="N37:N38"/>
    <mergeCell ref="N39:N40"/>
    <mergeCell ref="N41:N42"/>
    <mergeCell ref="N43:N44"/>
    <mergeCell ref="A45:J45"/>
    <mergeCell ref="M46:N47"/>
    <mergeCell ref="A47:D47"/>
    <mergeCell ref="A28:B28"/>
    <mergeCell ref="A29:B30"/>
    <mergeCell ref="N29:N30"/>
    <mergeCell ref="A31:B32"/>
    <mergeCell ref="M32:M35"/>
    <mergeCell ref="N32:N33"/>
    <mergeCell ref="A33:B34"/>
    <mergeCell ref="N34:N35"/>
    <mergeCell ref="A35:B36"/>
    <mergeCell ref="A19:B20"/>
    <mergeCell ref="M20:N21"/>
    <mergeCell ref="A21:B22"/>
    <mergeCell ref="A23:B24"/>
    <mergeCell ref="M23:M30"/>
    <mergeCell ref="N23:N24"/>
    <mergeCell ref="A25:B26"/>
    <mergeCell ref="N25:N26"/>
    <mergeCell ref="A27:B27"/>
    <mergeCell ref="N27:N28"/>
    <mergeCell ref="A15:K15"/>
    <mergeCell ref="M15:U15"/>
    <mergeCell ref="A16:K16"/>
    <mergeCell ref="M16:U16"/>
    <mergeCell ref="A18:D18"/>
    <mergeCell ref="M18:P18"/>
    <mergeCell ref="F18:G18"/>
    <mergeCell ref="H18:I18"/>
    <mergeCell ref="A6:D6"/>
    <mergeCell ref="O6:P6"/>
    <mergeCell ref="N7:P7"/>
    <mergeCell ref="A8:D8"/>
    <mergeCell ref="O8:P8"/>
    <mergeCell ref="A10:D10"/>
    <mergeCell ref="A2:K2"/>
    <mergeCell ref="N2:U2"/>
    <mergeCell ref="A3:K3"/>
    <mergeCell ref="N3:U3"/>
    <mergeCell ref="A5:D5"/>
    <mergeCell ref="N5:P5"/>
    <mergeCell ref="F5:G5"/>
    <mergeCell ref="H5:I5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3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2.59765625" style="81" customWidth="1"/>
    <col min="2" max="2" width="13.59765625" style="81" customWidth="1"/>
    <col min="3" max="3" width="13.19921875" style="81" customWidth="1"/>
    <col min="4" max="7" width="9.59765625" style="81" customWidth="1"/>
    <col min="8" max="8" width="14.09765625" style="81" customWidth="1"/>
    <col min="9" max="9" width="9.59765625" style="81" customWidth="1"/>
    <col min="10" max="10" width="11.09765625" style="81" customWidth="1"/>
    <col min="11" max="11" width="9.59765625" style="81" customWidth="1"/>
    <col min="12" max="12" width="12" style="81" customWidth="1"/>
    <col min="13" max="13" width="9.59765625" style="81" customWidth="1"/>
    <col min="14" max="14" width="11.8984375" style="81" customWidth="1"/>
    <col min="15" max="15" width="9.59765625" style="81" customWidth="1"/>
    <col min="16" max="16" width="10.59765625" style="81" customWidth="1"/>
    <col min="17" max="17" width="13.19921875" style="81" customWidth="1"/>
    <col min="18" max="18" width="2.09765625" style="81" customWidth="1"/>
    <col min="19" max="19" width="8.59765625" style="81" customWidth="1"/>
    <col min="20" max="20" width="12.19921875" style="81" customWidth="1"/>
    <col min="21" max="21" width="13" style="81" customWidth="1"/>
    <col min="22" max="22" width="12.09765625" style="81" customWidth="1"/>
    <col min="23" max="23" width="12.19921875" style="81" customWidth="1"/>
    <col min="24" max="24" width="12.3984375" style="81" customWidth="1"/>
    <col min="25" max="25" width="13" style="81" customWidth="1"/>
    <col min="26" max="26" width="12.3984375" style="81" customWidth="1"/>
    <col min="27" max="28" width="11.59765625" style="81" customWidth="1"/>
    <col min="29" max="41" width="10.59765625" style="81" customWidth="1"/>
    <col min="42" max="16384" width="10.59765625" style="81" customWidth="1"/>
  </cols>
  <sheetData>
    <row r="1" spans="1:37" s="76" customFormat="1" ht="19.5" customHeight="1">
      <c r="A1" s="1" t="s">
        <v>111</v>
      </c>
      <c r="AA1" s="10" t="s">
        <v>112</v>
      </c>
      <c r="AK1" s="10"/>
    </row>
    <row r="2" spans="1:36" s="44" customFormat="1" ht="19.5" customHeight="1">
      <c r="A2" s="333" t="s">
        <v>113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75"/>
      <c r="Q2" s="333" t="s">
        <v>114</v>
      </c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73"/>
      <c r="AC2" s="225"/>
      <c r="AD2" s="74"/>
      <c r="AE2" s="74"/>
      <c r="AF2" s="74"/>
      <c r="AG2" s="74"/>
      <c r="AH2" s="74"/>
      <c r="AI2" s="43"/>
      <c r="AJ2" s="43"/>
    </row>
    <row r="3" spans="1:37" ht="19.5" customHeight="1">
      <c r="A3" s="335" t="s">
        <v>115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80"/>
      <c r="Q3" s="335" t="s">
        <v>411</v>
      </c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78"/>
      <c r="AC3" s="78"/>
      <c r="AD3" s="78"/>
      <c r="AE3" s="78"/>
      <c r="AF3" s="78"/>
      <c r="AG3" s="78"/>
      <c r="AH3" s="78"/>
      <c r="AI3" s="101"/>
      <c r="AJ3" s="101"/>
      <c r="AK3" s="108"/>
    </row>
    <row r="4" spans="15:37" ht="18" customHeight="1" thickBot="1">
      <c r="O4" s="312"/>
      <c r="AD4" s="177"/>
      <c r="AE4" s="177"/>
      <c r="AF4" s="177"/>
      <c r="AG4" s="177"/>
      <c r="AH4" s="177"/>
      <c r="AI4" s="177"/>
      <c r="AJ4" s="177"/>
      <c r="AK4" s="101"/>
    </row>
    <row r="5" spans="1:36" ht="18" customHeight="1">
      <c r="A5" s="404" t="s">
        <v>116</v>
      </c>
      <c r="B5" s="405"/>
      <c r="C5" s="406"/>
      <c r="D5" s="325" t="s">
        <v>117</v>
      </c>
      <c r="E5" s="325"/>
      <c r="F5" s="325"/>
      <c r="G5" s="325"/>
      <c r="H5" s="325"/>
      <c r="I5" s="328"/>
      <c r="J5" s="415" t="s">
        <v>118</v>
      </c>
      <c r="K5" s="325"/>
      <c r="L5" s="325"/>
      <c r="M5" s="325"/>
      <c r="N5" s="325"/>
      <c r="O5" s="325"/>
      <c r="P5" s="80"/>
      <c r="Q5" s="416" t="s">
        <v>119</v>
      </c>
      <c r="R5" s="397" t="s">
        <v>412</v>
      </c>
      <c r="S5" s="398"/>
      <c r="T5" s="401" t="s">
        <v>120</v>
      </c>
      <c r="U5" s="401" t="s">
        <v>121</v>
      </c>
      <c r="V5" s="401" t="s">
        <v>122</v>
      </c>
      <c r="W5" s="401" t="s">
        <v>123</v>
      </c>
      <c r="X5" s="401" t="s">
        <v>413</v>
      </c>
      <c r="Y5" s="419" t="s">
        <v>414</v>
      </c>
      <c r="Z5" s="420"/>
      <c r="AA5" s="397" t="s">
        <v>415</v>
      </c>
      <c r="AC5" s="101"/>
      <c r="AD5" s="101"/>
      <c r="AE5" s="101"/>
      <c r="AF5" s="101"/>
      <c r="AG5" s="101"/>
      <c r="AH5" s="101"/>
      <c r="AI5" s="101"/>
      <c r="AJ5" s="407"/>
    </row>
    <row r="6" spans="1:36" ht="18" customHeight="1">
      <c r="A6" s="407"/>
      <c r="B6" s="407"/>
      <c r="C6" s="408"/>
      <c r="D6" s="424" t="s">
        <v>124</v>
      </c>
      <c r="E6" s="425" t="s">
        <v>518</v>
      </c>
      <c r="F6" s="308" t="s">
        <v>519</v>
      </c>
      <c r="G6" s="308" t="s">
        <v>520</v>
      </c>
      <c r="H6" s="308" t="s">
        <v>522</v>
      </c>
      <c r="I6" s="425" t="s">
        <v>524</v>
      </c>
      <c r="J6" s="413" t="s">
        <v>124</v>
      </c>
      <c r="K6" s="425" t="s">
        <v>518</v>
      </c>
      <c r="L6" s="308" t="s">
        <v>519</v>
      </c>
      <c r="M6" s="308" t="s">
        <v>525</v>
      </c>
      <c r="N6" s="308" t="s">
        <v>526</v>
      </c>
      <c r="O6" s="428" t="s">
        <v>527</v>
      </c>
      <c r="P6" s="80"/>
      <c r="Q6" s="417"/>
      <c r="R6" s="393"/>
      <c r="S6" s="399"/>
      <c r="T6" s="402"/>
      <c r="U6" s="402"/>
      <c r="V6" s="402"/>
      <c r="W6" s="402"/>
      <c r="X6" s="402"/>
      <c r="Y6" s="421"/>
      <c r="Z6" s="422"/>
      <c r="AA6" s="411"/>
      <c r="AC6" s="177"/>
      <c r="AD6" s="148"/>
      <c r="AE6" s="148"/>
      <c r="AF6" s="148"/>
      <c r="AG6" s="429"/>
      <c r="AH6" s="429"/>
      <c r="AI6" s="429"/>
      <c r="AJ6" s="423"/>
    </row>
    <row r="7" spans="1:36" ht="18" customHeight="1">
      <c r="A7" s="409"/>
      <c r="B7" s="409"/>
      <c r="C7" s="410"/>
      <c r="D7" s="418"/>
      <c r="E7" s="426"/>
      <c r="F7" s="180">
        <v>29</v>
      </c>
      <c r="G7" s="180">
        <v>99</v>
      </c>
      <c r="H7" s="310" t="s">
        <v>523</v>
      </c>
      <c r="I7" s="426"/>
      <c r="J7" s="427"/>
      <c r="K7" s="426"/>
      <c r="L7" s="311">
        <v>29</v>
      </c>
      <c r="M7" s="180">
        <v>99</v>
      </c>
      <c r="N7" s="309" t="s">
        <v>521</v>
      </c>
      <c r="O7" s="412"/>
      <c r="P7" s="80"/>
      <c r="Q7" s="417"/>
      <c r="R7" s="393"/>
      <c r="S7" s="399"/>
      <c r="T7" s="402"/>
      <c r="U7" s="402"/>
      <c r="V7" s="402"/>
      <c r="W7" s="402"/>
      <c r="X7" s="402"/>
      <c r="Y7" s="413" t="s">
        <v>416</v>
      </c>
      <c r="Z7" s="413" t="s">
        <v>417</v>
      </c>
      <c r="AA7" s="411"/>
      <c r="AC7" s="177"/>
      <c r="AD7" s="177"/>
      <c r="AE7" s="177"/>
      <c r="AF7" s="177"/>
      <c r="AG7" s="177"/>
      <c r="AH7" s="177"/>
      <c r="AI7" s="430"/>
      <c r="AJ7" s="423"/>
    </row>
    <row r="8" spans="1:36" ht="18" customHeight="1">
      <c r="A8" s="395" t="s">
        <v>496</v>
      </c>
      <c r="B8" s="395"/>
      <c r="C8" s="396"/>
      <c r="D8" s="182">
        <f>SUM(E8:I8)</f>
        <v>22920</v>
      </c>
      <c r="E8" s="182">
        <v>13215</v>
      </c>
      <c r="F8" s="182">
        <v>7739</v>
      </c>
      <c r="G8" s="182">
        <v>1480</v>
      </c>
      <c r="H8" s="182">
        <v>438</v>
      </c>
      <c r="I8" s="182">
        <v>48</v>
      </c>
      <c r="J8" s="182">
        <f>SUM(K8:O8)</f>
        <v>319897</v>
      </c>
      <c r="K8" s="182">
        <v>23324</v>
      </c>
      <c r="L8" s="182">
        <v>86415</v>
      </c>
      <c r="M8" s="182">
        <v>76522</v>
      </c>
      <c r="N8" s="182">
        <v>84876</v>
      </c>
      <c r="O8" s="182">
        <v>48760</v>
      </c>
      <c r="P8" s="80"/>
      <c r="Q8" s="418"/>
      <c r="R8" s="394"/>
      <c r="S8" s="400"/>
      <c r="T8" s="403"/>
      <c r="U8" s="403"/>
      <c r="V8" s="403"/>
      <c r="W8" s="403"/>
      <c r="X8" s="403"/>
      <c r="Y8" s="414"/>
      <c r="Z8" s="414"/>
      <c r="AA8" s="412"/>
      <c r="AC8" s="177"/>
      <c r="AD8" s="177"/>
      <c r="AE8" s="177"/>
      <c r="AF8" s="177"/>
      <c r="AG8" s="177"/>
      <c r="AH8" s="177"/>
      <c r="AI8" s="148"/>
      <c r="AJ8" s="179"/>
    </row>
    <row r="9" spans="1:36" ht="18" customHeight="1">
      <c r="A9" s="431" t="s">
        <v>502</v>
      </c>
      <c r="B9" s="430"/>
      <c r="C9" s="432"/>
      <c r="D9" s="184">
        <f>SUM(E9:I9)</f>
        <v>22641</v>
      </c>
      <c r="E9" s="184">
        <v>13008</v>
      </c>
      <c r="F9" s="184">
        <v>7689</v>
      </c>
      <c r="G9" s="184">
        <v>1455</v>
      </c>
      <c r="H9" s="184">
        <v>439</v>
      </c>
      <c r="I9" s="184">
        <v>50</v>
      </c>
      <c r="J9" s="184">
        <f>SUM(K9:O9)</f>
        <v>318082</v>
      </c>
      <c r="K9" s="184">
        <v>23176</v>
      </c>
      <c r="L9" s="184">
        <v>86054</v>
      </c>
      <c r="M9" s="184">
        <v>74669</v>
      </c>
      <c r="N9" s="184">
        <v>84932</v>
      </c>
      <c r="O9" s="184">
        <v>49251</v>
      </c>
      <c r="P9" s="80"/>
      <c r="Q9" s="185"/>
      <c r="R9" s="186"/>
      <c r="S9" s="131"/>
      <c r="T9" s="187" t="s">
        <v>125</v>
      </c>
      <c r="U9" s="187" t="s">
        <v>126</v>
      </c>
      <c r="V9" s="187" t="s">
        <v>127</v>
      </c>
      <c r="W9" s="187" t="s">
        <v>128</v>
      </c>
      <c r="X9" s="187" t="s">
        <v>128</v>
      </c>
      <c r="Y9" s="187" t="s">
        <v>128</v>
      </c>
      <c r="Z9" s="187" t="s">
        <v>128</v>
      </c>
      <c r="AA9" s="187" t="s">
        <v>128</v>
      </c>
      <c r="AC9" s="177"/>
      <c r="AD9" s="177"/>
      <c r="AE9" s="177"/>
      <c r="AF9" s="177"/>
      <c r="AG9" s="177"/>
      <c r="AH9" s="177"/>
      <c r="AI9" s="148"/>
      <c r="AJ9" s="179"/>
    </row>
    <row r="10" spans="1:36" ht="18" customHeight="1">
      <c r="A10" s="431" t="s">
        <v>503</v>
      </c>
      <c r="B10" s="430"/>
      <c r="C10" s="432"/>
      <c r="D10" s="184">
        <f>SUM(E10:I10)</f>
        <v>22664</v>
      </c>
      <c r="E10" s="184">
        <v>13132</v>
      </c>
      <c r="F10" s="184">
        <v>7575</v>
      </c>
      <c r="G10" s="184">
        <v>1463</v>
      </c>
      <c r="H10" s="184">
        <v>446</v>
      </c>
      <c r="I10" s="184">
        <v>48</v>
      </c>
      <c r="J10" s="184">
        <f>SUM(K10:O10)</f>
        <v>318514</v>
      </c>
      <c r="K10" s="184">
        <v>23123</v>
      </c>
      <c r="L10" s="184">
        <v>84414</v>
      </c>
      <c r="M10" s="184">
        <v>74967</v>
      </c>
      <c r="N10" s="184">
        <v>87609</v>
      </c>
      <c r="O10" s="184">
        <v>48401</v>
      </c>
      <c r="P10" s="80"/>
      <c r="Q10" s="313" t="s">
        <v>491</v>
      </c>
      <c r="R10" s="149"/>
      <c r="S10" s="91">
        <v>30534</v>
      </c>
      <c r="T10" s="91">
        <v>407415</v>
      </c>
      <c r="U10" s="91">
        <v>13333868</v>
      </c>
      <c r="V10" s="91">
        <v>7178769</v>
      </c>
      <c r="W10" s="91">
        <v>4734</v>
      </c>
      <c r="X10" s="91">
        <v>5768</v>
      </c>
      <c r="Y10" s="91">
        <v>8334449</v>
      </c>
      <c r="Z10" s="91">
        <v>625129</v>
      </c>
      <c r="AA10" s="91">
        <v>1937984</v>
      </c>
      <c r="AC10" s="177"/>
      <c r="AD10" s="177"/>
      <c r="AE10" s="177"/>
      <c r="AF10" s="177"/>
      <c r="AG10" s="177"/>
      <c r="AH10" s="177"/>
      <c r="AI10" s="148"/>
      <c r="AJ10" s="179"/>
    </row>
    <row r="11" spans="1:36" ht="18" customHeight="1">
      <c r="A11" s="431" t="s">
        <v>504</v>
      </c>
      <c r="B11" s="430"/>
      <c r="C11" s="432"/>
      <c r="D11" s="184">
        <f>SUM(E11:I11)</f>
        <v>22547</v>
      </c>
      <c r="E11" s="184">
        <v>13149</v>
      </c>
      <c r="F11" s="184">
        <v>7476</v>
      </c>
      <c r="G11" s="184">
        <v>1427</v>
      </c>
      <c r="H11" s="184">
        <v>444</v>
      </c>
      <c r="I11" s="184">
        <v>51</v>
      </c>
      <c r="J11" s="184">
        <f>SUM(K11:O11)</f>
        <v>313941</v>
      </c>
      <c r="K11" s="184">
        <v>22856</v>
      </c>
      <c r="L11" s="184">
        <v>83477</v>
      </c>
      <c r="M11" s="184">
        <v>73381</v>
      </c>
      <c r="N11" s="184">
        <v>86308</v>
      </c>
      <c r="O11" s="184">
        <v>47919</v>
      </c>
      <c r="P11" s="80"/>
      <c r="Q11" s="306" t="s">
        <v>502</v>
      </c>
      <c r="R11" s="188"/>
      <c r="S11" s="91">
        <v>30674</v>
      </c>
      <c r="T11" s="91">
        <v>424019</v>
      </c>
      <c r="U11" s="91">
        <v>12488078</v>
      </c>
      <c r="V11" s="91">
        <v>6895960</v>
      </c>
      <c r="W11" s="91">
        <v>4866</v>
      </c>
      <c r="X11" s="91">
        <v>5723</v>
      </c>
      <c r="Y11" s="91">
        <v>6521154</v>
      </c>
      <c r="Z11" s="91">
        <v>641864</v>
      </c>
      <c r="AA11" s="91">
        <v>1816277</v>
      </c>
      <c r="AC11" s="177"/>
      <c r="AD11" s="177"/>
      <c r="AE11" s="177"/>
      <c r="AF11" s="177"/>
      <c r="AG11" s="177"/>
      <c r="AH11" s="177"/>
      <c r="AI11" s="148"/>
      <c r="AJ11" s="179"/>
    </row>
    <row r="12" spans="1:36" ht="18" customHeight="1">
      <c r="A12" s="433" t="s">
        <v>505</v>
      </c>
      <c r="B12" s="330"/>
      <c r="C12" s="434"/>
      <c r="D12" s="561">
        <f>SUM(D14:D19,D43:D49,D51:D56)</f>
        <v>22376</v>
      </c>
      <c r="E12" s="562">
        <f aca="true" t="shared" si="0" ref="E12:O12">SUM(E14:E19,E43:E49,E51:E56)</f>
        <v>13157</v>
      </c>
      <c r="F12" s="562">
        <f t="shared" si="0"/>
        <v>7305</v>
      </c>
      <c r="G12" s="562">
        <f t="shared" si="0"/>
        <v>1414</v>
      </c>
      <c r="H12" s="562">
        <f t="shared" si="0"/>
        <v>447</v>
      </c>
      <c r="I12" s="562">
        <f t="shared" si="0"/>
        <v>53</v>
      </c>
      <c r="J12" s="562">
        <f t="shared" si="0"/>
        <v>314267</v>
      </c>
      <c r="K12" s="562">
        <f t="shared" si="0"/>
        <v>22704</v>
      </c>
      <c r="L12" s="562">
        <f t="shared" si="0"/>
        <v>81845</v>
      </c>
      <c r="M12" s="562">
        <f t="shared" si="0"/>
        <v>73087</v>
      </c>
      <c r="N12" s="562">
        <f t="shared" si="0"/>
        <v>87250</v>
      </c>
      <c r="O12" s="562">
        <f t="shared" si="0"/>
        <v>49381</v>
      </c>
      <c r="P12" s="80"/>
      <c r="Q12" s="306" t="s">
        <v>503</v>
      </c>
      <c r="R12" s="188"/>
      <c r="S12" s="91">
        <v>30485</v>
      </c>
      <c r="T12" s="91">
        <v>419465</v>
      </c>
      <c r="U12" s="91">
        <v>12549113</v>
      </c>
      <c r="V12" s="91">
        <v>6992616</v>
      </c>
      <c r="W12" s="91">
        <v>4989</v>
      </c>
      <c r="X12" s="91">
        <v>5788</v>
      </c>
      <c r="Y12" s="91">
        <v>3475336</v>
      </c>
      <c r="Z12" s="91">
        <v>603324</v>
      </c>
      <c r="AA12" s="91">
        <v>1839108</v>
      </c>
      <c r="AC12" s="101"/>
      <c r="AD12" s="101"/>
      <c r="AE12" s="101"/>
      <c r="AF12" s="101"/>
      <c r="AG12" s="101"/>
      <c r="AH12" s="101"/>
      <c r="AI12" s="101"/>
      <c r="AJ12" s="101"/>
    </row>
    <row r="13" spans="1:36" ht="18" customHeight="1">
      <c r="A13" s="148"/>
      <c r="B13" s="148"/>
      <c r="C13" s="183"/>
      <c r="D13" s="189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80"/>
      <c r="Q13" s="306" t="s">
        <v>504</v>
      </c>
      <c r="R13" s="188"/>
      <c r="S13" s="91">
        <v>29074</v>
      </c>
      <c r="T13" s="91">
        <v>468181</v>
      </c>
      <c r="U13" s="91">
        <v>12009483</v>
      </c>
      <c r="V13" s="91">
        <v>6711393</v>
      </c>
      <c r="W13" s="112" t="s">
        <v>130</v>
      </c>
      <c r="X13" s="112" t="s">
        <v>130</v>
      </c>
      <c r="Y13" s="91">
        <v>6308971</v>
      </c>
      <c r="Z13" s="91">
        <v>588477</v>
      </c>
      <c r="AA13" s="91">
        <v>1673501</v>
      </c>
      <c r="AC13" s="101"/>
      <c r="AD13" s="101"/>
      <c r="AE13" s="101"/>
      <c r="AF13" s="101"/>
      <c r="AG13" s="101"/>
      <c r="AH13" s="101"/>
      <c r="AI13" s="101"/>
      <c r="AJ13" s="101"/>
    </row>
    <row r="14" spans="1:36" ht="18" customHeight="1">
      <c r="A14" s="316" t="s">
        <v>129</v>
      </c>
      <c r="B14" s="316"/>
      <c r="C14" s="338"/>
      <c r="D14" s="558">
        <f>SUM(E14:I14)</f>
        <v>80</v>
      </c>
      <c r="E14" s="176">
        <v>53</v>
      </c>
      <c r="F14" s="176">
        <v>26</v>
      </c>
      <c r="G14" s="176">
        <v>1</v>
      </c>
      <c r="H14" s="191" t="s">
        <v>545</v>
      </c>
      <c r="I14" s="191" t="s">
        <v>545</v>
      </c>
      <c r="J14" s="184">
        <f>SUM(K14:O14)</f>
        <v>415</v>
      </c>
      <c r="K14" s="176">
        <v>90</v>
      </c>
      <c r="L14" s="176">
        <v>288</v>
      </c>
      <c r="M14" s="176">
        <v>37</v>
      </c>
      <c r="N14" s="191" t="s">
        <v>545</v>
      </c>
      <c r="O14" s="191" t="s">
        <v>545</v>
      </c>
      <c r="P14" s="80"/>
      <c r="Q14" s="226" t="s">
        <v>507</v>
      </c>
      <c r="R14" s="37"/>
      <c r="S14" s="227">
        <v>29722</v>
      </c>
      <c r="T14" s="227">
        <v>426769</v>
      </c>
      <c r="U14" s="227">
        <v>11473860</v>
      </c>
      <c r="V14" s="227">
        <v>6595454</v>
      </c>
      <c r="W14" s="227">
        <v>4491</v>
      </c>
      <c r="X14" s="227">
        <v>5779</v>
      </c>
      <c r="Y14" s="227">
        <v>10406269</v>
      </c>
      <c r="Z14" s="227">
        <v>746580</v>
      </c>
      <c r="AA14" s="227">
        <v>1669766</v>
      </c>
      <c r="AC14" s="101"/>
      <c r="AD14" s="101"/>
      <c r="AE14" s="101"/>
      <c r="AF14" s="101"/>
      <c r="AG14" s="101"/>
      <c r="AH14" s="101"/>
      <c r="AI14" s="101"/>
      <c r="AJ14" s="101"/>
    </row>
    <row r="15" spans="1:36" ht="18" customHeight="1">
      <c r="A15" s="320" t="s">
        <v>131</v>
      </c>
      <c r="B15" s="320"/>
      <c r="C15" s="338"/>
      <c r="D15" s="184">
        <f>SUM(E15:I15)</f>
        <v>49</v>
      </c>
      <c r="E15" s="184">
        <v>27</v>
      </c>
      <c r="F15" s="184">
        <v>16</v>
      </c>
      <c r="G15" s="184">
        <v>5</v>
      </c>
      <c r="H15" s="191">
        <v>1</v>
      </c>
      <c r="I15" s="191" t="s">
        <v>545</v>
      </c>
      <c r="J15" s="184">
        <f>SUM(K15:O15)</f>
        <v>598</v>
      </c>
      <c r="K15" s="184">
        <v>24</v>
      </c>
      <c r="L15" s="184">
        <v>190</v>
      </c>
      <c r="M15" s="184">
        <v>240</v>
      </c>
      <c r="N15" s="191">
        <v>144</v>
      </c>
      <c r="O15" s="191" t="s">
        <v>545</v>
      </c>
      <c r="P15" s="80"/>
      <c r="Q15" s="192"/>
      <c r="R15" s="193"/>
      <c r="S15" s="168"/>
      <c r="T15" s="168"/>
      <c r="U15" s="168"/>
      <c r="V15" s="168"/>
      <c r="W15" s="168"/>
      <c r="X15" s="168"/>
      <c r="Y15" s="168"/>
      <c r="Z15" s="168"/>
      <c r="AA15" s="168"/>
      <c r="AC15" s="101"/>
      <c r="AD15" s="101"/>
      <c r="AE15" s="101"/>
      <c r="AF15" s="101"/>
      <c r="AG15" s="101"/>
      <c r="AH15" s="101"/>
      <c r="AI15" s="101"/>
      <c r="AJ15" s="101"/>
    </row>
    <row r="16" spans="1:37" ht="18" customHeight="1">
      <c r="A16" s="316" t="s">
        <v>132</v>
      </c>
      <c r="B16" s="316"/>
      <c r="C16" s="338"/>
      <c r="D16" s="184">
        <f>SUM(E16:I16)</f>
        <v>12</v>
      </c>
      <c r="E16" s="176">
        <v>4</v>
      </c>
      <c r="F16" s="176">
        <v>6</v>
      </c>
      <c r="G16" s="176">
        <v>2</v>
      </c>
      <c r="H16" s="191" t="s">
        <v>545</v>
      </c>
      <c r="I16" s="191" t="s">
        <v>545</v>
      </c>
      <c r="J16" s="184">
        <f>SUM(K16:O16)</f>
        <v>175</v>
      </c>
      <c r="K16" s="176">
        <v>1</v>
      </c>
      <c r="L16" s="176">
        <v>59</v>
      </c>
      <c r="M16" s="176">
        <v>115</v>
      </c>
      <c r="N16" s="191" t="s">
        <v>545</v>
      </c>
      <c r="O16" s="191" t="s">
        <v>545</v>
      </c>
      <c r="P16" s="80"/>
      <c r="Q16" s="144" t="s">
        <v>418</v>
      </c>
      <c r="R16" s="144"/>
      <c r="S16" s="144"/>
      <c r="T16" s="144"/>
      <c r="U16" s="101"/>
      <c r="AD16" s="101"/>
      <c r="AE16" s="101"/>
      <c r="AF16" s="101"/>
      <c r="AG16" s="101"/>
      <c r="AH16" s="101"/>
      <c r="AI16" s="101"/>
      <c r="AJ16" s="101"/>
      <c r="AK16" s="101"/>
    </row>
    <row r="17" spans="1:37" ht="18" customHeight="1">
      <c r="A17" s="316" t="s">
        <v>133</v>
      </c>
      <c r="B17" s="316"/>
      <c r="C17" s="338"/>
      <c r="D17" s="184">
        <f>SUM(E17:I17)</f>
        <v>50</v>
      </c>
      <c r="E17" s="176">
        <v>26</v>
      </c>
      <c r="F17" s="176">
        <v>23</v>
      </c>
      <c r="G17" s="176">
        <v>1</v>
      </c>
      <c r="H17" s="191" t="s">
        <v>545</v>
      </c>
      <c r="I17" s="191" t="s">
        <v>545</v>
      </c>
      <c r="J17" s="184">
        <f>SUM(K17:O17)</f>
        <v>354</v>
      </c>
      <c r="K17" s="176">
        <v>49</v>
      </c>
      <c r="L17" s="176">
        <v>224</v>
      </c>
      <c r="M17" s="176">
        <v>81</v>
      </c>
      <c r="N17" s="191" t="s">
        <v>545</v>
      </c>
      <c r="O17" s="191" t="s">
        <v>545</v>
      </c>
      <c r="P17" s="80"/>
      <c r="AD17" s="101"/>
      <c r="AE17" s="101"/>
      <c r="AF17" s="101"/>
      <c r="AG17" s="101"/>
      <c r="AH17" s="101"/>
      <c r="AI17" s="101"/>
      <c r="AJ17" s="101"/>
      <c r="AK17" s="101"/>
    </row>
    <row r="18" spans="1:37" ht="18" customHeight="1">
      <c r="A18" s="316" t="s">
        <v>134</v>
      </c>
      <c r="B18" s="316"/>
      <c r="C18" s="338"/>
      <c r="D18" s="184">
        <f>SUM(E18:I18)</f>
        <v>3896</v>
      </c>
      <c r="E18" s="176">
        <v>2410</v>
      </c>
      <c r="F18" s="176">
        <v>1329</v>
      </c>
      <c r="G18" s="176">
        <v>125</v>
      </c>
      <c r="H18" s="176">
        <v>32</v>
      </c>
      <c r="I18" s="191" t="s">
        <v>545</v>
      </c>
      <c r="J18" s="184">
        <f>SUM(K18:O18)</f>
        <v>30375</v>
      </c>
      <c r="K18" s="176">
        <v>4066</v>
      </c>
      <c r="L18" s="176">
        <v>13886</v>
      </c>
      <c r="M18" s="176">
        <v>5997</v>
      </c>
      <c r="N18" s="176">
        <v>6426</v>
      </c>
      <c r="O18" s="191" t="s">
        <v>545</v>
      </c>
      <c r="P18" s="80"/>
      <c r="Q18" s="333" t="s">
        <v>135</v>
      </c>
      <c r="R18" s="333"/>
      <c r="S18" s="333"/>
      <c r="T18" s="333"/>
      <c r="U18" s="333"/>
      <c r="V18" s="333"/>
      <c r="W18" s="333"/>
      <c r="X18" s="333"/>
      <c r="Y18" s="333"/>
      <c r="Z18" s="333"/>
      <c r="AD18" s="101"/>
      <c r="AE18" s="101"/>
      <c r="AF18" s="101"/>
      <c r="AG18" s="101"/>
      <c r="AH18" s="101"/>
      <c r="AI18" s="101"/>
      <c r="AJ18" s="101"/>
      <c r="AK18" s="101"/>
    </row>
    <row r="19" spans="1:37" ht="18" customHeight="1">
      <c r="A19" s="316" t="s">
        <v>136</v>
      </c>
      <c r="B19" s="316"/>
      <c r="C19" s="338"/>
      <c r="D19" s="557">
        <f>SUM(D20:D42)</f>
        <v>4687</v>
      </c>
      <c r="E19" s="176">
        <f aca="true" t="shared" si="1" ref="E19:O19">SUM(E20:E42)</f>
        <v>2526</v>
      </c>
      <c r="F19" s="176">
        <f t="shared" si="1"/>
        <v>1617</v>
      </c>
      <c r="G19" s="176">
        <f t="shared" si="1"/>
        <v>401</v>
      </c>
      <c r="H19" s="176">
        <f t="shared" si="1"/>
        <v>121</v>
      </c>
      <c r="I19" s="176">
        <f t="shared" si="1"/>
        <v>22</v>
      </c>
      <c r="J19" s="176">
        <f t="shared" si="1"/>
        <v>86845</v>
      </c>
      <c r="K19" s="176">
        <f t="shared" si="1"/>
        <v>4187</v>
      </c>
      <c r="L19" s="176">
        <f t="shared" si="1"/>
        <v>19416</v>
      </c>
      <c r="M19" s="176">
        <f t="shared" si="1"/>
        <v>20256</v>
      </c>
      <c r="N19" s="176">
        <f t="shared" si="1"/>
        <v>23767</v>
      </c>
      <c r="O19" s="176">
        <f t="shared" si="1"/>
        <v>19219</v>
      </c>
      <c r="P19" s="105"/>
      <c r="Q19" s="335" t="s">
        <v>419</v>
      </c>
      <c r="R19" s="335"/>
      <c r="S19" s="335"/>
      <c r="T19" s="335"/>
      <c r="U19" s="335"/>
      <c r="V19" s="335"/>
      <c r="W19" s="335"/>
      <c r="X19" s="335"/>
      <c r="Y19" s="335"/>
      <c r="Z19" s="335"/>
      <c r="AA19" s="13"/>
      <c r="AD19" s="101"/>
      <c r="AE19" s="101"/>
      <c r="AF19" s="101"/>
      <c r="AG19" s="101"/>
      <c r="AH19" s="101"/>
      <c r="AI19" s="101"/>
      <c r="AJ19" s="101"/>
      <c r="AK19" s="101"/>
    </row>
    <row r="20" spans="1:37" ht="18" customHeight="1" thickBot="1">
      <c r="A20" s="93"/>
      <c r="B20" s="437" t="s">
        <v>137</v>
      </c>
      <c r="C20" s="338"/>
      <c r="D20" s="558">
        <f>SUM(E20:I20)</f>
        <v>516</v>
      </c>
      <c r="E20" s="176">
        <v>239</v>
      </c>
      <c r="F20" s="176">
        <v>211</v>
      </c>
      <c r="G20" s="176">
        <v>48</v>
      </c>
      <c r="H20" s="176">
        <v>17</v>
      </c>
      <c r="I20" s="176">
        <v>1</v>
      </c>
      <c r="J20" s="184">
        <f>SUM(K20:O20)</f>
        <v>8842</v>
      </c>
      <c r="K20" s="176">
        <v>459</v>
      </c>
      <c r="L20" s="176">
        <v>2579</v>
      </c>
      <c r="M20" s="176">
        <v>2470</v>
      </c>
      <c r="N20" s="176">
        <v>2602</v>
      </c>
      <c r="O20" s="176">
        <v>732</v>
      </c>
      <c r="P20" s="80"/>
      <c r="Z20" s="108" t="s">
        <v>138</v>
      </c>
      <c r="AA20" s="78"/>
      <c r="AB20" s="8"/>
      <c r="AC20" s="14"/>
      <c r="AD20" s="101"/>
      <c r="AE20" s="101"/>
      <c r="AF20" s="101"/>
      <c r="AG20" s="101"/>
      <c r="AH20" s="101"/>
      <c r="AI20" s="101"/>
      <c r="AJ20" s="101"/>
      <c r="AK20" s="101"/>
    </row>
    <row r="21" spans="1:37" ht="18" customHeight="1">
      <c r="A21" s="93"/>
      <c r="B21" s="316" t="s">
        <v>139</v>
      </c>
      <c r="C21" s="338"/>
      <c r="D21" s="558">
        <f aca="true" t="shared" si="2" ref="D21:D56">SUM(E21:I21)</f>
        <v>937</v>
      </c>
      <c r="E21" s="176">
        <v>615</v>
      </c>
      <c r="F21" s="176">
        <v>247</v>
      </c>
      <c r="G21" s="176">
        <v>62</v>
      </c>
      <c r="H21" s="176">
        <v>12</v>
      </c>
      <c r="I21" s="176">
        <v>1</v>
      </c>
      <c r="J21" s="184">
        <f aca="true" t="shared" si="3" ref="J21:J56">SUM(K21:O21)</f>
        <v>10275</v>
      </c>
      <c r="K21" s="176">
        <v>929</v>
      </c>
      <c r="L21" s="176">
        <v>2891</v>
      </c>
      <c r="M21" s="176">
        <v>3072</v>
      </c>
      <c r="N21" s="176">
        <v>2354</v>
      </c>
      <c r="O21" s="176">
        <v>1029</v>
      </c>
      <c r="Q21" s="325" t="s">
        <v>420</v>
      </c>
      <c r="R21" s="326"/>
      <c r="S21" s="327"/>
      <c r="T21" s="303" t="s">
        <v>491</v>
      </c>
      <c r="U21" s="303" t="s">
        <v>492</v>
      </c>
      <c r="V21" s="303" t="s">
        <v>493</v>
      </c>
      <c r="W21" s="303" t="s">
        <v>494</v>
      </c>
      <c r="X21" s="303" t="s">
        <v>495</v>
      </c>
      <c r="Y21" s="82" t="s">
        <v>421</v>
      </c>
      <c r="Z21" s="133" t="s">
        <v>422</v>
      </c>
      <c r="AB21" s="78"/>
      <c r="AD21" s="101"/>
      <c r="AE21" s="101"/>
      <c r="AF21" s="101"/>
      <c r="AG21" s="101"/>
      <c r="AH21" s="101"/>
      <c r="AI21" s="101"/>
      <c r="AJ21" s="101"/>
      <c r="AK21" s="101"/>
    </row>
    <row r="22" spans="1:26" ht="18" customHeight="1">
      <c r="A22" s="93"/>
      <c r="B22" s="320" t="s">
        <v>140</v>
      </c>
      <c r="C22" s="338"/>
      <c r="D22" s="558">
        <f t="shared" si="2"/>
        <v>181</v>
      </c>
      <c r="E22" s="184">
        <v>75</v>
      </c>
      <c r="F22" s="184">
        <v>76</v>
      </c>
      <c r="G22" s="184">
        <v>27</v>
      </c>
      <c r="H22" s="184">
        <v>3</v>
      </c>
      <c r="I22" s="191" t="s">
        <v>545</v>
      </c>
      <c r="J22" s="184">
        <f t="shared" si="3"/>
        <v>2987</v>
      </c>
      <c r="K22" s="184">
        <v>104</v>
      </c>
      <c r="L22" s="184">
        <v>1078</v>
      </c>
      <c r="M22" s="184">
        <v>1270</v>
      </c>
      <c r="N22" s="184">
        <v>535</v>
      </c>
      <c r="O22" s="191" t="s">
        <v>545</v>
      </c>
      <c r="Q22" s="435" t="s">
        <v>141</v>
      </c>
      <c r="R22" s="38"/>
      <c r="S22" s="39" t="s">
        <v>5</v>
      </c>
      <c r="T22" s="555">
        <f>SUM(T25,T27,T29,T31,T33,T35,T37,T39)</f>
        <v>40965</v>
      </c>
      <c r="U22" s="110">
        <f aca="true" t="shared" si="4" ref="U22:Z22">SUM(U25,U27,U29,U31,U33,U35,U37,U39)</f>
        <v>39348</v>
      </c>
      <c r="V22" s="110">
        <f t="shared" si="4"/>
        <v>40220</v>
      </c>
      <c r="W22" s="110">
        <f t="shared" si="4"/>
        <v>39968</v>
      </c>
      <c r="X22" s="110">
        <f>SUM(X25,X27,X29,X31,X33,X35,X37,X39)</f>
        <v>39444</v>
      </c>
      <c r="Y22" s="110">
        <f t="shared" si="4"/>
        <v>35811</v>
      </c>
      <c r="Z22" s="110">
        <f t="shared" si="4"/>
        <v>3241</v>
      </c>
    </row>
    <row r="23" spans="1:26" ht="18" customHeight="1">
      <c r="A23" s="93"/>
      <c r="B23" s="316" t="s">
        <v>142</v>
      </c>
      <c r="C23" s="338"/>
      <c r="D23" s="558">
        <f t="shared" si="2"/>
        <v>218</v>
      </c>
      <c r="E23" s="176">
        <v>151</v>
      </c>
      <c r="F23" s="176">
        <v>61</v>
      </c>
      <c r="G23" s="176">
        <v>5</v>
      </c>
      <c r="H23" s="176">
        <v>1</v>
      </c>
      <c r="I23" s="191" t="s">
        <v>545</v>
      </c>
      <c r="J23" s="184">
        <f t="shared" si="3"/>
        <v>1257</v>
      </c>
      <c r="K23" s="176">
        <v>248</v>
      </c>
      <c r="L23" s="176">
        <v>576</v>
      </c>
      <c r="M23" s="176">
        <v>225</v>
      </c>
      <c r="N23" s="176">
        <v>208</v>
      </c>
      <c r="O23" s="191" t="s">
        <v>545</v>
      </c>
      <c r="Q23" s="436"/>
      <c r="R23" s="40"/>
      <c r="S23" s="33" t="s">
        <v>143</v>
      </c>
      <c r="T23" s="134">
        <v>5126</v>
      </c>
      <c r="U23" s="28">
        <v>5007</v>
      </c>
      <c r="V23" s="28">
        <v>5231</v>
      </c>
      <c r="W23" s="28">
        <v>5140</v>
      </c>
      <c r="X23" s="227">
        <f>SUM(Y23:Z23)</f>
        <v>5063</v>
      </c>
      <c r="Y23" s="28">
        <v>4746</v>
      </c>
      <c r="Z23" s="28">
        <v>317</v>
      </c>
    </row>
    <row r="24" spans="1:26" ht="18" customHeight="1">
      <c r="A24" s="93"/>
      <c r="B24" s="320" t="s">
        <v>144</v>
      </c>
      <c r="C24" s="338"/>
      <c r="D24" s="558">
        <f t="shared" si="2"/>
        <v>182</v>
      </c>
      <c r="E24" s="184">
        <v>135</v>
      </c>
      <c r="F24" s="184">
        <v>41</v>
      </c>
      <c r="G24" s="184">
        <v>4</v>
      </c>
      <c r="H24" s="191" t="s">
        <v>545</v>
      </c>
      <c r="I24" s="184">
        <v>2</v>
      </c>
      <c r="J24" s="184">
        <f t="shared" si="3"/>
        <v>2343</v>
      </c>
      <c r="K24" s="184">
        <v>198</v>
      </c>
      <c r="L24" s="184">
        <v>390</v>
      </c>
      <c r="M24" s="184">
        <v>178</v>
      </c>
      <c r="N24" s="191" t="s">
        <v>545</v>
      </c>
      <c r="O24" s="184">
        <v>1577</v>
      </c>
      <c r="P24" s="80"/>
      <c r="Q24" s="436"/>
      <c r="R24" s="29"/>
      <c r="S24" s="33" t="s">
        <v>6</v>
      </c>
      <c r="T24" s="134">
        <v>7178769</v>
      </c>
      <c r="U24" s="28">
        <f>SUM(U26,U28,U30,U32,U34,U36,U38,U40)</f>
        <v>6895960</v>
      </c>
      <c r="V24" s="28">
        <v>6992616</v>
      </c>
      <c r="W24" s="28">
        <f>SUM(W26,W28,W30,W32,W34,W36,W38,W40)</f>
        <v>6711393</v>
      </c>
      <c r="X24" s="28">
        <f>SUM(X26,X28,X30,X32,X34,X36,X38,X40)</f>
        <v>6584050</v>
      </c>
      <c r="Y24" s="28">
        <f>SUM(Y26,Y28,Y30,Y32,Y34,Y36,Y38,Y40)</f>
        <v>6017125</v>
      </c>
      <c r="Z24" s="28">
        <f>SUM(Z26,Z28,Z30,Z32,Z34,Z36,Z38,Z40)</f>
        <v>555414</v>
      </c>
    </row>
    <row r="25" spans="1:26" ht="18" customHeight="1">
      <c r="A25" s="93"/>
      <c r="B25" s="316" t="s">
        <v>145</v>
      </c>
      <c r="C25" s="338"/>
      <c r="D25" s="558">
        <f t="shared" si="2"/>
        <v>77</v>
      </c>
      <c r="E25" s="176">
        <v>39</v>
      </c>
      <c r="F25" s="176">
        <v>30</v>
      </c>
      <c r="G25" s="176">
        <v>7</v>
      </c>
      <c r="H25" s="176">
        <v>1</v>
      </c>
      <c r="I25" s="191" t="s">
        <v>545</v>
      </c>
      <c r="J25" s="184">
        <f t="shared" si="3"/>
        <v>979</v>
      </c>
      <c r="K25" s="176">
        <v>79</v>
      </c>
      <c r="L25" s="176">
        <v>376</v>
      </c>
      <c r="M25" s="176">
        <v>371</v>
      </c>
      <c r="N25" s="176">
        <v>153</v>
      </c>
      <c r="O25" s="191" t="s">
        <v>545</v>
      </c>
      <c r="P25" s="80"/>
      <c r="Q25" s="316" t="s">
        <v>423</v>
      </c>
      <c r="R25" s="87"/>
      <c r="S25" s="92" t="s">
        <v>5</v>
      </c>
      <c r="T25" s="111">
        <v>22039</v>
      </c>
      <c r="U25" s="112">
        <v>20586</v>
      </c>
      <c r="V25" s="112">
        <v>21247</v>
      </c>
      <c r="W25" s="112">
        <v>21116</v>
      </c>
      <c r="X25" s="112">
        <f>SUM(Y25:Z25)</f>
        <v>20490</v>
      </c>
      <c r="Y25" s="91">
        <v>18819</v>
      </c>
      <c r="Z25" s="91">
        <v>1671</v>
      </c>
    </row>
    <row r="26" spans="1:26" ht="18" customHeight="1">
      <c r="A26" s="93"/>
      <c r="B26" s="320" t="s">
        <v>350</v>
      </c>
      <c r="C26" s="338"/>
      <c r="D26" s="558">
        <f t="shared" si="2"/>
        <v>257</v>
      </c>
      <c r="E26" s="184">
        <v>131</v>
      </c>
      <c r="F26" s="184">
        <v>89</v>
      </c>
      <c r="G26" s="184">
        <v>25</v>
      </c>
      <c r="H26" s="184">
        <v>11</v>
      </c>
      <c r="I26" s="191">
        <v>1</v>
      </c>
      <c r="J26" s="184">
        <f t="shared" si="3"/>
        <v>5581</v>
      </c>
      <c r="K26" s="184">
        <v>212</v>
      </c>
      <c r="L26" s="184">
        <v>1136</v>
      </c>
      <c r="M26" s="184">
        <v>1224</v>
      </c>
      <c r="N26" s="184">
        <v>2287</v>
      </c>
      <c r="O26" s="191">
        <v>722</v>
      </c>
      <c r="P26" s="80"/>
      <c r="Q26" s="318"/>
      <c r="R26" s="93"/>
      <c r="S26" s="92" t="s">
        <v>6</v>
      </c>
      <c r="T26" s="111">
        <v>2224843</v>
      </c>
      <c r="U26" s="112">
        <v>2096311</v>
      </c>
      <c r="V26" s="112">
        <v>2235276</v>
      </c>
      <c r="W26" s="112">
        <v>1967791</v>
      </c>
      <c r="X26" s="112">
        <f>SUM(Y26:Z26)</f>
        <v>1900644</v>
      </c>
      <c r="Y26" s="91">
        <v>1704837</v>
      </c>
      <c r="Z26" s="91">
        <v>195807</v>
      </c>
    </row>
    <row r="27" spans="1:26" ht="18" customHeight="1">
      <c r="A27" s="93"/>
      <c r="B27" s="316" t="s">
        <v>146</v>
      </c>
      <c r="C27" s="338"/>
      <c r="D27" s="558">
        <f t="shared" si="2"/>
        <v>40</v>
      </c>
      <c r="E27" s="176">
        <v>13</v>
      </c>
      <c r="F27" s="176">
        <v>19</v>
      </c>
      <c r="G27" s="176">
        <v>4</v>
      </c>
      <c r="H27" s="176">
        <v>4</v>
      </c>
      <c r="I27" s="191" t="s">
        <v>545</v>
      </c>
      <c r="J27" s="184">
        <f t="shared" si="3"/>
        <v>1200</v>
      </c>
      <c r="K27" s="176">
        <v>19</v>
      </c>
      <c r="L27" s="176">
        <v>249</v>
      </c>
      <c r="M27" s="176">
        <v>230</v>
      </c>
      <c r="N27" s="176">
        <v>702</v>
      </c>
      <c r="O27" s="191" t="s">
        <v>545</v>
      </c>
      <c r="P27" s="80"/>
      <c r="Q27" s="316" t="s">
        <v>424</v>
      </c>
      <c r="R27" s="87"/>
      <c r="S27" s="92" t="s">
        <v>5</v>
      </c>
      <c r="T27" s="111">
        <v>4643</v>
      </c>
      <c r="U27" s="112">
        <v>4406</v>
      </c>
      <c r="V27" s="112">
        <v>4520</v>
      </c>
      <c r="W27" s="112">
        <v>4091</v>
      </c>
      <c r="X27" s="112">
        <f>SUM(Y27:Z27)</f>
        <v>3989</v>
      </c>
      <c r="Y27" s="91">
        <v>3750</v>
      </c>
      <c r="Z27" s="91">
        <v>239</v>
      </c>
    </row>
    <row r="28" spans="1:26" ht="18" customHeight="1">
      <c r="A28" s="93"/>
      <c r="B28" s="320" t="s">
        <v>147</v>
      </c>
      <c r="C28" s="338"/>
      <c r="D28" s="558">
        <f t="shared" si="2"/>
        <v>7</v>
      </c>
      <c r="E28" s="184">
        <v>3</v>
      </c>
      <c r="F28" s="184">
        <v>2</v>
      </c>
      <c r="G28" s="184">
        <v>2</v>
      </c>
      <c r="H28" s="191" t="s">
        <v>545</v>
      </c>
      <c r="I28" s="191" t="s">
        <v>545</v>
      </c>
      <c r="J28" s="184">
        <f t="shared" si="3"/>
        <v>121</v>
      </c>
      <c r="K28" s="184">
        <v>5</v>
      </c>
      <c r="L28" s="184">
        <v>23</v>
      </c>
      <c r="M28" s="184">
        <v>93</v>
      </c>
      <c r="N28" s="191" t="s">
        <v>545</v>
      </c>
      <c r="O28" s="191" t="s">
        <v>545</v>
      </c>
      <c r="P28" s="80"/>
      <c r="Q28" s="318"/>
      <c r="R28" s="93"/>
      <c r="S28" s="92" t="s">
        <v>6</v>
      </c>
      <c r="T28" s="111">
        <v>818584</v>
      </c>
      <c r="U28" s="112">
        <v>761490</v>
      </c>
      <c r="V28" s="112">
        <v>805401</v>
      </c>
      <c r="W28" s="112">
        <v>708579</v>
      </c>
      <c r="X28" s="112">
        <f>SUM(Y28:Z28)</f>
        <v>670720</v>
      </c>
      <c r="Y28" s="91">
        <v>640527</v>
      </c>
      <c r="Z28" s="91">
        <v>30193</v>
      </c>
    </row>
    <row r="29" spans="1:26" ht="18" customHeight="1">
      <c r="A29" s="93"/>
      <c r="B29" s="316" t="s">
        <v>351</v>
      </c>
      <c r="C29" s="338"/>
      <c r="D29" s="558">
        <f t="shared" si="2"/>
        <v>72</v>
      </c>
      <c r="E29" s="184">
        <v>35</v>
      </c>
      <c r="F29" s="184">
        <v>21</v>
      </c>
      <c r="G29" s="184">
        <v>13</v>
      </c>
      <c r="H29" s="191">
        <v>2</v>
      </c>
      <c r="I29" s="191">
        <v>1</v>
      </c>
      <c r="J29" s="184">
        <f t="shared" si="3"/>
        <v>2064</v>
      </c>
      <c r="K29" s="184">
        <v>70</v>
      </c>
      <c r="L29" s="184">
        <v>204</v>
      </c>
      <c r="M29" s="184">
        <v>700</v>
      </c>
      <c r="N29" s="191">
        <v>382</v>
      </c>
      <c r="O29" s="191">
        <v>708</v>
      </c>
      <c r="P29" s="80"/>
      <c r="Q29" s="316" t="s">
        <v>149</v>
      </c>
      <c r="R29" s="87"/>
      <c r="S29" s="92" t="s">
        <v>5</v>
      </c>
      <c r="T29" s="111">
        <v>216</v>
      </c>
      <c r="U29" s="112">
        <v>199</v>
      </c>
      <c r="V29" s="112">
        <v>167</v>
      </c>
      <c r="W29" s="112">
        <v>182</v>
      </c>
      <c r="X29" s="112">
        <f aca="true" t="shared" si="5" ref="X29:X38">SUM(Y29:Z29)</f>
        <v>188</v>
      </c>
      <c r="Y29" s="91">
        <v>178</v>
      </c>
      <c r="Z29" s="91">
        <v>10</v>
      </c>
    </row>
    <row r="30" spans="1:26" ht="18" customHeight="1">
      <c r="A30" s="93"/>
      <c r="B30" s="320" t="s">
        <v>148</v>
      </c>
      <c r="C30" s="338"/>
      <c r="D30" s="558">
        <f t="shared" si="2"/>
        <v>18</v>
      </c>
      <c r="E30" s="184">
        <v>6</v>
      </c>
      <c r="F30" s="184">
        <v>11</v>
      </c>
      <c r="G30" s="184">
        <v>1</v>
      </c>
      <c r="H30" s="191" t="s">
        <v>545</v>
      </c>
      <c r="I30" s="191" t="s">
        <v>545</v>
      </c>
      <c r="J30" s="184">
        <f t="shared" si="3"/>
        <v>194</v>
      </c>
      <c r="K30" s="184">
        <v>13</v>
      </c>
      <c r="L30" s="184">
        <v>126</v>
      </c>
      <c r="M30" s="184">
        <v>55</v>
      </c>
      <c r="N30" s="191" t="s">
        <v>545</v>
      </c>
      <c r="O30" s="191" t="s">
        <v>545</v>
      </c>
      <c r="P30" s="80"/>
      <c r="Q30" s="318"/>
      <c r="R30" s="113"/>
      <c r="S30" s="92" t="s">
        <v>6</v>
      </c>
      <c r="T30" s="111">
        <v>418604</v>
      </c>
      <c r="U30" s="112">
        <v>361439</v>
      </c>
      <c r="V30" s="112">
        <v>307131</v>
      </c>
      <c r="W30" s="112">
        <v>304577</v>
      </c>
      <c r="X30" s="112">
        <f t="shared" si="5"/>
        <v>313916</v>
      </c>
      <c r="Y30" s="91">
        <v>305971</v>
      </c>
      <c r="Z30" s="91">
        <v>7945</v>
      </c>
    </row>
    <row r="31" spans="1:26" ht="18" customHeight="1">
      <c r="A31" s="93"/>
      <c r="B31" s="320" t="s">
        <v>150</v>
      </c>
      <c r="C31" s="338"/>
      <c r="D31" s="558">
        <f t="shared" si="2"/>
        <v>4</v>
      </c>
      <c r="E31" s="184">
        <v>1</v>
      </c>
      <c r="F31" s="184">
        <v>3</v>
      </c>
      <c r="G31" s="191" t="s">
        <v>545</v>
      </c>
      <c r="H31" s="191" t="s">
        <v>545</v>
      </c>
      <c r="I31" s="191" t="s">
        <v>545</v>
      </c>
      <c r="J31" s="184">
        <f t="shared" si="3"/>
        <v>48</v>
      </c>
      <c r="K31" s="184">
        <v>3</v>
      </c>
      <c r="L31" s="184">
        <v>45</v>
      </c>
      <c r="M31" s="191" t="s">
        <v>545</v>
      </c>
      <c r="N31" s="191" t="s">
        <v>545</v>
      </c>
      <c r="O31" s="191" t="s">
        <v>545</v>
      </c>
      <c r="P31" s="80"/>
      <c r="Q31" s="316" t="s">
        <v>151</v>
      </c>
      <c r="R31" s="87"/>
      <c r="S31" s="92" t="s">
        <v>5</v>
      </c>
      <c r="T31" s="111">
        <v>8</v>
      </c>
      <c r="U31" s="112">
        <v>9</v>
      </c>
      <c r="V31" s="112">
        <v>7</v>
      </c>
      <c r="W31" s="112">
        <v>5</v>
      </c>
      <c r="X31" s="112">
        <f t="shared" si="5"/>
        <v>5</v>
      </c>
      <c r="Y31" s="91">
        <v>4</v>
      </c>
      <c r="Z31" s="91">
        <v>1</v>
      </c>
    </row>
    <row r="32" spans="1:26" ht="18" customHeight="1">
      <c r="A32" s="101"/>
      <c r="B32" s="316" t="s">
        <v>425</v>
      </c>
      <c r="C32" s="338"/>
      <c r="D32" s="558">
        <f t="shared" si="2"/>
        <v>228</v>
      </c>
      <c r="E32" s="176">
        <v>105</v>
      </c>
      <c r="F32" s="176">
        <v>114</v>
      </c>
      <c r="G32" s="176">
        <v>7</v>
      </c>
      <c r="H32" s="176">
        <v>1</v>
      </c>
      <c r="I32" s="176">
        <v>1</v>
      </c>
      <c r="J32" s="184">
        <f t="shared" si="3"/>
        <v>2876</v>
      </c>
      <c r="K32" s="176">
        <v>160</v>
      </c>
      <c r="L32" s="176">
        <v>1279</v>
      </c>
      <c r="M32" s="176">
        <v>350</v>
      </c>
      <c r="N32" s="176">
        <v>118</v>
      </c>
      <c r="O32" s="176">
        <v>969</v>
      </c>
      <c r="P32" s="80"/>
      <c r="Q32" s="318"/>
      <c r="R32" s="113"/>
      <c r="S32" s="92" t="s">
        <v>6</v>
      </c>
      <c r="T32" s="111">
        <v>66676</v>
      </c>
      <c r="U32" s="112">
        <v>58690</v>
      </c>
      <c r="V32" s="112">
        <v>24327</v>
      </c>
      <c r="W32" s="112">
        <v>31545</v>
      </c>
      <c r="X32" s="112">
        <f t="shared" si="5"/>
        <v>52031</v>
      </c>
      <c r="Y32" s="91">
        <v>45100</v>
      </c>
      <c r="Z32" s="91">
        <v>6931</v>
      </c>
    </row>
    <row r="33" spans="1:26" ht="18" customHeight="1">
      <c r="A33" s="101"/>
      <c r="B33" s="316" t="s">
        <v>152</v>
      </c>
      <c r="C33" s="338"/>
      <c r="D33" s="558">
        <f t="shared" si="2"/>
        <v>94</v>
      </c>
      <c r="E33" s="176">
        <v>52</v>
      </c>
      <c r="F33" s="176">
        <v>31</v>
      </c>
      <c r="G33" s="176">
        <v>10</v>
      </c>
      <c r="H33" s="176">
        <v>1</v>
      </c>
      <c r="I33" s="191" t="s">
        <v>545</v>
      </c>
      <c r="J33" s="184">
        <f t="shared" si="3"/>
        <v>1197</v>
      </c>
      <c r="K33" s="176">
        <v>98</v>
      </c>
      <c r="L33" s="176">
        <v>369</v>
      </c>
      <c r="M33" s="176">
        <v>577</v>
      </c>
      <c r="N33" s="176">
        <v>153</v>
      </c>
      <c r="O33" s="191" t="s">
        <v>545</v>
      </c>
      <c r="P33" s="80"/>
      <c r="Q33" s="316" t="s">
        <v>153</v>
      </c>
      <c r="R33" s="87"/>
      <c r="S33" s="92" t="s">
        <v>5</v>
      </c>
      <c r="T33" s="111">
        <v>37</v>
      </c>
      <c r="U33" s="112">
        <v>27</v>
      </c>
      <c r="V33" s="112">
        <v>24</v>
      </c>
      <c r="W33" s="112">
        <v>23</v>
      </c>
      <c r="X33" s="112">
        <f t="shared" si="5"/>
        <v>29</v>
      </c>
      <c r="Y33" s="91">
        <v>25</v>
      </c>
      <c r="Z33" s="91">
        <v>4</v>
      </c>
    </row>
    <row r="34" spans="1:26" ht="18" customHeight="1">
      <c r="A34" s="101"/>
      <c r="B34" s="316" t="s">
        <v>426</v>
      </c>
      <c r="C34" s="338"/>
      <c r="D34" s="558">
        <f t="shared" si="2"/>
        <v>32</v>
      </c>
      <c r="E34" s="176">
        <v>13</v>
      </c>
      <c r="F34" s="176">
        <v>15</v>
      </c>
      <c r="G34" s="191" t="s">
        <v>545</v>
      </c>
      <c r="H34" s="184">
        <v>4</v>
      </c>
      <c r="I34" s="191" t="s">
        <v>545</v>
      </c>
      <c r="J34" s="184">
        <f t="shared" si="3"/>
        <v>912</v>
      </c>
      <c r="K34" s="176">
        <v>23</v>
      </c>
      <c r="L34" s="176">
        <v>181</v>
      </c>
      <c r="M34" s="191" t="s">
        <v>545</v>
      </c>
      <c r="N34" s="176">
        <v>708</v>
      </c>
      <c r="O34" s="191" t="s">
        <v>545</v>
      </c>
      <c r="P34" s="80"/>
      <c r="Q34" s="318"/>
      <c r="R34" s="113"/>
      <c r="S34" s="92" t="s">
        <v>6</v>
      </c>
      <c r="T34" s="111">
        <v>23130</v>
      </c>
      <c r="U34" s="112">
        <v>17330</v>
      </c>
      <c r="V34" s="112">
        <v>14480</v>
      </c>
      <c r="W34" s="112">
        <v>13535</v>
      </c>
      <c r="X34" s="112">
        <f t="shared" si="5"/>
        <v>21651</v>
      </c>
      <c r="Y34" s="91">
        <v>19544</v>
      </c>
      <c r="Z34" s="91">
        <v>2107</v>
      </c>
    </row>
    <row r="35" spans="1:26" ht="18" customHeight="1">
      <c r="A35" s="101"/>
      <c r="B35" s="316" t="s">
        <v>427</v>
      </c>
      <c r="C35" s="338"/>
      <c r="D35" s="558">
        <f t="shared" si="2"/>
        <v>471</v>
      </c>
      <c r="E35" s="176">
        <v>237</v>
      </c>
      <c r="F35" s="176">
        <v>187</v>
      </c>
      <c r="G35" s="176">
        <v>43</v>
      </c>
      <c r="H35" s="176">
        <v>4</v>
      </c>
      <c r="I35" s="191" t="s">
        <v>545</v>
      </c>
      <c r="J35" s="184">
        <f t="shared" si="3"/>
        <v>5326</v>
      </c>
      <c r="K35" s="176">
        <v>383</v>
      </c>
      <c r="L35" s="176">
        <v>2296</v>
      </c>
      <c r="M35" s="176">
        <v>1938</v>
      </c>
      <c r="N35" s="176">
        <v>709</v>
      </c>
      <c r="O35" s="191" t="s">
        <v>545</v>
      </c>
      <c r="P35" s="80"/>
      <c r="Q35" s="318" t="s">
        <v>155</v>
      </c>
      <c r="R35" s="87"/>
      <c r="S35" s="92" t="s">
        <v>5</v>
      </c>
      <c r="T35" s="111" t="s">
        <v>7</v>
      </c>
      <c r="U35" s="112">
        <v>426</v>
      </c>
      <c r="V35" s="112">
        <v>428</v>
      </c>
      <c r="W35" s="112">
        <v>442</v>
      </c>
      <c r="X35" s="112">
        <f t="shared" si="5"/>
        <v>428</v>
      </c>
      <c r="Y35" s="91">
        <v>367</v>
      </c>
      <c r="Z35" s="91">
        <v>61</v>
      </c>
    </row>
    <row r="36" spans="1:26" ht="18" customHeight="1">
      <c r="A36" s="101"/>
      <c r="B36" s="316" t="s">
        <v>154</v>
      </c>
      <c r="C36" s="338"/>
      <c r="D36" s="558">
        <f t="shared" si="2"/>
        <v>641</v>
      </c>
      <c r="E36" s="176">
        <v>326</v>
      </c>
      <c r="F36" s="176">
        <v>220</v>
      </c>
      <c r="G36" s="176">
        <v>71</v>
      </c>
      <c r="H36" s="176">
        <v>21</v>
      </c>
      <c r="I36" s="176">
        <v>3</v>
      </c>
      <c r="J36" s="184">
        <f t="shared" si="3"/>
        <v>14570</v>
      </c>
      <c r="K36" s="176">
        <v>571</v>
      </c>
      <c r="L36" s="176">
        <v>2576</v>
      </c>
      <c r="M36" s="176">
        <v>3562</v>
      </c>
      <c r="N36" s="176">
        <v>3846</v>
      </c>
      <c r="O36" s="176">
        <v>4015</v>
      </c>
      <c r="P36" s="80"/>
      <c r="Q36" s="318"/>
      <c r="R36" s="113"/>
      <c r="S36" s="92" t="s">
        <v>6</v>
      </c>
      <c r="T36" s="111" t="s">
        <v>7</v>
      </c>
      <c r="U36" s="112">
        <v>63773</v>
      </c>
      <c r="V36" s="112">
        <v>62037</v>
      </c>
      <c r="W36" s="112">
        <v>63888</v>
      </c>
      <c r="X36" s="112">
        <f t="shared" si="5"/>
        <v>61579</v>
      </c>
      <c r="Y36" s="91">
        <v>51386</v>
      </c>
      <c r="Z36" s="91">
        <v>10193</v>
      </c>
    </row>
    <row r="37" spans="1:26" ht="18" customHeight="1">
      <c r="A37" s="101"/>
      <c r="B37" s="320" t="s">
        <v>156</v>
      </c>
      <c r="C37" s="338"/>
      <c r="D37" s="558">
        <f t="shared" si="2"/>
        <v>242</v>
      </c>
      <c r="E37" s="184">
        <v>82</v>
      </c>
      <c r="F37" s="184">
        <v>93</v>
      </c>
      <c r="G37" s="184">
        <v>37</v>
      </c>
      <c r="H37" s="184">
        <v>23</v>
      </c>
      <c r="I37" s="184">
        <v>7</v>
      </c>
      <c r="J37" s="184">
        <f t="shared" si="3"/>
        <v>15214</v>
      </c>
      <c r="K37" s="184">
        <v>156</v>
      </c>
      <c r="L37" s="184">
        <v>1158</v>
      </c>
      <c r="M37" s="184">
        <v>2183</v>
      </c>
      <c r="N37" s="184">
        <v>5666</v>
      </c>
      <c r="O37" s="184">
        <v>6051</v>
      </c>
      <c r="P37" s="80"/>
      <c r="Q37" s="316" t="s">
        <v>158</v>
      </c>
      <c r="R37" s="87"/>
      <c r="S37" s="92" t="s">
        <v>5</v>
      </c>
      <c r="T37" s="111">
        <v>14022</v>
      </c>
      <c r="U37" s="112">
        <v>13695</v>
      </c>
      <c r="V37" s="112">
        <v>13827</v>
      </c>
      <c r="W37" s="112">
        <v>13968</v>
      </c>
      <c r="X37" s="112">
        <f t="shared" si="5"/>
        <v>13923</v>
      </c>
      <c r="Y37" s="91">
        <v>12668</v>
      </c>
      <c r="Z37" s="91">
        <v>1255</v>
      </c>
    </row>
    <row r="38" spans="1:26" ht="18" customHeight="1">
      <c r="A38" s="101"/>
      <c r="B38" s="316" t="s">
        <v>352</v>
      </c>
      <c r="C38" s="338"/>
      <c r="D38" s="558">
        <f t="shared" si="2"/>
        <v>9</v>
      </c>
      <c r="E38" s="184">
        <v>2</v>
      </c>
      <c r="F38" s="184">
        <v>1</v>
      </c>
      <c r="G38" s="184">
        <v>2</v>
      </c>
      <c r="H38" s="184">
        <v>2</v>
      </c>
      <c r="I38" s="184">
        <v>2</v>
      </c>
      <c r="J38" s="184">
        <f t="shared" si="3"/>
        <v>1621</v>
      </c>
      <c r="K38" s="184">
        <v>2</v>
      </c>
      <c r="L38" s="184">
        <v>17</v>
      </c>
      <c r="M38" s="184">
        <v>87</v>
      </c>
      <c r="N38" s="184">
        <v>240</v>
      </c>
      <c r="O38" s="184">
        <v>1275</v>
      </c>
      <c r="P38" s="80"/>
      <c r="Q38" s="318"/>
      <c r="R38" s="113"/>
      <c r="S38" s="92" t="s">
        <v>6</v>
      </c>
      <c r="T38" s="111">
        <v>3626931</v>
      </c>
      <c r="U38" s="112">
        <v>3536927</v>
      </c>
      <c r="V38" s="112">
        <v>3543965</v>
      </c>
      <c r="W38" s="112">
        <v>3617397</v>
      </c>
      <c r="X38" s="112">
        <f t="shared" si="5"/>
        <v>3551998</v>
      </c>
      <c r="Y38" s="91">
        <v>3249760</v>
      </c>
      <c r="Z38" s="91">
        <v>302238</v>
      </c>
    </row>
    <row r="39" spans="1:26" ht="18" customHeight="1">
      <c r="A39" s="101"/>
      <c r="B39" s="316" t="s">
        <v>353</v>
      </c>
      <c r="C39" s="338"/>
      <c r="D39" s="558">
        <f t="shared" si="2"/>
        <v>19</v>
      </c>
      <c r="E39" s="184">
        <v>2</v>
      </c>
      <c r="F39" s="184">
        <v>6</v>
      </c>
      <c r="G39" s="184">
        <v>2</v>
      </c>
      <c r="H39" s="184">
        <v>9</v>
      </c>
      <c r="I39" s="191" t="s">
        <v>545</v>
      </c>
      <c r="J39" s="184">
        <f t="shared" si="3"/>
        <v>2286</v>
      </c>
      <c r="K39" s="184">
        <v>4</v>
      </c>
      <c r="L39" s="184">
        <v>103</v>
      </c>
      <c r="M39" s="184">
        <v>83</v>
      </c>
      <c r="N39" s="184">
        <v>2096</v>
      </c>
      <c r="O39" s="191" t="s">
        <v>545</v>
      </c>
      <c r="P39" s="80"/>
      <c r="Q39" s="322" t="s">
        <v>160</v>
      </c>
      <c r="R39" s="113"/>
      <c r="S39" s="92" t="s">
        <v>5</v>
      </c>
      <c r="T39" s="194" t="s">
        <v>7</v>
      </c>
      <c r="U39" s="195" t="s">
        <v>7</v>
      </c>
      <c r="V39" s="195" t="s">
        <v>7</v>
      </c>
      <c r="W39" s="195">
        <v>141</v>
      </c>
      <c r="X39" s="195">
        <v>392</v>
      </c>
      <c r="Y39" s="112" t="s">
        <v>7</v>
      </c>
      <c r="Z39" s="112" t="s">
        <v>7</v>
      </c>
    </row>
    <row r="40" spans="1:26" ht="18" customHeight="1">
      <c r="A40" s="101"/>
      <c r="B40" s="320" t="s">
        <v>157</v>
      </c>
      <c r="C40" s="338"/>
      <c r="D40" s="558">
        <f t="shared" si="2"/>
        <v>140</v>
      </c>
      <c r="E40" s="184">
        <v>54</v>
      </c>
      <c r="F40" s="184">
        <v>63</v>
      </c>
      <c r="G40" s="184">
        <v>16</v>
      </c>
      <c r="H40" s="184">
        <v>4</v>
      </c>
      <c r="I40" s="184">
        <v>3</v>
      </c>
      <c r="J40" s="184">
        <f t="shared" si="3"/>
        <v>4547</v>
      </c>
      <c r="K40" s="184">
        <v>97</v>
      </c>
      <c r="L40" s="184">
        <v>804</v>
      </c>
      <c r="M40" s="184">
        <v>740</v>
      </c>
      <c r="N40" s="184">
        <v>765</v>
      </c>
      <c r="O40" s="184">
        <v>2141</v>
      </c>
      <c r="P40" s="80"/>
      <c r="Q40" s="440"/>
      <c r="R40" s="126"/>
      <c r="S40" s="100" t="s">
        <v>6</v>
      </c>
      <c r="T40" s="194" t="s">
        <v>7</v>
      </c>
      <c r="U40" s="195" t="s">
        <v>7</v>
      </c>
      <c r="V40" s="195" t="s">
        <v>7</v>
      </c>
      <c r="W40" s="195">
        <v>4081</v>
      </c>
      <c r="X40" s="195">
        <v>11511</v>
      </c>
      <c r="Y40" s="196" t="s">
        <v>7</v>
      </c>
      <c r="Z40" s="196" t="s">
        <v>7</v>
      </c>
    </row>
    <row r="41" spans="1:28" ht="18" customHeight="1">
      <c r="A41" s="101"/>
      <c r="B41" s="316" t="s">
        <v>159</v>
      </c>
      <c r="C41" s="338"/>
      <c r="D41" s="558">
        <f t="shared" si="2"/>
        <v>14</v>
      </c>
      <c r="E41" s="176">
        <v>6</v>
      </c>
      <c r="F41" s="176">
        <v>5</v>
      </c>
      <c r="G41" s="176">
        <v>2</v>
      </c>
      <c r="H41" s="176">
        <v>1</v>
      </c>
      <c r="I41" s="191" t="s">
        <v>545</v>
      </c>
      <c r="J41" s="184">
        <f t="shared" si="3"/>
        <v>459</v>
      </c>
      <c r="K41" s="176">
        <v>14</v>
      </c>
      <c r="L41" s="176">
        <v>50</v>
      </c>
      <c r="M41" s="176">
        <v>152</v>
      </c>
      <c r="N41" s="176">
        <v>243</v>
      </c>
      <c r="O41" s="191" t="s">
        <v>545</v>
      </c>
      <c r="P41" s="80"/>
      <c r="Q41" s="101" t="s">
        <v>418</v>
      </c>
      <c r="R41" s="101"/>
      <c r="S41" s="101"/>
      <c r="T41" s="197"/>
      <c r="U41" s="103"/>
      <c r="V41" s="103"/>
      <c r="W41" s="103"/>
      <c r="X41" s="103"/>
      <c r="Y41" s="198"/>
      <c r="Z41" s="198"/>
      <c r="AA41" s="198"/>
      <c r="AB41" s="198"/>
    </row>
    <row r="42" spans="1:16" ht="18" customHeight="1">
      <c r="A42" s="101"/>
      <c r="B42" s="316" t="s">
        <v>428</v>
      </c>
      <c r="C42" s="338"/>
      <c r="D42" s="558">
        <f t="shared" si="2"/>
        <v>288</v>
      </c>
      <c r="E42" s="176">
        <v>204</v>
      </c>
      <c r="F42" s="176">
        <v>71</v>
      </c>
      <c r="G42" s="184">
        <v>13</v>
      </c>
      <c r="H42" s="191" t="s">
        <v>545</v>
      </c>
      <c r="I42" s="191" t="s">
        <v>545</v>
      </c>
      <c r="J42" s="184">
        <f t="shared" si="3"/>
        <v>1946</v>
      </c>
      <c r="K42" s="176">
        <v>340</v>
      </c>
      <c r="L42" s="176">
        <v>910</v>
      </c>
      <c r="M42" s="176">
        <v>696</v>
      </c>
      <c r="N42" s="191" t="s">
        <v>545</v>
      </c>
      <c r="O42" s="191" t="s">
        <v>545</v>
      </c>
      <c r="P42" s="80"/>
    </row>
    <row r="43" spans="1:27" ht="18" customHeight="1">
      <c r="A43" s="316" t="s">
        <v>161</v>
      </c>
      <c r="B43" s="316"/>
      <c r="C43" s="338"/>
      <c r="D43" s="558">
        <f t="shared" si="2"/>
        <v>11</v>
      </c>
      <c r="E43" s="176">
        <v>7</v>
      </c>
      <c r="F43" s="176">
        <v>2</v>
      </c>
      <c r="G43" s="176">
        <v>2</v>
      </c>
      <c r="H43" s="191" t="s">
        <v>545</v>
      </c>
      <c r="I43" s="191" t="s">
        <v>545</v>
      </c>
      <c r="J43" s="184">
        <f t="shared" si="3"/>
        <v>136</v>
      </c>
      <c r="K43" s="176">
        <v>14</v>
      </c>
      <c r="L43" s="176">
        <v>33</v>
      </c>
      <c r="M43" s="176">
        <v>89</v>
      </c>
      <c r="N43" s="191" t="s">
        <v>545</v>
      </c>
      <c r="O43" s="191" t="s">
        <v>545</v>
      </c>
      <c r="P43" s="80"/>
      <c r="Q43" s="333" t="s">
        <v>162</v>
      </c>
      <c r="R43" s="334"/>
      <c r="S43" s="334"/>
      <c r="T43" s="334"/>
      <c r="U43" s="334"/>
      <c r="V43" s="334"/>
      <c r="W43" s="334"/>
      <c r="X43" s="334"/>
      <c r="Y43" s="334"/>
      <c r="Z43" s="334"/>
      <c r="AA43" s="334"/>
    </row>
    <row r="44" spans="1:27" ht="18" customHeight="1">
      <c r="A44" s="316" t="s">
        <v>354</v>
      </c>
      <c r="B44" s="316"/>
      <c r="C44" s="338"/>
      <c r="D44" s="558">
        <f t="shared" si="2"/>
        <v>340</v>
      </c>
      <c r="E44" s="176">
        <v>185</v>
      </c>
      <c r="F44" s="176">
        <v>100</v>
      </c>
      <c r="G44" s="176">
        <v>33</v>
      </c>
      <c r="H44" s="176">
        <v>17</v>
      </c>
      <c r="I44" s="176">
        <v>5</v>
      </c>
      <c r="J44" s="184">
        <f t="shared" si="3"/>
        <v>11702</v>
      </c>
      <c r="K44" s="176">
        <v>294</v>
      </c>
      <c r="L44" s="176">
        <v>1120</v>
      </c>
      <c r="M44" s="176">
        <v>1748</v>
      </c>
      <c r="N44" s="176">
        <v>2971</v>
      </c>
      <c r="O44" s="176">
        <v>5569</v>
      </c>
      <c r="P44" s="80"/>
      <c r="R44" s="199"/>
      <c r="S44" s="199"/>
      <c r="T44" s="307" t="s">
        <v>508</v>
      </c>
      <c r="U44" s="199"/>
      <c r="V44" s="199"/>
      <c r="W44" s="199"/>
      <c r="X44" s="199"/>
      <c r="Y44" s="199"/>
      <c r="Z44" s="199"/>
      <c r="AA44" s="199"/>
    </row>
    <row r="45" spans="1:27" ht="18" customHeight="1" thickBot="1">
      <c r="A45" s="316" t="s">
        <v>355</v>
      </c>
      <c r="B45" s="316"/>
      <c r="C45" s="338"/>
      <c r="D45" s="558">
        <f t="shared" si="2"/>
        <v>856</v>
      </c>
      <c r="E45" s="176">
        <v>287</v>
      </c>
      <c r="F45" s="176">
        <v>411</v>
      </c>
      <c r="G45" s="176">
        <v>120</v>
      </c>
      <c r="H45" s="176">
        <v>33</v>
      </c>
      <c r="I45" s="176">
        <v>5</v>
      </c>
      <c r="J45" s="184">
        <f t="shared" si="3"/>
        <v>24245</v>
      </c>
      <c r="K45" s="176">
        <v>537</v>
      </c>
      <c r="L45" s="176">
        <v>5178</v>
      </c>
      <c r="M45" s="176">
        <v>5968</v>
      </c>
      <c r="N45" s="176">
        <v>5923</v>
      </c>
      <c r="O45" s="176">
        <v>6639</v>
      </c>
      <c r="P45" s="80"/>
      <c r="AA45" s="108" t="s">
        <v>165</v>
      </c>
    </row>
    <row r="46" spans="1:27" ht="18" customHeight="1">
      <c r="A46" s="316" t="s">
        <v>429</v>
      </c>
      <c r="B46" s="316"/>
      <c r="C46" s="338"/>
      <c r="D46" s="558">
        <f t="shared" si="2"/>
        <v>4271</v>
      </c>
      <c r="E46" s="176">
        <v>2619</v>
      </c>
      <c r="F46" s="176">
        <v>1342</v>
      </c>
      <c r="G46" s="176">
        <v>227</v>
      </c>
      <c r="H46" s="176">
        <v>76</v>
      </c>
      <c r="I46" s="176">
        <v>7</v>
      </c>
      <c r="J46" s="184">
        <f t="shared" si="3"/>
        <v>51187</v>
      </c>
      <c r="K46" s="176">
        <v>4340</v>
      </c>
      <c r="L46" s="176">
        <v>15131</v>
      </c>
      <c r="M46" s="176">
        <v>12103</v>
      </c>
      <c r="N46" s="176">
        <v>14250</v>
      </c>
      <c r="O46" s="176">
        <v>5363</v>
      </c>
      <c r="P46" s="80"/>
      <c r="Q46" s="200"/>
      <c r="R46" s="200"/>
      <c r="S46" s="201" t="s">
        <v>167</v>
      </c>
      <c r="T46" s="401" t="s">
        <v>168</v>
      </c>
      <c r="U46" s="438" t="s">
        <v>169</v>
      </c>
      <c r="V46" s="438" t="s">
        <v>170</v>
      </c>
      <c r="W46" s="438" t="s">
        <v>171</v>
      </c>
      <c r="X46" s="438" t="s">
        <v>172</v>
      </c>
      <c r="Y46" s="438" t="s">
        <v>173</v>
      </c>
      <c r="Z46" s="438" t="s">
        <v>430</v>
      </c>
      <c r="AA46" s="441" t="s">
        <v>174</v>
      </c>
    </row>
    <row r="47" spans="1:27" ht="18" customHeight="1">
      <c r="A47" s="316" t="s">
        <v>356</v>
      </c>
      <c r="B47" s="316"/>
      <c r="C47" s="338"/>
      <c r="D47" s="558">
        <f t="shared" si="2"/>
        <v>227</v>
      </c>
      <c r="E47" s="176">
        <v>103</v>
      </c>
      <c r="F47" s="176">
        <v>78</v>
      </c>
      <c r="G47" s="176">
        <v>30</v>
      </c>
      <c r="H47" s="164">
        <v>13</v>
      </c>
      <c r="I47" s="164">
        <v>3</v>
      </c>
      <c r="J47" s="184">
        <f t="shared" si="3"/>
        <v>9869</v>
      </c>
      <c r="K47" s="176">
        <v>162</v>
      </c>
      <c r="L47" s="176">
        <v>1091</v>
      </c>
      <c r="M47" s="176">
        <v>1529</v>
      </c>
      <c r="N47" s="164">
        <v>3097</v>
      </c>
      <c r="O47" s="164">
        <v>3990</v>
      </c>
      <c r="P47" s="80"/>
      <c r="Q47" s="105" t="s">
        <v>176</v>
      </c>
      <c r="R47" s="105"/>
      <c r="S47" s="166"/>
      <c r="T47" s="443"/>
      <c r="U47" s="439"/>
      <c r="V47" s="439"/>
      <c r="W47" s="439"/>
      <c r="X47" s="439"/>
      <c r="Y47" s="439"/>
      <c r="Z47" s="439"/>
      <c r="AA47" s="442"/>
    </row>
    <row r="48" spans="1:27" ht="18" customHeight="1">
      <c r="A48" s="316" t="s">
        <v>357</v>
      </c>
      <c r="B48" s="316"/>
      <c r="C48" s="338"/>
      <c r="D48" s="558">
        <f t="shared" si="2"/>
        <v>265</v>
      </c>
      <c r="E48" s="176">
        <v>191</v>
      </c>
      <c r="F48" s="176">
        <v>65</v>
      </c>
      <c r="G48" s="176">
        <v>7</v>
      </c>
      <c r="H48" s="164">
        <v>2</v>
      </c>
      <c r="I48" s="191" t="s">
        <v>545</v>
      </c>
      <c r="J48" s="184">
        <f t="shared" si="3"/>
        <v>1866</v>
      </c>
      <c r="K48" s="176">
        <v>314</v>
      </c>
      <c r="L48" s="176">
        <v>666</v>
      </c>
      <c r="M48" s="176">
        <v>419</v>
      </c>
      <c r="N48" s="164">
        <v>467</v>
      </c>
      <c r="O48" s="191" t="s">
        <v>545</v>
      </c>
      <c r="P48" s="80"/>
      <c r="Q48" s="435" t="s">
        <v>141</v>
      </c>
      <c r="R48" s="38"/>
      <c r="S48" s="39" t="s">
        <v>5</v>
      </c>
      <c r="T48" s="565">
        <f>SUM(T50,T52,T54,T56,T58,T60,T62,T64)</f>
        <v>392</v>
      </c>
      <c r="U48" s="566">
        <f aca="true" t="shared" si="6" ref="U48:Z48">SUM(U50,U52,U54,U56,U58,U60,U62,U64)</f>
        <v>21508</v>
      </c>
      <c r="V48" s="566">
        <f t="shared" si="6"/>
        <v>6019</v>
      </c>
      <c r="W48" s="566">
        <f t="shared" si="6"/>
        <v>4743</v>
      </c>
      <c r="X48" s="566">
        <f t="shared" si="6"/>
        <v>3139</v>
      </c>
      <c r="Y48" s="566">
        <f t="shared" si="6"/>
        <v>3643</v>
      </c>
      <c r="Z48" s="566">
        <f t="shared" si="6"/>
        <v>39444</v>
      </c>
      <c r="AA48" s="228"/>
    </row>
    <row r="49" spans="1:27" ht="18" customHeight="1">
      <c r="A49" s="316" t="s">
        <v>358</v>
      </c>
      <c r="B49" s="316"/>
      <c r="C49" s="338"/>
      <c r="D49" s="558">
        <f t="shared" si="2"/>
        <v>982</v>
      </c>
      <c r="E49" s="176">
        <v>623</v>
      </c>
      <c r="F49" s="176">
        <v>256</v>
      </c>
      <c r="G49" s="176">
        <v>83</v>
      </c>
      <c r="H49" s="164">
        <v>20</v>
      </c>
      <c r="I49" s="191" t="s">
        <v>545</v>
      </c>
      <c r="J49" s="184">
        <f t="shared" si="3"/>
        <v>11449</v>
      </c>
      <c r="K49" s="176">
        <v>882</v>
      </c>
      <c r="L49" s="176">
        <v>2946</v>
      </c>
      <c r="M49" s="176">
        <v>4207</v>
      </c>
      <c r="N49" s="164">
        <v>3414</v>
      </c>
      <c r="O49" s="191" t="s">
        <v>545</v>
      </c>
      <c r="Q49" s="436"/>
      <c r="R49" s="29"/>
      <c r="S49" s="33" t="s">
        <v>6</v>
      </c>
      <c r="T49" s="567">
        <f>SUM(T51,T53,T55,T57,T59,T61,T63,T65)</f>
        <v>11511</v>
      </c>
      <c r="U49" s="227">
        <f>SUM(U51,U53,U55,U57,U59,U61,U63,U65)</f>
        <v>3679256</v>
      </c>
      <c r="V49" s="227">
        <f>SUM(V51,V53,V55,V57,V59,V61,V63,V65)</f>
        <v>1116935</v>
      </c>
      <c r="W49" s="227">
        <v>729029</v>
      </c>
      <c r="X49" s="227">
        <v>450930</v>
      </c>
      <c r="Y49" s="227">
        <v>596389</v>
      </c>
      <c r="Z49" s="227">
        <v>6584050</v>
      </c>
      <c r="AA49" s="229">
        <v>98.1</v>
      </c>
    </row>
    <row r="50" spans="1:27" ht="18" customHeight="1">
      <c r="A50" s="101"/>
      <c r="B50" s="316" t="s">
        <v>359</v>
      </c>
      <c r="C50" s="338"/>
      <c r="D50" s="558">
        <f t="shared" si="2"/>
        <v>308</v>
      </c>
      <c r="E50" s="176">
        <v>122</v>
      </c>
      <c r="F50" s="176">
        <v>110</v>
      </c>
      <c r="G50" s="176">
        <v>60</v>
      </c>
      <c r="H50" s="164">
        <v>16</v>
      </c>
      <c r="I50" s="191" t="s">
        <v>545</v>
      </c>
      <c r="J50" s="184">
        <f t="shared" si="3"/>
        <v>7231</v>
      </c>
      <c r="K50" s="176">
        <v>185</v>
      </c>
      <c r="L50" s="176">
        <v>1443</v>
      </c>
      <c r="M50" s="176">
        <v>2999</v>
      </c>
      <c r="N50" s="164">
        <v>2604</v>
      </c>
      <c r="O50" s="191" t="s">
        <v>545</v>
      </c>
      <c r="P50" s="80"/>
      <c r="Q50" s="316" t="s">
        <v>178</v>
      </c>
      <c r="R50" s="87"/>
      <c r="S50" s="92" t="s">
        <v>5</v>
      </c>
      <c r="T50" s="111" t="s">
        <v>7</v>
      </c>
      <c r="U50" s="91">
        <v>11971</v>
      </c>
      <c r="V50" s="91">
        <v>2588</v>
      </c>
      <c r="W50" s="91">
        <v>2284</v>
      </c>
      <c r="X50" s="91">
        <v>1975</v>
      </c>
      <c r="Y50" s="91">
        <v>1672</v>
      </c>
      <c r="Z50" s="91">
        <f>SUM(T50:Y50)</f>
        <v>20490</v>
      </c>
      <c r="AA50" s="202"/>
    </row>
    <row r="51" spans="1:27" ht="18" customHeight="1">
      <c r="A51" s="316" t="s">
        <v>360</v>
      </c>
      <c r="B51" s="316"/>
      <c r="C51" s="338"/>
      <c r="D51" s="558">
        <f t="shared" si="2"/>
        <v>1759</v>
      </c>
      <c r="E51" s="176">
        <v>920</v>
      </c>
      <c r="F51" s="176">
        <v>643</v>
      </c>
      <c r="G51" s="176">
        <v>140</v>
      </c>
      <c r="H51" s="164">
        <v>53</v>
      </c>
      <c r="I51" s="164">
        <v>3</v>
      </c>
      <c r="J51" s="184">
        <f t="shared" si="3"/>
        <v>30894</v>
      </c>
      <c r="K51" s="176">
        <v>2226</v>
      </c>
      <c r="L51" s="176">
        <v>7328</v>
      </c>
      <c r="M51" s="176">
        <v>7853</v>
      </c>
      <c r="N51" s="164">
        <v>11262</v>
      </c>
      <c r="O51" s="164">
        <v>2225</v>
      </c>
      <c r="P51" s="79"/>
      <c r="Q51" s="318"/>
      <c r="R51" s="93"/>
      <c r="S51" s="92" t="s">
        <v>6</v>
      </c>
      <c r="T51" s="111" t="s">
        <v>7</v>
      </c>
      <c r="U51" s="203">
        <v>1087632</v>
      </c>
      <c r="V51" s="91">
        <v>235303</v>
      </c>
      <c r="W51" s="91">
        <v>205503</v>
      </c>
      <c r="X51" s="91">
        <v>175431</v>
      </c>
      <c r="Y51" s="91">
        <v>196775</v>
      </c>
      <c r="Z51" s="91">
        <f>SUM(T51:Y51)</f>
        <v>1900644</v>
      </c>
      <c r="AA51" s="202">
        <v>96.59</v>
      </c>
    </row>
    <row r="52" spans="1:27" ht="18" customHeight="1">
      <c r="A52" s="316" t="s">
        <v>361</v>
      </c>
      <c r="B52" s="316"/>
      <c r="C52" s="338"/>
      <c r="D52" s="558">
        <f t="shared" si="2"/>
        <v>332</v>
      </c>
      <c r="E52" s="176">
        <v>166</v>
      </c>
      <c r="F52" s="176">
        <v>139</v>
      </c>
      <c r="G52" s="176">
        <v>19</v>
      </c>
      <c r="H52" s="164">
        <v>7</v>
      </c>
      <c r="I52" s="164">
        <v>1</v>
      </c>
      <c r="J52" s="184">
        <f t="shared" si="3"/>
        <v>5613</v>
      </c>
      <c r="K52" s="176">
        <v>384</v>
      </c>
      <c r="L52" s="176">
        <v>1541</v>
      </c>
      <c r="M52" s="176">
        <v>880</v>
      </c>
      <c r="N52" s="164">
        <v>1463</v>
      </c>
      <c r="O52" s="164">
        <v>1345</v>
      </c>
      <c r="P52" s="79"/>
      <c r="Q52" s="316" t="s">
        <v>180</v>
      </c>
      <c r="R52" s="87"/>
      <c r="S52" s="92" t="s">
        <v>5</v>
      </c>
      <c r="T52" s="111" t="s">
        <v>7</v>
      </c>
      <c r="U52" s="203">
        <v>1991</v>
      </c>
      <c r="V52" s="91">
        <v>556</v>
      </c>
      <c r="W52" s="112">
        <v>500</v>
      </c>
      <c r="X52" s="91">
        <v>404</v>
      </c>
      <c r="Y52" s="91">
        <v>538</v>
      </c>
      <c r="Z52" s="91">
        <f aca="true" t="shared" si="7" ref="Z52:Z65">SUM(T52:Y52)</f>
        <v>3989</v>
      </c>
      <c r="AA52" s="202"/>
    </row>
    <row r="53" spans="1:27" ht="18" customHeight="1">
      <c r="A53" s="316" t="s">
        <v>362</v>
      </c>
      <c r="B53" s="316"/>
      <c r="C53" s="338"/>
      <c r="D53" s="558">
        <f t="shared" si="2"/>
        <v>362</v>
      </c>
      <c r="E53" s="176">
        <v>274</v>
      </c>
      <c r="F53" s="176">
        <v>60</v>
      </c>
      <c r="G53" s="176">
        <v>15</v>
      </c>
      <c r="H53" s="164">
        <v>13</v>
      </c>
      <c r="I53" s="191" t="s">
        <v>545</v>
      </c>
      <c r="J53" s="184">
        <f t="shared" si="3"/>
        <v>5300</v>
      </c>
      <c r="K53" s="176">
        <v>452</v>
      </c>
      <c r="L53" s="176">
        <v>593</v>
      </c>
      <c r="M53" s="176">
        <v>814</v>
      </c>
      <c r="N53" s="164">
        <v>3441</v>
      </c>
      <c r="O53" s="191" t="s">
        <v>545</v>
      </c>
      <c r="Q53" s="318"/>
      <c r="R53" s="93"/>
      <c r="S53" s="92" t="s">
        <v>6</v>
      </c>
      <c r="T53" s="111" t="s">
        <v>7</v>
      </c>
      <c r="U53" s="97">
        <v>349000</v>
      </c>
      <c r="V53" s="112">
        <v>90770</v>
      </c>
      <c r="W53" s="112">
        <v>77649</v>
      </c>
      <c r="X53" s="112">
        <v>61717</v>
      </c>
      <c r="Y53" s="112">
        <v>91583</v>
      </c>
      <c r="Z53" s="91">
        <v>670720</v>
      </c>
      <c r="AA53" s="202">
        <v>94.66</v>
      </c>
    </row>
    <row r="54" spans="1:27" ht="18" customHeight="1">
      <c r="A54" s="316" t="s">
        <v>163</v>
      </c>
      <c r="B54" s="316"/>
      <c r="C54" s="338"/>
      <c r="D54" s="558">
        <f t="shared" si="2"/>
        <v>3934</v>
      </c>
      <c r="E54" s="176">
        <v>2606</v>
      </c>
      <c r="F54" s="176">
        <v>1097</v>
      </c>
      <c r="G54" s="176">
        <v>175</v>
      </c>
      <c r="H54" s="176">
        <v>50</v>
      </c>
      <c r="I54" s="176">
        <v>6</v>
      </c>
      <c r="J54" s="184">
        <f t="shared" si="3"/>
        <v>38787</v>
      </c>
      <c r="K54" s="176">
        <v>4463</v>
      </c>
      <c r="L54" s="176">
        <v>11047</v>
      </c>
      <c r="M54" s="176">
        <v>9250</v>
      </c>
      <c r="N54" s="176">
        <v>9496</v>
      </c>
      <c r="O54" s="176">
        <v>4531</v>
      </c>
      <c r="P54" s="148"/>
      <c r="Q54" s="316" t="s">
        <v>149</v>
      </c>
      <c r="R54" s="87"/>
      <c r="S54" s="92" t="s">
        <v>5</v>
      </c>
      <c r="T54" s="111" t="s">
        <v>7</v>
      </c>
      <c r="U54" s="204">
        <v>104</v>
      </c>
      <c r="V54" s="204">
        <v>36</v>
      </c>
      <c r="W54" s="204">
        <v>18</v>
      </c>
      <c r="X54" s="204">
        <v>14</v>
      </c>
      <c r="Y54" s="204">
        <v>16</v>
      </c>
      <c r="Z54" s="91">
        <f t="shared" si="7"/>
        <v>188</v>
      </c>
      <c r="AA54" s="202"/>
    </row>
    <row r="55" spans="1:27" ht="18" customHeight="1">
      <c r="A55" s="316" t="s">
        <v>164</v>
      </c>
      <c r="B55" s="316"/>
      <c r="C55" s="338"/>
      <c r="D55" s="558">
        <f t="shared" si="2"/>
        <v>256</v>
      </c>
      <c r="E55" s="176">
        <v>124</v>
      </c>
      <c r="F55" s="176">
        <v>94</v>
      </c>
      <c r="G55" s="176">
        <v>28</v>
      </c>
      <c r="H55" s="176">
        <v>9</v>
      </c>
      <c r="I55" s="191">
        <v>1</v>
      </c>
      <c r="J55" s="184">
        <f t="shared" si="3"/>
        <v>4434</v>
      </c>
      <c r="K55" s="176">
        <v>213</v>
      </c>
      <c r="L55" s="176">
        <v>1091</v>
      </c>
      <c r="M55" s="176">
        <v>1501</v>
      </c>
      <c r="N55" s="176">
        <v>1129</v>
      </c>
      <c r="O55" s="191">
        <v>500</v>
      </c>
      <c r="P55" s="148"/>
      <c r="Q55" s="318"/>
      <c r="R55" s="113"/>
      <c r="S55" s="92" t="s">
        <v>6</v>
      </c>
      <c r="T55" s="111" t="s">
        <v>7</v>
      </c>
      <c r="U55" s="203">
        <v>188585</v>
      </c>
      <c r="V55" s="203">
        <v>59054</v>
      </c>
      <c r="W55" s="203">
        <v>28511</v>
      </c>
      <c r="X55" s="203">
        <v>15986</v>
      </c>
      <c r="Y55" s="203">
        <v>21780</v>
      </c>
      <c r="Z55" s="91">
        <f t="shared" si="7"/>
        <v>313916</v>
      </c>
      <c r="AA55" s="202">
        <v>103.07</v>
      </c>
    </row>
    <row r="56" spans="1:27" ht="18" customHeight="1">
      <c r="A56" s="340" t="s">
        <v>166</v>
      </c>
      <c r="B56" s="340"/>
      <c r="C56" s="341"/>
      <c r="D56" s="559">
        <f t="shared" si="2"/>
        <v>7</v>
      </c>
      <c r="E56" s="205">
        <v>6</v>
      </c>
      <c r="F56" s="205">
        <v>1</v>
      </c>
      <c r="G56" s="191" t="s">
        <v>545</v>
      </c>
      <c r="H56" s="206" t="s">
        <v>545</v>
      </c>
      <c r="I56" s="206" t="s">
        <v>545</v>
      </c>
      <c r="J56" s="560">
        <f t="shared" si="3"/>
        <v>23</v>
      </c>
      <c r="K56" s="207">
        <v>6</v>
      </c>
      <c r="L56" s="207">
        <v>17</v>
      </c>
      <c r="M56" s="206" t="s">
        <v>545</v>
      </c>
      <c r="N56" s="206" t="s">
        <v>545</v>
      </c>
      <c r="O56" s="206" t="s">
        <v>545</v>
      </c>
      <c r="P56" s="178"/>
      <c r="Q56" s="316" t="s">
        <v>151</v>
      </c>
      <c r="R56" s="87"/>
      <c r="S56" s="92" t="s">
        <v>5</v>
      </c>
      <c r="T56" s="111" t="s">
        <v>7</v>
      </c>
      <c r="U56" s="203">
        <v>5</v>
      </c>
      <c r="V56" s="208" t="s">
        <v>7</v>
      </c>
      <c r="W56" s="208" t="s">
        <v>7</v>
      </c>
      <c r="X56" s="208" t="s">
        <v>7</v>
      </c>
      <c r="Y56" s="208" t="s">
        <v>7</v>
      </c>
      <c r="Z56" s="91">
        <f t="shared" si="7"/>
        <v>5</v>
      </c>
      <c r="AA56" s="209"/>
    </row>
    <row r="57" spans="1:27" ht="18" customHeight="1">
      <c r="A57" s="210" t="s">
        <v>175</v>
      </c>
      <c r="B57" s="131"/>
      <c r="C57" s="131"/>
      <c r="D57" s="105"/>
      <c r="E57" s="131"/>
      <c r="F57" s="131"/>
      <c r="G57" s="131"/>
      <c r="H57" s="105"/>
      <c r="I57" s="105"/>
      <c r="J57" s="80"/>
      <c r="K57" s="80"/>
      <c r="L57" s="80"/>
      <c r="M57" s="80"/>
      <c r="N57" s="80"/>
      <c r="O57" s="80"/>
      <c r="P57" s="178"/>
      <c r="Q57" s="318"/>
      <c r="R57" s="113"/>
      <c r="S57" s="92" t="s">
        <v>6</v>
      </c>
      <c r="T57" s="111" t="s">
        <v>7</v>
      </c>
      <c r="U57" s="211">
        <v>52031</v>
      </c>
      <c r="V57" s="208" t="s">
        <v>7</v>
      </c>
      <c r="W57" s="208" t="s">
        <v>7</v>
      </c>
      <c r="X57" s="208" t="s">
        <v>7</v>
      </c>
      <c r="Y57" s="208" t="s">
        <v>7</v>
      </c>
      <c r="Z57" s="91">
        <f t="shared" si="7"/>
        <v>52031</v>
      </c>
      <c r="AA57" s="209">
        <v>164.94</v>
      </c>
    </row>
    <row r="58" spans="2:27" ht="18" customHeight="1"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Q58" s="316" t="s">
        <v>153</v>
      </c>
      <c r="R58" s="87"/>
      <c r="S58" s="92" t="s">
        <v>5</v>
      </c>
      <c r="T58" s="111" t="s">
        <v>7</v>
      </c>
      <c r="U58" s="211">
        <v>13</v>
      </c>
      <c r="V58" s="211">
        <v>7</v>
      </c>
      <c r="W58" s="211">
        <v>1</v>
      </c>
      <c r="X58" s="208">
        <v>6</v>
      </c>
      <c r="Y58" s="211">
        <v>2</v>
      </c>
      <c r="Z58" s="91">
        <f t="shared" si="7"/>
        <v>29</v>
      </c>
      <c r="AA58" s="17"/>
    </row>
    <row r="59" spans="17:27" ht="18" customHeight="1">
      <c r="Q59" s="318"/>
      <c r="R59" s="113"/>
      <c r="S59" s="92" t="s">
        <v>6</v>
      </c>
      <c r="T59" s="111" t="s">
        <v>7</v>
      </c>
      <c r="U59" s="211">
        <v>10427</v>
      </c>
      <c r="V59" s="211">
        <v>5278</v>
      </c>
      <c r="W59" s="211">
        <v>559</v>
      </c>
      <c r="X59" s="208">
        <v>4259</v>
      </c>
      <c r="Y59" s="211">
        <v>1128</v>
      </c>
      <c r="Z59" s="91">
        <f t="shared" si="7"/>
        <v>21651</v>
      </c>
      <c r="AA59" s="209">
        <v>159.96</v>
      </c>
    </row>
    <row r="60" spans="1:27" ht="18" customHeight="1">
      <c r="A60" s="333" t="s">
        <v>177</v>
      </c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79"/>
      <c r="Q60" s="318" t="s">
        <v>155</v>
      </c>
      <c r="R60" s="87"/>
      <c r="S60" s="92" t="s">
        <v>5</v>
      </c>
      <c r="T60" s="111" t="s">
        <v>7</v>
      </c>
      <c r="U60" s="211">
        <v>214</v>
      </c>
      <c r="V60" s="211">
        <v>81</v>
      </c>
      <c r="W60" s="211">
        <v>53</v>
      </c>
      <c r="X60" s="211">
        <v>28</v>
      </c>
      <c r="Y60" s="211">
        <v>52</v>
      </c>
      <c r="Z60" s="91">
        <f t="shared" si="7"/>
        <v>428</v>
      </c>
      <c r="AA60" s="209"/>
    </row>
    <row r="61" spans="1:27" ht="18" customHeight="1">
      <c r="A61" s="335" t="s">
        <v>431</v>
      </c>
      <c r="B61" s="336"/>
      <c r="C61" s="336"/>
      <c r="D61" s="336"/>
      <c r="E61" s="336"/>
      <c r="F61" s="336"/>
      <c r="G61" s="336"/>
      <c r="H61" s="336"/>
      <c r="I61" s="336"/>
      <c r="J61" s="336"/>
      <c r="K61" s="336"/>
      <c r="L61" s="336"/>
      <c r="M61" s="336"/>
      <c r="N61" s="336"/>
      <c r="O61" s="79"/>
      <c r="Q61" s="318"/>
      <c r="R61" s="113"/>
      <c r="S61" s="92" t="s">
        <v>6</v>
      </c>
      <c r="T61" s="111" t="s">
        <v>7</v>
      </c>
      <c r="U61" s="211">
        <v>32850</v>
      </c>
      <c r="V61" s="211">
        <v>11339</v>
      </c>
      <c r="W61" s="211">
        <v>7549</v>
      </c>
      <c r="X61" s="211">
        <v>4259</v>
      </c>
      <c r="Y61" s="211">
        <v>5582</v>
      </c>
      <c r="Z61" s="91">
        <f t="shared" si="7"/>
        <v>61579</v>
      </c>
      <c r="AA61" s="209">
        <v>96.39</v>
      </c>
    </row>
    <row r="62" spans="1:27" ht="18" customHeight="1" thickBot="1">
      <c r="A62" s="105"/>
      <c r="B62" s="107"/>
      <c r="C62" s="107"/>
      <c r="D62" s="107"/>
      <c r="E62" s="107"/>
      <c r="F62" s="107"/>
      <c r="G62" s="107"/>
      <c r="I62" s="107"/>
      <c r="K62" s="212"/>
      <c r="N62" s="212" t="s">
        <v>179</v>
      </c>
      <c r="Q62" s="316" t="s">
        <v>158</v>
      </c>
      <c r="R62" s="87"/>
      <c r="S62" s="92" t="s">
        <v>5</v>
      </c>
      <c r="T62" s="111" t="s">
        <v>7</v>
      </c>
      <c r="U62" s="211">
        <v>7210</v>
      </c>
      <c r="V62" s="211">
        <v>2751</v>
      </c>
      <c r="W62" s="211">
        <v>1887</v>
      </c>
      <c r="X62" s="211">
        <v>712</v>
      </c>
      <c r="Y62" s="211">
        <v>1363</v>
      </c>
      <c r="Z62" s="91">
        <f t="shared" si="7"/>
        <v>13923</v>
      </c>
      <c r="AA62" s="209"/>
    </row>
    <row r="63" spans="1:27" ht="18" customHeight="1">
      <c r="A63" s="356" t="s">
        <v>432</v>
      </c>
      <c r="B63" s="358"/>
      <c r="C63" s="456" t="s">
        <v>181</v>
      </c>
      <c r="D63" s="456" t="s">
        <v>182</v>
      </c>
      <c r="E63" s="456" t="s">
        <v>183</v>
      </c>
      <c r="F63" s="415" t="s">
        <v>184</v>
      </c>
      <c r="G63" s="326"/>
      <c r="H63" s="326"/>
      <c r="I63" s="326"/>
      <c r="J63" s="326"/>
      <c r="K63" s="326"/>
      <c r="L63" s="326"/>
      <c r="M63" s="397" t="s">
        <v>433</v>
      </c>
      <c r="N63" s="398"/>
      <c r="O63" s="177"/>
      <c r="Q63" s="318"/>
      <c r="R63" s="113"/>
      <c r="S63" s="92" t="s">
        <v>6</v>
      </c>
      <c r="T63" s="111" t="s">
        <v>7</v>
      </c>
      <c r="U63" s="211">
        <v>1958731</v>
      </c>
      <c r="V63" s="211">
        <v>715191</v>
      </c>
      <c r="W63" s="211">
        <v>409257</v>
      </c>
      <c r="X63" s="211">
        <v>189277</v>
      </c>
      <c r="Y63" s="211">
        <v>279542</v>
      </c>
      <c r="Z63" s="91">
        <f t="shared" si="7"/>
        <v>3551998</v>
      </c>
      <c r="AA63" s="209">
        <v>98.19</v>
      </c>
    </row>
    <row r="64" spans="1:27" ht="18" customHeight="1">
      <c r="A64" s="430"/>
      <c r="B64" s="432"/>
      <c r="C64" s="457"/>
      <c r="D64" s="457"/>
      <c r="E64" s="457"/>
      <c r="F64" s="444" t="s">
        <v>528</v>
      </c>
      <c r="G64" s="445"/>
      <c r="H64" s="446"/>
      <c r="I64" s="447" t="s">
        <v>434</v>
      </c>
      <c r="J64" s="448"/>
      <c r="K64" s="447" t="s">
        <v>185</v>
      </c>
      <c r="L64" s="448"/>
      <c r="M64" s="393"/>
      <c r="N64" s="423"/>
      <c r="O64" s="148"/>
      <c r="Q64" s="322" t="s">
        <v>187</v>
      </c>
      <c r="R64" s="113"/>
      <c r="S64" s="92" t="s">
        <v>5</v>
      </c>
      <c r="T64" s="112">
        <v>392</v>
      </c>
      <c r="U64" s="208" t="s">
        <v>7</v>
      </c>
      <c r="V64" s="208" t="s">
        <v>7</v>
      </c>
      <c r="W64" s="208" t="s">
        <v>7</v>
      </c>
      <c r="X64" s="208" t="s">
        <v>7</v>
      </c>
      <c r="Y64" s="208" t="s">
        <v>7</v>
      </c>
      <c r="Z64" s="91">
        <f t="shared" si="7"/>
        <v>392</v>
      </c>
      <c r="AA64" s="209"/>
    </row>
    <row r="65" spans="1:27" ht="18" customHeight="1">
      <c r="A65" s="449"/>
      <c r="B65" s="450"/>
      <c r="C65" s="457"/>
      <c r="D65" s="457"/>
      <c r="E65" s="457"/>
      <c r="F65" s="15" t="s">
        <v>186</v>
      </c>
      <c r="G65" s="451" t="s">
        <v>529</v>
      </c>
      <c r="H65" s="452"/>
      <c r="I65" s="394"/>
      <c r="J65" s="410"/>
      <c r="K65" s="394"/>
      <c r="L65" s="410"/>
      <c r="M65" s="394"/>
      <c r="N65" s="400"/>
      <c r="O65" s="178"/>
      <c r="Q65" s="440"/>
      <c r="R65" s="126"/>
      <c r="S65" s="100" t="s">
        <v>6</v>
      </c>
      <c r="T65" s="196">
        <v>11511</v>
      </c>
      <c r="U65" s="215" t="s">
        <v>7</v>
      </c>
      <c r="V65" s="215" t="s">
        <v>7</v>
      </c>
      <c r="W65" s="215" t="s">
        <v>7</v>
      </c>
      <c r="X65" s="215" t="s">
        <v>7</v>
      </c>
      <c r="Y65" s="215" t="s">
        <v>7</v>
      </c>
      <c r="Z65" s="564">
        <f t="shared" si="7"/>
        <v>11511</v>
      </c>
      <c r="AA65" s="216">
        <v>282.05</v>
      </c>
    </row>
    <row r="66" spans="1:26" ht="15" customHeight="1">
      <c r="A66" s="144"/>
      <c r="B66" s="147"/>
      <c r="C66" s="171"/>
      <c r="D66" s="171"/>
      <c r="E66" s="171"/>
      <c r="F66" s="171"/>
      <c r="G66" s="16"/>
      <c r="H66" s="217"/>
      <c r="I66" s="217"/>
      <c r="J66" s="217"/>
      <c r="K66" s="217"/>
      <c r="L66" s="217"/>
      <c r="M66" s="217"/>
      <c r="N66" s="217"/>
      <c r="O66" s="178"/>
      <c r="Q66" s="101" t="s">
        <v>189</v>
      </c>
      <c r="R66" s="101"/>
      <c r="S66" s="101"/>
      <c r="T66" s="101"/>
      <c r="U66" s="101"/>
      <c r="V66" s="101"/>
      <c r="Z66" s="102"/>
    </row>
    <row r="67" spans="1:22" ht="15" customHeight="1">
      <c r="A67" s="453" t="s">
        <v>491</v>
      </c>
      <c r="B67" s="454"/>
      <c r="C67" s="112">
        <v>15071909</v>
      </c>
      <c r="D67" s="112">
        <v>25514</v>
      </c>
      <c r="E67" s="112">
        <v>24773</v>
      </c>
      <c r="F67" s="112">
        <v>9656</v>
      </c>
      <c r="G67" s="112"/>
      <c r="H67" s="112">
        <v>16466279</v>
      </c>
      <c r="I67" s="112"/>
      <c r="J67" s="112">
        <v>1201051</v>
      </c>
      <c r="K67" s="112"/>
      <c r="L67" s="112">
        <v>1228484</v>
      </c>
      <c r="M67" s="112"/>
      <c r="N67" s="112">
        <v>2534598</v>
      </c>
      <c r="P67" s="218"/>
      <c r="Q67" s="101" t="s">
        <v>418</v>
      </c>
      <c r="R67" s="101"/>
      <c r="S67" s="101"/>
      <c r="T67" s="101"/>
      <c r="U67" s="101"/>
      <c r="V67" s="101"/>
    </row>
    <row r="68" spans="1:16" ht="15" customHeight="1">
      <c r="A68" s="101"/>
      <c r="B68" s="219"/>
      <c r="C68" s="101"/>
      <c r="D68" s="101"/>
      <c r="E68" s="101"/>
      <c r="F68" s="101"/>
      <c r="G68" s="220"/>
      <c r="H68" s="101"/>
      <c r="J68" s="101"/>
      <c r="L68" s="101"/>
      <c r="N68" s="101"/>
      <c r="P68" s="80"/>
    </row>
    <row r="69" spans="1:16" ht="15" customHeight="1">
      <c r="A69" s="455" t="s">
        <v>506</v>
      </c>
      <c r="B69" s="432"/>
      <c r="C69" s="112">
        <v>14391744</v>
      </c>
      <c r="D69" s="112">
        <v>24372</v>
      </c>
      <c r="E69" s="112">
        <v>23777</v>
      </c>
      <c r="F69" s="112">
        <v>9762</v>
      </c>
      <c r="G69" s="112"/>
      <c r="H69" s="112">
        <v>17123094</v>
      </c>
      <c r="I69" s="112"/>
      <c r="J69" s="112">
        <v>723818</v>
      </c>
      <c r="K69" s="112"/>
      <c r="L69" s="112">
        <v>1252731</v>
      </c>
      <c r="M69" s="112"/>
      <c r="N69" s="112">
        <v>2406681</v>
      </c>
      <c r="P69" s="101"/>
    </row>
    <row r="70" spans="1:16" ht="15" customHeight="1">
      <c r="A70" s="101"/>
      <c r="B70" s="219"/>
      <c r="C70" s="101"/>
      <c r="D70" s="101"/>
      <c r="E70" s="101"/>
      <c r="F70" s="101"/>
      <c r="H70" s="101"/>
      <c r="J70" s="101"/>
      <c r="L70" s="101"/>
      <c r="N70" s="101"/>
      <c r="P70" s="101"/>
    </row>
    <row r="71" spans="1:16" ht="15" customHeight="1">
      <c r="A71" s="455" t="s">
        <v>503</v>
      </c>
      <c r="B71" s="432"/>
      <c r="C71" s="112">
        <v>14222770</v>
      </c>
      <c r="D71" s="112">
        <v>24356</v>
      </c>
      <c r="E71" s="112">
        <v>23687</v>
      </c>
      <c r="F71" s="112">
        <v>8974</v>
      </c>
      <c r="G71" s="221"/>
      <c r="H71" s="112">
        <v>15500670</v>
      </c>
      <c r="I71" s="222"/>
      <c r="J71" s="112">
        <v>444872</v>
      </c>
      <c r="K71" s="222"/>
      <c r="L71" s="112">
        <v>1200980</v>
      </c>
      <c r="M71" s="221"/>
      <c r="N71" s="112">
        <v>1994660</v>
      </c>
      <c r="P71" s="101"/>
    </row>
    <row r="72" spans="1:16" ht="15" customHeight="1">
      <c r="A72" s="101"/>
      <c r="B72" s="219"/>
      <c r="C72" s="101"/>
      <c r="D72" s="101"/>
      <c r="E72" s="101"/>
      <c r="F72" s="101"/>
      <c r="H72" s="101"/>
      <c r="J72" s="101"/>
      <c r="L72" s="101"/>
      <c r="N72" s="101"/>
      <c r="P72" s="101"/>
    </row>
    <row r="73" spans="1:16" ht="15" customHeight="1">
      <c r="A73" s="455" t="s">
        <v>504</v>
      </c>
      <c r="B73" s="432"/>
      <c r="C73" s="112">
        <v>19065484</v>
      </c>
      <c r="D73" s="112">
        <v>26306</v>
      </c>
      <c r="E73" s="112">
        <v>26190</v>
      </c>
      <c r="F73" s="112">
        <v>10206</v>
      </c>
      <c r="G73" s="223"/>
      <c r="H73" s="112">
        <v>18247278</v>
      </c>
      <c r="I73" s="191"/>
      <c r="J73" s="112">
        <v>489706</v>
      </c>
      <c r="K73" s="191"/>
      <c r="L73" s="112">
        <v>1119656</v>
      </c>
      <c r="M73" s="191"/>
      <c r="N73" s="112">
        <v>1464398</v>
      </c>
      <c r="P73" s="101"/>
    </row>
    <row r="74" spans="1:14" ht="15" customHeight="1">
      <c r="A74" s="101"/>
      <c r="B74" s="224"/>
      <c r="C74" s="101"/>
      <c r="D74" s="101"/>
      <c r="E74" s="101"/>
      <c r="F74" s="101"/>
      <c r="H74" s="101"/>
      <c r="J74" s="101"/>
      <c r="L74" s="101"/>
      <c r="N74" s="101"/>
    </row>
    <row r="75" spans="1:14" ht="21" customHeight="1">
      <c r="A75" s="481" t="s">
        <v>546</v>
      </c>
      <c r="B75" s="434"/>
      <c r="C75" s="563">
        <v>19226843</v>
      </c>
      <c r="D75" s="292">
        <v>24569</v>
      </c>
      <c r="E75" s="292">
        <v>24328</v>
      </c>
      <c r="F75" s="292">
        <v>9493</v>
      </c>
      <c r="G75" s="36"/>
      <c r="H75" s="292">
        <v>16966013</v>
      </c>
      <c r="I75" s="36"/>
      <c r="J75" s="292">
        <v>493671</v>
      </c>
      <c r="K75" s="36"/>
      <c r="L75" s="292">
        <v>995498</v>
      </c>
      <c r="M75" s="36"/>
      <c r="N75" s="292">
        <v>1087542</v>
      </c>
    </row>
    <row r="76" spans="1:15" ht="21" customHeight="1">
      <c r="A76" s="131" t="s">
        <v>188</v>
      </c>
      <c r="B76" s="144"/>
      <c r="C76" s="105"/>
      <c r="D76" s="211"/>
      <c r="E76" s="211"/>
      <c r="F76" s="18"/>
      <c r="G76" s="19"/>
      <c r="H76" s="218"/>
      <c r="I76" s="19"/>
      <c r="J76" s="218"/>
      <c r="K76" s="19"/>
      <c r="O76" s="218"/>
    </row>
    <row r="77" spans="1:15" ht="21" customHeight="1">
      <c r="A77" s="93" t="s">
        <v>175</v>
      </c>
      <c r="B77" s="101"/>
      <c r="C77" s="93"/>
      <c r="D77" s="105"/>
      <c r="E77" s="105"/>
      <c r="F77" s="105"/>
      <c r="H77" s="105"/>
      <c r="I77" s="80"/>
      <c r="J77" s="80"/>
      <c r="K77" s="80"/>
      <c r="L77" s="218"/>
      <c r="M77" s="19"/>
      <c r="N77" s="218"/>
      <c r="O77" s="80"/>
    </row>
    <row r="78" spans="1:15" ht="21" customHeight="1">
      <c r="A78" s="101"/>
      <c r="B78" s="101"/>
      <c r="C78" s="101"/>
      <c r="D78" s="101"/>
      <c r="E78" s="101"/>
      <c r="F78" s="101"/>
      <c r="H78" s="101"/>
      <c r="I78" s="101"/>
      <c r="J78" s="101"/>
      <c r="K78" s="101"/>
      <c r="L78" s="80"/>
      <c r="M78" s="80"/>
      <c r="N78" s="80"/>
      <c r="O78" s="101"/>
    </row>
    <row r="79" spans="1:15" ht="21" customHeight="1">
      <c r="A79" s="101"/>
      <c r="B79" s="101"/>
      <c r="C79" s="101"/>
      <c r="D79" s="101"/>
      <c r="F79" s="101"/>
      <c r="H79" s="101"/>
      <c r="I79" s="101"/>
      <c r="J79" s="101"/>
      <c r="K79" s="101"/>
      <c r="L79" s="101"/>
      <c r="M79" s="101"/>
      <c r="N79" s="101"/>
      <c r="O79" s="101"/>
    </row>
    <row r="80" spans="1:15" ht="14.25">
      <c r="A80" s="101"/>
      <c r="B80" s="101"/>
      <c r="C80" s="101"/>
      <c r="D80" s="101"/>
      <c r="E80" s="101"/>
      <c r="F80" s="101"/>
      <c r="H80" s="101"/>
      <c r="I80" s="101"/>
      <c r="J80" s="101"/>
      <c r="K80" s="101"/>
      <c r="L80" s="101"/>
      <c r="M80" s="101"/>
      <c r="N80" s="101"/>
      <c r="O80" s="101"/>
    </row>
    <row r="81" spans="1:15" ht="14.25">
      <c r="A81" s="101"/>
      <c r="B81" s="101"/>
      <c r="C81" s="101"/>
      <c r="D81" s="101"/>
      <c r="E81" s="20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1:15" ht="14.25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12:14" ht="14.25">
      <c r="L83" s="101"/>
      <c r="M83" s="101"/>
      <c r="N83" s="101"/>
    </row>
  </sheetData>
  <sheetProtection/>
  <mergeCells count="122">
    <mergeCell ref="D63:D65"/>
    <mergeCell ref="E63:E65"/>
    <mergeCell ref="A75:B75"/>
    <mergeCell ref="A71:B71"/>
    <mergeCell ref="Q62:Q63"/>
    <mergeCell ref="A73:B73"/>
    <mergeCell ref="Q64:Q65"/>
    <mergeCell ref="K64:L65"/>
    <mergeCell ref="A55:C55"/>
    <mergeCell ref="F63:L63"/>
    <mergeCell ref="M63:N65"/>
    <mergeCell ref="A67:B67"/>
    <mergeCell ref="A69:B69"/>
    <mergeCell ref="Q54:Q55"/>
    <mergeCell ref="Q56:Q57"/>
    <mergeCell ref="A56:C56"/>
    <mergeCell ref="Q60:Q61"/>
    <mergeCell ref="C63:C65"/>
    <mergeCell ref="Q50:Q51"/>
    <mergeCell ref="Q52:Q53"/>
    <mergeCell ref="F64:H64"/>
    <mergeCell ref="I64:J65"/>
    <mergeCell ref="A60:N60"/>
    <mergeCell ref="A63:B65"/>
    <mergeCell ref="G65:H65"/>
    <mergeCell ref="A61:N61"/>
    <mergeCell ref="Q58:Q59"/>
    <mergeCell ref="A54:C54"/>
    <mergeCell ref="T46:T47"/>
    <mergeCell ref="A46:C46"/>
    <mergeCell ref="A52:C52"/>
    <mergeCell ref="A53:C53"/>
    <mergeCell ref="A47:C47"/>
    <mergeCell ref="Q48:Q49"/>
    <mergeCell ref="A51:C51"/>
    <mergeCell ref="A49:C49"/>
    <mergeCell ref="B50:C50"/>
    <mergeCell ref="A48:C48"/>
    <mergeCell ref="AA46:AA47"/>
    <mergeCell ref="V46:V47"/>
    <mergeCell ref="W46:W47"/>
    <mergeCell ref="X46:X47"/>
    <mergeCell ref="U46:U47"/>
    <mergeCell ref="Y46:Y47"/>
    <mergeCell ref="Q35:Q36"/>
    <mergeCell ref="B37:C37"/>
    <mergeCell ref="Z46:Z47"/>
    <mergeCell ref="B40:C40"/>
    <mergeCell ref="Q37:Q38"/>
    <mergeCell ref="B41:C41"/>
    <mergeCell ref="B42:C42"/>
    <mergeCell ref="Q39:Q40"/>
    <mergeCell ref="A44:C44"/>
    <mergeCell ref="Q43:AA43"/>
    <mergeCell ref="B38:C38"/>
    <mergeCell ref="B39:C39"/>
    <mergeCell ref="A45:C45"/>
    <mergeCell ref="A43:C43"/>
    <mergeCell ref="B33:C33"/>
    <mergeCell ref="B29:C29"/>
    <mergeCell ref="B34:C34"/>
    <mergeCell ref="B35:C35"/>
    <mergeCell ref="B36:C36"/>
    <mergeCell ref="Q33:Q34"/>
    <mergeCell ref="B30:C30"/>
    <mergeCell ref="Q29:Q30"/>
    <mergeCell ref="B31:C31"/>
    <mergeCell ref="B32:C32"/>
    <mergeCell ref="Q31:Q32"/>
    <mergeCell ref="B25:C25"/>
    <mergeCell ref="Q25:Q26"/>
    <mergeCell ref="B26:C26"/>
    <mergeCell ref="B27:C27"/>
    <mergeCell ref="Q27:Q28"/>
    <mergeCell ref="B28:C28"/>
    <mergeCell ref="B22:C22"/>
    <mergeCell ref="Q22:Q24"/>
    <mergeCell ref="B23:C23"/>
    <mergeCell ref="B24:C24"/>
    <mergeCell ref="A18:C18"/>
    <mergeCell ref="Q18:Z18"/>
    <mergeCell ref="B20:C20"/>
    <mergeCell ref="B21:C21"/>
    <mergeCell ref="Q21:S21"/>
    <mergeCell ref="A19:C19"/>
    <mergeCell ref="Q19:Z19"/>
    <mergeCell ref="A9:C9"/>
    <mergeCell ref="A10:C10"/>
    <mergeCell ref="A11:C11"/>
    <mergeCell ref="A12:C12"/>
    <mergeCell ref="A14:C14"/>
    <mergeCell ref="A15:C15"/>
    <mergeCell ref="A16:C16"/>
    <mergeCell ref="A17:C17"/>
    <mergeCell ref="AJ5:AJ7"/>
    <mergeCell ref="D6:D7"/>
    <mergeCell ref="E6:E7"/>
    <mergeCell ref="I6:I7"/>
    <mergeCell ref="J6:J7"/>
    <mergeCell ref="K6:K7"/>
    <mergeCell ref="O6:O7"/>
    <mergeCell ref="AG6:AH6"/>
    <mergeCell ref="AI6:AI7"/>
    <mergeCell ref="Y7:Y8"/>
    <mergeCell ref="AA5:AA8"/>
    <mergeCell ref="Z7:Z8"/>
    <mergeCell ref="J5:O5"/>
    <mergeCell ref="Q5:Q8"/>
    <mergeCell ref="V5:V8"/>
    <mergeCell ref="W5:W8"/>
    <mergeCell ref="X5:X8"/>
    <mergeCell ref="Y5:Z6"/>
    <mergeCell ref="A2:O2"/>
    <mergeCell ref="Q2:AA2"/>
    <mergeCell ref="A3:O3"/>
    <mergeCell ref="Q3:AA3"/>
    <mergeCell ref="A8:C8"/>
    <mergeCell ref="R5:S8"/>
    <mergeCell ref="T5:T8"/>
    <mergeCell ref="U5:U8"/>
    <mergeCell ref="A5:C7"/>
    <mergeCell ref="D5:I5"/>
  </mergeCells>
  <printOptions/>
  <pageMargins left="1.968503937007874" right="0" top="0.984251968503937" bottom="0.984251968503937" header="0.5118110236220472" footer="0.5118110236220472"/>
  <pageSetup fitToHeight="1" fitToWidth="1" horizontalDpi="600" verticalDpi="600" orientation="landscape" paperSize="8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5"/>
  <sheetViews>
    <sheetView zoomScalePageLayoutView="0" workbookViewId="0" topLeftCell="A48">
      <selection activeCell="A67" sqref="A67:B67"/>
    </sheetView>
  </sheetViews>
  <sheetFormatPr defaultColWidth="10.59765625" defaultRowHeight="15"/>
  <cols>
    <col min="1" max="1" width="2.59765625" style="81" customWidth="1"/>
    <col min="2" max="2" width="10.59765625" style="81" customWidth="1"/>
    <col min="3" max="5" width="9.59765625" style="81" customWidth="1"/>
    <col min="6" max="6" width="2.09765625" style="81" customWidth="1"/>
    <col min="7" max="7" width="9.19921875" style="81" customWidth="1"/>
    <col min="8" max="10" width="9.59765625" style="81" customWidth="1"/>
    <col min="11" max="11" width="13.3984375" style="81" customWidth="1"/>
    <col min="12" max="12" width="14" style="81" customWidth="1"/>
    <col min="13" max="13" width="13" style="81" customWidth="1"/>
    <col min="14" max="14" width="11.59765625" style="81" customWidth="1"/>
    <col min="15" max="15" width="10.59765625" style="81" customWidth="1"/>
    <col min="16" max="16" width="2.59765625" style="81" customWidth="1"/>
    <col min="17" max="17" width="10.59765625" style="81" customWidth="1"/>
    <col min="18" max="18" width="9.59765625" style="81" customWidth="1"/>
    <col min="19" max="34" width="7.59765625" style="81" customWidth="1"/>
    <col min="35" max="16384" width="10.59765625" style="81" customWidth="1"/>
  </cols>
  <sheetData>
    <row r="1" spans="1:34" s="76" customFormat="1" ht="19.5" customHeight="1">
      <c r="A1" s="1" t="s">
        <v>190</v>
      </c>
      <c r="AH1" s="10" t="s">
        <v>191</v>
      </c>
    </row>
    <row r="2" spans="1:34" s="44" customFormat="1" ht="19.5" customHeight="1">
      <c r="A2" s="333" t="s">
        <v>192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73"/>
      <c r="P2" s="333" t="s">
        <v>193</v>
      </c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</row>
    <row r="3" spans="1:34" ht="19.5" customHeight="1">
      <c r="A3" s="335" t="s">
        <v>194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79"/>
      <c r="P3" s="336" t="s">
        <v>195</v>
      </c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</row>
    <row r="4" spans="14:18" ht="18" customHeight="1" thickBot="1">
      <c r="N4" s="108" t="s">
        <v>196</v>
      </c>
      <c r="O4" s="108"/>
      <c r="P4" s="108"/>
      <c r="Q4" s="108"/>
      <c r="R4" s="108"/>
    </row>
    <row r="5" spans="1:34" ht="16.5" customHeight="1">
      <c r="A5" s="404" t="s">
        <v>197</v>
      </c>
      <c r="B5" s="406"/>
      <c r="C5" s="441" t="s">
        <v>198</v>
      </c>
      <c r="D5" s="357"/>
      <c r="E5" s="358"/>
      <c r="F5" s="478" t="s">
        <v>199</v>
      </c>
      <c r="G5" s="420"/>
      <c r="H5" s="401" t="s">
        <v>435</v>
      </c>
      <c r="I5" s="397" t="s">
        <v>436</v>
      </c>
      <c r="J5" s="398"/>
      <c r="K5" s="474" t="s">
        <v>200</v>
      </c>
      <c r="L5" s="357"/>
      <c r="M5" s="357"/>
      <c r="N5" s="357"/>
      <c r="O5" s="148"/>
      <c r="P5" s="404" t="s">
        <v>197</v>
      </c>
      <c r="Q5" s="406"/>
      <c r="R5" s="406" t="s">
        <v>201</v>
      </c>
      <c r="S5" s="464" t="s">
        <v>202</v>
      </c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7"/>
      <c r="AE5" s="465" t="s">
        <v>203</v>
      </c>
      <c r="AF5" s="468" t="s">
        <v>204</v>
      </c>
      <c r="AG5" s="468"/>
      <c r="AH5" s="469"/>
    </row>
    <row r="6" spans="1:34" ht="16.5" customHeight="1">
      <c r="A6" s="423"/>
      <c r="B6" s="408"/>
      <c r="C6" s="442"/>
      <c r="D6" s="449"/>
      <c r="E6" s="450"/>
      <c r="F6" s="479"/>
      <c r="G6" s="480"/>
      <c r="H6" s="402"/>
      <c r="I6" s="394"/>
      <c r="J6" s="400"/>
      <c r="K6" s="442"/>
      <c r="L6" s="449"/>
      <c r="M6" s="449"/>
      <c r="N6" s="449"/>
      <c r="O6" s="148"/>
      <c r="P6" s="423"/>
      <c r="Q6" s="408"/>
      <c r="R6" s="408"/>
      <c r="S6" s="466" t="s">
        <v>437</v>
      </c>
      <c r="T6" s="466" t="s">
        <v>438</v>
      </c>
      <c r="U6" s="466" t="s">
        <v>439</v>
      </c>
      <c r="V6" s="458" t="s">
        <v>205</v>
      </c>
      <c r="W6" s="458" t="s">
        <v>206</v>
      </c>
      <c r="X6" s="466" t="s">
        <v>440</v>
      </c>
      <c r="Y6" s="458" t="s">
        <v>207</v>
      </c>
      <c r="Z6" s="458" t="s">
        <v>208</v>
      </c>
      <c r="AA6" s="458" t="s">
        <v>209</v>
      </c>
      <c r="AB6" s="458" t="s">
        <v>210</v>
      </c>
      <c r="AC6" s="458" t="s">
        <v>211</v>
      </c>
      <c r="AD6" s="466" t="s">
        <v>212</v>
      </c>
      <c r="AE6" s="402"/>
      <c r="AF6" s="466" t="s">
        <v>213</v>
      </c>
      <c r="AG6" s="466" t="s">
        <v>214</v>
      </c>
      <c r="AH6" s="470" t="s">
        <v>215</v>
      </c>
    </row>
    <row r="7" spans="1:34" ht="16.5" customHeight="1">
      <c r="A7" s="423"/>
      <c r="B7" s="408"/>
      <c r="C7" s="413" t="s">
        <v>216</v>
      </c>
      <c r="D7" s="413" t="s">
        <v>217</v>
      </c>
      <c r="E7" s="413" t="s">
        <v>218</v>
      </c>
      <c r="F7" s="479"/>
      <c r="G7" s="480"/>
      <c r="H7" s="402"/>
      <c r="I7" s="448" t="s">
        <v>219</v>
      </c>
      <c r="J7" s="463" t="s">
        <v>220</v>
      </c>
      <c r="K7" s="460" t="s">
        <v>216</v>
      </c>
      <c r="L7" s="461" t="s">
        <v>221</v>
      </c>
      <c r="M7" s="462" t="s">
        <v>220</v>
      </c>
      <c r="N7" s="482" t="s">
        <v>222</v>
      </c>
      <c r="O7" s="177"/>
      <c r="P7" s="423"/>
      <c r="Q7" s="408"/>
      <c r="R7" s="408"/>
      <c r="S7" s="467"/>
      <c r="T7" s="467"/>
      <c r="U7" s="467"/>
      <c r="V7" s="459"/>
      <c r="W7" s="459"/>
      <c r="X7" s="467"/>
      <c r="Y7" s="459"/>
      <c r="Z7" s="459"/>
      <c r="AA7" s="459"/>
      <c r="AB7" s="459"/>
      <c r="AC7" s="459"/>
      <c r="AD7" s="467"/>
      <c r="AE7" s="402"/>
      <c r="AF7" s="467"/>
      <c r="AG7" s="467"/>
      <c r="AH7" s="471"/>
    </row>
    <row r="8" spans="1:34" ht="16.5" customHeight="1">
      <c r="A8" s="400"/>
      <c r="B8" s="410"/>
      <c r="C8" s="414"/>
      <c r="D8" s="414"/>
      <c r="E8" s="414"/>
      <c r="F8" s="421"/>
      <c r="G8" s="422"/>
      <c r="H8" s="403"/>
      <c r="I8" s="410"/>
      <c r="J8" s="442"/>
      <c r="K8" s="414"/>
      <c r="L8" s="403"/>
      <c r="M8" s="414"/>
      <c r="N8" s="442"/>
      <c r="O8" s="148"/>
      <c r="P8" s="400"/>
      <c r="Q8" s="410"/>
      <c r="R8" s="410"/>
      <c r="S8" s="467"/>
      <c r="T8" s="467"/>
      <c r="U8" s="467"/>
      <c r="V8" s="459"/>
      <c r="W8" s="459"/>
      <c r="X8" s="467"/>
      <c r="Y8" s="459"/>
      <c r="Z8" s="459"/>
      <c r="AA8" s="459"/>
      <c r="AB8" s="459"/>
      <c r="AC8" s="459"/>
      <c r="AD8" s="467"/>
      <c r="AE8" s="403"/>
      <c r="AF8" s="467"/>
      <c r="AG8" s="467"/>
      <c r="AH8" s="471"/>
    </row>
    <row r="9" spans="1:34" ht="16.5" customHeight="1">
      <c r="A9" s="472" t="s">
        <v>509</v>
      </c>
      <c r="B9" s="473"/>
      <c r="C9" s="568">
        <f>SUM(D9:E9)</f>
        <v>228240</v>
      </c>
      <c r="D9" s="191">
        <v>92778</v>
      </c>
      <c r="E9" s="191">
        <v>135462</v>
      </c>
      <c r="F9" s="191"/>
      <c r="G9" s="191">
        <v>2940</v>
      </c>
      <c r="H9" s="191">
        <v>31239</v>
      </c>
      <c r="I9" s="191">
        <v>183658</v>
      </c>
      <c r="J9" s="191">
        <v>97184</v>
      </c>
      <c r="K9" s="569">
        <f>SUM(L9:N9)</f>
        <v>48835825</v>
      </c>
      <c r="L9" s="191">
        <v>16998627</v>
      </c>
      <c r="M9" s="191">
        <v>31485880</v>
      </c>
      <c r="N9" s="191">
        <v>351318</v>
      </c>
      <c r="O9" s="21"/>
      <c r="P9" s="472" t="s">
        <v>530</v>
      </c>
      <c r="Q9" s="473"/>
      <c r="R9" s="573">
        <f>SUM(S9:AH9)</f>
        <v>2499</v>
      </c>
      <c r="S9" s="574">
        <v>130</v>
      </c>
      <c r="T9" s="574">
        <v>44</v>
      </c>
      <c r="U9" s="574">
        <v>362</v>
      </c>
      <c r="V9" s="574">
        <v>154</v>
      </c>
      <c r="W9" s="574">
        <v>968</v>
      </c>
      <c r="X9" s="574">
        <v>123</v>
      </c>
      <c r="Y9" s="574">
        <v>66</v>
      </c>
      <c r="Z9" s="574">
        <v>47</v>
      </c>
      <c r="AA9" s="574">
        <v>87</v>
      </c>
      <c r="AB9" s="574">
        <v>31</v>
      </c>
      <c r="AC9" s="574">
        <v>3</v>
      </c>
      <c r="AD9" s="574">
        <v>91</v>
      </c>
      <c r="AE9" s="574">
        <v>256</v>
      </c>
      <c r="AF9" s="574">
        <v>43</v>
      </c>
      <c r="AG9" s="574">
        <v>34</v>
      </c>
      <c r="AH9" s="574">
        <v>60</v>
      </c>
    </row>
    <row r="10" spans="1:34" ht="16.5" customHeight="1">
      <c r="A10" s="481" t="s">
        <v>505</v>
      </c>
      <c r="B10" s="434"/>
      <c r="C10" s="572">
        <f>SUM(C12:C21,C24,C30,C40,C47,C53,C61,C67)</f>
        <v>233654</v>
      </c>
      <c r="D10" s="41">
        <f aca="true" t="shared" si="0" ref="D10:N10">SUM(D12:D21,D24,D30,D40,D47,D53,D61,D67)</f>
        <v>95058</v>
      </c>
      <c r="E10" s="41">
        <f t="shared" si="0"/>
        <v>138596</v>
      </c>
      <c r="F10" s="41"/>
      <c r="G10" s="41">
        <v>3753</v>
      </c>
      <c r="H10" s="41">
        <f t="shared" si="0"/>
        <v>35162</v>
      </c>
      <c r="I10" s="41">
        <f t="shared" si="0"/>
        <v>214135</v>
      </c>
      <c r="J10" s="41">
        <f t="shared" si="0"/>
        <v>105442</v>
      </c>
      <c r="K10" s="41">
        <f t="shared" si="0"/>
        <v>53956517.738000005</v>
      </c>
      <c r="L10" s="41">
        <f t="shared" si="0"/>
        <v>19938989.501000002</v>
      </c>
      <c r="M10" s="41">
        <f t="shared" si="0"/>
        <v>33604646.55099999</v>
      </c>
      <c r="N10" s="41">
        <f t="shared" si="0"/>
        <v>412881.6859999999</v>
      </c>
      <c r="O10" s="21"/>
      <c r="P10" s="481" t="s">
        <v>349</v>
      </c>
      <c r="Q10" s="434"/>
      <c r="R10" s="41">
        <f aca="true" t="shared" si="1" ref="R10:AH10">SUM(R12:R21,R24,R30,R40,R47,R53,R61,R67)</f>
        <v>2686</v>
      </c>
      <c r="S10" s="41">
        <f t="shared" si="1"/>
        <v>139</v>
      </c>
      <c r="T10" s="41">
        <f t="shared" si="1"/>
        <v>44</v>
      </c>
      <c r="U10" s="41">
        <f t="shared" si="1"/>
        <v>377</v>
      </c>
      <c r="V10" s="41">
        <f t="shared" si="1"/>
        <v>162</v>
      </c>
      <c r="W10" s="41">
        <f t="shared" si="1"/>
        <v>1045</v>
      </c>
      <c r="X10" s="41">
        <f t="shared" si="1"/>
        <v>142</v>
      </c>
      <c r="Y10" s="41">
        <f t="shared" si="1"/>
        <v>70</v>
      </c>
      <c r="Z10" s="41">
        <f t="shared" si="1"/>
        <v>51</v>
      </c>
      <c r="AA10" s="41">
        <f t="shared" si="1"/>
        <v>88</v>
      </c>
      <c r="AB10" s="41">
        <f t="shared" si="1"/>
        <v>54</v>
      </c>
      <c r="AC10" s="41">
        <f t="shared" si="1"/>
        <v>6</v>
      </c>
      <c r="AD10" s="41">
        <f t="shared" si="1"/>
        <v>96</v>
      </c>
      <c r="AE10" s="41">
        <f t="shared" si="1"/>
        <v>273</v>
      </c>
      <c r="AF10" s="41">
        <f t="shared" si="1"/>
        <v>46</v>
      </c>
      <c r="AG10" s="41">
        <f t="shared" si="1"/>
        <v>34</v>
      </c>
      <c r="AH10" s="41">
        <f t="shared" si="1"/>
        <v>59</v>
      </c>
    </row>
    <row r="11" spans="1:34" ht="16.5" customHeight="1">
      <c r="A11" s="40"/>
      <c r="B11" s="23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P11" s="40"/>
      <c r="Q11" s="235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</row>
    <row r="12" spans="1:34" ht="16.5" customHeight="1">
      <c r="A12" s="475" t="s">
        <v>223</v>
      </c>
      <c r="B12" s="477"/>
      <c r="C12" s="572">
        <f aca="true" t="shared" si="2" ref="C12:C68">SUM(D12:E12)</f>
        <v>77489</v>
      </c>
      <c r="D12" s="45">
        <v>31459</v>
      </c>
      <c r="E12" s="45">
        <v>46030</v>
      </c>
      <c r="F12" s="45"/>
      <c r="G12" s="45">
        <v>3930</v>
      </c>
      <c r="H12" s="45">
        <v>12639</v>
      </c>
      <c r="I12" s="45">
        <v>75712</v>
      </c>
      <c r="J12" s="45">
        <v>35477</v>
      </c>
      <c r="K12" s="41">
        <f aca="true" t="shared" si="3" ref="K12:K68">SUM(L12:N12)</f>
        <v>18574834.334</v>
      </c>
      <c r="L12" s="41">
        <v>7106203.988</v>
      </c>
      <c r="M12" s="41">
        <v>11306091.735</v>
      </c>
      <c r="N12" s="42">
        <v>162538.611</v>
      </c>
      <c r="O12" s="21"/>
      <c r="P12" s="475" t="s">
        <v>223</v>
      </c>
      <c r="Q12" s="477"/>
      <c r="R12" s="575">
        <f aca="true" t="shared" si="4" ref="R12:R68">SUM(S12:AH12)</f>
        <v>1089</v>
      </c>
      <c r="S12" s="46">
        <v>58</v>
      </c>
      <c r="T12" s="46">
        <v>12</v>
      </c>
      <c r="U12" s="46">
        <v>151</v>
      </c>
      <c r="V12" s="46">
        <v>62</v>
      </c>
      <c r="W12" s="46">
        <v>452</v>
      </c>
      <c r="X12" s="46">
        <v>60</v>
      </c>
      <c r="Y12" s="46">
        <v>25</v>
      </c>
      <c r="Z12" s="46">
        <v>15</v>
      </c>
      <c r="AA12" s="46">
        <v>34</v>
      </c>
      <c r="AB12" s="46">
        <v>17</v>
      </c>
      <c r="AC12" s="46">
        <v>2</v>
      </c>
      <c r="AD12" s="46">
        <v>48</v>
      </c>
      <c r="AE12" s="46">
        <v>103</v>
      </c>
      <c r="AF12" s="46">
        <v>14</v>
      </c>
      <c r="AG12" s="46">
        <v>10</v>
      </c>
      <c r="AH12" s="46">
        <v>26</v>
      </c>
    </row>
    <row r="13" spans="1:34" ht="16.5" customHeight="1">
      <c r="A13" s="475" t="s">
        <v>224</v>
      </c>
      <c r="B13" s="476"/>
      <c r="C13" s="572">
        <f t="shared" si="2"/>
        <v>10905</v>
      </c>
      <c r="D13" s="41">
        <v>4329</v>
      </c>
      <c r="E13" s="41">
        <v>6576</v>
      </c>
      <c r="F13" s="41"/>
      <c r="G13" s="41">
        <v>3700</v>
      </c>
      <c r="H13" s="41">
        <v>1499</v>
      </c>
      <c r="I13" s="41">
        <v>8209</v>
      </c>
      <c r="J13" s="41">
        <v>4919</v>
      </c>
      <c r="K13" s="41">
        <f t="shared" si="3"/>
        <v>2312604.246</v>
      </c>
      <c r="L13" s="41">
        <v>703854.025</v>
      </c>
      <c r="M13" s="41">
        <v>1590246.23</v>
      </c>
      <c r="N13" s="42">
        <v>18503.991</v>
      </c>
      <c r="O13" s="21"/>
      <c r="P13" s="475" t="s">
        <v>224</v>
      </c>
      <c r="Q13" s="476"/>
      <c r="R13" s="575">
        <f t="shared" si="4"/>
        <v>145</v>
      </c>
      <c r="S13" s="46">
        <v>7</v>
      </c>
      <c r="T13" s="46">
        <v>2</v>
      </c>
      <c r="U13" s="46">
        <v>17</v>
      </c>
      <c r="V13" s="46">
        <v>8</v>
      </c>
      <c r="W13" s="46">
        <v>60</v>
      </c>
      <c r="X13" s="46">
        <v>6</v>
      </c>
      <c r="Y13" s="46">
        <v>4</v>
      </c>
      <c r="Z13" s="46">
        <v>3</v>
      </c>
      <c r="AA13" s="46">
        <v>7</v>
      </c>
      <c r="AB13" s="47">
        <v>2</v>
      </c>
      <c r="AC13" s="47" t="s">
        <v>559</v>
      </c>
      <c r="AD13" s="46">
        <v>5</v>
      </c>
      <c r="AE13" s="46">
        <v>14</v>
      </c>
      <c r="AF13" s="46">
        <v>3</v>
      </c>
      <c r="AG13" s="46">
        <v>1</v>
      </c>
      <c r="AH13" s="46">
        <v>6</v>
      </c>
    </row>
    <row r="14" spans="1:34" ht="16.5" customHeight="1">
      <c r="A14" s="475" t="s">
        <v>225</v>
      </c>
      <c r="B14" s="476"/>
      <c r="C14" s="572">
        <f t="shared" si="2"/>
        <v>21197</v>
      </c>
      <c r="D14" s="45">
        <v>8766</v>
      </c>
      <c r="E14" s="45">
        <v>12431</v>
      </c>
      <c r="F14" s="45"/>
      <c r="G14" s="45">
        <v>4100</v>
      </c>
      <c r="H14" s="45">
        <v>3208</v>
      </c>
      <c r="I14" s="45">
        <v>21867</v>
      </c>
      <c r="J14" s="45">
        <v>9588</v>
      </c>
      <c r="K14" s="41">
        <f t="shared" si="3"/>
        <v>5178052.535</v>
      </c>
      <c r="L14" s="41">
        <v>2149587.909</v>
      </c>
      <c r="M14" s="41">
        <v>2997603.021</v>
      </c>
      <c r="N14" s="42">
        <v>30861.605</v>
      </c>
      <c r="O14" s="21"/>
      <c r="P14" s="475" t="s">
        <v>225</v>
      </c>
      <c r="Q14" s="476"/>
      <c r="R14" s="575">
        <f t="shared" si="4"/>
        <v>219</v>
      </c>
      <c r="S14" s="46">
        <v>7</v>
      </c>
      <c r="T14" s="46">
        <v>4</v>
      </c>
      <c r="U14" s="46">
        <v>30</v>
      </c>
      <c r="V14" s="46">
        <v>12</v>
      </c>
      <c r="W14" s="46">
        <v>90</v>
      </c>
      <c r="X14" s="46">
        <v>13</v>
      </c>
      <c r="Y14" s="46">
        <v>7</v>
      </c>
      <c r="Z14" s="46">
        <v>4</v>
      </c>
      <c r="AA14" s="46">
        <v>7</v>
      </c>
      <c r="AB14" s="46">
        <v>4</v>
      </c>
      <c r="AC14" s="47" t="s">
        <v>559</v>
      </c>
      <c r="AD14" s="46">
        <v>8</v>
      </c>
      <c r="AE14" s="46">
        <v>21</v>
      </c>
      <c r="AF14" s="46">
        <v>4</v>
      </c>
      <c r="AG14" s="46">
        <v>3</v>
      </c>
      <c r="AH14" s="46">
        <v>5</v>
      </c>
    </row>
    <row r="15" spans="1:34" ht="16.5" customHeight="1">
      <c r="A15" s="475" t="s">
        <v>226</v>
      </c>
      <c r="B15" s="476"/>
      <c r="C15" s="572">
        <f t="shared" si="2"/>
        <v>7963</v>
      </c>
      <c r="D15" s="45">
        <v>3247</v>
      </c>
      <c r="E15" s="45">
        <v>4716</v>
      </c>
      <c r="F15" s="45"/>
      <c r="G15" s="45">
        <v>2975</v>
      </c>
      <c r="H15" s="45">
        <v>1038</v>
      </c>
      <c r="I15" s="45">
        <v>6360</v>
      </c>
      <c r="J15" s="45">
        <v>3247</v>
      </c>
      <c r="K15" s="41">
        <f t="shared" si="3"/>
        <v>1495801.165</v>
      </c>
      <c r="L15" s="41">
        <v>474811.155</v>
      </c>
      <c r="M15" s="41">
        <v>1009309.318</v>
      </c>
      <c r="N15" s="42">
        <v>11680.692</v>
      </c>
      <c r="O15" s="21"/>
      <c r="P15" s="475" t="s">
        <v>226</v>
      </c>
      <c r="Q15" s="476"/>
      <c r="R15" s="575">
        <f t="shared" si="4"/>
        <v>51</v>
      </c>
      <c r="S15" s="46">
        <v>5</v>
      </c>
      <c r="T15" s="46">
        <v>1</v>
      </c>
      <c r="U15" s="46">
        <v>9</v>
      </c>
      <c r="V15" s="46">
        <v>4</v>
      </c>
      <c r="W15" s="46">
        <v>20</v>
      </c>
      <c r="X15" s="46">
        <v>2</v>
      </c>
      <c r="Y15" s="46">
        <v>1</v>
      </c>
      <c r="Z15" s="46">
        <v>1</v>
      </c>
      <c r="AA15" s="46">
        <v>1</v>
      </c>
      <c r="AB15" s="47" t="s">
        <v>559</v>
      </c>
      <c r="AC15" s="47" t="s">
        <v>559</v>
      </c>
      <c r="AD15" s="47" t="s">
        <v>559</v>
      </c>
      <c r="AE15" s="46">
        <v>5</v>
      </c>
      <c r="AF15" s="46">
        <v>1</v>
      </c>
      <c r="AG15" s="46">
        <v>1</v>
      </c>
      <c r="AH15" s="47" t="s">
        <v>559</v>
      </c>
    </row>
    <row r="16" spans="1:34" ht="16.5" customHeight="1">
      <c r="A16" s="475" t="s">
        <v>227</v>
      </c>
      <c r="B16" s="476"/>
      <c r="C16" s="572">
        <f t="shared" si="2"/>
        <v>6925</v>
      </c>
      <c r="D16" s="45">
        <v>2786</v>
      </c>
      <c r="E16" s="45">
        <v>4139</v>
      </c>
      <c r="F16" s="45"/>
      <c r="G16" s="45">
        <v>3800</v>
      </c>
      <c r="H16" s="45">
        <v>1156</v>
      </c>
      <c r="I16" s="45">
        <v>8799</v>
      </c>
      <c r="J16" s="45">
        <v>2484</v>
      </c>
      <c r="K16" s="41">
        <f t="shared" si="3"/>
        <v>1542014.824</v>
      </c>
      <c r="L16" s="41">
        <v>718340.724</v>
      </c>
      <c r="M16" s="41">
        <v>812475.56</v>
      </c>
      <c r="N16" s="42">
        <v>11198.54</v>
      </c>
      <c r="O16" s="21"/>
      <c r="P16" s="475" t="s">
        <v>227</v>
      </c>
      <c r="Q16" s="476"/>
      <c r="R16" s="575">
        <f t="shared" si="4"/>
        <v>40</v>
      </c>
      <c r="S16" s="46">
        <v>2</v>
      </c>
      <c r="T16" s="46">
        <v>2</v>
      </c>
      <c r="U16" s="46">
        <v>4</v>
      </c>
      <c r="V16" s="46">
        <v>4</v>
      </c>
      <c r="W16" s="46">
        <v>12</v>
      </c>
      <c r="X16" s="46">
        <v>4</v>
      </c>
      <c r="Y16" s="47" t="s">
        <v>559</v>
      </c>
      <c r="Z16" s="46">
        <v>1</v>
      </c>
      <c r="AA16" s="47" t="s">
        <v>559</v>
      </c>
      <c r="AB16" s="47">
        <v>1</v>
      </c>
      <c r="AC16" s="47" t="s">
        <v>559</v>
      </c>
      <c r="AD16" s="46">
        <v>4</v>
      </c>
      <c r="AE16" s="46">
        <v>4</v>
      </c>
      <c r="AF16" s="46">
        <v>1</v>
      </c>
      <c r="AG16" s="47" t="s">
        <v>559</v>
      </c>
      <c r="AH16" s="46">
        <v>1</v>
      </c>
    </row>
    <row r="17" spans="1:34" ht="16.5" customHeight="1">
      <c r="A17" s="475" t="s">
        <v>228</v>
      </c>
      <c r="B17" s="476"/>
      <c r="C17" s="572">
        <f t="shared" si="2"/>
        <v>14472</v>
      </c>
      <c r="D17" s="45">
        <v>5739</v>
      </c>
      <c r="E17" s="45">
        <v>8733</v>
      </c>
      <c r="F17" s="45"/>
      <c r="G17" s="45">
        <v>3750</v>
      </c>
      <c r="H17" s="45">
        <v>2102</v>
      </c>
      <c r="I17" s="45">
        <v>12289</v>
      </c>
      <c r="J17" s="45">
        <v>6191</v>
      </c>
      <c r="K17" s="41">
        <f t="shared" si="3"/>
        <v>3160745.776</v>
      </c>
      <c r="L17" s="41">
        <v>1116202.04</v>
      </c>
      <c r="M17" s="41">
        <v>2019529.46</v>
      </c>
      <c r="N17" s="42">
        <v>25014.276</v>
      </c>
      <c r="O17" s="21"/>
      <c r="P17" s="475" t="s">
        <v>228</v>
      </c>
      <c r="Q17" s="476"/>
      <c r="R17" s="575">
        <f t="shared" si="4"/>
        <v>152</v>
      </c>
      <c r="S17" s="46">
        <v>5</v>
      </c>
      <c r="T17" s="46">
        <v>2</v>
      </c>
      <c r="U17" s="46">
        <v>19</v>
      </c>
      <c r="V17" s="46">
        <v>11</v>
      </c>
      <c r="W17" s="46">
        <v>56</v>
      </c>
      <c r="X17" s="46">
        <v>7</v>
      </c>
      <c r="Y17" s="46">
        <v>7</v>
      </c>
      <c r="Z17" s="46">
        <v>3</v>
      </c>
      <c r="AA17" s="46">
        <v>5</v>
      </c>
      <c r="AB17" s="46">
        <v>6</v>
      </c>
      <c r="AC17" s="47">
        <v>2</v>
      </c>
      <c r="AD17" s="46">
        <v>3</v>
      </c>
      <c r="AE17" s="46">
        <v>18</v>
      </c>
      <c r="AF17" s="46">
        <v>2</v>
      </c>
      <c r="AG17" s="46">
        <v>4</v>
      </c>
      <c r="AH17" s="46">
        <v>2</v>
      </c>
    </row>
    <row r="18" spans="1:34" ht="16.5" customHeight="1">
      <c r="A18" s="475" t="s">
        <v>229</v>
      </c>
      <c r="B18" s="476"/>
      <c r="C18" s="572">
        <f t="shared" si="2"/>
        <v>6395</v>
      </c>
      <c r="D18" s="45">
        <v>2602</v>
      </c>
      <c r="E18" s="45">
        <v>3793</v>
      </c>
      <c r="F18" s="45"/>
      <c r="G18" s="45">
        <v>3100</v>
      </c>
      <c r="H18" s="45">
        <v>853</v>
      </c>
      <c r="I18" s="45">
        <v>5239</v>
      </c>
      <c r="J18" s="45">
        <v>2456</v>
      </c>
      <c r="K18" s="41">
        <f t="shared" si="3"/>
        <v>1308310.8000000003</v>
      </c>
      <c r="L18" s="41">
        <v>538829.093</v>
      </c>
      <c r="M18" s="41">
        <v>761563.908</v>
      </c>
      <c r="N18" s="42">
        <v>7917.799</v>
      </c>
      <c r="O18" s="21"/>
      <c r="P18" s="475" t="s">
        <v>229</v>
      </c>
      <c r="Q18" s="476"/>
      <c r="R18" s="575">
        <f t="shared" si="4"/>
        <v>85</v>
      </c>
      <c r="S18" s="46">
        <v>3</v>
      </c>
      <c r="T18" s="46">
        <v>2</v>
      </c>
      <c r="U18" s="46">
        <v>13</v>
      </c>
      <c r="V18" s="46">
        <v>8</v>
      </c>
      <c r="W18" s="46">
        <v>35</v>
      </c>
      <c r="X18" s="46">
        <v>4</v>
      </c>
      <c r="Y18" s="46">
        <v>3</v>
      </c>
      <c r="Z18" s="46">
        <v>1</v>
      </c>
      <c r="AA18" s="46">
        <v>1</v>
      </c>
      <c r="AB18" s="47">
        <v>2</v>
      </c>
      <c r="AC18" s="47">
        <v>1</v>
      </c>
      <c r="AD18" s="46">
        <v>4</v>
      </c>
      <c r="AE18" s="46">
        <v>6</v>
      </c>
      <c r="AF18" s="46">
        <v>1</v>
      </c>
      <c r="AG18" s="46">
        <v>1</v>
      </c>
      <c r="AH18" s="47" t="s">
        <v>559</v>
      </c>
    </row>
    <row r="19" spans="1:34" ht="16.5" customHeight="1">
      <c r="A19" s="475" t="s">
        <v>230</v>
      </c>
      <c r="B19" s="476"/>
      <c r="C19" s="572">
        <f t="shared" si="2"/>
        <v>10291</v>
      </c>
      <c r="D19" s="45">
        <v>4275</v>
      </c>
      <c r="E19" s="45">
        <v>6016</v>
      </c>
      <c r="F19" s="45"/>
      <c r="G19" s="45">
        <v>4040</v>
      </c>
      <c r="H19" s="45">
        <v>1477</v>
      </c>
      <c r="I19" s="45">
        <v>10098</v>
      </c>
      <c r="J19" s="45">
        <v>4805</v>
      </c>
      <c r="K19" s="41">
        <f t="shared" si="3"/>
        <v>2487262.307</v>
      </c>
      <c r="L19" s="41">
        <v>992488.684</v>
      </c>
      <c r="M19" s="41">
        <v>1480391.411</v>
      </c>
      <c r="N19" s="42">
        <v>14382.212</v>
      </c>
      <c r="O19" s="21"/>
      <c r="P19" s="475" t="s">
        <v>230</v>
      </c>
      <c r="Q19" s="476"/>
      <c r="R19" s="575">
        <f t="shared" si="4"/>
        <v>112</v>
      </c>
      <c r="S19" s="46">
        <v>4</v>
      </c>
      <c r="T19" s="46">
        <v>1</v>
      </c>
      <c r="U19" s="46">
        <v>22</v>
      </c>
      <c r="V19" s="46">
        <v>11</v>
      </c>
      <c r="W19" s="46">
        <v>49</v>
      </c>
      <c r="X19" s="46">
        <v>4</v>
      </c>
      <c r="Y19" s="46">
        <v>2</v>
      </c>
      <c r="Z19" s="46">
        <v>2</v>
      </c>
      <c r="AA19" s="46">
        <v>2</v>
      </c>
      <c r="AB19" s="46">
        <v>1</v>
      </c>
      <c r="AC19" s="47" t="s">
        <v>559</v>
      </c>
      <c r="AD19" s="46">
        <v>1</v>
      </c>
      <c r="AE19" s="46">
        <v>9</v>
      </c>
      <c r="AF19" s="46">
        <v>2</v>
      </c>
      <c r="AG19" s="46">
        <v>1</v>
      </c>
      <c r="AH19" s="46">
        <v>1</v>
      </c>
    </row>
    <row r="20" spans="1:34" ht="16.5" customHeight="1">
      <c r="A20" s="40"/>
      <c r="B20" s="23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P20" s="40"/>
      <c r="Q20" s="235"/>
      <c r="R20" s="46"/>
      <c r="S20" s="46"/>
      <c r="T20" s="46"/>
      <c r="U20" s="46"/>
      <c r="V20" s="47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</row>
    <row r="21" spans="1:34" ht="16.5" customHeight="1">
      <c r="A21" s="475" t="s">
        <v>231</v>
      </c>
      <c r="B21" s="476"/>
      <c r="C21" s="572">
        <f>SUM(C22)</f>
        <v>2634</v>
      </c>
      <c r="D21" s="41">
        <f aca="true" t="shared" si="5" ref="D21:N21">SUM(D22)</f>
        <v>1044</v>
      </c>
      <c r="E21" s="41">
        <f t="shared" si="5"/>
        <v>1590</v>
      </c>
      <c r="F21" s="46"/>
      <c r="G21" s="41">
        <f t="shared" si="5"/>
        <v>4400</v>
      </c>
      <c r="H21" s="41">
        <f t="shared" si="5"/>
        <v>412</v>
      </c>
      <c r="I21" s="41">
        <f t="shared" si="5"/>
        <v>2822</v>
      </c>
      <c r="J21" s="41">
        <f t="shared" si="5"/>
        <v>1356</v>
      </c>
      <c r="K21" s="41">
        <f t="shared" si="5"/>
        <v>670994.2490000001</v>
      </c>
      <c r="L21" s="41">
        <f t="shared" si="5"/>
        <v>251143.542</v>
      </c>
      <c r="M21" s="41">
        <f t="shared" si="5"/>
        <v>413954.172</v>
      </c>
      <c r="N21" s="41">
        <f t="shared" si="5"/>
        <v>5896.535</v>
      </c>
      <c r="O21" s="21"/>
      <c r="P21" s="475" t="s">
        <v>231</v>
      </c>
      <c r="Q21" s="476"/>
      <c r="R21" s="41">
        <f aca="true" t="shared" si="6" ref="R21:AB21">SUM(R22)</f>
        <v>26</v>
      </c>
      <c r="S21" s="41">
        <f t="shared" si="6"/>
        <v>3</v>
      </c>
      <c r="T21" s="41">
        <f t="shared" si="6"/>
        <v>1</v>
      </c>
      <c r="U21" s="41">
        <f t="shared" si="6"/>
        <v>2</v>
      </c>
      <c r="V21" s="47" t="s">
        <v>559</v>
      </c>
      <c r="W21" s="41">
        <f t="shared" si="6"/>
        <v>7</v>
      </c>
      <c r="X21" s="41">
        <f t="shared" si="6"/>
        <v>2</v>
      </c>
      <c r="Y21" s="41">
        <f t="shared" si="6"/>
        <v>1</v>
      </c>
      <c r="Z21" s="41">
        <f t="shared" si="6"/>
        <v>1</v>
      </c>
      <c r="AA21" s="41">
        <f t="shared" si="6"/>
        <v>1</v>
      </c>
      <c r="AB21" s="41">
        <f t="shared" si="6"/>
        <v>2</v>
      </c>
      <c r="AC21" s="47" t="s">
        <v>559</v>
      </c>
      <c r="AD21" s="47" t="s">
        <v>559</v>
      </c>
      <c r="AE21" s="41">
        <f>SUM(AE22)</f>
        <v>4</v>
      </c>
      <c r="AF21" s="41">
        <f>SUM(AF22)</f>
        <v>1</v>
      </c>
      <c r="AG21" s="41">
        <f>SUM(AG22)</f>
        <v>1</v>
      </c>
      <c r="AH21" s="47" t="s">
        <v>7</v>
      </c>
    </row>
    <row r="22" spans="1:34" ht="16.5" customHeight="1">
      <c r="A22" s="101"/>
      <c r="B22" s="92" t="s">
        <v>232</v>
      </c>
      <c r="C22" s="570">
        <f t="shared" si="2"/>
        <v>2634</v>
      </c>
      <c r="D22" s="164">
        <v>1044</v>
      </c>
      <c r="E22" s="164">
        <v>1590</v>
      </c>
      <c r="G22" s="164">
        <v>4400</v>
      </c>
      <c r="H22" s="164">
        <v>412</v>
      </c>
      <c r="I22" s="164">
        <v>2822</v>
      </c>
      <c r="J22" s="164">
        <v>1356</v>
      </c>
      <c r="K22" s="191">
        <f t="shared" si="3"/>
        <v>670994.2490000001</v>
      </c>
      <c r="L22" s="191">
        <v>251143.542</v>
      </c>
      <c r="M22" s="191">
        <v>413954.172</v>
      </c>
      <c r="N22" s="184">
        <v>5896.535</v>
      </c>
      <c r="O22" s="184"/>
      <c r="P22" s="101"/>
      <c r="Q22" s="92" t="s">
        <v>232</v>
      </c>
      <c r="R22" s="558">
        <f t="shared" si="4"/>
        <v>26</v>
      </c>
      <c r="S22" s="81">
        <v>3</v>
      </c>
      <c r="T22" s="81">
        <v>1</v>
      </c>
      <c r="U22" s="81">
        <v>2</v>
      </c>
      <c r="V22" s="145" t="s">
        <v>545</v>
      </c>
      <c r="W22" s="81">
        <v>7</v>
      </c>
      <c r="X22" s="81">
        <v>2</v>
      </c>
      <c r="Y22" s="81">
        <v>1</v>
      </c>
      <c r="Z22" s="81">
        <v>1</v>
      </c>
      <c r="AA22" s="81">
        <v>1</v>
      </c>
      <c r="AB22" s="81">
        <v>2</v>
      </c>
      <c r="AC22" s="145" t="s">
        <v>545</v>
      </c>
      <c r="AD22" s="145" t="s">
        <v>545</v>
      </c>
      <c r="AE22" s="81">
        <v>4</v>
      </c>
      <c r="AF22" s="81">
        <v>1</v>
      </c>
      <c r="AG22" s="81">
        <v>1</v>
      </c>
      <c r="AH22" s="145" t="s">
        <v>545</v>
      </c>
    </row>
    <row r="23" spans="1:17" ht="16.5" customHeight="1">
      <c r="A23" s="101"/>
      <c r="B23" s="219"/>
      <c r="P23" s="101"/>
      <c r="Q23" s="219"/>
    </row>
    <row r="24" spans="1:34" ht="16.5" customHeight="1">
      <c r="A24" s="475" t="s">
        <v>233</v>
      </c>
      <c r="B24" s="483"/>
      <c r="C24" s="572">
        <f>SUM(C25:C28)</f>
        <v>9140</v>
      </c>
      <c r="D24" s="41">
        <f>SUM(D25:D28)</f>
        <v>3811</v>
      </c>
      <c r="E24" s="41">
        <f>SUM(E25:E28)</f>
        <v>5329</v>
      </c>
      <c r="F24" s="46"/>
      <c r="G24" s="41">
        <v>3200</v>
      </c>
      <c r="H24" s="41">
        <f aca="true" t="shared" si="7" ref="H24:N24">SUM(H25:H28)</f>
        <v>1373</v>
      </c>
      <c r="I24" s="41">
        <f t="shared" si="7"/>
        <v>7835</v>
      </c>
      <c r="J24" s="41">
        <f t="shared" si="7"/>
        <v>4090</v>
      </c>
      <c r="K24" s="41">
        <f t="shared" si="7"/>
        <v>2138101.475</v>
      </c>
      <c r="L24" s="41">
        <f t="shared" si="7"/>
        <v>823509.2040000001</v>
      </c>
      <c r="M24" s="41">
        <f t="shared" si="7"/>
        <v>1300973.5019999999</v>
      </c>
      <c r="N24" s="41">
        <f t="shared" si="7"/>
        <v>13618.769</v>
      </c>
      <c r="O24" s="21"/>
      <c r="P24" s="475" t="s">
        <v>233</v>
      </c>
      <c r="Q24" s="483"/>
      <c r="R24" s="41">
        <f aca="true" t="shared" si="8" ref="R24:AB24">SUM(R25:R28)</f>
        <v>113</v>
      </c>
      <c r="S24" s="41">
        <f t="shared" si="8"/>
        <v>7</v>
      </c>
      <c r="T24" s="41">
        <f t="shared" si="8"/>
        <v>2</v>
      </c>
      <c r="U24" s="41">
        <f t="shared" si="8"/>
        <v>16</v>
      </c>
      <c r="V24" s="41">
        <f t="shared" si="8"/>
        <v>8</v>
      </c>
      <c r="W24" s="41">
        <f t="shared" si="8"/>
        <v>41</v>
      </c>
      <c r="X24" s="41">
        <f t="shared" si="8"/>
        <v>6</v>
      </c>
      <c r="Y24" s="41">
        <f t="shared" si="8"/>
        <v>4</v>
      </c>
      <c r="Z24" s="41">
        <f t="shared" si="8"/>
        <v>1</v>
      </c>
      <c r="AA24" s="41">
        <f t="shared" si="8"/>
        <v>7</v>
      </c>
      <c r="AB24" s="41">
        <f t="shared" si="8"/>
        <v>2</v>
      </c>
      <c r="AC24" s="47" t="s">
        <v>559</v>
      </c>
      <c r="AD24" s="41">
        <f>SUM(AD25:AD28)</f>
        <v>2</v>
      </c>
      <c r="AE24" s="41">
        <f>SUM(AE25:AE28)</f>
        <v>10</v>
      </c>
      <c r="AF24" s="41">
        <f>SUM(AF25:AF28)</f>
        <v>1</v>
      </c>
      <c r="AG24" s="41">
        <f>SUM(AG25:AG28)</f>
        <v>3</v>
      </c>
      <c r="AH24" s="41">
        <f>SUM(AH25:AH28)</f>
        <v>3</v>
      </c>
    </row>
    <row r="25" spans="1:34" ht="16.5" customHeight="1">
      <c r="A25" s="22"/>
      <c r="B25" s="92" t="s">
        <v>234</v>
      </c>
      <c r="C25" s="570">
        <f t="shared" si="2"/>
        <v>2899</v>
      </c>
      <c r="D25" s="164">
        <v>1212</v>
      </c>
      <c r="E25" s="164">
        <v>1687</v>
      </c>
      <c r="G25" s="164">
        <v>3600</v>
      </c>
      <c r="H25" s="164">
        <v>447</v>
      </c>
      <c r="I25" s="164">
        <v>2393</v>
      </c>
      <c r="J25" s="164">
        <v>1378</v>
      </c>
      <c r="K25" s="191">
        <f t="shared" si="3"/>
        <v>687980.583</v>
      </c>
      <c r="L25" s="191">
        <v>254291.499</v>
      </c>
      <c r="M25" s="191">
        <v>429782.472</v>
      </c>
      <c r="N25" s="184">
        <v>3906.612</v>
      </c>
      <c r="O25" s="184"/>
      <c r="P25" s="22"/>
      <c r="Q25" s="92" t="s">
        <v>234</v>
      </c>
      <c r="R25" s="558">
        <f t="shared" si="4"/>
        <v>33</v>
      </c>
      <c r="S25" s="81">
        <v>1</v>
      </c>
      <c r="T25" s="145" t="s">
        <v>545</v>
      </c>
      <c r="U25" s="81">
        <v>7</v>
      </c>
      <c r="V25" s="81">
        <v>3</v>
      </c>
      <c r="W25" s="81">
        <v>10</v>
      </c>
      <c r="X25" s="81">
        <v>2</v>
      </c>
      <c r="Y25" s="81">
        <v>1</v>
      </c>
      <c r="Z25" s="145" t="s">
        <v>547</v>
      </c>
      <c r="AA25" s="81">
        <v>3</v>
      </c>
      <c r="AB25" s="145">
        <v>1</v>
      </c>
      <c r="AC25" s="145" t="s">
        <v>548</v>
      </c>
      <c r="AD25" s="145" t="s">
        <v>381</v>
      </c>
      <c r="AE25" s="81">
        <v>3</v>
      </c>
      <c r="AF25" s="145" t="s">
        <v>549</v>
      </c>
      <c r="AG25" s="81">
        <v>1</v>
      </c>
      <c r="AH25" s="81">
        <v>1</v>
      </c>
    </row>
    <row r="26" spans="1:34" ht="16.5" customHeight="1">
      <c r="A26" s="101"/>
      <c r="B26" s="92" t="s">
        <v>235</v>
      </c>
      <c r="C26" s="570">
        <f t="shared" si="2"/>
        <v>2866</v>
      </c>
      <c r="D26" s="164">
        <v>1190</v>
      </c>
      <c r="E26" s="164">
        <v>1676</v>
      </c>
      <c r="F26" s="164"/>
      <c r="G26" s="164">
        <v>3600</v>
      </c>
      <c r="H26" s="164">
        <v>429</v>
      </c>
      <c r="I26" s="164">
        <v>2406</v>
      </c>
      <c r="J26" s="164">
        <v>1213</v>
      </c>
      <c r="K26" s="191">
        <f t="shared" si="3"/>
        <v>667858.934</v>
      </c>
      <c r="L26" s="191">
        <v>272726.53</v>
      </c>
      <c r="M26" s="191">
        <v>391594.245</v>
      </c>
      <c r="N26" s="184">
        <v>3538.159</v>
      </c>
      <c r="O26" s="184"/>
      <c r="P26" s="101"/>
      <c r="Q26" s="92" t="s">
        <v>235</v>
      </c>
      <c r="R26" s="558">
        <f t="shared" si="4"/>
        <v>35</v>
      </c>
      <c r="S26" s="81">
        <v>3</v>
      </c>
      <c r="T26" s="145">
        <v>1</v>
      </c>
      <c r="U26" s="81">
        <v>3</v>
      </c>
      <c r="V26" s="81">
        <v>1</v>
      </c>
      <c r="W26" s="81">
        <v>14</v>
      </c>
      <c r="X26" s="81">
        <v>2</v>
      </c>
      <c r="Y26" s="81">
        <v>1</v>
      </c>
      <c r="Z26" s="81">
        <v>1</v>
      </c>
      <c r="AA26" s="81">
        <v>1</v>
      </c>
      <c r="AB26" s="145">
        <v>1</v>
      </c>
      <c r="AC26" s="145" t="s">
        <v>550</v>
      </c>
      <c r="AD26" s="81">
        <v>1</v>
      </c>
      <c r="AE26" s="81">
        <v>4</v>
      </c>
      <c r="AF26" s="81">
        <v>1</v>
      </c>
      <c r="AG26" s="81">
        <v>1</v>
      </c>
      <c r="AH26" s="145" t="s">
        <v>381</v>
      </c>
    </row>
    <row r="27" spans="1:34" ht="16.5" customHeight="1">
      <c r="A27" s="7"/>
      <c r="B27" s="92" t="s">
        <v>236</v>
      </c>
      <c r="C27" s="570">
        <f t="shared" si="2"/>
        <v>2396</v>
      </c>
      <c r="D27" s="164">
        <v>1018</v>
      </c>
      <c r="E27" s="164">
        <v>1378</v>
      </c>
      <c r="F27" s="164"/>
      <c r="G27" s="164">
        <v>3600</v>
      </c>
      <c r="H27" s="164">
        <v>345</v>
      </c>
      <c r="I27" s="164">
        <v>2034</v>
      </c>
      <c r="J27" s="164">
        <v>1143</v>
      </c>
      <c r="K27" s="191">
        <f t="shared" si="3"/>
        <v>557861.795</v>
      </c>
      <c r="L27" s="191">
        <v>186903.245</v>
      </c>
      <c r="M27" s="191">
        <v>366052.047</v>
      </c>
      <c r="N27" s="184">
        <v>4906.503</v>
      </c>
      <c r="O27" s="184"/>
      <c r="P27" s="7"/>
      <c r="Q27" s="92" t="s">
        <v>236</v>
      </c>
      <c r="R27" s="558">
        <f t="shared" si="4"/>
        <v>30</v>
      </c>
      <c r="S27" s="81">
        <v>1</v>
      </c>
      <c r="T27" s="145" t="s">
        <v>381</v>
      </c>
      <c r="U27" s="81">
        <v>4</v>
      </c>
      <c r="V27" s="81">
        <v>3</v>
      </c>
      <c r="W27" s="81">
        <v>14</v>
      </c>
      <c r="X27" s="81">
        <v>1</v>
      </c>
      <c r="Y27" s="81">
        <v>1</v>
      </c>
      <c r="Z27" s="145" t="s">
        <v>381</v>
      </c>
      <c r="AA27" s="81">
        <v>2</v>
      </c>
      <c r="AB27" s="145" t="s">
        <v>551</v>
      </c>
      <c r="AC27" s="145" t="s">
        <v>381</v>
      </c>
      <c r="AD27" s="145" t="s">
        <v>550</v>
      </c>
      <c r="AE27" s="81">
        <v>2</v>
      </c>
      <c r="AF27" s="145" t="s">
        <v>552</v>
      </c>
      <c r="AG27" s="81">
        <v>1</v>
      </c>
      <c r="AH27" s="81">
        <v>1</v>
      </c>
    </row>
    <row r="28" spans="1:34" ht="16.5" customHeight="1">
      <c r="A28" s="22"/>
      <c r="B28" s="92" t="s">
        <v>237</v>
      </c>
      <c r="C28" s="570">
        <f t="shared" si="2"/>
        <v>979</v>
      </c>
      <c r="D28" s="164">
        <v>391</v>
      </c>
      <c r="E28" s="164">
        <v>588</v>
      </c>
      <c r="F28" s="164"/>
      <c r="G28" s="164">
        <v>2000</v>
      </c>
      <c r="H28" s="164">
        <v>152</v>
      </c>
      <c r="I28" s="164">
        <v>1002</v>
      </c>
      <c r="J28" s="164">
        <v>356</v>
      </c>
      <c r="K28" s="191">
        <f t="shared" si="3"/>
        <v>224400.163</v>
      </c>
      <c r="L28" s="191">
        <v>109587.93</v>
      </c>
      <c r="M28" s="191">
        <v>113544.738</v>
      </c>
      <c r="N28" s="184">
        <v>1267.495</v>
      </c>
      <c r="O28" s="184"/>
      <c r="P28" s="22"/>
      <c r="Q28" s="92" t="s">
        <v>237</v>
      </c>
      <c r="R28" s="558">
        <f t="shared" si="4"/>
        <v>15</v>
      </c>
      <c r="S28" s="81">
        <v>2</v>
      </c>
      <c r="T28" s="81">
        <v>1</v>
      </c>
      <c r="U28" s="81">
        <v>2</v>
      </c>
      <c r="V28" s="81">
        <v>1</v>
      </c>
      <c r="W28" s="81">
        <v>3</v>
      </c>
      <c r="X28" s="81">
        <v>1</v>
      </c>
      <c r="Y28" s="81">
        <v>1</v>
      </c>
      <c r="Z28" s="145" t="s">
        <v>548</v>
      </c>
      <c r="AA28" s="81">
        <v>1</v>
      </c>
      <c r="AB28" s="145" t="s">
        <v>553</v>
      </c>
      <c r="AC28" s="145" t="s">
        <v>554</v>
      </c>
      <c r="AD28" s="81">
        <v>1</v>
      </c>
      <c r="AE28" s="81">
        <v>1</v>
      </c>
      <c r="AF28" s="145" t="s">
        <v>381</v>
      </c>
      <c r="AG28" s="145" t="s">
        <v>381</v>
      </c>
      <c r="AH28" s="81">
        <v>1</v>
      </c>
    </row>
    <row r="29" spans="1:17" ht="16.5" customHeight="1">
      <c r="A29" s="22"/>
      <c r="B29" s="92"/>
      <c r="L29" s="191"/>
      <c r="M29" s="191"/>
      <c r="N29" s="184"/>
      <c r="O29" s="184"/>
      <c r="P29" s="22"/>
      <c r="Q29" s="92"/>
    </row>
    <row r="30" spans="1:34" ht="16.5" customHeight="1">
      <c r="A30" s="475" t="s">
        <v>238</v>
      </c>
      <c r="B30" s="483"/>
      <c r="C30" s="572">
        <f>SUM(C31:C38)</f>
        <v>13686</v>
      </c>
      <c r="D30" s="41">
        <f aca="true" t="shared" si="9" ref="D30:N30">SUM(D31:D38)</f>
        <v>5663</v>
      </c>
      <c r="E30" s="41">
        <f t="shared" si="9"/>
        <v>8023</v>
      </c>
      <c r="F30" s="40"/>
      <c r="G30" s="41">
        <v>3583</v>
      </c>
      <c r="H30" s="41">
        <f t="shared" si="9"/>
        <v>1923</v>
      </c>
      <c r="I30" s="41">
        <f t="shared" si="9"/>
        <v>11349</v>
      </c>
      <c r="J30" s="41">
        <f t="shared" si="9"/>
        <v>5268</v>
      </c>
      <c r="K30" s="41">
        <f t="shared" si="9"/>
        <v>2920387.621</v>
      </c>
      <c r="L30" s="41">
        <f t="shared" si="9"/>
        <v>1199460.115</v>
      </c>
      <c r="M30" s="41">
        <f t="shared" si="9"/>
        <v>1702273.0920000002</v>
      </c>
      <c r="N30" s="41">
        <f t="shared" si="9"/>
        <v>18654.413999999997</v>
      </c>
      <c r="O30" s="21"/>
      <c r="P30" s="475" t="s">
        <v>238</v>
      </c>
      <c r="Q30" s="483"/>
      <c r="R30" s="41">
        <f aca="true" t="shared" si="10" ref="R30:AH30">SUM(R31:R38)</f>
        <v>193</v>
      </c>
      <c r="S30" s="41">
        <f t="shared" si="10"/>
        <v>7</v>
      </c>
      <c r="T30" s="41">
        <f t="shared" si="10"/>
        <v>4</v>
      </c>
      <c r="U30" s="41">
        <f t="shared" si="10"/>
        <v>31</v>
      </c>
      <c r="V30" s="41">
        <f t="shared" si="10"/>
        <v>15</v>
      </c>
      <c r="W30" s="41">
        <f t="shared" si="10"/>
        <v>73</v>
      </c>
      <c r="X30" s="41">
        <f t="shared" si="10"/>
        <v>8</v>
      </c>
      <c r="Y30" s="41">
        <f t="shared" si="10"/>
        <v>5</v>
      </c>
      <c r="Z30" s="41">
        <f t="shared" si="10"/>
        <v>3</v>
      </c>
      <c r="AA30" s="41">
        <f t="shared" si="10"/>
        <v>5</v>
      </c>
      <c r="AB30" s="41">
        <f t="shared" si="10"/>
        <v>4</v>
      </c>
      <c r="AC30" s="41">
        <f t="shared" si="10"/>
        <v>1</v>
      </c>
      <c r="AD30" s="41">
        <f t="shared" si="10"/>
        <v>10</v>
      </c>
      <c r="AE30" s="41">
        <f t="shared" si="10"/>
        <v>20</v>
      </c>
      <c r="AF30" s="41">
        <f t="shared" si="10"/>
        <v>2</v>
      </c>
      <c r="AG30" s="41">
        <f t="shared" si="10"/>
        <v>2</v>
      </c>
      <c r="AH30" s="41">
        <f t="shared" si="10"/>
        <v>3</v>
      </c>
    </row>
    <row r="31" spans="1:34" ht="16.5" customHeight="1">
      <c r="A31" s="101"/>
      <c r="B31" s="92" t="s">
        <v>239</v>
      </c>
      <c r="C31" s="570">
        <f t="shared" si="2"/>
        <v>2561</v>
      </c>
      <c r="D31" s="164">
        <v>1048</v>
      </c>
      <c r="E31" s="164">
        <v>1513</v>
      </c>
      <c r="F31" s="164"/>
      <c r="G31" s="164">
        <v>3950</v>
      </c>
      <c r="H31" s="164">
        <v>411</v>
      </c>
      <c r="I31" s="164">
        <v>2438</v>
      </c>
      <c r="J31" s="164">
        <v>1241</v>
      </c>
      <c r="K31" s="191">
        <f t="shared" si="3"/>
        <v>628891.714</v>
      </c>
      <c r="L31" s="191">
        <v>241633.114</v>
      </c>
      <c r="M31" s="191">
        <v>383323.8</v>
      </c>
      <c r="N31" s="184">
        <v>3934.8</v>
      </c>
      <c r="O31" s="184"/>
      <c r="P31" s="101"/>
      <c r="Q31" s="92" t="s">
        <v>239</v>
      </c>
      <c r="R31" s="558">
        <f t="shared" si="4"/>
        <v>26</v>
      </c>
      <c r="S31" s="81">
        <v>1</v>
      </c>
      <c r="T31" s="81">
        <v>1</v>
      </c>
      <c r="U31" s="81">
        <v>5</v>
      </c>
      <c r="V31" s="81">
        <v>4</v>
      </c>
      <c r="W31" s="81">
        <v>12</v>
      </c>
      <c r="X31" s="81">
        <v>1</v>
      </c>
      <c r="Y31" s="145" t="s">
        <v>381</v>
      </c>
      <c r="Z31" s="145" t="s">
        <v>381</v>
      </c>
      <c r="AA31" s="145" t="s">
        <v>381</v>
      </c>
      <c r="AB31" s="145" t="s">
        <v>381</v>
      </c>
      <c r="AC31" s="145" t="s">
        <v>381</v>
      </c>
      <c r="AD31" s="145" t="s">
        <v>550</v>
      </c>
      <c r="AE31" s="81">
        <v>2</v>
      </c>
      <c r="AF31" s="145" t="s">
        <v>550</v>
      </c>
      <c r="AG31" s="145" t="s">
        <v>381</v>
      </c>
      <c r="AH31" s="145" t="s">
        <v>555</v>
      </c>
    </row>
    <row r="32" spans="1:34" ht="16.5" customHeight="1">
      <c r="A32" s="101"/>
      <c r="B32" s="92" t="s">
        <v>240</v>
      </c>
      <c r="C32" s="570">
        <f t="shared" si="2"/>
        <v>3596</v>
      </c>
      <c r="D32" s="164">
        <v>1476</v>
      </c>
      <c r="E32" s="164">
        <v>2120</v>
      </c>
      <c r="F32" s="164"/>
      <c r="G32" s="164">
        <v>3620</v>
      </c>
      <c r="H32" s="164">
        <v>448</v>
      </c>
      <c r="I32" s="164">
        <v>2614</v>
      </c>
      <c r="J32" s="164">
        <v>1292</v>
      </c>
      <c r="K32" s="191">
        <f t="shared" si="3"/>
        <v>753895.51</v>
      </c>
      <c r="L32" s="191">
        <v>295920.953</v>
      </c>
      <c r="M32" s="191">
        <v>452581.432</v>
      </c>
      <c r="N32" s="184">
        <v>5393.125</v>
      </c>
      <c r="O32" s="184"/>
      <c r="P32" s="101"/>
      <c r="Q32" s="92" t="s">
        <v>240</v>
      </c>
      <c r="R32" s="558">
        <f t="shared" si="4"/>
        <v>37</v>
      </c>
      <c r="S32" s="81">
        <v>1</v>
      </c>
      <c r="T32" s="81">
        <v>1</v>
      </c>
      <c r="U32" s="81">
        <v>5</v>
      </c>
      <c r="V32" s="81">
        <v>3</v>
      </c>
      <c r="W32" s="81">
        <v>15</v>
      </c>
      <c r="X32" s="81">
        <v>2</v>
      </c>
      <c r="Y32" s="145" t="s">
        <v>548</v>
      </c>
      <c r="Z32" s="145" t="s">
        <v>381</v>
      </c>
      <c r="AA32" s="81">
        <v>1</v>
      </c>
      <c r="AB32" s="145" t="s">
        <v>549</v>
      </c>
      <c r="AC32" s="145" t="s">
        <v>550</v>
      </c>
      <c r="AD32" s="81">
        <v>2</v>
      </c>
      <c r="AE32" s="81">
        <v>6</v>
      </c>
      <c r="AF32" s="145" t="s">
        <v>381</v>
      </c>
      <c r="AG32" s="145" t="s">
        <v>381</v>
      </c>
      <c r="AH32" s="81">
        <v>1</v>
      </c>
    </row>
    <row r="33" spans="1:34" ht="16.5" customHeight="1">
      <c r="A33" s="101"/>
      <c r="B33" s="92" t="s">
        <v>241</v>
      </c>
      <c r="C33" s="570">
        <f t="shared" si="2"/>
        <v>5196</v>
      </c>
      <c r="D33" s="164">
        <v>2187</v>
      </c>
      <c r="E33" s="164">
        <v>3009</v>
      </c>
      <c r="F33" s="164"/>
      <c r="G33" s="164">
        <v>3560</v>
      </c>
      <c r="H33" s="164">
        <v>740</v>
      </c>
      <c r="I33" s="164">
        <v>4059</v>
      </c>
      <c r="J33" s="164">
        <v>1905</v>
      </c>
      <c r="K33" s="191">
        <f t="shared" si="3"/>
        <v>1053767.378</v>
      </c>
      <c r="L33" s="191">
        <v>438129.778</v>
      </c>
      <c r="M33" s="191">
        <v>609064.959</v>
      </c>
      <c r="N33" s="184">
        <v>6572.641</v>
      </c>
      <c r="O33" s="184"/>
      <c r="P33" s="101"/>
      <c r="Q33" s="92" t="s">
        <v>241</v>
      </c>
      <c r="R33" s="558">
        <f t="shared" si="4"/>
        <v>107</v>
      </c>
      <c r="S33" s="81">
        <v>4</v>
      </c>
      <c r="T33" s="81">
        <v>1</v>
      </c>
      <c r="U33" s="81">
        <v>17</v>
      </c>
      <c r="V33" s="81">
        <v>7</v>
      </c>
      <c r="W33" s="81">
        <v>39</v>
      </c>
      <c r="X33" s="81">
        <v>3</v>
      </c>
      <c r="Y33" s="81">
        <v>4</v>
      </c>
      <c r="Z33" s="81">
        <v>2</v>
      </c>
      <c r="AA33" s="81">
        <v>4</v>
      </c>
      <c r="AB33" s="81">
        <v>4</v>
      </c>
      <c r="AC33" s="145">
        <v>1</v>
      </c>
      <c r="AD33" s="81">
        <v>8</v>
      </c>
      <c r="AE33" s="81">
        <v>8</v>
      </c>
      <c r="AF33" s="81">
        <v>1</v>
      </c>
      <c r="AG33" s="81">
        <v>2</v>
      </c>
      <c r="AH33" s="81">
        <v>2</v>
      </c>
    </row>
    <row r="34" spans="1:34" ht="16.5" customHeight="1">
      <c r="A34" s="101"/>
      <c r="B34" s="92" t="s">
        <v>242</v>
      </c>
      <c r="C34" s="570">
        <f t="shared" si="2"/>
        <v>264</v>
      </c>
      <c r="D34" s="164">
        <v>104</v>
      </c>
      <c r="E34" s="164">
        <v>160</v>
      </c>
      <c r="F34" s="164"/>
      <c r="G34" s="164"/>
      <c r="H34" s="164"/>
      <c r="I34" s="164"/>
      <c r="J34" s="164"/>
      <c r="K34" s="191"/>
      <c r="L34" s="191"/>
      <c r="M34" s="191"/>
      <c r="N34" s="184"/>
      <c r="O34" s="184"/>
      <c r="P34" s="101"/>
      <c r="Q34" s="92" t="s">
        <v>242</v>
      </c>
      <c r="R34" s="558">
        <f t="shared" si="4"/>
        <v>7</v>
      </c>
      <c r="S34" s="145" t="s">
        <v>381</v>
      </c>
      <c r="T34" s="145" t="s">
        <v>551</v>
      </c>
      <c r="U34" s="81">
        <v>1</v>
      </c>
      <c r="V34" s="81">
        <v>1</v>
      </c>
      <c r="W34" s="81">
        <v>3</v>
      </c>
      <c r="X34" s="145" t="s">
        <v>381</v>
      </c>
      <c r="Y34" s="81">
        <v>1</v>
      </c>
      <c r="Z34" s="145" t="s">
        <v>550</v>
      </c>
      <c r="AA34" s="145" t="s">
        <v>552</v>
      </c>
      <c r="AB34" s="145" t="s">
        <v>548</v>
      </c>
      <c r="AC34" s="145" t="s">
        <v>556</v>
      </c>
      <c r="AD34" s="145" t="s">
        <v>554</v>
      </c>
      <c r="AE34" s="81">
        <v>1</v>
      </c>
      <c r="AF34" s="145" t="s">
        <v>381</v>
      </c>
      <c r="AG34" s="145" t="s">
        <v>381</v>
      </c>
      <c r="AH34" s="145" t="s">
        <v>381</v>
      </c>
    </row>
    <row r="35" spans="1:34" ht="16.5" customHeight="1">
      <c r="A35" s="101"/>
      <c r="B35" s="92" t="s">
        <v>243</v>
      </c>
      <c r="C35" s="570">
        <f t="shared" si="2"/>
        <v>474</v>
      </c>
      <c r="D35" s="164">
        <v>181</v>
      </c>
      <c r="E35" s="164">
        <v>293</v>
      </c>
      <c r="F35" s="164"/>
      <c r="G35" s="164"/>
      <c r="H35" s="164"/>
      <c r="I35" s="164"/>
      <c r="J35" s="164"/>
      <c r="K35" s="191"/>
      <c r="L35" s="191"/>
      <c r="M35" s="191"/>
      <c r="N35" s="184"/>
      <c r="O35" s="184"/>
      <c r="P35" s="101"/>
      <c r="Q35" s="92" t="s">
        <v>243</v>
      </c>
      <c r="R35" s="558">
        <f t="shared" si="4"/>
        <v>9</v>
      </c>
      <c r="S35" s="81">
        <v>1</v>
      </c>
      <c r="T35" s="81">
        <v>1</v>
      </c>
      <c r="U35" s="81">
        <v>1</v>
      </c>
      <c r="V35" s="145" t="s">
        <v>381</v>
      </c>
      <c r="W35" s="81">
        <v>1</v>
      </c>
      <c r="X35" s="81">
        <v>1</v>
      </c>
      <c r="Y35" s="145" t="s">
        <v>381</v>
      </c>
      <c r="Z35" s="81">
        <v>1</v>
      </c>
      <c r="AA35" s="145" t="s">
        <v>381</v>
      </c>
      <c r="AB35" s="145" t="s">
        <v>381</v>
      </c>
      <c r="AC35" s="145" t="s">
        <v>550</v>
      </c>
      <c r="AD35" s="145" t="s">
        <v>550</v>
      </c>
      <c r="AE35" s="81">
        <v>2</v>
      </c>
      <c r="AF35" s="81">
        <v>1</v>
      </c>
      <c r="AG35" s="145" t="s">
        <v>381</v>
      </c>
      <c r="AH35" s="145" t="s">
        <v>553</v>
      </c>
    </row>
    <row r="36" spans="1:34" ht="16.5" customHeight="1">
      <c r="A36" s="22"/>
      <c r="B36" s="92" t="s">
        <v>244</v>
      </c>
      <c r="C36" s="570">
        <f t="shared" si="2"/>
        <v>997</v>
      </c>
      <c r="D36" s="164">
        <v>409</v>
      </c>
      <c r="E36" s="164">
        <v>588</v>
      </c>
      <c r="F36" s="164"/>
      <c r="G36" s="164">
        <v>3200</v>
      </c>
      <c r="H36" s="164">
        <v>324</v>
      </c>
      <c r="I36" s="164">
        <v>2238</v>
      </c>
      <c r="J36" s="164">
        <v>830</v>
      </c>
      <c r="K36" s="191">
        <f t="shared" si="3"/>
        <v>483833.019</v>
      </c>
      <c r="L36" s="191">
        <v>223776.27</v>
      </c>
      <c r="M36" s="191">
        <v>257302.901</v>
      </c>
      <c r="N36" s="184">
        <v>2753.848</v>
      </c>
      <c r="O36" s="184"/>
      <c r="P36" s="22"/>
      <c r="Q36" s="92" t="s">
        <v>244</v>
      </c>
      <c r="R36" s="558">
        <f t="shared" si="4"/>
        <v>2</v>
      </c>
      <c r="S36" s="145" t="s">
        <v>548</v>
      </c>
      <c r="T36" s="145" t="s">
        <v>381</v>
      </c>
      <c r="U36" s="81">
        <v>1</v>
      </c>
      <c r="V36" s="145" t="s">
        <v>549</v>
      </c>
      <c r="W36" s="81">
        <v>1</v>
      </c>
      <c r="X36" s="145" t="s">
        <v>550</v>
      </c>
      <c r="Y36" s="145" t="s">
        <v>381</v>
      </c>
      <c r="Z36" s="145" t="s">
        <v>381</v>
      </c>
      <c r="AA36" s="145" t="s">
        <v>381</v>
      </c>
      <c r="AB36" s="145" t="s">
        <v>551</v>
      </c>
      <c r="AC36" s="145" t="s">
        <v>381</v>
      </c>
      <c r="AD36" s="145" t="s">
        <v>550</v>
      </c>
      <c r="AE36" s="145" t="s">
        <v>552</v>
      </c>
      <c r="AF36" s="145" t="s">
        <v>548</v>
      </c>
      <c r="AG36" s="145" t="s">
        <v>557</v>
      </c>
      <c r="AH36" s="145" t="s">
        <v>554</v>
      </c>
    </row>
    <row r="37" spans="1:34" ht="16.5" customHeight="1">
      <c r="A37" s="22"/>
      <c r="B37" s="92" t="s">
        <v>245</v>
      </c>
      <c r="C37" s="570">
        <f t="shared" si="2"/>
        <v>224</v>
      </c>
      <c r="D37" s="164">
        <v>92</v>
      </c>
      <c r="E37" s="164">
        <v>132</v>
      </c>
      <c r="F37" s="164"/>
      <c r="G37" s="164"/>
      <c r="H37" s="164"/>
      <c r="I37" s="164"/>
      <c r="J37" s="164"/>
      <c r="K37" s="191"/>
      <c r="L37" s="191"/>
      <c r="M37" s="191"/>
      <c r="N37" s="184"/>
      <c r="O37" s="184"/>
      <c r="P37" s="22"/>
      <c r="Q37" s="92" t="s">
        <v>245</v>
      </c>
      <c r="R37" s="145" t="s">
        <v>381</v>
      </c>
      <c r="S37" s="145" t="s">
        <v>381</v>
      </c>
      <c r="T37" s="145" t="s">
        <v>381</v>
      </c>
      <c r="U37" s="145" t="s">
        <v>381</v>
      </c>
      <c r="V37" s="145" t="s">
        <v>381</v>
      </c>
      <c r="W37" s="145" t="s">
        <v>381</v>
      </c>
      <c r="X37" s="145" t="s">
        <v>381</v>
      </c>
      <c r="Y37" s="145" t="s">
        <v>550</v>
      </c>
      <c r="Z37" s="145" t="s">
        <v>550</v>
      </c>
      <c r="AA37" s="145" t="s">
        <v>381</v>
      </c>
      <c r="AB37" s="145" t="s">
        <v>547</v>
      </c>
      <c r="AC37" s="145" t="s">
        <v>548</v>
      </c>
      <c r="AD37" s="145" t="s">
        <v>381</v>
      </c>
      <c r="AE37" s="145" t="s">
        <v>549</v>
      </c>
      <c r="AF37" s="145" t="s">
        <v>550</v>
      </c>
      <c r="AG37" s="145" t="s">
        <v>381</v>
      </c>
      <c r="AH37" s="145" t="s">
        <v>381</v>
      </c>
    </row>
    <row r="38" spans="1:34" ht="16.5" customHeight="1">
      <c r="A38" s="22"/>
      <c r="B38" s="92" t="s">
        <v>246</v>
      </c>
      <c r="C38" s="570">
        <f t="shared" si="2"/>
        <v>374</v>
      </c>
      <c r="D38" s="164">
        <v>166</v>
      </c>
      <c r="E38" s="164">
        <v>208</v>
      </c>
      <c r="F38" s="164"/>
      <c r="G38" s="164"/>
      <c r="H38" s="164"/>
      <c r="I38" s="164"/>
      <c r="J38" s="164"/>
      <c r="K38" s="191"/>
      <c r="L38" s="191"/>
      <c r="M38" s="191"/>
      <c r="N38" s="184"/>
      <c r="O38" s="184"/>
      <c r="P38" s="22"/>
      <c r="Q38" s="92" t="s">
        <v>246</v>
      </c>
      <c r="R38" s="558">
        <f t="shared" si="4"/>
        <v>5</v>
      </c>
      <c r="S38" s="145" t="s">
        <v>381</v>
      </c>
      <c r="T38" s="145" t="s">
        <v>551</v>
      </c>
      <c r="U38" s="81">
        <v>1</v>
      </c>
      <c r="V38" s="145" t="s">
        <v>381</v>
      </c>
      <c r="W38" s="81">
        <v>2</v>
      </c>
      <c r="X38" s="81">
        <v>1</v>
      </c>
      <c r="Y38" s="145" t="s">
        <v>550</v>
      </c>
      <c r="Z38" s="145" t="s">
        <v>552</v>
      </c>
      <c r="AA38" s="145" t="s">
        <v>548</v>
      </c>
      <c r="AB38" s="145" t="s">
        <v>553</v>
      </c>
      <c r="AC38" s="145" t="s">
        <v>554</v>
      </c>
      <c r="AD38" s="145" t="s">
        <v>381</v>
      </c>
      <c r="AE38" s="81">
        <v>1</v>
      </c>
      <c r="AF38" s="145" t="s">
        <v>381</v>
      </c>
      <c r="AG38" s="145" t="s">
        <v>381</v>
      </c>
      <c r="AH38" s="145" t="s">
        <v>381</v>
      </c>
    </row>
    <row r="39" spans="1:17" ht="16.5" customHeight="1">
      <c r="A39" s="101"/>
      <c r="B39" s="219"/>
      <c r="P39" s="101"/>
      <c r="Q39" s="219"/>
    </row>
    <row r="40" spans="1:34" ht="16.5" customHeight="1">
      <c r="A40" s="475" t="s">
        <v>247</v>
      </c>
      <c r="B40" s="483"/>
      <c r="C40" s="572">
        <f>SUM(C41:C45)</f>
        <v>16233</v>
      </c>
      <c r="D40" s="41">
        <f aca="true" t="shared" si="11" ref="D40:N40">SUM(D41:D45)</f>
        <v>6705</v>
      </c>
      <c r="E40" s="41">
        <f t="shared" si="11"/>
        <v>9528</v>
      </c>
      <c r="F40" s="46"/>
      <c r="G40" s="41">
        <v>3460</v>
      </c>
      <c r="H40" s="41">
        <f t="shared" si="11"/>
        <v>2317</v>
      </c>
      <c r="I40" s="41">
        <f t="shared" si="11"/>
        <v>12455</v>
      </c>
      <c r="J40" s="41">
        <f t="shared" si="11"/>
        <v>8205</v>
      </c>
      <c r="K40" s="41">
        <f t="shared" si="11"/>
        <v>3865452.63</v>
      </c>
      <c r="L40" s="41">
        <f t="shared" si="11"/>
        <v>1137492.346</v>
      </c>
      <c r="M40" s="41">
        <f t="shared" si="11"/>
        <v>2696175.216</v>
      </c>
      <c r="N40" s="41">
        <f t="shared" si="11"/>
        <v>31785.068</v>
      </c>
      <c r="O40" s="21"/>
      <c r="P40" s="475" t="s">
        <v>247</v>
      </c>
      <c r="Q40" s="483"/>
      <c r="R40" s="41">
        <f>SUM(R41:R45)</f>
        <v>168</v>
      </c>
      <c r="S40" s="41">
        <f>SUM(S41:S45)</f>
        <v>10</v>
      </c>
      <c r="T40" s="47" t="s">
        <v>559</v>
      </c>
      <c r="U40" s="41">
        <f aca="true" t="shared" si="12" ref="U40:AB40">SUM(U41:U45)</f>
        <v>30</v>
      </c>
      <c r="V40" s="41">
        <f t="shared" si="12"/>
        <v>8</v>
      </c>
      <c r="W40" s="41">
        <f t="shared" si="12"/>
        <v>63</v>
      </c>
      <c r="X40" s="41">
        <f t="shared" si="12"/>
        <v>8</v>
      </c>
      <c r="Y40" s="41">
        <f t="shared" si="12"/>
        <v>2</v>
      </c>
      <c r="Z40" s="41">
        <f t="shared" si="12"/>
        <v>5</v>
      </c>
      <c r="AA40" s="41">
        <f t="shared" si="12"/>
        <v>5</v>
      </c>
      <c r="AB40" s="41">
        <f t="shared" si="12"/>
        <v>3</v>
      </c>
      <c r="AC40" s="47" t="s">
        <v>559</v>
      </c>
      <c r="AD40" s="41">
        <f>SUM(AD41:AD45)</f>
        <v>4</v>
      </c>
      <c r="AE40" s="41">
        <f>SUM(AE41:AE45)</f>
        <v>21</v>
      </c>
      <c r="AF40" s="41">
        <f>SUM(AF41:AF45)</f>
        <v>4</v>
      </c>
      <c r="AG40" s="41">
        <f>SUM(AG41:AG45)</f>
        <v>1</v>
      </c>
      <c r="AH40" s="41">
        <f>SUM(AH41:AH45)</f>
        <v>4</v>
      </c>
    </row>
    <row r="41" spans="1:34" ht="16.5" customHeight="1">
      <c r="A41" s="22"/>
      <c r="B41" s="92" t="s">
        <v>248</v>
      </c>
      <c r="C41" s="570">
        <f t="shared" si="2"/>
        <v>5625</v>
      </c>
      <c r="D41" s="164">
        <v>2359</v>
      </c>
      <c r="E41" s="164">
        <v>3266</v>
      </c>
      <c r="G41" s="164">
        <v>3800</v>
      </c>
      <c r="H41" s="164">
        <v>827</v>
      </c>
      <c r="I41" s="164">
        <v>4386</v>
      </c>
      <c r="J41" s="164">
        <v>2866</v>
      </c>
      <c r="K41" s="191">
        <f t="shared" si="3"/>
        <v>1347750.4389999998</v>
      </c>
      <c r="L41" s="191">
        <v>402999.171</v>
      </c>
      <c r="M41" s="191">
        <v>934213.004</v>
      </c>
      <c r="N41" s="184">
        <v>10538.264</v>
      </c>
      <c r="O41" s="184"/>
      <c r="P41" s="22"/>
      <c r="Q41" s="92" t="s">
        <v>248</v>
      </c>
      <c r="R41" s="558">
        <f t="shared" si="4"/>
        <v>43</v>
      </c>
      <c r="S41" s="81">
        <v>2</v>
      </c>
      <c r="T41" s="145" t="s">
        <v>381</v>
      </c>
      <c r="U41" s="81">
        <v>10</v>
      </c>
      <c r="V41" s="145">
        <v>2</v>
      </c>
      <c r="W41" s="81">
        <v>18</v>
      </c>
      <c r="X41" s="81">
        <v>2</v>
      </c>
      <c r="Y41" s="145" t="s">
        <v>550</v>
      </c>
      <c r="Z41" s="81">
        <v>1</v>
      </c>
      <c r="AA41" s="81">
        <v>1</v>
      </c>
      <c r="AB41" s="145">
        <v>1</v>
      </c>
      <c r="AC41" s="145" t="s">
        <v>550</v>
      </c>
      <c r="AD41" s="81">
        <v>1</v>
      </c>
      <c r="AE41" s="81">
        <v>3</v>
      </c>
      <c r="AF41" s="81">
        <v>1</v>
      </c>
      <c r="AG41" s="145" t="s">
        <v>381</v>
      </c>
      <c r="AH41" s="81">
        <v>1</v>
      </c>
    </row>
    <row r="42" spans="1:34" ht="16.5" customHeight="1">
      <c r="A42" s="101"/>
      <c r="B42" s="92" t="s">
        <v>249</v>
      </c>
      <c r="C42" s="570">
        <f t="shared" si="2"/>
        <v>2326</v>
      </c>
      <c r="D42" s="164">
        <v>925</v>
      </c>
      <c r="E42" s="164">
        <v>1401</v>
      </c>
      <c r="G42" s="164">
        <v>3300</v>
      </c>
      <c r="H42" s="164">
        <v>277</v>
      </c>
      <c r="I42" s="164">
        <v>1658</v>
      </c>
      <c r="J42" s="164">
        <v>983</v>
      </c>
      <c r="K42" s="191">
        <f t="shared" si="3"/>
        <v>465629.35400000005</v>
      </c>
      <c r="L42" s="191">
        <v>142238.862</v>
      </c>
      <c r="M42" s="191">
        <v>319387.815</v>
      </c>
      <c r="N42" s="184">
        <v>4002.677</v>
      </c>
      <c r="O42" s="184"/>
      <c r="P42" s="101"/>
      <c r="Q42" s="92" t="s">
        <v>249</v>
      </c>
      <c r="R42" s="558">
        <f t="shared" si="4"/>
        <v>19</v>
      </c>
      <c r="S42" s="81">
        <v>1</v>
      </c>
      <c r="T42" s="145" t="s">
        <v>558</v>
      </c>
      <c r="U42" s="81">
        <v>2</v>
      </c>
      <c r="V42" s="81">
        <v>1</v>
      </c>
      <c r="W42" s="81">
        <v>7</v>
      </c>
      <c r="X42" s="81">
        <v>1</v>
      </c>
      <c r="Y42" s="145" t="s">
        <v>548</v>
      </c>
      <c r="Z42" s="81">
        <v>1</v>
      </c>
      <c r="AA42" s="81">
        <v>1</v>
      </c>
      <c r="AB42" s="145" t="s">
        <v>381</v>
      </c>
      <c r="AC42" s="145" t="s">
        <v>549</v>
      </c>
      <c r="AD42" s="145" t="s">
        <v>549</v>
      </c>
      <c r="AE42" s="81">
        <v>3</v>
      </c>
      <c r="AF42" s="81">
        <v>1</v>
      </c>
      <c r="AG42" s="145" t="s">
        <v>549</v>
      </c>
      <c r="AH42" s="81">
        <v>1</v>
      </c>
    </row>
    <row r="43" spans="1:34" ht="16.5" customHeight="1">
      <c r="A43" s="22"/>
      <c r="B43" s="92" t="s">
        <v>250</v>
      </c>
      <c r="C43" s="570">
        <f t="shared" si="2"/>
        <v>2363</v>
      </c>
      <c r="D43" s="164">
        <v>931</v>
      </c>
      <c r="E43" s="164">
        <v>1432</v>
      </c>
      <c r="G43" s="164">
        <v>3300</v>
      </c>
      <c r="H43" s="164">
        <v>386</v>
      </c>
      <c r="I43" s="164">
        <v>2009</v>
      </c>
      <c r="J43" s="164">
        <v>1292</v>
      </c>
      <c r="K43" s="191">
        <f t="shared" si="3"/>
        <v>614784.65</v>
      </c>
      <c r="L43" s="191">
        <v>176847.417</v>
      </c>
      <c r="M43" s="191">
        <v>432698.488</v>
      </c>
      <c r="N43" s="184">
        <v>5238.745</v>
      </c>
      <c r="O43" s="184"/>
      <c r="P43" s="22"/>
      <c r="Q43" s="92" t="s">
        <v>250</v>
      </c>
      <c r="R43" s="558">
        <f t="shared" si="4"/>
        <v>22</v>
      </c>
      <c r="S43" s="81">
        <v>2</v>
      </c>
      <c r="T43" s="145" t="s">
        <v>549</v>
      </c>
      <c r="U43" s="81">
        <v>3</v>
      </c>
      <c r="V43" s="81">
        <v>2</v>
      </c>
      <c r="W43" s="81">
        <v>6</v>
      </c>
      <c r="X43" s="81">
        <v>2</v>
      </c>
      <c r="Y43" s="145" t="s">
        <v>549</v>
      </c>
      <c r="Z43" s="81">
        <v>1</v>
      </c>
      <c r="AA43" s="145" t="s">
        <v>549</v>
      </c>
      <c r="AB43" s="145">
        <v>1</v>
      </c>
      <c r="AC43" s="145" t="s">
        <v>549</v>
      </c>
      <c r="AD43" s="81">
        <v>1</v>
      </c>
      <c r="AE43" s="81">
        <v>3</v>
      </c>
      <c r="AF43" s="81">
        <v>1</v>
      </c>
      <c r="AG43" s="145" t="s">
        <v>549</v>
      </c>
      <c r="AH43" s="145" t="s">
        <v>549</v>
      </c>
    </row>
    <row r="44" spans="1:34" ht="16.5" customHeight="1">
      <c r="A44" s="22"/>
      <c r="B44" s="92" t="s">
        <v>251</v>
      </c>
      <c r="C44" s="570">
        <f t="shared" si="2"/>
        <v>2278</v>
      </c>
      <c r="D44" s="164">
        <v>948</v>
      </c>
      <c r="E44" s="164">
        <v>1330</v>
      </c>
      <c r="G44" s="164">
        <v>3300</v>
      </c>
      <c r="H44" s="164">
        <v>354</v>
      </c>
      <c r="I44" s="164">
        <v>1918</v>
      </c>
      <c r="J44" s="164">
        <v>1324</v>
      </c>
      <c r="K44" s="191">
        <f t="shared" si="3"/>
        <v>628013.2420000001</v>
      </c>
      <c r="L44" s="191">
        <v>186380.029</v>
      </c>
      <c r="M44" s="191">
        <v>436333.585</v>
      </c>
      <c r="N44" s="184">
        <v>5299.628</v>
      </c>
      <c r="O44" s="184"/>
      <c r="P44" s="22"/>
      <c r="Q44" s="92" t="s">
        <v>251</v>
      </c>
      <c r="R44" s="558">
        <f t="shared" si="4"/>
        <v>28</v>
      </c>
      <c r="S44" s="81">
        <v>2</v>
      </c>
      <c r="T44" s="145" t="s">
        <v>549</v>
      </c>
      <c r="U44" s="81">
        <v>5</v>
      </c>
      <c r="V44" s="81">
        <v>1</v>
      </c>
      <c r="W44" s="81">
        <v>10</v>
      </c>
      <c r="X44" s="81">
        <v>1</v>
      </c>
      <c r="Y44" s="81">
        <v>1</v>
      </c>
      <c r="Z44" s="81">
        <v>1</v>
      </c>
      <c r="AA44" s="81">
        <v>1</v>
      </c>
      <c r="AB44" s="145" t="s">
        <v>549</v>
      </c>
      <c r="AC44" s="145" t="s">
        <v>549</v>
      </c>
      <c r="AD44" s="145" t="s">
        <v>549</v>
      </c>
      <c r="AE44" s="81">
        <v>5</v>
      </c>
      <c r="AF44" s="145" t="s">
        <v>549</v>
      </c>
      <c r="AG44" s="145" t="s">
        <v>549</v>
      </c>
      <c r="AH44" s="81">
        <v>1</v>
      </c>
    </row>
    <row r="45" spans="1:34" ht="16.5" customHeight="1">
      <c r="A45" s="22"/>
      <c r="B45" s="92" t="s">
        <v>252</v>
      </c>
      <c r="C45" s="570">
        <f t="shared" si="2"/>
        <v>3641</v>
      </c>
      <c r="D45" s="164">
        <v>1542</v>
      </c>
      <c r="E45" s="164">
        <v>2099</v>
      </c>
      <c r="G45" s="164">
        <v>3600</v>
      </c>
      <c r="H45" s="164">
        <v>473</v>
      </c>
      <c r="I45" s="164">
        <v>2484</v>
      </c>
      <c r="J45" s="164">
        <v>1740</v>
      </c>
      <c r="K45" s="191">
        <f t="shared" si="3"/>
        <v>809274.945</v>
      </c>
      <c r="L45" s="191">
        <v>229026.867</v>
      </c>
      <c r="M45" s="191">
        <v>573542.324</v>
      </c>
      <c r="N45" s="184">
        <v>6705.754</v>
      </c>
      <c r="O45" s="184"/>
      <c r="P45" s="22"/>
      <c r="Q45" s="92" t="s">
        <v>252</v>
      </c>
      <c r="R45" s="558">
        <f t="shared" si="4"/>
        <v>56</v>
      </c>
      <c r="S45" s="81">
        <v>3</v>
      </c>
      <c r="T45" s="145" t="s">
        <v>549</v>
      </c>
      <c r="U45" s="81">
        <v>10</v>
      </c>
      <c r="V45" s="81">
        <v>2</v>
      </c>
      <c r="W45" s="81">
        <v>22</v>
      </c>
      <c r="X45" s="81">
        <v>2</v>
      </c>
      <c r="Y45" s="81">
        <v>1</v>
      </c>
      <c r="Z45" s="81">
        <v>1</v>
      </c>
      <c r="AA45" s="81">
        <v>2</v>
      </c>
      <c r="AB45" s="145">
        <v>1</v>
      </c>
      <c r="AC45" s="145" t="s">
        <v>549</v>
      </c>
      <c r="AD45" s="145">
        <v>2</v>
      </c>
      <c r="AE45" s="81">
        <v>7</v>
      </c>
      <c r="AF45" s="81">
        <v>1</v>
      </c>
      <c r="AG45" s="81">
        <v>1</v>
      </c>
      <c r="AH45" s="81">
        <v>1</v>
      </c>
    </row>
    <row r="46" spans="1:17" ht="16.5" customHeight="1">
      <c r="A46" s="93"/>
      <c r="B46" s="219"/>
      <c r="L46" s="191"/>
      <c r="M46" s="191"/>
      <c r="N46" s="184"/>
      <c r="O46" s="184"/>
      <c r="P46" s="22"/>
      <c r="Q46" s="219"/>
    </row>
    <row r="47" spans="1:34" ht="16.5" customHeight="1">
      <c r="A47" s="475" t="s">
        <v>253</v>
      </c>
      <c r="B47" s="483"/>
      <c r="C47" s="572">
        <f>SUM(C48:C51)</f>
        <v>11237</v>
      </c>
      <c r="D47" s="41">
        <f>SUM(D48:D51)</f>
        <v>4503</v>
      </c>
      <c r="E47" s="41">
        <f>SUM(E48:E51)</f>
        <v>6734</v>
      </c>
      <c r="F47" s="46"/>
      <c r="G47" s="41">
        <v>3600</v>
      </c>
      <c r="H47" s="41">
        <f aca="true" t="shared" si="13" ref="H47:N47">SUM(H48:H51)</f>
        <v>1648</v>
      </c>
      <c r="I47" s="41">
        <f t="shared" si="13"/>
        <v>10157</v>
      </c>
      <c r="J47" s="41">
        <f t="shared" si="13"/>
        <v>5324</v>
      </c>
      <c r="K47" s="41">
        <f t="shared" si="13"/>
        <v>2600589.613</v>
      </c>
      <c r="L47" s="41">
        <f t="shared" si="13"/>
        <v>895712.953</v>
      </c>
      <c r="M47" s="41">
        <f t="shared" si="13"/>
        <v>1686497.046</v>
      </c>
      <c r="N47" s="41">
        <f t="shared" si="13"/>
        <v>18379.614</v>
      </c>
      <c r="O47" s="21"/>
      <c r="P47" s="475" t="s">
        <v>253</v>
      </c>
      <c r="Q47" s="483"/>
      <c r="R47" s="41">
        <f aca="true" t="shared" si="14" ref="R47:AB47">SUM(R48:R51)</f>
        <v>100</v>
      </c>
      <c r="S47" s="41">
        <f t="shared" si="14"/>
        <v>6</v>
      </c>
      <c r="T47" s="41">
        <f t="shared" si="14"/>
        <v>3</v>
      </c>
      <c r="U47" s="41">
        <f t="shared" si="14"/>
        <v>13</v>
      </c>
      <c r="V47" s="41">
        <f t="shared" si="14"/>
        <v>6</v>
      </c>
      <c r="W47" s="41">
        <f t="shared" si="14"/>
        <v>28</v>
      </c>
      <c r="X47" s="41">
        <f t="shared" si="14"/>
        <v>4</v>
      </c>
      <c r="Y47" s="41">
        <f t="shared" si="14"/>
        <v>4</v>
      </c>
      <c r="Z47" s="41">
        <f t="shared" si="14"/>
        <v>3</v>
      </c>
      <c r="AA47" s="41">
        <f t="shared" si="14"/>
        <v>5</v>
      </c>
      <c r="AB47" s="41">
        <f t="shared" si="14"/>
        <v>3</v>
      </c>
      <c r="AC47" s="47" t="s">
        <v>559</v>
      </c>
      <c r="AD47" s="41">
        <f>SUM(AD48:AD51)</f>
        <v>3</v>
      </c>
      <c r="AE47" s="41">
        <f>SUM(AE48:AE51)</f>
        <v>13</v>
      </c>
      <c r="AF47" s="41">
        <f>SUM(AF48:AF51)</f>
        <v>3</v>
      </c>
      <c r="AG47" s="41">
        <f>SUM(AG48:AG51)</f>
        <v>2</v>
      </c>
      <c r="AH47" s="41">
        <f>SUM(AH48:AH51)</f>
        <v>4</v>
      </c>
    </row>
    <row r="48" spans="1:34" ht="16.5" customHeight="1">
      <c r="A48" s="22"/>
      <c r="B48" s="92" t="s">
        <v>254</v>
      </c>
      <c r="C48" s="570">
        <f t="shared" si="2"/>
        <v>3231</v>
      </c>
      <c r="D48" s="164">
        <v>1295</v>
      </c>
      <c r="E48" s="164">
        <v>1936</v>
      </c>
      <c r="G48" s="164">
        <v>3980</v>
      </c>
      <c r="H48" s="164">
        <v>545</v>
      </c>
      <c r="I48" s="164">
        <v>3770</v>
      </c>
      <c r="J48" s="164">
        <v>1673</v>
      </c>
      <c r="K48" s="191">
        <f t="shared" si="3"/>
        <v>903897.0470000001</v>
      </c>
      <c r="L48" s="191">
        <v>346473.572</v>
      </c>
      <c r="M48" s="191">
        <v>551581.609</v>
      </c>
      <c r="N48" s="184">
        <v>5841.866</v>
      </c>
      <c r="O48" s="184"/>
      <c r="P48" s="22"/>
      <c r="Q48" s="92" t="s">
        <v>254</v>
      </c>
      <c r="R48" s="558">
        <f t="shared" si="4"/>
        <v>28</v>
      </c>
      <c r="S48" s="81">
        <v>1</v>
      </c>
      <c r="T48" s="81">
        <v>1</v>
      </c>
      <c r="U48" s="81">
        <v>3</v>
      </c>
      <c r="V48" s="81">
        <v>2</v>
      </c>
      <c r="W48" s="81">
        <v>5</v>
      </c>
      <c r="X48" s="81">
        <v>1</v>
      </c>
      <c r="Y48" s="81">
        <v>1</v>
      </c>
      <c r="Z48" s="145" t="s">
        <v>549</v>
      </c>
      <c r="AA48" s="81">
        <v>3</v>
      </c>
      <c r="AB48" s="145">
        <v>1</v>
      </c>
      <c r="AC48" s="145" t="s">
        <v>549</v>
      </c>
      <c r="AD48" s="81">
        <v>2</v>
      </c>
      <c r="AE48" s="81">
        <v>5</v>
      </c>
      <c r="AF48" s="145" t="s">
        <v>549</v>
      </c>
      <c r="AG48" s="81">
        <v>1</v>
      </c>
      <c r="AH48" s="81">
        <v>2</v>
      </c>
    </row>
    <row r="49" spans="1:34" ht="16.5" customHeight="1">
      <c r="A49" s="101"/>
      <c r="B49" s="92" t="s">
        <v>255</v>
      </c>
      <c r="C49" s="570">
        <f t="shared" si="2"/>
        <v>1836</v>
      </c>
      <c r="D49" s="164">
        <v>726</v>
      </c>
      <c r="E49" s="164">
        <v>1110</v>
      </c>
      <c r="G49" s="164">
        <v>3660</v>
      </c>
      <c r="H49" s="164">
        <v>268</v>
      </c>
      <c r="I49" s="164">
        <v>1290</v>
      </c>
      <c r="J49" s="164">
        <v>969</v>
      </c>
      <c r="K49" s="191">
        <f t="shared" si="3"/>
        <v>445502.551</v>
      </c>
      <c r="L49" s="191">
        <v>135133.76</v>
      </c>
      <c r="M49" s="191">
        <v>307282.034</v>
      </c>
      <c r="N49" s="184">
        <v>3086.757</v>
      </c>
      <c r="O49" s="184"/>
      <c r="P49" s="101"/>
      <c r="Q49" s="92" t="s">
        <v>255</v>
      </c>
      <c r="R49" s="558">
        <f t="shared" si="4"/>
        <v>18</v>
      </c>
      <c r="S49" s="145">
        <v>2</v>
      </c>
      <c r="T49" s="145" t="s">
        <v>549</v>
      </c>
      <c r="U49" s="81">
        <v>2</v>
      </c>
      <c r="V49" s="81">
        <v>2</v>
      </c>
      <c r="W49" s="81">
        <v>5</v>
      </c>
      <c r="X49" s="145">
        <v>1</v>
      </c>
      <c r="Y49" s="81">
        <v>1</v>
      </c>
      <c r="Z49" s="145" t="s">
        <v>549</v>
      </c>
      <c r="AA49" s="81">
        <v>1</v>
      </c>
      <c r="AB49" s="145">
        <v>1</v>
      </c>
      <c r="AC49" s="145" t="s">
        <v>549</v>
      </c>
      <c r="AD49" s="145" t="s">
        <v>549</v>
      </c>
      <c r="AE49" s="81">
        <v>2</v>
      </c>
      <c r="AF49" s="145" t="s">
        <v>549</v>
      </c>
      <c r="AG49" s="145" t="s">
        <v>549</v>
      </c>
      <c r="AH49" s="81">
        <v>1</v>
      </c>
    </row>
    <row r="50" spans="1:34" ht="16.5" customHeight="1">
      <c r="A50" s="93"/>
      <c r="B50" s="92" t="s">
        <v>256</v>
      </c>
      <c r="C50" s="570">
        <f t="shared" si="2"/>
        <v>4057</v>
      </c>
      <c r="D50" s="164">
        <v>1641</v>
      </c>
      <c r="E50" s="164">
        <v>2416</v>
      </c>
      <c r="G50" s="164">
        <v>3320</v>
      </c>
      <c r="H50" s="164">
        <v>585</v>
      </c>
      <c r="I50" s="164">
        <v>3768</v>
      </c>
      <c r="J50" s="164">
        <v>1751</v>
      </c>
      <c r="K50" s="191">
        <f t="shared" si="3"/>
        <v>849943.544</v>
      </c>
      <c r="L50" s="191">
        <v>297139</v>
      </c>
      <c r="M50" s="191">
        <v>546634.395</v>
      </c>
      <c r="N50" s="184">
        <v>6170.149</v>
      </c>
      <c r="O50" s="184"/>
      <c r="P50" s="93"/>
      <c r="Q50" s="92" t="s">
        <v>256</v>
      </c>
      <c r="R50" s="558">
        <f t="shared" si="4"/>
        <v>33</v>
      </c>
      <c r="S50" s="81">
        <v>2</v>
      </c>
      <c r="T50" s="81">
        <v>1</v>
      </c>
      <c r="U50" s="81">
        <v>5</v>
      </c>
      <c r="V50" s="81">
        <v>1</v>
      </c>
      <c r="W50" s="81">
        <v>9</v>
      </c>
      <c r="X50" s="81">
        <v>1</v>
      </c>
      <c r="Y50" s="81">
        <v>2</v>
      </c>
      <c r="Z50" s="81">
        <v>1</v>
      </c>
      <c r="AA50" s="81">
        <v>1</v>
      </c>
      <c r="AB50" s="81">
        <v>1</v>
      </c>
      <c r="AC50" s="145" t="s">
        <v>549</v>
      </c>
      <c r="AD50" s="81">
        <v>1</v>
      </c>
      <c r="AE50" s="81">
        <v>5</v>
      </c>
      <c r="AF50" s="81">
        <v>1</v>
      </c>
      <c r="AG50" s="81">
        <v>1</v>
      </c>
      <c r="AH50" s="81">
        <v>1</v>
      </c>
    </row>
    <row r="51" spans="1:34" ht="16.5" customHeight="1">
      <c r="A51" s="93"/>
      <c r="B51" s="92" t="s">
        <v>257</v>
      </c>
      <c r="C51" s="570">
        <f t="shared" si="2"/>
        <v>2113</v>
      </c>
      <c r="D51" s="164">
        <v>841</v>
      </c>
      <c r="E51" s="164">
        <v>1272</v>
      </c>
      <c r="G51" s="164">
        <v>3440</v>
      </c>
      <c r="H51" s="164">
        <v>250</v>
      </c>
      <c r="I51" s="164">
        <v>1329</v>
      </c>
      <c r="J51" s="164">
        <v>931</v>
      </c>
      <c r="K51" s="191">
        <f t="shared" si="3"/>
        <v>401246.47099999996</v>
      </c>
      <c r="L51" s="191">
        <v>116966.621</v>
      </c>
      <c r="M51" s="191">
        <v>280999.008</v>
      </c>
      <c r="N51" s="184">
        <v>3280.842</v>
      </c>
      <c r="O51" s="184"/>
      <c r="P51" s="93"/>
      <c r="Q51" s="92" t="s">
        <v>257</v>
      </c>
      <c r="R51" s="558">
        <f t="shared" si="4"/>
        <v>21</v>
      </c>
      <c r="S51" s="81">
        <v>1</v>
      </c>
      <c r="T51" s="81">
        <v>1</v>
      </c>
      <c r="U51" s="81">
        <v>3</v>
      </c>
      <c r="V51" s="145">
        <v>1</v>
      </c>
      <c r="W51" s="81">
        <v>9</v>
      </c>
      <c r="X51" s="81">
        <v>1</v>
      </c>
      <c r="Y51" s="145" t="s">
        <v>549</v>
      </c>
      <c r="Z51" s="81">
        <v>2</v>
      </c>
      <c r="AA51" s="145" t="s">
        <v>549</v>
      </c>
      <c r="AB51" s="145" t="s">
        <v>549</v>
      </c>
      <c r="AC51" s="145" t="s">
        <v>549</v>
      </c>
      <c r="AD51" s="145" t="s">
        <v>549</v>
      </c>
      <c r="AE51" s="81">
        <v>1</v>
      </c>
      <c r="AF51" s="81">
        <v>2</v>
      </c>
      <c r="AG51" s="145" t="s">
        <v>549</v>
      </c>
      <c r="AH51" s="145" t="s">
        <v>549</v>
      </c>
    </row>
    <row r="52" spans="1:17" ht="16.5" customHeight="1">
      <c r="A52" s="93"/>
      <c r="B52" s="219"/>
      <c r="L52" s="191"/>
      <c r="M52" s="191"/>
      <c r="N52" s="184"/>
      <c r="O52" s="184"/>
      <c r="P52" s="93"/>
      <c r="Q52" s="219"/>
    </row>
    <row r="53" spans="1:34" ht="16.5" customHeight="1">
      <c r="A53" s="475" t="s">
        <v>258</v>
      </c>
      <c r="B53" s="483"/>
      <c r="C53" s="572">
        <f>SUM(C54:C59)</f>
        <v>9927</v>
      </c>
      <c r="D53" s="41">
        <f aca="true" t="shared" si="15" ref="D53:N53">SUM(D54:D59)</f>
        <v>4042</v>
      </c>
      <c r="E53" s="41">
        <f t="shared" si="15"/>
        <v>5885</v>
      </c>
      <c r="F53" s="46"/>
      <c r="G53" s="41">
        <v>3623</v>
      </c>
      <c r="H53" s="41">
        <f t="shared" si="15"/>
        <v>1401</v>
      </c>
      <c r="I53" s="41">
        <f t="shared" si="15"/>
        <v>8222</v>
      </c>
      <c r="J53" s="41">
        <f t="shared" si="15"/>
        <v>5218</v>
      </c>
      <c r="K53" s="41">
        <f t="shared" si="15"/>
        <v>2411438.9489999996</v>
      </c>
      <c r="L53" s="41">
        <f t="shared" si="15"/>
        <v>758478.5260000001</v>
      </c>
      <c r="M53" s="41">
        <f t="shared" si="15"/>
        <v>1637369.584</v>
      </c>
      <c r="N53" s="41">
        <f t="shared" si="15"/>
        <v>15590.839</v>
      </c>
      <c r="O53" s="21"/>
      <c r="P53" s="475" t="s">
        <v>258</v>
      </c>
      <c r="Q53" s="483"/>
      <c r="R53" s="41">
        <f aca="true" t="shared" si="16" ref="R53:AB53">SUM(R54:R59)</f>
        <v>75</v>
      </c>
      <c r="S53" s="41">
        <f t="shared" si="16"/>
        <v>7</v>
      </c>
      <c r="T53" s="41">
        <f t="shared" si="16"/>
        <v>3</v>
      </c>
      <c r="U53" s="41">
        <f t="shared" si="16"/>
        <v>5</v>
      </c>
      <c r="V53" s="41">
        <f t="shared" si="16"/>
        <v>2</v>
      </c>
      <c r="W53" s="41">
        <f t="shared" si="16"/>
        <v>21</v>
      </c>
      <c r="X53" s="41">
        <f t="shared" si="16"/>
        <v>7</v>
      </c>
      <c r="Y53" s="41">
        <f t="shared" si="16"/>
        <v>3</v>
      </c>
      <c r="Z53" s="41">
        <f t="shared" si="16"/>
        <v>3</v>
      </c>
      <c r="AA53" s="41">
        <f t="shared" si="16"/>
        <v>4</v>
      </c>
      <c r="AB53" s="41">
        <f t="shared" si="16"/>
        <v>2</v>
      </c>
      <c r="AC53" s="47" t="s">
        <v>559</v>
      </c>
      <c r="AD53" s="41">
        <f>SUM(AD54:AD59)</f>
        <v>1</v>
      </c>
      <c r="AE53" s="41">
        <f>SUM(AE54:AE59)</f>
        <v>11</v>
      </c>
      <c r="AF53" s="41">
        <f>SUM(AF54:AF59)</f>
        <v>2</v>
      </c>
      <c r="AG53" s="41">
        <f>SUM(AG54:AG59)</f>
        <v>3</v>
      </c>
      <c r="AH53" s="41">
        <f>SUM(AH54:AH59)</f>
        <v>1</v>
      </c>
    </row>
    <row r="54" spans="1:34" ht="16.5" customHeight="1">
      <c r="A54" s="93"/>
      <c r="B54" s="92" t="s">
        <v>259</v>
      </c>
      <c r="C54" s="570">
        <f t="shared" si="2"/>
        <v>1496</v>
      </c>
      <c r="D54" s="164">
        <v>602</v>
      </c>
      <c r="E54" s="164">
        <v>894</v>
      </c>
      <c r="G54" s="164">
        <v>4100</v>
      </c>
      <c r="H54" s="164">
        <v>196</v>
      </c>
      <c r="I54" s="164">
        <v>1013</v>
      </c>
      <c r="J54" s="164">
        <v>839</v>
      </c>
      <c r="K54" s="191">
        <f t="shared" si="3"/>
        <v>372698.95099999994</v>
      </c>
      <c r="L54" s="191">
        <v>91135.387</v>
      </c>
      <c r="M54" s="191">
        <v>278801.007</v>
      </c>
      <c r="N54" s="184">
        <v>2762.557</v>
      </c>
      <c r="O54" s="184"/>
      <c r="P54" s="93"/>
      <c r="Q54" s="92" t="s">
        <v>259</v>
      </c>
      <c r="R54" s="558">
        <f t="shared" si="4"/>
        <v>12</v>
      </c>
      <c r="S54" s="81">
        <v>1</v>
      </c>
      <c r="T54" s="81">
        <v>1</v>
      </c>
      <c r="U54" s="145" t="s">
        <v>549</v>
      </c>
      <c r="V54" s="145" t="s">
        <v>549</v>
      </c>
      <c r="W54" s="81">
        <v>2</v>
      </c>
      <c r="X54" s="81">
        <v>1</v>
      </c>
      <c r="Y54" s="81">
        <v>1</v>
      </c>
      <c r="Z54" s="145" t="s">
        <v>549</v>
      </c>
      <c r="AA54" s="81">
        <v>2</v>
      </c>
      <c r="AB54" s="145" t="s">
        <v>549</v>
      </c>
      <c r="AC54" s="145" t="s">
        <v>549</v>
      </c>
      <c r="AD54" s="145" t="s">
        <v>549</v>
      </c>
      <c r="AE54" s="81">
        <v>2</v>
      </c>
      <c r="AF54" s="145" t="s">
        <v>549</v>
      </c>
      <c r="AG54" s="81">
        <v>1</v>
      </c>
      <c r="AH54" s="81">
        <v>1</v>
      </c>
    </row>
    <row r="55" spans="1:34" ht="16.5" customHeight="1">
      <c r="A55" s="101"/>
      <c r="B55" s="92" t="s">
        <v>260</v>
      </c>
      <c r="C55" s="570">
        <f t="shared" si="2"/>
        <v>1390</v>
      </c>
      <c r="D55" s="164">
        <v>554</v>
      </c>
      <c r="E55" s="164">
        <v>836</v>
      </c>
      <c r="G55" s="164">
        <v>3300</v>
      </c>
      <c r="H55" s="164">
        <v>198</v>
      </c>
      <c r="I55" s="164">
        <v>1064</v>
      </c>
      <c r="J55" s="164">
        <v>787</v>
      </c>
      <c r="K55" s="191">
        <f t="shared" si="3"/>
        <v>359661.50299999997</v>
      </c>
      <c r="L55" s="191">
        <v>115934.033</v>
      </c>
      <c r="M55" s="191">
        <v>241376.523</v>
      </c>
      <c r="N55" s="184">
        <v>2350.947</v>
      </c>
      <c r="O55" s="184"/>
      <c r="P55" s="101"/>
      <c r="Q55" s="92" t="s">
        <v>260</v>
      </c>
      <c r="R55" s="558">
        <f t="shared" si="4"/>
        <v>6</v>
      </c>
      <c r="S55" s="81">
        <v>1</v>
      </c>
      <c r="T55" s="145" t="s">
        <v>549</v>
      </c>
      <c r="U55" s="145" t="s">
        <v>549</v>
      </c>
      <c r="V55" s="145" t="s">
        <v>549</v>
      </c>
      <c r="W55" s="81">
        <v>2</v>
      </c>
      <c r="X55" s="81">
        <v>1</v>
      </c>
      <c r="Y55" s="145" t="s">
        <v>549</v>
      </c>
      <c r="Z55" s="81">
        <v>1</v>
      </c>
      <c r="AA55" s="145" t="s">
        <v>549</v>
      </c>
      <c r="AB55" s="145" t="s">
        <v>549</v>
      </c>
      <c r="AC55" s="145" t="s">
        <v>549</v>
      </c>
      <c r="AD55" s="145" t="s">
        <v>549</v>
      </c>
      <c r="AE55" s="81">
        <v>1</v>
      </c>
      <c r="AF55" s="145" t="s">
        <v>549</v>
      </c>
      <c r="AG55" s="145" t="s">
        <v>549</v>
      </c>
      <c r="AH55" s="145" t="s">
        <v>549</v>
      </c>
    </row>
    <row r="56" spans="1:34" ht="16.5" customHeight="1">
      <c r="A56" s="22"/>
      <c r="B56" s="92" t="s">
        <v>261</v>
      </c>
      <c r="C56" s="570">
        <f t="shared" si="2"/>
        <v>2300</v>
      </c>
      <c r="D56" s="164">
        <v>942</v>
      </c>
      <c r="E56" s="164">
        <v>1358</v>
      </c>
      <c r="G56" s="164">
        <v>4100</v>
      </c>
      <c r="H56" s="164">
        <v>383</v>
      </c>
      <c r="I56" s="164">
        <v>2620</v>
      </c>
      <c r="J56" s="164">
        <v>1428</v>
      </c>
      <c r="K56" s="191">
        <f t="shared" si="3"/>
        <v>673271.8359999999</v>
      </c>
      <c r="L56" s="191">
        <v>233348.509</v>
      </c>
      <c r="M56" s="191">
        <v>436183.774</v>
      </c>
      <c r="N56" s="184">
        <v>3739.553</v>
      </c>
      <c r="O56" s="184"/>
      <c r="P56" s="22"/>
      <c r="Q56" s="92" t="s">
        <v>261</v>
      </c>
      <c r="R56" s="558">
        <f t="shared" si="4"/>
        <v>24</v>
      </c>
      <c r="S56" s="81">
        <v>1</v>
      </c>
      <c r="T56" s="81">
        <v>1</v>
      </c>
      <c r="U56" s="81">
        <v>3</v>
      </c>
      <c r="V56" s="81">
        <v>2</v>
      </c>
      <c r="W56" s="81">
        <v>7</v>
      </c>
      <c r="X56" s="81">
        <v>1</v>
      </c>
      <c r="Y56" s="81">
        <v>1</v>
      </c>
      <c r="Z56" s="81">
        <v>1</v>
      </c>
      <c r="AA56" s="81">
        <v>1</v>
      </c>
      <c r="AB56" s="145">
        <v>1</v>
      </c>
      <c r="AC56" s="145" t="s">
        <v>549</v>
      </c>
      <c r="AD56" s="81">
        <v>1</v>
      </c>
      <c r="AE56" s="81">
        <v>2</v>
      </c>
      <c r="AF56" s="81">
        <v>1</v>
      </c>
      <c r="AG56" s="81">
        <v>1</v>
      </c>
      <c r="AH56" s="145" t="s">
        <v>549</v>
      </c>
    </row>
    <row r="57" spans="1:34" ht="16.5" customHeight="1">
      <c r="A57" s="22"/>
      <c r="B57" s="92" t="s">
        <v>262</v>
      </c>
      <c r="C57" s="570">
        <f t="shared" si="2"/>
        <v>2330</v>
      </c>
      <c r="D57" s="164">
        <v>957</v>
      </c>
      <c r="E57" s="164">
        <v>1373</v>
      </c>
      <c r="G57" s="164">
        <v>3300</v>
      </c>
      <c r="H57" s="164">
        <v>308</v>
      </c>
      <c r="I57" s="164">
        <v>1766</v>
      </c>
      <c r="J57" s="164">
        <v>1144</v>
      </c>
      <c r="K57" s="191">
        <f t="shared" si="3"/>
        <v>491901.003</v>
      </c>
      <c r="L57" s="191">
        <v>135509.901</v>
      </c>
      <c r="M57" s="191">
        <v>353139.389</v>
      </c>
      <c r="N57" s="184">
        <v>3251.713</v>
      </c>
      <c r="O57" s="184"/>
      <c r="P57" s="22"/>
      <c r="Q57" s="92" t="s">
        <v>262</v>
      </c>
      <c r="R57" s="558">
        <f t="shared" si="4"/>
        <v>11</v>
      </c>
      <c r="S57" s="81">
        <v>1</v>
      </c>
      <c r="T57" s="145" t="s">
        <v>549</v>
      </c>
      <c r="U57" s="145" t="s">
        <v>549</v>
      </c>
      <c r="V57" s="145" t="s">
        <v>549</v>
      </c>
      <c r="W57" s="81">
        <v>4</v>
      </c>
      <c r="X57" s="81">
        <v>1</v>
      </c>
      <c r="Y57" s="145">
        <v>1</v>
      </c>
      <c r="Z57" s="145" t="s">
        <v>549</v>
      </c>
      <c r="AA57" s="145">
        <v>1</v>
      </c>
      <c r="AB57" s="145" t="s">
        <v>549</v>
      </c>
      <c r="AC57" s="145" t="s">
        <v>549</v>
      </c>
      <c r="AD57" s="145" t="s">
        <v>549</v>
      </c>
      <c r="AE57" s="81">
        <v>2</v>
      </c>
      <c r="AF57" s="145" t="s">
        <v>549</v>
      </c>
      <c r="AG57" s="145">
        <v>1</v>
      </c>
      <c r="AH57" s="145" t="s">
        <v>549</v>
      </c>
    </row>
    <row r="58" spans="1:34" ht="16.5" customHeight="1">
      <c r="A58" s="22"/>
      <c r="B58" s="92" t="s">
        <v>263</v>
      </c>
      <c r="C58" s="570">
        <f t="shared" si="2"/>
        <v>1028</v>
      </c>
      <c r="D58" s="164">
        <v>408</v>
      </c>
      <c r="E58" s="164">
        <v>620</v>
      </c>
      <c r="G58" s="164">
        <v>3640</v>
      </c>
      <c r="H58" s="164">
        <v>138</v>
      </c>
      <c r="I58" s="164">
        <v>612</v>
      </c>
      <c r="J58" s="164">
        <v>489</v>
      </c>
      <c r="K58" s="191">
        <f t="shared" si="3"/>
        <v>230303.608</v>
      </c>
      <c r="L58" s="191">
        <v>68646.228</v>
      </c>
      <c r="M58" s="191">
        <v>160282.53</v>
      </c>
      <c r="N58" s="184">
        <v>1374.85</v>
      </c>
      <c r="O58" s="184"/>
      <c r="P58" s="22"/>
      <c r="Q58" s="92" t="s">
        <v>263</v>
      </c>
      <c r="R58" s="558">
        <f t="shared" si="4"/>
        <v>5</v>
      </c>
      <c r="S58" s="81">
        <v>1</v>
      </c>
      <c r="T58" s="145" t="s">
        <v>549</v>
      </c>
      <c r="U58" s="145">
        <v>1</v>
      </c>
      <c r="V58" s="145" t="s">
        <v>549</v>
      </c>
      <c r="W58" s="145">
        <v>1</v>
      </c>
      <c r="X58" s="81">
        <v>1</v>
      </c>
      <c r="Y58" s="145" t="s">
        <v>549</v>
      </c>
      <c r="Z58" s="145" t="s">
        <v>549</v>
      </c>
      <c r="AA58" s="145" t="s">
        <v>549</v>
      </c>
      <c r="AB58" s="145" t="s">
        <v>549</v>
      </c>
      <c r="AC58" s="145" t="s">
        <v>549</v>
      </c>
      <c r="AD58" s="145" t="s">
        <v>549</v>
      </c>
      <c r="AE58" s="81">
        <v>1</v>
      </c>
      <c r="AF58" s="145" t="s">
        <v>549</v>
      </c>
      <c r="AG58" s="145" t="s">
        <v>549</v>
      </c>
      <c r="AH58" s="145" t="s">
        <v>549</v>
      </c>
    </row>
    <row r="59" spans="1:34" ht="16.5" customHeight="1">
      <c r="A59" s="22"/>
      <c r="B59" s="92" t="s">
        <v>264</v>
      </c>
      <c r="C59" s="570">
        <f t="shared" si="2"/>
        <v>1383</v>
      </c>
      <c r="D59" s="164">
        <v>579</v>
      </c>
      <c r="E59" s="164">
        <v>804</v>
      </c>
      <c r="G59" s="164">
        <v>3300</v>
      </c>
      <c r="H59" s="164">
        <v>178</v>
      </c>
      <c r="I59" s="164">
        <v>1147</v>
      </c>
      <c r="J59" s="164">
        <v>531</v>
      </c>
      <c r="K59" s="191">
        <f t="shared" si="3"/>
        <v>283602.048</v>
      </c>
      <c r="L59" s="191">
        <v>113904.468</v>
      </c>
      <c r="M59" s="191">
        <v>167586.361</v>
      </c>
      <c r="N59" s="184">
        <v>2111.219</v>
      </c>
      <c r="O59" s="184"/>
      <c r="P59" s="22"/>
      <c r="Q59" s="92" t="s">
        <v>264</v>
      </c>
      <c r="R59" s="558">
        <f t="shared" si="4"/>
        <v>17</v>
      </c>
      <c r="S59" s="81">
        <v>2</v>
      </c>
      <c r="T59" s="81">
        <v>1</v>
      </c>
      <c r="U59" s="81">
        <v>1</v>
      </c>
      <c r="V59" s="145" t="s">
        <v>549</v>
      </c>
      <c r="W59" s="81">
        <v>5</v>
      </c>
      <c r="X59" s="81">
        <v>2</v>
      </c>
      <c r="Y59" s="145" t="s">
        <v>549</v>
      </c>
      <c r="Z59" s="81">
        <v>1</v>
      </c>
      <c r="AA59" s="145" t="s">
        <v>549</v>
      </c>
      <c r="AB59" s="81">
        <v>1</v>
      </c>
      <c r="AC59" s="145" t="s">
        <v>549</v>
      </c>
      <c r="AD59" s="145" t="s">
        <v>549</v>
      </c>
      <c r="AE59" s="81">
        <v>3</v>
      </c>
      <c r="AF59" s="81">
        <v>1</v>
      </c>
      <c r="AG59" s="145" t="s">
        <v>549</v>
      </c>
      <c r="AH59" s="145" t="s">
        <v>549</v>
      </c>
    </row>
    <row r="60" spans="1:17" ht="16.5" customHeight="1">
      <c r="A60" s="22"/>
      <c r="B60" s="219"/>
      <c r="L60" s="191"/>
      <c r="M60" s="191"/>
      <c r="N60" s="184"/>
      <c r="O60" s="184"/>
      <c r="P60" s="22"/>
      <c r="Q60" s="219"/>
    </row>
    <row r="61" spans="1:34" ht="16.5" customHeight="1">
      <c r="A61" s="475" t="s">
        <v>265</v>
      </c>
      <c r="B61" s="483"/>
      <c r="C61" s="572">
        <f>SUM(C62:C65)</f>
        <v>12721</v>
      </c>
      <c r="D61" s="41">
        <f aca="true" t="shared" si="17" ref="D61:N61">SUM(D62:D65)</f>
        <v>5088</v>
      </c>
      <c r="E61" s="41">
        <f t="shared" si="17"/>
        <v>7633</v>
      </c>
      <c r="F61" s="46"/>
      <c r="G61" s="41">
        <v>3510</v>
      </c>
      <c r="H61" s="41">
        <f t="shared" si="17"/>
        <v>1762</v>
      </c>
      <c r="I61" s="41">
        <f t="shared" si="17"/>
        <v>10118</v>
      </c>
      <c r="J61" s="41">
        <f t="shared" si="17"/>
        <v>5905</v>
      </c>
      <c r="K61" s="41">
        <f t="shared" si="17"/>
        <v>2734197.1829999997</v>
      </c>
      <c r="L61" s="41">
        <f t="shared" si="17"/>
        <v>817586.8859999999</v>
      </c>
      <c r="M61" s="41">
        <f t="shared" si="17"/>
        <v>1894386.077</v>
      </c>
      <c r="N61" s="41">
        <f t="shared" si="17"/>
        <v>22224.22</v>
      </c>
      <c r="O61" s="21"/>
      <c r="P61" s="475" t="s">
        <v>265</v>
      </c>
      <c r="Q61" s="483"/>
      <c r="R61" s="41">
        <f aca="true" t="shared" si="18" ref="R61:AB61">SUM(R62:R65)</f>
        <v>103</v>
      </c>
      <c r="S61" s="41">
        <f t="shared" si="18"/>
        <v>7</v>
      </c>
      <c r="T61" s="41">
        <f t="shared" si="18"/>
        <v>4</v>
      </c>
      <c r="U61" s="41">
        <f t="shared" si="18"/>
        <v>14</v>
      </c>
      <c r="V61" s="41">
        <f t="shared" si="18"/>
        <v>3</v>
      </c>
      <c r="W61" s="41">
        <f t="shared" si="18"/>
        <v>36</v>
      </c>
      <c r="X61" s="41">
        <f t="shared" si="18"/>
        <v>5</v>
      </c>
      <c r="Y61" s="41">
        <f t="shared" si="18"/>
        <v>2</v>
      </c>
      <c r="Z61" s="41">
        <f t="shared" si="18"/>
        <v>4</v>
      </c>
      <c r="AA61" s="41">
        <f t="shared" si="18"/>
        <v>4</v>
      </c>
      <c r="AB61" s="41">
        <f t="shared" si="18"/>
        <v>3</v>
      </c>
      <c r="AC61" s="47" t="s">
        <v>559</v>
      </c>
      <c r="AD61" s="41">
        <f>SUM(AD62:AD65)</f>
        <v>2</v>
      </c>
      <c r="AE61" s="41">
        <f>SUM(AE62:AE65)</f>
        <v>11</v>
      </c>
      <c r="AF61" s="41">
        <f>SUM(AF62:AF65)</f>
        <v>4</v>
      </c>
      <c r="AG61" s="41">
        <f>SUM(AG62:AG65)</f>
        <v>1</v>
      </c>
      <c r="AH61" s="41">
        <f>SUM(AH62:AH65)</f>
        <v>3</v>
      </c>
    </row>
    <row r="62" spans="1:34" ht="16.5" customHeight="1">
      <c r="A62" s="22"/>
      <c r="B62" s="92" t="s">
        <v>266</v>
      </c>
      <c r="C62" s="570">
        <f t="shared" si="2"/>
        <v>3705</v>
      </c>
      <c r="D62" s="164">
        <v>1480</v>
      </c>
      <c r="E62" s="164">
        <v>2225</v>
      </c>
      <c r="G62" s="164">
        <v>4100</v>
      </c>
      <c r="H62" s="164">
        <v>594</v>
      </c>
      <c r="I62" s="164">
        <v>2870</v>
      </c>
      <c r="J62" s="164">
        <v>2121</v>
      </c>
      <c r="K62" s="191">
        <f t="shared" si="3"/>
        <v>946407.018</v>
      </c>
      <c r="L62" s="191">
        <v>259234.949</v>
      </c>
      <c r="M62" s="191">
        <v>678689.152</v>
      </c>
      <c r="N62" s="184">
        <v>8482.917</v>
      </c>
      <c r="O62" s="184"/>
      <c r="P62" s="22"/>
      <c r="Q62" s="92" t="s">
        <v>266</v>
      </c>
      <c r="R62" s="558">
        <f t="shared" si="4"/>
        <v>36</v>
      </c>
      <c r="S62" s="81">
        <v>3</v>
      </c>
      <c r="T62" s="81">
        <v>1</v>
      </c>
      <c r="U62" s="81">
        <v>5</v>
      </c>
      <c r="V62" s="145" t="s">
        <v>549</v>
      </c>
      <c r="W62" s="81">
        <v>10</v>
      </c>
      <c r="X62" s="81">
        <v>2</v>
      </c>
      <c r="Y62" s="81">
        <v>1</v>
      </c>
      <c r="Z62" s="81">
        <v>1</v>
      </c>
      <c r="AA62" s="81">
        <v>2</v>
      </c>
      <c r="AB62" s="145">
        <v>1</v>
      </c>
      <c r="AC62" s="145" t="s">
        <v>549</v>
      </c>
      <c r="AD62" s="81">
        <v>2</v>
      </c>
      <c r="AE62" s="81">
        <v>5</v>
      </c>
      <c r="AF62" s="81">
        <v>1</v>
      </c>
      <c r="AG62" s="81">
        <v>1</v>
      </c>
      <c r="AH62" s="81">
        <v>1</v>
      </c>
    </row>
    <row r="63" spans="1:34" ht="16.5" customHeight="1">
      <c r="A63" s="101"/>
      <c r="B63" s="92" t="s">
        <v>267</v>
      </c>
      <c r="C63" s="570">
        <f t="shared" si="2"/>
        <v>3684</v>
      </c>
      <c r="D63" s="164">
        <v>1498</v>
      </c>
      <c r="E63" s="164">
        <v>2186</v>
      </c>
      <c r="G63" s="164">
        <v>3100</v>
      </c>
      <c r="H63" s="164">
        <v>501</v>
      </c>
      <c r="I63" s="164">
        <v>2983</v>
      </c>
      <c r="J63" s="164">
        <v>1617</v>
      </c>
      <c r="K63" s="191">
        <f t="shared" si="3"/>
        <v>739345.618</v>
      </c>
      <c r="L63" s="191">
        <v>243244.087</v>
      </c>
      <c r="M63" s="191">
        <v>489694.294</v>
      </c>
      <c r="N63" s="184">
        <v>6407.237</v>
      </c>
      <c r="O63" s="184"/>
      <c r="P63" s="101"/>
      <c r="Q63" s="92" t="s">
        <v>267</v>
      </c>
      <c r="R63" s="558">
        <f t="shared" si="4"/>
        <v>26</v>
      </c>
      <c r="S63" s="81">
        <v>1</v>
      </c>
      <c r="T63" s="81">
        <v>1</v>
      </c>
      <c r="U63" s="81">
        <v>5</v>
      </c>
      <c r="V63" s="145">
        <v>1</v>
      </c>
      <c r="W63" s="81">
        <v>10</v>
      </c>
      <c r="X63" s="81">
        <v>1</v>
      </c>
      <c r="Y63" s="145" t="s">
        <v>549</v>
      </c>
      <c r="Z63" s="81">
        <v>1</v>
      </c>
      <c r="AA63" s="81">
        <v>1</v>
      </c>
      <c r="AB63" s="81">
        <v>1</v>
      </c>
      <c r="AC63" s="145" t="s">
        <v>549</v>
      </c>
      <c r="AD63" s="145" t="s">
        <v>549</v>
      </c>
      <c r="AE63" s="81">
        <v>2</v>
      </c>
      <c r="AF63" s="81">
        <v>1</v>
      </c>
      <c r="AG63" s="145" t="s">
        <v>549</v>
      </c>
      <c r="AH63" s="81">
        <v>1</v>
      </c>
    </row>
    <row r="64" spans="1:34" ht="16.5" customHeight="1">
      <c r="A64" s="22"/>
      <c r="B64" s="92" t="s">
        <v>268</v>
      </c>
      <c r="C64" s="570">
        <f t="shared" si="2"/>
        <v>3769</v>
      </c>
      <c r="D64" s="164">
        <v>1483</v>
      </c>
      <c r="E64" s="164">
        <v>2286</v>
      </c>
      <c r="G64" s="164">
        <v>2900</v>
      </c>
      <c r="H64" s="164">
        <v>449</v>
      </c>
      <c r="I64" s="164">
        <v>3005</v>
      </c>
      <c r="J64" s="164">
        <v>1372</v>
      </c>
      <c r="K64" s="191">
        <f t="shared" si="3"/>
        <v>685900.841</v>
      </c>
      <c r="L64" s="191">
        <v>231538.441</v>
      </c>
      <c r="M64" s="191">
        <v>449253.912</v>
      </c>
      <c r="N64" s="184">
        <v>5108.488</v>
      </c>
      <c r="O64" s="184"/>
      <c r="P64" s="22"/>
      <c r="Q64" s="92" t="s">
        <v>268</v>
      </c>
      <c r="R64" s="558">
        <f t="shared" si="4"/>
        <v>28</v>
      </c>
      <c r="S64" s="81">
        <v>2</v>
      </c>
      <c r="T64" s="81">
        <v>1</v>
      </c>
      <c r="U64" s="81">
        <v>3</v>
      </c>
      <c r="V64" s="81">
        <v>1</v>
      </c>
      <c r="W64" s="81">
        <v>14</v>
      </c>
      <c r="X64" s="81">
        <v>1</v>
      </c>
      <c r="Y64" s="145" t="s">
        <v>549</v>
      </c>
      <c r="Z64" s="81">
        <v>1</v>
      </c>
      <c r="AA64" s="145" t="s">
        <v>549</v>
      </c>
      <c r="AB64" s="145">
        <v>1</v>
      </c>
      <c r="AC64" s="145" t="s">
        <v>549</v>
      </c>
      <c r="AD64" s="145" t="s">
        <v>549</v>
      </c>
      <c r="AE64" s="81">
        <v>3</v>
      </c>
      <c r="AF64" s="81">
        <v>1</v>
      </c>
      <c r="AG64" s="145" t="s">
        <v>549</v>
      </c>
      <c r="AH64" s="145" t="s">
        <v>549</v>
      </c>
    </row>
    <row r="65" spans="1:34" ht="16.5" customHeight="1">
      <c r="A65" s="22"/>
      <c r="B65" s="92" t="s">
        <v>269</v>
      </c>
      <c r="C65" s="570">
        <f t="shared" si="2"/>
        <v>1563</v>
      </c>
      <c r="D65" s="164">
        <v>627</v>
      </c>
      <c r="E65" s="164">
        <v>936</v>
      </c>
      <c r="G65" s="164">
        <v>3940</v>
      </c>
      <c r="H65" s="164">
        <v>218</v>
      </c>
      <c r="I65" s="164">
        <v>1260</v>
      </c>
      <c r="J65" s="164">
        <v>795</v>
      </c>
      <c r="K65" s="191">
        <f t="shared" si="3"/>
        <v>362543.70599999995</v>
      </c>
      <c r="L65" s="191">
        <v>83569.409</v>
      </c>
      <c r="M65" s="191">
        <v>276748.719</v>
      </c>
      <c r="N65" s="184">
        <v>2225.578</v>
      </c>
      <c r="O65" s="184"/>
      <c r="P65" s="22"/>
      <c r="Q65" s="92" t="s">
        <v>269</v>
      </c>
      <c r="R65" s="558">
        <f t="shared" si="4"/>
        <v>13</v>
      </c>
      <c r="S65" s="81">
        <v>1</v>
      </c>
      <c r="T65" s="81">
        <v>1</v>
      </c>
      <c r="U65" s="145">
        <v>1</v>
      </c>
      <c r="V65" s="145">
        <v>1</v>
      </c>
      <c r="W65" s="81">
        <v>2</v>
      </c>
      <c r="X65" s="81">
        <v>1</v>
      </c>
      <c r="Y65" s="145">
        <v>1</v>
      </c>
      <c r="Z65" s="145">
        <v>1</v>
      </c>
      <c r="AA65" s="81">
        <v>1</v>
      </c>
      <c r="AB65" s="145" t="s">
        <v>549</v>
      </c>
      <c r="AC65" s="145" t="s">
        <v>549</v>
      </c>
      <c r="AD65" s="145" t="s">
        <v>549</v>
      </c>
      <c r="AE65" s="81">
        <v>1</v>
      </c>
      <c r="AF65" s="145">
        <v>1</v>
      </c>
      <c r="AG65" s="145" t="s">
        <v>549</v>
      </c>
      <c r="AH65" s="81">
        <v>1</v>
      </c>
    </row>
    <row r="66" spans="1:17" ht="16.5" customHeight="1">
      <c r="A66" s="22"/>
      <c r="B66" s="219"/>
      <c r="L66" s="191"/>
      <c r="M66" s="191"/>
      <c r="N66" s="184"/>
      <c r="O66" s="184"/>
      <c r="P66" s="22"/>
      <c r="Q66" s="219"/>
    </row>
    <row r="67" spans="1:34" ht="16.5" customHeight="1">
      <c r="A67" s="475" t="s">
        <v>270</v>
      </c>
      <c r="B67" s="483"/>
      <c r="C67" s="572">
        <f>SUM(C68)</f>
        <v>2439</v>
      </c>
      <c r="D67" s="41">
        <f>SUM(D68)</f>
        <v>999</v>
      </c>
      <c r="E67" s="41">
        <f>SUM(E68)</f>
        <v>1440</v>
      </c>
      <c r="F67" s="46"/>
      <c r="G67" s="41">
        <f aca="true" t="shared" si="19" ref="G67:N67">SUM(G68)</f>
        <v>3800</v>
      </c>
      <c r="H67" s="41">
        <f t="shared" si="19"/>
        <v>354</v>
      </c>
      <c r="I67" s="41">
        <f t="shared" si="19"/>
        <v>2604</v>
      </c>
      <c r="J67" s="41">
        <f t="shared" si="19"/>
        <v>909</v>
      </c>
      <c r="K67" s="41">
        <f t="shared" si="19"/>
        <v>555730.0310000001</v>
      </c>
      <c r="L67" s="41">
        <f t="shared" si="19"/>
        <v>255288.311</v>
      </c>
      <c r="M67" s="41">
        <f t="shared" si="19"/>
        <v>295807.219</v>
      </c>
      <c r="N67" s="41">
        <f t="shared" si="19"/>
        <v>4634.501</v>
      </c>
      <c r="O67" s="21"/>
      <c r="P67" s="475" t="s">
        <v>270</v>
      </c>
      <c r="Q67" s="483"/>
      <c r="R67" s="41">
        <f>SUM(R68)</f>
        <v>15</v>
      </c>
      <c r="S67" s="41">
        <f>SUM(S68)</f>
        <v>1</v>
      </c>
      <c r="T67" s="41">
        <f>SUM(T68)</f>
        <v>1</v>
      </c>
      <c r="U67" s="41">
        <f>SUM(U68)</f>
        <v>1</v>
      </c>
      <c r="V67" s="47" t="s">
        <v>559</v>
      </c>
      <c r="W67" s="41">
        <f>SUM(W68)</f>
        <v>2</v>
      </c>
      <c r="X67" s="41">
        <f>SUM(X68)</f>
        <v>2</v>
      </c>
      <c r="Y67" s="47" t="s">
        <v>559</v>
      </c>
      <c r="Z67" s="41">
        <f>SUM(Z68)</f>
        <v>1</v>
      </c>
      <c r="AA67" s="47" t="s">
        <v>559</v>
      </c>
      <c r="AB67" s="41">
        <f>SUM(AB68)</f>
        <v>2</v>
      </c>
      <c r="AC67" s="47" t="s">
        <v>559</v>
      </c>
      <c r="AD67" s="41">
        <f>SUM(AD68)</f>
        <v>1</v>
      </c>
      <c r="AE67" s="41">
        <f>SUM(AE68)</f>
        <v>3</v>
      </c>
      <c r="AF67" s="41">
        <f>SUM(AF68)</f>
        <v>1</v>
      </c>
      <c r="AG67" s="47" t="s">
        <v>559</v>
      </c>
      <c r="AH67" s="47" t="s">
        <v>559</v>
      </c>
    </row>
    <row r="68" spans="1:34" ht="16.5" customHeight="1">
      <c r="A68" s="23"/>
      <c r="B68" s="100" t="s">
        <v>271</v>
      </c>
      <c r="C68" s="571">
        <f t="shared" si="2"/>
        <v>2439</v>
      </c>
      <c r="D68" s="231">
        <v>999</v>
      </c>
      <c r="E68" s="231">
        <v>1440</v>
      </c>
      <c r="F68" s="234"/>
      <c r="G68" s="231">
        <v>3800</v>
      </c>
      <c r="H68" s="231">
        <v>354</v>
      </c>
      <c r="I68" s="231">
        <v>2604</v>
      </c>
      <c r="J68" s="231">
        <v>909</v>
      </c>
      <c r="K68" s="206">
        <f t="shared" si="3"/>
        <v>555730.0310000001</v>
      </c>
      <c r="L68" s="232">
        <v>255288.311</v>
      </c>
      <c r="M68" s="232">
        <v>295807.219</v>
      </c>
      <c r="N68" s="141">
        <v>4634.501</v>
      </c>
      <c r="O68" s="184"/>
      <c r="P68" s="23"/>
      <c r="Q68" s="100" t="s">
        <v>271</v>
      </c>
      <c r="R68" s="559">
        <f t="shared" si="4"/>
        <v>15</v>
      </c>
      <c r="S68" s="168">
        <v>1</v>
      </c>
      <c r="T68" s="168">
        <v>1</v>
      </c>
      <c r="U68" s="168">
        <v>1</v>
      </c>
      <c r="V68" s="233" t="s">
        <v>549</v>
      </c>
      <c r="W68" s="168">
        <v>2</v>
      </c>
      <c r="X68" s="168">
        <v>2</v>
      </c>
      <c r="Y68" s="233" t="s">
        <v>549</v>
      </c>
      <c r="Z68" s="234">
        <v>1</v>
      </c>
      <c r="AA68" s="233" t="s">
        <v>549</v>
      </c>
      <c r="AB68" s="233">
        <v>2</v>
      </c>
      <c r="AC68" s="233" t="s">
        <v>549</v>
      </c>
      <c r="AD68" s="233">
        <v>1</v>
      </c>
      <c r="AE68" s="234">
        <v>3</v>
      </c>
      <c r="AF68" s="234">
        <v>1</v>
      </c>
      <c r="AG68" s="233" t="s">
        <v>549</v>
      </c>
      <c r="AH68" s="233" t="s">
        <v>549</v>
      </c>
    </row>
    <row r="69" spans="1:16" ht="15" customHeight="1">
      <c r="A69" s="101" t="s">
        <v>441</v>
      </c>
      <c r="B69" s="101"/>
      <c r="C69" s="4"/>
      <c r="D69" s="4"/>
      <c r="E69" s="4"/>
      <c r="F69" s="44"/>
      <c r="I69" s="4"/>
      <c r="J69" s="4"/>
      <c r="K69" s="101"/>
      <c r="L69" s="101"/>
      <c r="M69" s="101"/>
      <c r="P69" s="81" t="s">
        <v>272</v>
      </c>
    </row>
    <row r="70" spans="1:16" ht="15" customHeight="1">
      <c r="A70" s="101" t="s">
        <v>442</v>
      </c>
      <c r="B70" s="101"/>
      <c r="C70" s="91"/>
      <c r="D70" s="91"/>
      <c r="E70" s="91"/>
      <c r="F70" s="44"/>
      <c r="G70" s="112"/>
      <c r="H70" s="112"/>
      <c r="I70" s="112"/>
      <c r="J70" s="112"/>
      <c r="K70" s="101"/>
      <c r="L70" s="101"/>
      <c r="M70" s="101"/>
      <c r="P70" s="81" t="s">
        <v>273</v>
      </c>
    </row>
    <row r="71" spans="1:16" ht="15" customHeight="1">
      <c r="A71" s="101" t="s">
        <v>379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1"/>
      <c r="L71" s="101"/>
      <c r="M71" s="101"/>
      <c r="P71" s="81" t="s">
        <v>274</v>
      </c>
    </row>
    <row r="72" spans="1:16" ht="15" customHeight="1">
      <c r="A72" s="101" t="s">
        <v>275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1"/>
      <c r="L72" s="101"/>
      <c r="M72" s="101"/>
      <c r="P72" s="81" t="s">
        <v>443</v>
      </c>
    </row>
    <row r="73" spans="1:16" ht="15" customHeight="1">
      <c r="A73" s="81" t="s">
        <v>277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P73" s="105" t="s">
        <v>276</v>
      </c>
    </row>
    <row r="74" spans="1:13" ht="15" customHeight="1">
      <c r="A74" s="81" t="s">
        <v>278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</row>
    <row r="75" ht="15" customHeight="1">
      <c r="A75" s="105" t="s">
        <v>276</v>
      </c>
    </row>
    <row r="76" ht="15" customHeight="1"/>
    <row r="77" ht="15" customHeight="1"/>
    <row r="78" ht="16.5" customHeight="1"/>
    <row r="79" ht="16.5" customHeight="1"/>
    <row r="80" ht="16.5" customHeight="1"/>
    <row r="81" ht="16.5" customHeight="1"/>
    <row r="82" ht="16.5" customHeight="1"/>
    <row r="83" ht="15" customHeight="1"/>
    <row r="84" ht="15" customHeight="1"/>
    <row r="85" ht="15" customHeight="1"/>
    <row r="86" ht="15" customHeight="1"/>
  </sheetData>
  <sheetProtection/>
  <mergeCells count="75">
    <mergeCell ref="A30:B30"/>
    <mergeCell ref="P30:Q30"/>
    <mergeCell ref="A67:B67"/>
    <mergeCell ref="P67:Q67"/>
    <mergeCell ref="A47:B47"/>
    <mergeCell ref="P47:Q47"/>
    <mergeCell ref="A53:B53"/>
    <mergeCell ref="P53:Q53"/>
    <mergeCell ref="A61:B61"/>
    <mergeCell ref="P61:Q61"/>
    <mergeCell ref="A40:B40"/>
    <mergeCell ref="P40:Q40"/>
    <mergeCell ref="A18:B18"/>
    <mergeCell ref="P18:Q18"/>
    <mergeCell ref="A19:B19"/>
    <mergeCell ref="P19:Q19"/>
    <mergeCell ref="A21:B21"/>
    <mergeCell ref="P21:Q21"/>
    <mergeCell ref="A24:B24"/>
    <mergeCell ref="P24:Q24"/>
    <mergeCell ref="A16:B16"/>
    <mergeCell ref="P16:Q16"/>
    <mergeCell ref="F5:G8"/>
    <mergeCell ref="A10:B10"/>
    <mergeCell ref="P10:Q10"/>
    <mergeCell ref="N7:N8"/>
    <mergeCell ref="P5:Q8"/>
    <mergeCell ref="A17:B17"/>
    <mergeCell ref="P17:Q17"/>
    <mergeCell ref="A12:B12"/>
    <mergeCell ref="P12:Q12"/>
    <mergeCell ref="A13:B13"/>
    <mergeCell ref="P13:Q13"/>
    <mergeCell ref="A14:B14"/>
    <mergeCell ref="P14:Q14"/>
    <mergeCell ref="A15:B15"/>
    <mergeCell ref="P15:Q15"/>
    <mergeCell ref="R5:R8"/>
    <mergeCell ref="A9:B9"/>
    <mergeCell ref="P9:Q9"/>
    <mergeCell ref="E7:E8"/>
    <mergeCell ref="I5:J6"/>
    <mergeCell ref="K5:N6"/>
    <mergeCell ref="A5:B8"/>
    <mergeCell ref="C5:E6"/>
    <mergeCell ref="S6:S8"/>
    <mergeCell ref="T6:T8"/>
    <mergeCell ref="U6:U8"/>
    <mergeCell ref="AF6:AF8"/>
    <mergeCell ref="AA6:AA8"/>
    <mergeCell ref="Y6:Y8"/>
    <mergeCell ref="Z6:Z8"/>
    <mergeCell ref="V6:V8"/>
    <mergeCell ref="W6:W8"/>
    <mergeCell ref="X6:X8"/>
    <mergeCell ref="A2:N2"/>
    <mergeCell ref="P2:AH2"/>
    <mergeCell ref="A3:N3"/>
    <mergeCell ref="P3:AH3"/>
    <mergeCell ref="AE5:AE8"/>
    <mergeCell ref="AC6:AC8"/>
    <mergeCell ref="AD6:AD8"/>
    <mergeCell ref="AF5:AH5"/>
    <mergeCell ref="AG6:AG8"/>
    <mergeCell ref="AH6:AH8"/>
    <mergeCell ref="AB6:AB8"/>
    <mergeCell ref="H5:H8"/>
    <mergeCell ref="C7:C8"/>
    <mergeCell ref="D7:D8"/>
    <mergeCell ref="K7:K8"/>
    <mergeCell ref="L7:L8"/>
    <mergeCell ref="M7:M8"/>
    <mergeCell ref="I7:I8"/>
    <mergeCell ref="J7:J8"/>
    <mergeCell ref="S5:AD5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9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.59765625" style="81" customWidth="1"/>
    <col min="2" max="2" width="11.59765625" style="81" customWidth="1"/>
    <col min="3" max="3" width="2.09765625" style="81" customWidth="1"/>
    <col min="4" max="4" width="12.09765625" style="81" customWidth="1"/>
    <col min="5" max="5" width="11" style="81" customWidth="1"/>
    <col min="6" max="6" width="9.59765625" style="81" customWidth="1"/>
    <col min="7" max="7" width="10.69921875" style="81" customWidth="1"/>
    <col min="8" max="8" width="12" style="81" customWidth="1"/>
    <col min="9" max="9" width="2.59765625" style="81" customWidth="1"/>
    <col min="10" max="10" width="6.59765625" style="81" customWidth="1"/>
    <col min="11" max="11" width="4.59765625" style="81" customWidth="1"/>
    <col min="12" max="12" width="5" style="81" customWidth="1"/>
    <col min="13" max="13" width="4.8984375" style="81" customWidth="1"/>
    <col min="14" max="14" width="2.09765625" style="81" customWidth="1"/>
    <col min="15" max="15" width="9.69921875" style="81" customWidth="1"/>
    <col min="16" max="16" width="4.59765625" style="81" customWidth="1"/>
    <col min="17" max="17" width="4.19921875" style="81" customWidth="1"/>
    <col min="18" max="18" width="10.09765625" style="81" customWidth="1"/>
    <col min="19" max="19" width="8.09765625" style="81" customWidth="1"/>
    <col min="20" max="20" width="15.59765625" style="81" customWidth="1"/>
    <col min="21" max="21" width="2.59765625" style="81" customWidth="1"/>
    <col min="22" max="22" width="15" style="81" customWidth="1"/>
    <col min="23" max="23" width="22.19921875" style="81" customWidth="1"/>
    <col min="24" max="24" width="20.5" style="81" customWidth="1"/>
    <col min="25" max="25" width="21.09765625" style="81" customWidth="1"/>
    <col min="26" max="26" width="18.5" style="81" customWidth="1"/>
    <col min="27" max="27" width="11.59765625" style="81" hidden="1" customWidth="1"/>
    <col min="28" max="29" width="10.59765625" style="81" hidden="1" customWidth="1"/>
    <col min="30" max="41" width="13.59765625" style="81" hidden="1" customWidth="1"/>
    <col min="42" max="42" width="15.59765625" style="81" hidden="1" customWidth="1"/>
    <col min="43" max="43" width="13.59765625" style="81" hidden="1" customWidth="1"/>
    <col min="44" max="49" width="13.59765625" style="81" customWidth="1"/>
    <col min="50" max="50" width="16.59765625" style="81" customWidth="1"/>
    <col min="51" max="51" width="15.59765625" style="81" customWidth="1"/>
    <col min="52" max="16384" width="10.59765625" style="81" customWidth="1"/>
  </cols>
  <sheetData>
    <row r="1" spans="1:26" s="76" customFormat="1" ht="19.5" customHeight="1">
      <c r="A1" s="24" t="s">
        <v>279</v>
      </c>
      <c r="Z1" s="10" t="s">
        <v>280</v>
      </c>
    </row>
    <row r="2" spans="1:31" s="44" customFormat="1" ht="19.5" customHeight="1">
      <c r="A2" s="74"/>
      <c r="B2" s="74"/>
      <c r="C2" s="74"/>
      <c r="D2" s="74"/>
      <c r="E2" s="284" t="s">
        <v>281</v>
      </c>
      <c r="F2" s="491" t="s">
        <v>282</v>
      </c>
      <c r="G2" s="491"/>
      <c r="H2" s="491"/>
      <c r="I2" s="491"/>
      <c r="J2" s="491"/>
      <c r="K2" s="491"/>
      <c r="L2" s="491"/>
      <c r="M2" s="491"/>
      <c r="N2" s="491"/>
      <c r="O2" s="491"/>
      <c r="P2" s="74"/>
      <c r="Q2" s="74"/>
      <c r="R2" s="74"/>
      <c r="S2" s="74"/>
      <c r="T2" s="75"/>
      <c r="U2" s="333" t="s">
        <v>513</v>
      </c>
      <c r="V2" s="333"/>
      <c r="W2" s="333"/>
      <c r="X2" s="333"/>
      <c r="Y2" s="333"/>
      <c r="Z2" s="333"/>
      <c r="AA2" s="74"/>
      <c r="AD2" s="74"/>
      <c r="AE2" s="74"/>
    </row>
    <row r="3" spans="19:20" ht="18" customHeight="1" thickBot="1">
      <c r="S3" s="212" t="s">
        <v>283</v>
      </c>
      <c r="T3" s="80"/>
    </row>
    <row r="4" spans="1:31" ht="15.75" customHeight="1">
      <c r="A4" s="356" t="s">
        <v>284</v>
      </c>
      <c r="B4" s="357"/>
      <c r="C4" s="358"/>
      <c r="D4" s="356" t="s">
        <v>285</v>
      </c>
      <c r="E4" s="357"/>
      <c r="F4" s="415" t="s">
        <v>286</v>
      </c>
      <c r="G4" s="326"/>
      <c r="H4" s="326"/>
      <c r="I4" s="326"/>
      <c r="J4" s="327"/>
      <c r="K4" s="441" t="s">
        <v>287</v>
      </c>
      <c r="L4" s="357"/>
      <c r="M4" s="357"/>
      <c r="N4" s="358"/>
      <c r="O4" s="441" t="s">
        <v>288</v>
      </c>
      <c r="P4" s="357"/>
      <c r="Q4" s="358"/>
      <c r="R4" s="500" t="s">
        <v>489</v>
      </c>
      <c r="S4" s="357"/>
      <c r="U4" s="499" t="s">
        <v>512</v>
      </c>
      <c r="V4" s="406"/>
      <c r="W4" s="490" t="s">
        <v>535</v>
      </c>
      <c r="X4" s="490" t="s">
        <v>536</v>
      </c>
      <c r="Y4" s="438" t="s">
        <v>289</v>
      </c>
      <c r="Z4" s="489" t="s">
        <v>537</v>
      </c>
      <c r="AA4" s="78"/>
      <c r="AD4" s="78"/>
      <c r="AE4" s="78"/>
    </row>
    <row r="5" spans="1:28" ht="15.75" customHeight="1">
      <c r="A5" s="430"/>
      <c r="B5" s="430"/>
      <c r="C5" s="432"/>
      <c r="D5" s="430"/>
      <c r="E5" s="336"/>
      <c r="F5" s="492" t="s">
        <v>290</v>
      </c>
      <c r="G5" s="493"/>
      <c r="H5" s="494" t="s">
        <v>291</v>
      </c>
      <c r="I5" s="495"/>
      <c r="J5" s="495"/>
      <c r="K5" s="442"/>
      <c r="L5" s="449"/>
      <c r="M5" s="449"/>
      <c r="N5" s="450"/>
      <c r="O5" s="442"/>
      <c r="P5" s="449"/>
      <c r="Q5" s="450"/>
      <c r="R5" s="496" t="s">
        <v>490</v>
      </c>
      <c r="S5" s="449"/>
      <c r="T5" s="80"/>
      <c r="U5" s="400"/>
      <c r="V5" s="410"/>
      <c r="W5" s="414"/>
      <c r="X5" s="414"/>
      <c r="Y5" s="414"/>
      <c r="Z5" s="442"/>
      <c r="AA5" s="108"/>
      <c r="AB5" s="8"/>
    </row>
    <row r="6" spans="1:26" ht="15.75" customHeight="1">
      <c r="A6" s="449"/>
      <c r="B6" s="449"/>
      <c r="C6" s="450"/>
      <c r="D6" s="236" t="s">
        <v>292</v>
      </c>
      <c r="E6" s="213" t="s">
        <v>293</v>
      </c>
      <c r="F6" s="213" t="s">
        <v>292</v>
      </c>
      <c r="G6" s="237" t="s">
        <v>293</v>
      </c>
      <c r="H6" s="238" t="s">
        <v>292</v>
      </c>
      <c r="I6" s="492" t="s">
        <v>293</v>
      </c>
      <c r="J6" s="495"/>
      <c r="K6" s="492" t="s">
        <v>292</v>
      </c>
      <c r="L6" s="497"/>
      <c r="M6" s="492" t="s">
        <v>293</v>
      </c>
      <c r="N6" s="495"/>
      <c r="O6" s="237" t="s">
        <v>292</v>
      </c>
      <c r="P6" s="492" t="s">
        <v>293</v>
      </c>
      <c r="Q6" s="497"/>
      <c r="R6" s="237" t="s">
        <v>292</v>
      </c>
      <c r="S6" s="213" t="s">
        <v>293</v>
      </c>
      <c r="T6" s="80"/>
      <c r="U6" s="85"/>
      <c r="V6" s="86"/>
      <c r="W6" s="85"/>
      <c r="X6" s="187" t="s">
        <v>294</v>
      </c>
      <c r="Y6" s="187" t="s">
        <v>294</v>
      </c>
      <c r="Z6" s="187" t="s">
        <v>294</v>
      </c>
    </row>
    <row r="7" spans="1:26" ht="15.75" customHeight="1">
      <c r="A7" s="395" t="s">
        <v>491</v>
      </c>
      <c r="B7" s="502"/>
      <c r="C7" s="473"/>
      <c r="D7" s="576">
        <f>SUM(F7,H7,K7,O7,R7)</f>
        <v>2682950</v>
      </c>
      <c r="E7" s="239">
        <f>SUM(G7,I7,M7,P7,S7)</f>
        <v>125708</v>
      </c>
      <c r="F7" s="239">
        <v>164303</v>
      </c>
      <c r="G7" s="239">
        <v>61668</v>
      </c>
      <c r="H7" s="239">
        <v>2100170</v>
      </c>
      <c r="I7" s="498">
        <v>41862</v>
      </c>
      <c r="J7" s="498"/>
      <c r="K7" s="498">
        <v>141578</v>
      </c>
      <c r="L7" s="498"/>
      <c r="M7" s="498">
        <v>2937</v>
      </c>
      <c r="N7" s="498"/>
      <c r="O7" s="239">
        <v>126824</v>
      </c>
      <c r="P7" s="498">
        <v>1759</v>
      </c>
      <c r="Q7" s="498"/>
      <c r="R7" s="293">
        <v>150075</v>
      </c>
      <c r="S7" s="291">
        <v>17482</v>
      </c>
      <c r="T7" s="80"/>
      <c r="U7" s="484" t="s">
        <v>540</v>
      </c>
      <c r="V7" s="485"/>
      <c r="W7" s="164">
        <v>440</v>
      </c>
      <c r="X7" s="164">
        <v>3943</v>
      </c>
      <c r="Y7" s="164">
        <v>36003</v>
      </c>
      <c r="Z7" s="164">
        <v>32844</v>
      </c>
    </row>
    <row r="8" spans="1:26" ht="15.75" customHeight="1">
      <c r="A8" s="431" t="s">
        <v>506</v>
      </c>
      <c r="B8" s="336"/>
      <c r="C8" s="432"/>
      <c r="D8" s="577">
        <f>SUM(F8,H8,K8,O8,R8)</f>
        <v>2910761</v>
      </c>
      <c r="E8" s="91">
        <f>SUM(G8,I8,M8,P8,S8)</f>
        <v>132383</v>
      </c>
      <c r="F8" s="91">
        <v>171221</v>
      </c>
      <c r="G8" s="91">
        <v>63989</v>
      </c>
      <c r="H8" s="91">
        <v>2233005</v>
      </c>
      <c r="I8" s="501">
        <v>44295</v>
      </c>
      <c r="J8" s="501"/>
      <c r="K8" s="501">
        <v>154016</v>
      </c>
      <c r="L8" s="501"/>
      <c r="M8" s="501">
        <v>3183</v>
      </c>
      <c r="N8" s="501"/>
      <c r="O8" s="91">
        <v>193840</v>
      </c>
      <c r="P8" s="501">
        <v>2802</v>
      </c>
      <c r="Q8" s="501"/>
      <c r="R8" s="293">
        <v>158679</v>
      </c>
      <c r="S8" s="112">
        <v>18114</v>
      </c>
      <c r="T8" s="105"/>
      <c r="U8" s="431" t="s">
        <v>541</v>
      </c>
      <c r="V8" s="486"/>
      <c r="W8" s="164">
        <v>432</v>
      </c>
      <c r="X8" s="164">
        <v>4103</v>
      </c>
      <c r="Y8" s="164">
        <v>36388</v>
      </c>
      <c r="Z8" s="164">
        <v>33659</v>
      </c>
    </row>
    <row r="9" spans="1:26" ht="15.75" customHeight="1">
      <c r="A9" s="431" t="s">
        <v>510</v>
      </c>
      <c r="B9" s="336"/>
      <c r="C9" s="432"/>
      <c r="D9" s="577">
        <f>SUM(F9,H9,K9,O9,R9)</f>
        <v>3053417</v>
      </c>
      <c r="E9" s="91">
        <f>SUM(G9,I9,M9,P9,S9)</f>
        <v>120798</v>
      </c>
      <c r="F9" s="91">
        <v>161564</v>
      </c>
      <c r="G9" s="91">
        <v>62281</v>
      </c>
      <c r="H9" s="91">
        <v>2349048</v>
      </c>
      <c r="I9" s="501">
        <v>44209</v>
      </c>
      <c r="J9" s="501"/>
      <c r="K9" s="501">
        <v>164409</v>
      </c>
      <c r="L9" s="501"/>
      <c r="M9" s="501">
        <v>3354</v>
      </c>
      <c r="N9" s="501"/>
      <c r="O9" s="91">
        <v>287346</v>
      </c>
      <c r="P9" s="501">
        <v>4127</v>
      </c>
      <c r="Q9" s="501"/>
      <c r="R9" s="293">
        <v>91050</v>
      </c>
      <c r="S9" s="112">
        <v>6827</v>
      </c>
      <c r="T9" s="105"/>
      <c r="U9" s="431" t="s">
        <v>542</v>
      </c>
      <c r="V9" s="486"/>
      <c r="W9" s="164">
        <v>429</v>
      </c>
      <c r="X9" s="164">
        <v>4415</v>
      </c>
      <c r="Y9" s="164">
        <v>36603</v>
      </c>
      <c r="Z9" s="164">
        <v>34294</v>
      </c>
    </row>
    <row r="10" spans="1:26" ht="15.75" customHeight="1">
      <c r="A10" s="431" t="s">
        <v>504</v>
      </c>
      <c r="B10" s="336"/>
      <c r="C10" s="432"/>
      <c r="D10" s="577">
        <f>SUM(F10,H10,K10,O10,R10)</f>
        <v>3260124</v>
      </c>
      <c r="E10" s="91">
        <f>SUM(G10,I10,M10,P10,S10)</f>
        <v>122736</v>
      </c>
      <c r="F10" s="91">
        <v>161742</v>
      </c>
      <c r="G10" s="91">
        <v>67175</v>
      </c>
      <c r="H10" s="91">
        <v>2443190</v>
      </c>
      <c r="I10" s="501">
        <v>45078</v>
      </c>
      <c r="J10" s="501"/>
      <c r="K10" s="501">
        <v>171022</v>
      </c>
      <c r="L10" s="501"/>
      <c r="M10" s="501">
        <v>3381</v>
      </c>
      <c r="N10" s="501"/>
      <c r="O10" s="91">
        <v>398852</v>
      </c>
      <c r="P10" s="501">
        <v>5906</v>
      </c>
      <c r="Q10" s="501"/>
      <c r="R10" s="293">
        <v>85318</v>
      </c>
      <c r="S10" s="112">
        <v>1196</v>
      </c>
      <c r="T10" s="105"/>
      <c r="U10" s="431" t="s">
        <v>543</v>
      </c>
      <c r="V10" s="486"/>
      <c r="W10" s="164">
        <v>423</v>
      </c>
      <c r="X10" s="164">
        <v>4570</v>
      </c>
      <c r="Y10" s="164">
        <v>37055</v>
      </c>
      <c r="Z10" s="164">
        <v>34921</v>
      </c>
    </row>
    <row r="11" spans="1:26" ht="15.75" customHeight="1">
      <c r="A11" s="503" t="s">
        <v>505</v>
      </c>
      <c r="B11" s="504"/>
      <c r="C11" s="505"/>
      <c r="D11" s="578">
        <f>SUM(F11,H11,K11,O11,R11)</f>
        <v>3507669</v>
      </c>
      <c r="E11" s="286">
        <f>SUM(G11,I11,M11,P11,S11)</f>
        <v>122458</v>
      </c>
      <c r="F11" s="286">
        <v>164407</v>
      </c>
      <c r="G11" s="286">
        <v>63303</v>
      </c>
      <c r="H11" s="286">
        <v>2489496</v>
      </c>
      <c r="I11" s="506">
        <v>41400</v>
      </c>
      <c r="J11" s="506"/>
      <c r="K11" s="506">
        <v>178072</v>
      </c>
      <c r="L11" s="506"/>
      <c r="M11" s="506">
        <v>3334</v>
      </c>
      <c r="N11" s="506"/>
      <c r="O11" s="286">
        <v>565236</v>
      </c>
      <c r="P11" s="506">
        <v>8430</v>
      </c>
      <c r="Q11" s="506"/>
      <c r="R11" s="296">
        <v>110458</v>
      </c>
      <c r="S11" s="292">
        <v>5991</v>
      </c>
      <c r="T11" s="105"/>
      <c r="U11" s="433" t="s">
        <v>560</v>
      </c>
      <c r="V11" s="508"/>
      <c r="W11" s="41">
        <f>SUM(W13:W22,W25,W31,W41,W48,W54,W62,W68)</f>
        <v>415</v>
      </c>
      <c r="X11" s="41">
        <f>SUM(X13:X22,X25,X31,X41,X48,X54,X62,X68)</f>
        <v>4701</v>
      </c>
      <c r="Y11" s="41">
        <f>SUM(Y13:Y22,Y25,Y31,Y41,Y48,Y54,Y62,Y68)</f>
        <v>38014</v>
      </c>
      <c r="Z11" s="41">
        <f>SUM(Z13:Z22,Z25,Z31,Z41,Z48,Z54,Z62,Z68)</f>
        <v>35164</v>
      </c>
    </row>
    <row r="12" spans="1:26" ht="15.75" customHeight="1">
      <c r="A12" s="102" t="s">
        <v>32</v>
      </c>
      <c r="B12" s="102"/>
      <c r="C12" s="102"/>
      <c r="D12" s="102"/>
      <c r="E12" s="101"/>
      <c r="F12" s="101"/>
      <c r="G12" s="101"/>
      <c r="H12" s="101"/>
      <c r="T12" s="105"/>
      <c r="U12" s="49"/>
      <c r="V12" s="50"/>
      <c r="W12" s="31"/>
      <c r="X12" s="31"/>
      <c r="Y12" s="31"/>
      <c r="Z12" s="31"/>
    </row>
    <row r="13" spans="1:26" ht="15.75" customHeight="1">
      <c r="A13" s="101"/>
      <c r="E13" s="101"/>
      <c r="F13" s="101"/>
      <c r="G13" s="101"/>
      <c r="H13" s="101"/>
      <c r="T13" s="105"/>
      <c r="U13" s="475" t="s">
        <v>223</v>
      </c>
      <c r="V13" s="488"/>
      <c r="W13" s="28">
        <v>112</v>
      </c>
      <c r="X13" s="28">
        <v>1597</v>
      </c>
      <c r="Y13" s="28">
        <v>11014</v>
      </c>
      <c r="Z13" s="28">
        <v>11197</v>
      </c>
    </row>
    <row r="14" spans="1:26" ht="15.75" customHeight="1">
      <c r="A14" s="101"/>
      <c r="E14" s="101"/>
      <c r="F14" s="101"/>
      <c r="G14" s="101"/>
      <c r="H14" s="101"/>
      <c r="T14" s="105"/>
      <c r="U14" s="475" t="s">
        <v>224</v>
      </c>
      <c r="V14" s="488"/>
      <c r="W14" s="28">
        <v>23</v>
      </c>
      <c r="X14" s="28">
        <v>256</v>
      </c>
      <c r="Y14" s="28">
        <v>1970</v>
      </c>
      <c r="Z14" s="28">
        <v>1588</v>
      </c>
    </row>
    <row r="15" spans="1:26" ht="15.75" customHeight="1">
      <c r="A15" s="8"/>
      <c r="B15" s="8"/>
      <c r="C15" s="8"/>
      <c r="D15" s="8"/>
      <c r="E15" s="285" t="s">
        <v>295</v>
      </c>
      <c r="F15" s="491" t="s">
        <v>296</v>
      </c>
      <c r="G15" s="507"/>
      <c r="H15" s="507"/>
      <c r="I15" s="507"/>
      <c r="J15" s="507"/>
      <c r="K15" s="507"/>
      <c r="L15" s="507"/>
      <c r="M15" s="507"/>
      <c r="N15" s="507"/>
      <c r="O15" s="507"/>
      <c r="P15" s="88"/>
      <c r="Q15" s="79"/>
      <c r="R15" s="79"/>
      <c r="S15" s="79"/>
      <c r="T15" s="105"/>
      <c r="U15" s="475" t="s">
        <v>225</v>
      </c>
      <c r="V15" s="488"/>
      <c r="W15" s="28">
        <v>41</v>
      </c>
      <c r="X15" s="28">
        <v>522</v>
      </c>
      <c r="Y15" s="28">
        <v>4225</v>
      </c>
      <c r="Z15" s="28">
        <v>3800</v>
      </c>
    </row>
    <row r="16" spans="1:26" ht="15.75" customHeight="1" thickBo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76"/>
      <c r="N16" s="76"/>
      <c r="O16" s="76"/>
      <c r="P16" s="76"/>
      <c r="Q16" s="76"/>
      <c r="R16" s="76"/>
      <c r="S16" s="108" t="s">
        <v>297</v>
      </c>
      <c r="T16" s="105"/>
      <c r="U16" s="475" t="s">
        <v>226</v>
      </c>
      <c r="V16" s="488"/>
      <c r="W16" s="28">
        <v>9</v>
      </c>
      <c r="X16" s="28">
        <v>80</v>
      </c>
      <c r="Y16" s="28">
        <v>615</v>
      </c>
      <c r="Z16" s="28">
        <v>542</v>
      </c>
    </row>
    <row r="17" spans="1:42" ht="15.75" customHeight="1">
      <c r="A17" s="325" t="s">
        <v>444</v>
      </c>
      <c r="B17" s="325"/>
      <c r="C17" s="325"/>
      <c r="D17" s="325"/>
      <c r="E17" s="509" t="s">
        <v>496</v>
      </c>
      <c r="F17" s="510"/>
      <c r="G17" s="509" t="s">
        <v>531</v>
      </c>
      <c r="H17" s="510"/>
      <c r="I17" s="509" t="s">
        <v>532</v>
      </c>
      <c r="J17" s="510"/>
      <c r="K17" s="510"/>
      <c r="L17" s="510"/>
      <c r="M17" s="510"/>
      <c r="N17" s="509" t="s">
        <v>533</v>
      </c>
      <c r="O17" s="510"/>
      <c r="P17" s="510"/>
      <c r="Q17" s="510"/>
      <c r="R17" s="511" t="s">
        <v>534</v>
      </c>
      <c r="S17" s="512"/>
      <c r="T17" s="101"/>
      <c r="U17" s="475" t="s">
        <v>227</v>
      </c>
      <c r="V17" s="488"/>
      <c r="W17" s="28">
        <v>13</v>
      </c>
      <c r="X17" s="28">
        <v>75</v>
      </c>
      <c r="Y17" s="28">
        <v>620</v>
      </c>
      <c r="Z17" s="28">
        <v>512</v>
      </c>
      <c r="AB17" s="492" t="s">
        <v>445</v>
      </c>
      <c r="AC17" s="493"/>
      <c r="AD17" s="240" t="s">
        <v>446</v>
      </c>
      <c r="AE17" s="241">
        <v>5</v>
      </c>
      <c r="AF17" s="241">
        <v>6</v>
      </c>
      <c r="AG17" s="241">
        <v>7</v>
      </c>
      <c r="AH17" s="241">
        <v>8</v>
      </c>
      <c r="AI17" s="241">
        <v>9</v>
      </c>
      <c r="AJ17" s="241">
        <v>10</v>
      </c>
      <c r="AK17" s="241">
        <v>11</v>
      </c>
      <c r="AL17" s="241">
        <v>12</v>
      </c>
      <c r="AM17" s="242" t="s">
        <v>447</v>
      </c>
      <c r="AN17" s="243">
        <v>2</v>
      </c>
      <c r="AO17" s="244">
        <v>3</v>
      </c>
      <c r="AP17" s="245" t="s">
        <v>216</v>
      </c>
    </row>
    <row r="18" spans="1:43" ht="15.75" customHeight="1">
      <c r="A18" s="329" t="s">
        <v>448</v>
      </c>
      <c r="B18" s="513"/>
      <c r="C18" s="48"/>
      <c r="D18" s="48" t="s">
        <v>449</v>
      </c>
      <c r="E18" s="579">
        <f>SUM(E20,E22,E24,E26,E28,E30,E32,E34)</f>
        <v>7371</v>
      </c>
      <c r="F18" s="580"/>
      <c r="G18" s="581">
        <f>SUM(G20,G22,G24,G26,G28,G30,G32,G34)</f>
        <v>7769</v>
      </c>
      <c r="H18" s="580"/>
      <c r="I18" s="581">
        <f>SUM(I20,I22,I24,I26,I28,I30,I32,I34)</f>
        <v>9015.916666666668</v>
      </c>
      <c r="J18" s="580"/>
      <c r="K18" s="580"/>
      <c r="L18" s="580"/>
      <c r="M18" s="580"/>
      <c r="N18" s="581">
        <f>SUM(N20,N22,N24,N26,N28,N30,N32,N34)</f>
        <v>10054</v>
      </c>
      <c r="O18" s="580"/>
      <c r="P18" s="580"/>
      <c r="Q18" s="580"/>
      <c r="R18" s="581">
        <f>SUM(R20,R22,R24,R26,R28,R30,R32,R34)</f>
        <v>11105</v>
      </c>
      <c r="S18" s="581"/>
      <c r="T18" s="101"/>
      <c r="U18" s="475" t="s">
        <v>228</v>
      </c>
      <c r="V18" s="488"/>
      <c r="W18" s="28">
        <v>30</v>
      </c>
      <c r="X18" s="28">
        <v>307</v>
      </c>
      <c r="Y18" s="28">
        <v>2650</v>
      </c>
      <c r="Z18" s="28">
        <v>2320</v>
      </c>
      <c r="AB18" s="514" t="s">
        <v>450</v>
      </c>
      <c r="AC18" s="25" t="s">
        <v>449</v>
      </c>
      <c r="AD18" s="246">
        <v>8364</v>
      </c>
      <c r="AE18" s="247">
        <v>8518</v>
      </c>
      <c r="AF18" s="247">
        <v>8623</v>
      </c>
      <c r="AG18" s="247">
        <v>8675</v>
      </c>
      <c r="AH18" s="247">
        <v>8835</v>
      </c>
      <c r="AI18" s="247">
        <v>8914</v>
      </c>
      <c r="AJ18" s="247">
        <v>9107</v>
      </c>
      <c r="AK18" s="247">
        <v>9227</v>
      </c>
      <c r="AL18" s="247">
        <v>9417</v>
      </c>
      <c r="AM18" s="247">
        <v>9444</v>
      </c>
      <c r="AN18" s="247">
        <v>9475</v>
      </c>
      <c r="AO18" s="248">
        <v>9533</v>
      </c>
      <c r="AP18" s="249">
        <v>108132</v>
      </c>
      <c r="AQ18" s="250">
        <v>9011</v>
      </c>
    </row>
    <row r="19" spans="1:43" ht="15.75" customHeight="1">
      <c r="A19" s="334"/>
      <c r="B19" s="334"/>
      <c r="C19" s="29"/>
      <c r="D19" s="32" t="s">
        <v>451</v>
      </c>
      <c r="E19" s="582">
        <f>SUM(E21,E23,E25,E27,E29,E31,E33,E35,E36)</f>
        <v>7513780</v>
      </c>
      <c r="F19" s="583"/>
      <c r="G19" s="584">
        <f>SUM(G21,G23,G25,G27,G29,G31,G33,G35,G36)</f>
        <v>7944155</v>
      </c>
      <c r="H19" s="583"/>
      <c r="I19" s="584">
        <f>SUM(I21,I23,I25,I27,I29,I31,I33,I35,I36)</f>
        <v>8721843</v>
      </c>
      <c r="J19" s="583"/>
      <c r="K19" s="583"/>
      <c r="L19" s="583"/>
      <c r="M19" s="583"/>
      <c r="N19" s="584">
        <f>SUM(N21,N23,N25,N27,N29,N31,N33,N35,N36)</f>
        <v>9411710</v>
      </c>
      <c r="O19" s="583"/>
      <c r="P19" s="583"/>
      <c r="Q19" s="583"/>
      <c r="R19" s="584">
        <f>SUM(R21,R23,R25,R27,R29,R31,R33,R35,R36)</f>
        <v>9891850</v>
      </c>
      <c r="S19" s="584"/>
      <c r="T19" s="101"/>
      <c r="U19" s="475" t="s">
        <v>229</v>
      </c>
      <c r="V19" s="488"/>
      <c r="W19" s="28">
        <v>12</v>
      </c>
      <c r="X19" s="28">
        <v>90</v>
      </c>
      <c r="Y19" s="28">
        <v>820</v>
      </c>
      <c r="Z19" s="28">
        <v>695</v>
      </c>
      <c r="AB19" s="515"/>
      <c r="AC19" s="26" t="s">
        <v>451</v>
      </c>
      <c r="AD19" s="251">
        <v>720249143</v>
      </c>
      <c r="AE19" s="252">
        <v>643899890</v>
      </c>
      <c r="AF19" s="252">
        <v>702051852</v>
      </c>
      <c r="AG19" s="252">
        <v>709805701</v>
      </c>
      <c r="AH19" s="252">
        <v>689705209</v>
      </c>
      <c r="AI19" s="252">
        <v>726034623</v>
      </c>
      <c r="AJ19" s="252">
        <v>765328108</v>
      </c>
      <c r="AK19" s="252">
        <v>698931333</v>
      </c>
      <c r="AL19" s="252">
        <v>839752895</v>
      </c>
      <c r="AM19" s="252">
        <v>706741174</v>
      </c>
      <c r="AN19" s="252">
        <v>735583866</v>
      </c>
      <c r="AO19" s="253">
        <v>757842462</v>
      </c>
      <c r="AP19" s="254">
        <v>8695926256</v>
      </c>
      <c r="AQ19" s="250">
        <v>8695926</v>
      </c>
    </row>
    <row r="20" spans="1:43" ht="15.75" customHeight="1">
      <c r="A20" s="316" t="s">
        <v>452</v>
      </c>
      <c r="B20" s="337"/>
      <c r="C20" s="87"/>
      <c r="D20" s="87" t="s">
        <v>298</v>
      </c>
      <c r="E20" s="516">
        <v>2557</v>
      </c>
      <c r="F20" s="517"/>
      <c r="G20" s="487">
        <v>2682</v>
      </c>
      <c r="H20" s="517"/>
      <c r="I20" s="487">
        <v>3060</v>
      </c>
      <c r="J20" s="517"/>
      <c r="K20" s="518"/>
      <c r="L20" s="518"/>
      <c r="M20" s="518"/>
      <c r="N20" s="487">
        <v>3416</v>
      </c>
      <c r="O20" s="517"/>
      <c r="P20" s="518"/>
      <c r="Q20" s="518"/>
      <c r="R20" s="487">
        <v>3743</v>
      </c>
      <c r="S20" s="487"/>
      <c r="T20" s="101"/>
      <c r="U20" s="475" t="s">
        <v>230</v>
      </c>
      <c r="V20" s="488"/>
      <c r="W20" s="28">
        <v>16</v>
      </c>
      <c r="X20" s="28">
        <v>265</v>
      </c>
      <c r="Y20" s="28">
        <v>2210</v>
      </c>
      <c r="Z20" s="28">
        <v>2046</v>
      </c>
      <c r="AB20" s="519" t="s">
        <v>452</v>
      </c>
      <c r="AC20" s="255" t="s">
        <v>298</v>
      </c>
      <c r="AD20" s="251">
        <v>2821</v>
      </c>
      <c r="AE20" s="252">
        <v>2859</v>
      </c>
      <c r="AF20" s="252">
        <v>2882</v>
      </c>
      <c r="AG20" s="252">
        <v>2912</v>
      </c>
      <c r="AH20" s="252">
        <v>2962</v>
      </c>
      <c r="AI20" s="252">
        <v>3002</v>
      </c>
      <c r="AJ20" s="252">
        <v>3120</v>
      </c>
      <c r="AK20" s="252">
        <v>3184</v>
      </c>
      <c r="AL20" s="252">
        <v>3232</v>
      </c>
      <c r="AM20" s="252">
        <v>3238</v>
      </c>
      <c r="AN20" s="252">
        <v>3250</v>
      </c>
      <c r="AO20" s="253">
        <v>3234</v>
      </c>
      <c r="AP20" s="254">
        <v>36696</v>
      </c>
      <c r="AQ20" s="250">
        <v>3058</v>
      </c>
    </row>
    <row r="21" spans="1:43" ht="15.75" customHeight="1">
      <c r="A21" s="337"/>
      <c r="B21" s="337"/>
      <c r="C21" s="113"/>
      <c r="D21" s="87" t="s">
        <v>453</v>
      </c>
      <c r="E21" s="516">
        <v>1747648</v>
      </c>
      <c r="F21" s="517"/>
      <c r="G21" s="487">
        <v>1840743</v>
      </c>
      <c r="H21" s="517"/>
      <c r="I21" s="487">
        <v>2060329</v>
      </c>
      <c r="J21" s="517"/>
      <c r="K21" s="518"/>
      <c r="L21" s="518"/>
      <c r="M21" s="518"/>
      <c r="N21" s="487">
        <v>2305212</v>
      </c>
      <c r="O21" s="517"/>
      <c r="P21" s="518"/>
      <c r="Q21" s="518"/>
      <c r="R21" s="487">
        <v>2536263</v>
      </c>
      <c r="S21" s="487"/>
      <c r="T21" s="101"/>
      <c r="U21" s="93"/>
      <c r="V21" s="96"/>
      <c r="W21" s="78"/>
      <c r="X21" s="78"/>
      <c r="Y21" s="78"/>
      <c r="Z21" s="78"/>
      <c r="AB21" s="515"/>
      <c r="AC21" s="255" t="s">
        <v>453</v>
      </c>
      <c r="AD21" s="251">
        <v>150413507</v>
      </c>
      <c r="AE21" s="252">
        <v>152594323</v>
      </c>
      <c r="AF21" s="252">
        <v>155940385</v>
      </c>
      <c r="AG21" s="252">
        <v>154274802</v>
      </c>
      <c r="AH21" s="252">
        <v>156714619</v>
      </c>
      <c r="AI21" s="252">
        <v>157529370</v>
      </c>
      <c r="AJ21" s="252">
        <v>160404020</v>
      </c>
      <c r="AK21" s="252">
        <v>183222024</v>
      </c>
      <c r="AL21" s="252">
        <v>230044679</v>
      </c>
      <c r="AM21" s="252">
        <v>185031605</v>
      </c>
      <c r="AN21" s="252">
        <v>176747662</v>
      </c>
      <c r="AO21" s="253">
        <v>196078759</v>
      </c>
      <c r="AP21" s="254">
        <v>2058995755</v>
      </c>
      <c r="AQ21" s="250">
        <v>2058996</v>
      </c>
    </row>
    <row r="22" spans="1:43" ht="15.75" customHeight="1">
      <c r="A22" s="316" t="s">
        <v>454</v>
      </c>
      <c r="B22" s="337"/>
      <c r="C22" s="87"/>
      <c r="D22" s="87" t="s">
        <v>298</v>
      </c>
      <c r="E22" s="516">
        <v>1867</v>
      </c>
      <c r="F22" s="517"/>
      <c r="G22" s="487">
        <v>1987</v>
      </c>
      <c r="H22" s="517"/>
      <c r="I22" s="487">
        <v>2265</v>
      </c>
      <c r="J22" s="517"/>
      <c r="K22" s="518"/>
      <c r="L22" s="518"/>
      <c r="M22" s="518"/>
      <c r="N22" s="487">
        <v>2564</v>
      </c>
      <c r="O22" s="517"/>
      <c r="P22" s="518"/>
      <c r="Q22" s="518"/>
      <c r="R22" s="487">
        <v>2867</v>
      </c>
      <c r="S22" s="487"/>
      <c r="T22" s="101"/>
      <c r="U22" s="475" t="s">
        <v>231</v>
      </c>
      <c r="V22" s="488"/>
      <c r="W22" s="41">
        <f>SUM(W23)</f>
        <v>6</v>
      </c>
      <c r="X22" s="41">
        <f>SUM(X23)</f>
        <v>43</v>
      </c>
      <c r="Y22" s="41">
        <f>SUM(Y23)</f>
        <v>385</v>
      </c>
      <c r="Z22" s="41">
        <f>SUM(Z23)</f>
        <v>322</v>
      </c>
      <c r="AB22" s="519" t="s">
        <v>455</v>
      </c>
      <c r="AC22" s="255" t="s">
        <v>298</v>
      </c>
      <c r="AD22" s="251">
        <v>2109</v>
      </c>
      <c r="AE22" s="252">
        <v>2128</v>
      </c>
      <c r="AF22" s="252">
        <v>2161</v>
      </c>
      <c r="AG22" s="252">
        <v>2185</v>
      </c>
      <c r="AH22" s="252">
        <v>2225</v>
      </c>
      <c r="AI22" s="252">
        <v>2252</v>
      </c>
      <c r="AJ22" s="252">
        <v>2278</v>
      </c>
      <c r="AK22" s="252">
        <v>2311</v>
      </c>
      <c r="AL22" s="252">
        <v>2358</v>
      </c>
      <c r="AM22" s="252">
        <v>2369</v>
      </c>
      <c r="AN22" s="252">
        <v>2378</v>
      </c>
      <c r="AO22" s="253">
        <v>2401</v>
      </c>
      <c r="AP22" s="254">
        <v>27155</v>
      </c>
      <c r="AQ22" s="250">
        <v>2262.9166666666665</v>
      </c>
    </row>
    <row r="23" spans="1:43" ht="15.75" customHeight="1">
      <c r="A23" s="337"/>
      <c r="B23" s="337"/>
      <c r="C23" s="113"/>
      <c r="D23" s="87" t="s">
        <v>456</v>
      </c>
      <c r="E23" s="516">
        <v>398816</v>
      </c>
      <c r="F23" s="517"/>
      <c r="G23" s="487">
        <v>444961</v>
      </c>
      <c r="H23" s="517"/>
      <c r="I23" s="487">
        <v>524321</v>
      </c>
      <c r="J23" s="517"/>
      <c r="K23" s="518"/>
      <c r="L23" s="518"/>
      <c r="M23" s="518"/>
      <c r="N23" s="487">
        <v>617266</v>
      </c>
      <c r="O23" s="517"/>
      <c r="P23" s="518"/>
      <c r="Q23" s="518"/>
      <c r="R23" s="487">
        <v>707023</v>
      </c>
      <c r="S23" s="487"/>
      <c r="T23" s="101"/>
      <c r="U23" s="93"/>
      <c r="V23" s="92" t="s">
        <v>232</v>
      </c>
      <c r="W23" s="91">
        <v>6</v>
      </c>
      <c r="X23" s="91">
        <v>43</v>
      </c>
      <c r="Y23" s="91">
        <v>385</v>
      </c>
      <c r="Z23" s="91">
        <v>322</v>
      </c>
      <c r="AB23" s="515"/>
      <c r="AC23" s="255" t="s">
        <v>457</v>
      </c>
      <c r="AD23" s="251">
        <v>40112145</v>
      </c>
      <c r="AE23" s="252">
        <v>40460716</v>
      </c>
      <c r="AF23" s="252">
        <v>41327497</v>
      </c>
      <c r="AG23" s="252">
        <v>42382367</v>
      </c>
      <c r="AH23" s="252">
        <v>43357437</v>
      </c>
      <c r="AI23" s="252">
        <v>43995494</v>
      </c>
      <c r="AJ23" s="252">
        <v>42396762</v>
      </c>
      <c r="AK23" s="252">
        <v>44866252</v>
      </c>
      <c r="AL23" s="252">
        <v>46899005</v>
      </c>
      <c r="AM23" s="252">
        <v>45127197</v>
      </c>
      <c r="AN23" s="252">
        <v>44850999</v>
      </c>
      <c r="AO23" s="253">
        <v>48820175</v>
      </c>
      <c r="AP23" s="254">
        <v>524596046</v>
      </c>
      <c r="AQ23" s="250">
        <v>524596</v>
      </c>
    </row>
    <row r="24" spans="1:43" ht="15.75" customHeight="1">
      <c r="A24" s="316" t="s">
        <v>458</v>
      </c>
      <c r="B24" s="337"/>
      <c r="C24" s="87"/>
      <c r="D24" s="87" t="s">
        <v>298</v>
      </c>
      <c r="E24" s="516">
        <v>149</v>
      </c>
      <c r="F24" s="517"/>
      <c r="G24" s="487">
        <v>152</v>
      </c>
      <c r="H24" s="517"/>
      <c r="I24" s="487">
        <v>164.75</v>
      </c>
      <c r="J24" s="517"/>
      <c r="K24" s="518"/>
      <c r="L24" s="518"/>
      <c r="M24" s="518"/>
      <c r="N24" s="487">
        <v>186</v>
      </c>
      <c r="O24" s="517"/>
      <c r="P24" s="518"/>
      <c r="Q24" s="518"/>
      <c r="R24" s="487">
        <v>215</v>
      </c>
      <c r="S24" s="487"/>
      <c r="T24" s="105"/>
      <c r="U24" s="93"/>
      <c r="V24" s="92"/>
      <c r="W24" s="78"/>
      <c r="X24" s="78"/>
      <c r="Y24" s="78"/>
      <c r="Z24" s="78"/>
      <c r="AB24" s="519" t="s">
        <v>458</v>
      </c>
      <c r="AC24" s="255" t="s">
        <v>298</v>
      </c>
      <c r="AD24" s="251">
        <v>166</v>
      </c>
      <c r="AE24" s="252">
        <v>161</v>
      </c>
      <c r="AF24" s="252">
        <v>147</v>
      </c>
      <c r="AG24" s="252">
        <v>149</v>
      </c>
      <c r="AH24" s="252">
        <v>155</v>
      </c>
      <c r="AI24" s="252">
        <v>158</v>
      </c>
      <c r="AJ24" s="252">
        <v>163</v>
      </c>
      <c r="AK24" s="252">
        <v>169</v>
      </c>
      <c r="AL24" s="252">
        <v>174</v>
      </c>
      <c r="AM24" s="252">
        <v>173</v>
      </c>
      <c r="AN24" s="252">
        <v>176</v>
      </c>
      <c r="AO24" s="253">
        <v>186</v>
      </c>
      <c r="AP24" s="254">
        <v>1977</v>
      </c>
      <c r="AQ24" s="250">
        <v>164.75</v>
      </c>
    </row>
    <row r="25" spans="1:43" ht="15.75" customHeight="1">
      <c r="A25" s="337"/>
      <c r="B25" s="337"/>
      <c r="C25" s="113"/>
      <c r="D25" s="87" t="s">
        <v>457</v>
      </c>
      <c r="E25" s="516">
        <v>12587</v>
      </c>
      <c r="F25" s="517"/>
      <c r="G25" s="487">
        <v>12996</v>
      </c>
      <c r="H25" s="517"/>
      <c r="I25" s="487">
        <v>14268</v>
      </c>
      <c r="J25" s="517"/>
      <c r="K25" s="518"/>
      <c r="L25" s="518"/>
      <c r="M25" s="518"/>
      <c r="N25" s="487">
        <v>17061</v>
      </c>
      <c r="O25" s="517"/>
      <c r="P25" s="518"/>
      <c r="Q25" s="518"/>
      <c r="R25" s="487">
        <v>18658</v>
      </c>
      <c r="S25" s="487"/>
      <c r="T25" s="105"/>
      <c r="U25" s="475" t="s">
        <v>233</v>
      </c>
      <c r="V25" s="488"/>
      <c r="W25" s="41">
        <f>SUM(W26:W29)</f>
        <v>24</v>
      </c>
      <c r="X25" s="41">
        <f>SUM(X26:X29)</f>
        <v>252</v>
      </c>
      <c r="Y25" s="41">
        <f>SUM(Y26:Y29)</f>
        <v>2690</v>
      </c>
      <c r="Z25" s="41">
        <f>SUM(Z26:Z29)</f>
        <v>2442</v>
      </c>
      <c r="AB25" s="515"/>
      <c r="AC25" s="255" t="s">
        <v>456</v>
      </c>
      <c r="AD25" s="251">
        <v>1016040</v>
      </c>
      <c r="AE25" s="252">
        <v>1036510</v>
      </c>
      <c r="AF25" s="252">
        <v>997688</v>
      </c>
      <c r="AG25" s="252">
        <v>981610</v>
      </c>
      <c r="AH25" s="252">
        <v>893562</v>
      </c>
      <c r="AI25" s="252">
        <v>1061252</v>
      </c>
      <c r="AJ25" s="252">
        <v>1171451</v>
      </c>
      <c r="AK25" s="252">
        <v>1150656</v>
      </c>
      <c r="AL25" s="252">
        <v>1219302</v>
      </c>
      <c r="AM25" s="252">
        <v>1336714</v>
      </c>
      <c r="AN25" s="252">
        <v>1439080</v>
      </c>
      <c r="AO25" s="253">
        <v>1826758</v>
      </c>
      <c r="AP25" s="254">
        <v>14130623</v>
      </c>
      <c r="AQ25" s="250">
        <v>14131</v>
      </c>
    </row>
    <row r="26" spans="1:43" ht="15.75" customHeight="1">
      <c r="A26" s="320" t="s">
        <v>299</v>
      </c>
      <c r="B26" s="320"/>
      <c r="C26" s="87"/>
      <c r="D26" s="87" t="s">
        <v>298</v>
      </c>
      <c r="E26" s="516" t="s">
        <v>7</v>
      </c>
      <c r="F26" s="517"/>
      <c r="G26" s="487" t="s">
        <v>7</v>
      </c>
      <c r="H26" s="517"/>
      <c r="I26" s="487">
        <v>277</v>
      </c>
      <c r="J26" s="517"/>
      <c r="K26" s="518"/>
      <c r="L26" s="518"/>
      <c r="M26" s="518"/>
      <c r="N26" s="487">
        <v>356</v>
      </c>
      <c r="O26" s="517"/>
      <c r="P26" s="518"/>
      <c r="Q26" s="518"/>
      <c r="R26" s="487">
        <v>447</v>
      </c>
      <c r="S26" s="487"/>
      <c r="T26" s="105"/>
      <c r="U26" s="93"/>
      <c r="V26" s="92" t="s">
        <v>234</v>
      </c>
      <c r="W26" s="91">
        <v>8</v>
      </c>
      <c r="X26" s="91">
        <v>76</v>
      </c>
      <c r="Y26" s="91">
        <v>845</v>
      </c>
      <c r="Z26" s="91">
        <v>780</v>
      </c>
      <c r="AB26" s="520" t="s">
        <v>299</v>
      </c>
      <c r="AC26" s="255" t="s">
        <v>298</v>
      </c>
      <c r="AD26" s="251">
        <v>216</v>
      </c>
      <c r="AE26" s="252">
        <v>250</v>
      </c>
      <c r="AF26" s="252">
        <v>263</v>
      </c>
      <c r="AG26" s="252">
        <v>268</v>
      </c>
      <c r="AH26" s="252">
        <v>275</v>
      </c>
      <c r="AI26" s="252">
        <v>275</v>
      </c>
      <c r="AJ26" s="252">
        <v>274</v>
      </c>
      <c r="AK26" s="252">
        <v>282</v>
      </c>
      <c r="AL26" s="252">
        <v>299</v>
      </c>
      <c r="AM26" s="252">
        <v>299</v>
      </c>
      <c r="AN26" s="252">
        <v>308</v>
      </c>
      <c r="AO26" s="253">
        <v>315</v>
      </c>
      <c r="AP26" s="254">
        <v>3324</v>
      </c>
      <c r="AQ26" s="250">
        <v>277</v>
      </c>
    </row>
    <row r="27" spans="1:43" ht="15.75" customHeight="1">
      <c r="A27" s="320"/>
      <c r="B27" s="320"/>
      <c r="C27" s="113"/>
      <c r="D27" s="87" t="s">
        <v>457</v>
      </c>
      <c r="E27" s="516" t="s">
        <v>7</v>
      </c>
      <c r="F27" s="517"/>
      <c r="G27" s="487" t="s">
        <v>7</v>
      </c>
      <c r="H27" s="517"/>
      <c r="I27" s="487">
        <v>43039</v>
      </c>
      <c r="J27" s="517"/>
      <c r="K27" s="518"/>
      <c r="L27" s="518"/>
      <c r="M27" s="518"/>
      <c r="N27" s="487">
        <v>69256</v>
      </c>
      <c r="O27" s="517"/>
      <c r="P27" s="518"/>
      <c r="Q27" s="518"/>
      <c r="R27" s="487">
        <v>97106</v>
      </c>
      <c r="S27" s="487"/>
      <c r="T27" s="105"/>
      <c r="U27" s="93"/>
      <c r="V27" s="92" t="s">
        <v>235</v>
      </c>
      <c r="W27" s="91">
        <v>7</v>
      </c>
      <c r="X27" s="91">
        <v>67</v>
      </c>
      <c r="Y27" s="91">
        <v>815</v>
      </c>
      <c r="Z27" s="91">
        <v>756</v>
      </c>
      <c r="AB27" s="515"/>
      <c r="AC27" s="255" t="s">
        <v>457</v>
      </c>
      <c r="AD27" s="251"/>
      <c r="AE27" s="252">
        <v>122010</v>
      </c>
      <c r="AF27" s="252">
        <v>2777714</v>
      </c>
      <c r="AG27" s="252">
        <v>3776281</v>
      </c>
      <c r="AH27" s="252">
        <v>4894504</v>
      </c>
      <c r="AI27" s="252">
        <v>4942267</v>
      </c>
      <c r="AJ27" s="252">
        <v>4109421</v>
      </c>
      <c r="AK27" s="252">
        <v>3740204</v>
      </c>
      <c r="AL27" s="252">
        <v>2438287</v>
      </c>
      <c r="AM27" s="252">
        <v>4029878</v>
      </c>
      <c r="AN27" s="252">
        <v>4679673</v>
      </c>
      <c r="AO27" s="253">
        <v>3995075</v>
      </c>
      <c r="AP27" s="254">
        <v>39505314</v>
      </c>
      <c r="AQ27" s="250">
        <v>39505</v>
      </c>
    </row>
    <row r="28" spans="1:43" ht="15.75" customHeight="1">
      <c r="A28" s="316" t="s">
        <v>459</v>
      </c>
      <c r="B28" s="337"/>
      <c r="C28" s="87"/>
      <c r="D28" s="87" t="s">
        <v>298</v>
      </c>
      <c r="E28" s="516">
        <v>2791</v>
      </c>
      <c r="F28" s="517"/>
      <c r="G28" s="487">
        <v>2939</v>
      </c>
      <c r="H28" s="517"/>
      <c r="I28" s="487">
        <v>3240</v>
      </c>
      <c r="J28" s="517"/>
      <c r="K28" s="518"/>
      <c r="L28" s="518"/>
      <c r="M28" s="518"/>
      <c r="N28" s="487">
        <v>3523</v>
      </c>
      <c r="O28" s="517"/>
      <c r="P28" s="518"/>
      <c r="Q28" s="518"/>
      <c r="R28" s="487">
        <v>3825</v>
      </c>
      <c r="S28" s="487"/>
      <c r="T28" s="105"/>
      <c r="U28" s="93"/>
      <c r="V28" s="92" t="s">
        <v>236</v>
      </c>
      <c r="W28" s="91">
        <v>6</v>
      </c>
      <c r="X28" s="91">
        <v>70</v>
      </c>
      <c r="Y28" s="91">
        <v>690</v>
      </c>
      <c r="Z28" s="91">
        <v>597</v>
      </c>
      <c r="AB28" s="519" t="s">
        <v>459</v>
      </c>
      <c r="AC28" s="255" t="s">
        <v>298</v>
      </c>
      <c r="AD28" s="251">
        <v>3042</v>
      </c>
      <c r="AE28" s="252">
        <v>3111</v>
      </c>
      <c r="AF28" s="252">
        <v>3164</v>
      </c>
      <c r="AG28" s="252">
        <v>3153</v>
      </c>
      <c r="AH28" s="252">
        <v>3204</v>
      </c>
      <c r="AI28" s="252">
        <v>3217</v>
      </c>
      <c r="AJ28" s="252">
        <v>3264</v>
      </c>
      <c r="AK28" s="252">
        <v>3269</v>
      </c>
      <c r="AL28" s="252">
        <v>3344</v>
      </c>
      <c r="AM28" s="252">
        <v>3360</v>
      </c>
      <c r="AN28" s="252">
        <v>3353</v>
      </c>
      <c r="AO28" s="253">
        <v>3388</v>
      </c>
      <c r="AP28" s="254">
        <v>38869</v>
      </c>
      <c r="AQ28" s="250">
        <v>3239.0833333333335</v>
      </c>
    </row>
    <row r="29" spans="1:43" ht="15.75" customHeight="1">
      <c r="A29" s="337"/>
      <c r="B29" s="337"/>
      <c r="C29" s="113"/>
      <c r="D29" s="87" t="s">
        <v>457</v>
      </c>
      <c r="E29" s="516">
        <v>4715458</v>
      </c>
      <c r="F29" s="517"/>
      <c r="G29" s="487">
        <v>5002979</v>
      </c>
      <c r="H29" s="517"/>
      <c r="I29" s="487">
        <v>5435892</v>
      </c>
      <c r="J29" s="517"/>
      <c r="K29" s="518"/>
      <c r="L29" s="518"/>
      <c r="M29" s="518"/>
      <c r="N29" s="487">
        <v>5742588</v>
      </c>
      <c r="O29" s="517"/>
      <c r="P29" s="518"/>
      <c r="Q29" s="518"/>
      <c r="R29" s="487">
        <v>5867425</v>
      </c>
      <c r="S29" s="487"/>
      <c r="T29" s="105"/>
      <c r="U29" s="93"/>
      <c r="V29" s="92" t="s">
        <v>237</v>
      </c>
      <c r="W29" s="91">
        <v>3</v>
      </c>
      <c r="X29" s="91">
        <v>39</v>
      </c>
      <c r="Y29" s="91">
        <v>340</v>
      </c>
      <c r="Z29" s="91">
        <v>309</v>
      </c>
      <c r="AB29" s="515"/>
      <c r="AC29" s="255" t="s">
        <v>457</v>
      </c>
      <c r="AD29" s="251">
        <v>475288425</v>
      </c>
      <c r="AE29" s="252">
        <v>396977816</v>
      </c>
      <c r="AF29" s="252">
        <v>447996146</v>
      </c>
      <c r="AG29" s="252">
        <v>455923389</v>
      </c>
      <c r="AH29" s="252">
        <v>430470745</v>
      </c>
      <c r="AI29" s="252">
        <v>466200671</v>
      </c>
      <c r="AJ29" s="252">
        <v>504467234</v>
      </c>
      <c r="AK29" s="252">
        <v>412656048</v>
      </c>
      <c r="AL29" s="252">
        <v>493103587</v>
      </c>
      <c r="AM29" s="252">
        <v>417002946</v>
      </c>
      <c r="AN29" s="252">
        <v>453409075</v>
      </c>
      <c r="AO29" s="253">
        <v>461136322</v>
      </c>
      <c r="AP29" s="254">
        <v>5414632404</v>
      </c>
      <c r="AQ29" s="250">
        <v>5414632</v>
      </c>
    </row>
    <row r="30" spans="1:43" ht="15.75" customHeight="1">
      <c r="A30" s="316" t="s">
        <v>460</v>
      </c>
      <c r="B30" s="337"/>
      <c r="C30" s="87"/>
      <c r="D30" s="87" t="s">
        <v>298</v>
      </c>
      <c r="E30" s="516" t="s">
        <v>7</v>
      </c>
      <c r="F30" s="517"/>
      <c r="G30" s="487" t="s">
        <v>7</v>
      </c>
      <c r="H30" s="517"/>
      <c r="I30" s="487" t="s">
        <v>7</v>
      </c>
      <c r="J30" s="517"/>
      <c r="K30" s="518"/>
      <c r="L30" s="518"/>
      <c r="M30" s="518"/>
      <c r="N30" s="487">
        <v>1</v>
      </c>
      <c r="O30" s="517"/>
      <c r="P30" s="518"/>
      <c r="Q30" s="518"/>
      <c r="R30" s="487" t="s">
        <v>7</v>
      </c>
      <c r="S30" s="487"/>
      <c r="T30" s="105"/>
      <c r="U30" s="93"/>
      <c r="V30" s="92"/>
      <c r="W30" s="78"/>
      <c r="X30" s="78"/>
      <c r="Y30" s="78"/>
      <c r="Z30" s="78"/>
      <c r="AB30" s="519" t="s">
        <v>460</v>
      </c>
      <c r="AC30" s="255" t="s">
        <v>298</v>
      </c>
      <c r="AD30" s="251"/>
      <c r="AE30" s="252"/>
      <c r="AF30" s="256">
        <v>0</v>
      </c>
      <c r="AG30" s="252"/>
      <c r="AH30" s="252"/>
      <c r="AI30" s="252"/>
      <c r="AJ30" s="252"/>
      <c r="AK30" s="252"/>
      <c r="AL30" s="252">
        <v>0</v>
      </c>
      <c r="AM30" s="252">
        <v>0</v>
      </c>
      <c r="AN30" s="252">
        <v>1</v>
      </c>
      <c r="AO30" s="253"/>
      <c r="AP30" s="254">
        <v>1</v>
      </c>
      <c r="AQ30" s="250">
        <v>0.08333333333333333</v>
      </c>
    </row>
    <row r="31" spans="1:43" ht="15.75" customHeight="1">
      <c r="A31" s="337"/>
      <c r="B31" s="337"/>
      <c r="C31" s="113"/>
      <c r="D31" s="87" t="s">
        <v>457</v>
      </c>
      <c r="E31" s="516" t="s">
        <v>7</v>
      </c>
      <c r="F31" s="517"/>
      <c r="G31" s="487">
        <v>464</v>
      </c>
      <c r="H31" s="517"/>
      <c r="I31" s="487">
        <v>204</v>
      </c>
      <c r="J31" s="517"/>
      <c r="K31" s="518"/>
      <c r="L31" s="518"/>
      <c r="M31" s="518"/>
      <c r="N31" s="487">
        <v>1522</v>
      </c>
      <c r="O31" s="517"/>
      <c r="P31" s="518"/>
      <c r="Q31" s="518"/>
      <c r="R31" s="487">
        <v>1385</v>
      </c>
      <c r="S31" s="487"/>
      <c r="T31" s="101"/>
      <c r="U31" s="475" t="s">
        <v>238</v>
      </c>
      <c r="V31" s="488"/>
      <c r="W31" s="41">
        <f>SUM(W32:W39)</f>
        <v>26</v>
      </c>
      <c r="X31" s="41">
        <f>SUM(X32:X39)</f>
        <v>331</v>
      </c>
      <c r="Y31" s="41">
        <f>SUM(Y32:Y39)</f>
        <v>2990</v>
      </c>
      <c r="Z31" s="41">
        <f>SUM(Z32:Z39)</f>
        <v>2788</v>
      </c>
      <c r="AB31" s="515"/>
      <c r="AC31" s="255" t="s">
        <v>456</v>
      </c>
      <c r="AD31" s="251"/>
      <c r="AE31" s="252"/>
      <c r="AF31" s="252">
        <v>204245</v>
      </c>
      <c r="AG31" s="252"/>
      <c r="AH31" s="252"/>
      <c r="AI31" s="252"/>
      <c r="AJ31" s="252"/>
      <c r="AK31" s="252"/>
      <c r="AL31" s="252">
        <v>0</v>
      </c>
      <c r="AM31" s="252"/>
      <c r="AN31" s="252"/>
      <c r="AO31" s="253"/>
      <c r="AP31" s="254">
        <v>204245</v>
      </c>
      <c r="AQ31" s="250">
        <v>204</v>
      </c>
    </row>
    <row r="32" spans="1:43" ht="15.75" customHeight="1">
      <c r="A32" s="316" t="s">
        <v>461</v>
      </c>
      <c r="B32" s="337"/>
      <c r="C32" s="87"/>
      <c r="D32" s="87" t="s">
        <v>298</v>
      </c>
      <c r="E32" s="516">
        <v>3</v>
      </c>
      <c r="F32" s="517"/>
      <c r="G32" s="487">
        <v>4</v>
      </c>
      <c r="H32" s="517"/>
      <c r="I32" s="487">
        <v>5.333333333333333</v>
      </c>
      <c r="J32" s="517"/>
      <c r="K32" s="518"/>
      <c r="L32" s="518"/>
      <c r="M32" s="518"/>
      <c r="N32" s="487">
        <v>4</v>
      </c>
      <c r="O32" s="517"/>
      <c r="P32" s="518"/>
      <c r="Q32" s="518"/>
      <c r="R32" s="487">
        <v>3</v>
      </c>
      <c r="S32" s="487"/>
      <c r="T32" s="105"/>
      <c r="U32" s="93"/>
      <c r="V32" s="92" t="s">
        <v>239</v>
      </c>
      <c r="W32" s="91">
        <v>3</v>
      </c>
      <c r="X32" s="91">
        <v>47</v>
      </c>
      <c r="Y32" s="91">
        <v>520</v>
      </c>
      <c r="Z32" s="91">
        <v>500</v>
      </c>
      <c r="AB32" s="519" t="s">
        <v>462</v>
      </c>
      <c r="AC32" s="255" t="s">
        <v>298</v>
      </c>
      <c r="AD32" s="251">
        <v>6</v>
      </c>
      <c r="AE32" s="252">
        <v>5</v>
      </c>
      <c r="AF32" s="252">
        <v>3</v>
      </c>
      <c r="AG32" s="252">
        <v>6</v>
      </c>
      <c r="AH32" s="252">
        <v>8</v>
      </c>
      <c r="AI32" s="252">
        <v>7</v>
      </c>
      <c r="AJ32" s="252">
        <v>5</v>
      </c>
      <c r="AK32" s="252">
        <v>8</v>
      </c>
      <c r="AL32" s="252">
        <v>3</v>
      </c>
      <c r="AM32" s="252">
        <v>2</v>
      </c>
      <c r="AN32" s="252">
        <v>4</v>
      </c>
      <c r="AO32" s="253">
        <v>7</v>
      </c>
      <c r="AP32" s="254">
        <v>64</v>
      </c>
      <c r="AQ32" s="250">
        <v>5.333333333333333</v>
      </c>
    </row>
    <row r="33" spans="1:43" ht="15.75" customHeight="1">
      <c r="A33" s="337"/>
      <c r="B33" s="337"/>
      <c r="C33" s="113"/>
      <c r="D33" s="87" t="s">
        <v>457</v>
      </c>
      <c r="E33" s="516">
        <v>252</v>
      </c>
      <c r="F33" s="517"/>
      <c r="G33" s="487">
        <v>469</v>
      </c>
      <c r="H33" s="517"/>
      <c r="I33" s="487">
        <v>1191</v>
      </c>
      <c r="J33" s="517"/>
      <c r="K33" s="518"/>
      <c r="L33" s="518"/>
      <c r="M33" s="518"/>
      <c r="N33" s="487">
        <v>1098</v>
      </c>
      <c r="O33" s="517"/>
      <c r="P33" s="518"/>
      <c r="Q33" s="518"/>
      <c r="R33" s="487">
        <v>1487</v>
      </c>
      <c r="S33" s="487"/>
      <c r="T33" s="80"/>
      <c r="U33" s="93"/>
      <c r="V33" s="92" t="s">
        <v>240</v>
      </c>
      <c r="W33" s="91">
        <v>7</v>
      </c>
      <c r="X33" s="91">
        <v>65</v>
      </c>
      <c r="Y33" s="91">
        <v>675</v>
      </c>
      <c r="Z33" s="91">
        <v>611</v>
      </c>
      <c r="AB33" s="515"/>
      <c r="AC33" s="255" t="s">
        <v>457</v>
      </c>
      <c r="AD33" s="251">
        <v>132616</v>
      </c>
      <c r="AE33" s="252">
        <v>93200</v>
      </c>
      <c r="AF33" s="252">
        <v>12600</v>
      </c>
      <c r="AG33" s="252">
        <v>57600</v>
      </c>
      <c r="AH33" s="252">
        <v>115200</v>
      </c>
      <c r="AI33" s="252">
        <v>56929</v>
      </c>
      <c r="AJ33" s="252">
        <v>63945</v>
      </c>
      <c r="AK33" s="252">
        <v>36507</v>
      </c>
      <c r="AL33" s="252">
        <v>322600</v>
      </c>
      <c r="AM33" s="252">
        <v>9450</v>
      </c>
      <c r="AN33" s="252">
        <v>33327</v>
      </c>
      <c r="AO33" s="253">
        <v>256715</v>
      </c>
      <c r="AP33" s="254">
        <v>1190689</v>
      </c>
      <c r="AQ33" s="250">
        <v>1191</v>
      </c>
    </row>
    <row r="34" spans="1:43" ht="15.75" customHeight="1">
      <c r="A34" s="316" t="s">
        <v>463</v>
      </c>
      <c r="B34" s="337"/>
      <c r="C34" s="87"/>
      <c r="D34" s="87" t="s">
        <v>298</v>
      </c>
      <c r="E34" s="516">
        <v>4</v>
      </c>
      <c r="F34" s="517"/>
      <c r="G34" s="487">
        <v>5</v>
      </c>
      <c r="H34" s="517"/>
      <c r="I34" s="487">
        <v>3.8333333333333335</v>
      </c>
      <c r="J34" s="517"/>
      <c r="K34" s="518"/>
      <c r="L34" s="518"/>
      <c r="M34" s="518"/>
      <c r="N34" s="487">
        <v>4</v>
      </c>
      <c r="O34" s="517"/>
      <c r="P34" s="518"/>
      <c r="Q34" s="518"/>
      <c r="R34" s="487">
        <v>5</v>
      </c>
      <c r="S34" s="487"/>
      <c r="T34" s="80"/>
      <c r="U34" s="93"/>
      <c r="V34" s="92" t="s">
        <v>241</v>
      </c>
      <c r="W34" s="91">
        <v>11</v>
      </c>
      <c r="X34" s="91">
        <v>181</v>
      </c>
      <c r="Y34" s="91">
        <v>1430</v>
      </c>
      <c r="Z34" s="91">
        <v>1421</v>
      </c>
      <c r="AB34" s="519" t="s">
        <v>463</v>
      </c>
      <c r="AC34" s="255" t="s">
        <v>298</v>
      </c>
      <c r="AD34" s="251">
        <v>4</v>
      </c>
      <c r="AE34" s="252">
        <v>4</v>
      </c>
      <c r="AF34" s="252">
        <v>3</v>
      </c>
      <c r="AG34" s="252">
        <v>2</v>
      </c>
      <c r="AH34" s="252">
        <v>6</v>
      </c>
      <c r="AI34" s="252">
        <v>3</v>
      </c>
      <c r="AJ34" s="252">
        <v>3</v>
      </c>
      <c r="AK34" s="252">
        <v>4</v>
      </c>
      <c r="AL34" s="252">
        <v>7</v>
      </c>
      <c r="AM34" s="252">
        <v>3</v>
      </c>
      <c r="AN34" s="252">
        <v>5</v>
      </c>
      <c r="AO34" s="253">
        <v>2</v>
      </c>
      <c r="AP34" s="254">
        <v>46</v>
      </c>
      <c r="AQ34" s="250">
        <v>3.8333333333333335</v>
      </c>
    </row>
    <row r="35" spans="1:43" ht="15.75" customHeight="1">
      <c r="A35" s="337"/>
      <c r="B35" s="337"/>
      <c r="C35" s="113"/>
      <c r="D35" s="87" t="s">
        <v>457</v>
      </c>
      <c r="E35" s="516">
        <v>7675</v>
      </c>
      <c r="F35" s="517"/>
      <c r="G35" s="487">
        <v>8093</v>
      </c>
      <c r="H35" s="517"/>
      <c r="I35" s="487">
        <v>8132</v>
      </c>
      <c r="J35" s="517"/>
      <c r="K35" s="518"/>
      <c r="L35" s="518"/>
      <c r="M35" s="518"/>
      <c r="N35" s="487">
        <v>10136</v>
      </c>
      <c r="O35" s="517"/>
      <c r="P35" s="518"/>
      <c r="Q35" s="518"/>
      <c r="R35" s="487">
        <v>12406</v>
      </c>
      <c r="S35" s="487"/>
      <c r="T35" s="80"/>
      <c r="U35" s="93"/>
      <c r="V35" s="92" t="s">
        <v>242</v>
      </c>
      <c r="W35" s="91">
        <v>1</v>
      </c>
      <c r="X35" s="91">
        <v>6</v>
      </c>
      <c r="Y35" s="91">
        <v>90</v>
      </c>
      <c r="Z35" s="91">
        <v>52</v>
      </c>
      <c r="AB35" s="515"/>
      <c r="AC35" s="255" t="s">
        <v>464</v>
      </c>
      <c r="AD35" s="251">
        <v>845923</v>
      </c>
      <c r="AE35" s="252">
        <v>542320</v>
      </c>
      <c r="AF35" s="252">
        <v>981840</v>
      </c>
      <c r="AG35" s="252">
        <v>313650</v>
      </c>
      <c r="AH35" s="252">
        <v>737760</v>
      </c>
      <c r="AI35" s="252">
        <v>664030</v>
      </c>
      <c r="AJ35" s="252">
        <v>632460</v>
      </c>
      <c r="AK35" s="252">
        <v>465460</v>
      </c>
      <c r="AL35" s="252">
        <v>1181690</v>
      </c>
      <c r="AM35" s="252">
        <v>156600</v>
      </c>
      <c r="AN35" s="252">
        <v>974122</v>
      </c>
      <c r="AO35" s="253">
        <v>636090</v>
      </c>
      <c r="AP35" s="254">
        <v>8131945</v>
      </c>
      <c r="AQ35" s="250">
        <v>8132</v>
      </c>
    </row>
    <row r="36" spans="1:43" ht="15.75" customHeight="1">
      <c r="A36" s="521" t="s">
        <v>300</v>
      </c>
      <c r="B36" s="522"/>
      <c r="C36" s="522"/>
      <c r="D36" s="522"/>
      <c r="E36" s="516">
        <v>631344</v>
      </c>
      <c r="F36" s="517"/>
      <c r="G36" s="487">
        <v>633450</v>
      </c>
      <c r="H36" s="517"/>
      <c r="I36" s="487">
        <v>634467</v>
      </c>
      <c r="J36" s="517"/>
      <c r="K36" s="518"/>
      <c r="L36" s="518"/>
      <c r="M36" s="518"/>
      <c r="N36" s="487">
        <v>647571</v>
      </c>
      <c r="O36" s="517"/>
      <c r="P36" s="518"/>
      <c r="Q36" s="518"/>
      <c r="R36" s="526">
        <v>650097</v>
      </c>
      <c r="S36" s="526"/>
      <c r="T36" s="80"/>
      <c r="U36" s="93"/>
      <c r="V36" s="92" t="s">
        <v>243</v>
      </c>
      <c r="W36" s="91">
        <v>1</v>
      </c>
      <c r="X36" s="91">
        <v>8</v>
      </c>
      <c r="Y36" s="91">
        <v>90</v>
      </c>
      <c r="Z36" s="91">
        <v>48</v>
      </c>
      <c r="AB36" s="524" t="s">
        <v>300</v>
      </c>
      <c r="AC36" s="525"/>
      <c r="AD36" s="257">
        <v>52440487</v>
      </c>
      <c r="AE36" s="258">
        <v>52072995</v>
      </c>
      <c r="AF36" s="258">
        <v>51813737</v>
      </c>
      <c r="AG36" s="258">
        <v>52096002</v>
      </c>
      <c r="AH36" s="258">
        <v>52521382</v>
      </c>
      <c r="AI36" s="258">
        <v>51584610</v>
      </c>
      <c r="AJ36" s="258">
        <v>52082815</v>
      </c>
      <c r="AK36" s="258">
        <v>52794182</v>
      </c>
      <c r="AL36" s="258">
        <v>64543745</v>
      </c>
      <c r="AM36" s="258">
        <v>54046784</v>
      </c>
      <c r="AN36" s="258">
        <v>53449928</v>
      </c>
      <c r="AO36" s="259">
        <v>45092568</v>
      </c>
      <c r="AP36" s="260">
        <v>634539235</v>
      </c>
      <c r="AQ36" s="250">
        <v>634539</v>
      </c>
    </row>
    <row r="37" spans="1:26" ht="15.75" customHeight="1">
      <c r="A37" s="144" t="s">
        <v>465</v>
      </c>
      <c r="B37" s="76"/>
      <c r="C37" s="76"/>
      <c r="D37" s="76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80"/>
      <c r="U37" s="93"/>
      <c r="V37" s="92" t="s">
        <v>244</v>
      </c>
      <c r="W37" s="91">
        <v>1</v>
      </c>
      <c r="X37" s="91">
        <v>14</v>
      </c>
      <c r="Y37" s="91">
        <v>120</v>
      </c>
      <c r="Z37" s="91">
        <v>106</v>
      </c>
    </row>
    <row r="38" spans="1:26" ht="15.75" customHeight="1">
      <c r="A38" s="101" t="s">
        <v>301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80"/>
      <c r="U38" s="93"/>
      <c r="V38" s="92" t="s">
        <v>245</v>
      </c>
      <c r="W38" s="91">
        <v>1</v>
      </c>
      <c r="X38" s="91">
        <v>3</v>
      </c>
      <c r="Y38" s="91">
        <v>20</v>
      </c>
      <c r="Z38" s="91">
        <v>20</v>
      </c>
    </row>
    <row r="39" spans="1:26" ht="15.75" customHeight="1">
      <c r="A39" s="27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80"/>
      <c r="U39" s="93"/>
      <c r="V39" s="92" t="s">
        <v>246</v>
      </c>
      <c r="W39" s="91">
        <v>1</v>
      </c>
      <c r="X39" s="91">
        <v>7</v>
      </c>
      <c r="Y39" s="91">
        <v>45</v>
      </c>
      <c r="Z39" s="91">
        <v>30</v>
      </c>
    </row>
    <row r="40" spans="1:26" ht="15.75" customHeight="1">
      <c r="A40" s="27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U40" s="101"/>
      <c r="V40" s="262"/>
      <c r="W40" s="101"/>
      <c r="X40" s="101"/>
      <c r="Y40" s="101"/>
      <c r="Z40" s="101"/>
    </row>
    <row r="41" spans="1:26" ht="15.75" customHeight="1">
      <c r="A41" s="8"/>
      <c r="B41" s="8"/>
      <c r="C41" s="8"/>
      <c r="D41" s="8"/>
      <c r="E41" s="491" t="s">
        <v>511</v>
      </c>
      <c r="F41" s="507"/>
      <c r="G41" s="507"/>
      <c r="H41" s="507"/>
      <c r="I41" s="507"/>
      <c r="J41" s="507"/>
      <c r="K41" s="507"/>
      <c r="L41" s="507"/>
      <c r="M41" s="507"/>
      <c r="N41" s="507"/>
      <c r="O41" s="507"/>
      <c r="P41" s="88"/>
      <c r="Q41" s="8"/>
      <c r="R41" s="8"/>
      <c r="S41" s="8"/>
      <c r="T41" s="78"/>
      <c r="U41" s="475" t="s">
        <v>247</v>
      </c>
      <c r="V41" s="488"/>
      <c r="W41" s="41">
        <f>SUM(W42:W46)</f>
        <v>38</v>
      </c>
      <c r="X41" s="41">
        <f>SUM(X42:X46)</f>
        <v>368</v>
      </c>
      <c r="Y41" s="41">
        <f>SUM(Y42:Y46)</f>
        <v>3650</v>
      </c>
      <c r="Z41" s="41">
        <f>SUM(Z42:Z46)</f>
        <v>3336</v>
      </c>
    </row>
    <row r="42" spans="1:26" ht="15.75" customHeight="1" thickBo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212"/>
      <c r="U42" s="101"/>
      <c r="V42" s="92" t="s">
        <v>248</v>
      </c>
      <c r="W42" s="91">
        <v>12</v>
      </c>
      <c r="X42" s="91">
        <v>130</v>
      </c>
      <c r="Y42" s="91">
        <v>1365</v>
      </c>
      <c r="Z42" s="91">
        <v>1299</v>
      </c>
    </row>
    <row r="43" spans="1:31" ht="15.75" customHeight="1">
      <c r="A43" s="356" t="s">
        <v>302</v>
      </c>
      <c r="B43" s="531"/>
      <c r="C43" s="531"/>
      <c r="D43" s="531"/>
      <c r="E43" s="532"/>
      <c r="F43" s="356" t="s">
        <v>303</v>
      </c>
      <c r="G43" s="533" t="s">
        <v>544</v>
      </c>
      <c r="H43" s="534"/>
      <c r="I43" s="536" t="s">
        <v>466</v>
      </c>
      <c r="J43" s="356"/>
      <c r="K43" s="357"/>
      <c r="L43" s="357"/>
      <c r="M43" s="357"/>
      <c r="N43" s="357"/>
      <c r="O43" s="358"/>
      <c r="P43" s="441" t="s">
        <v>303</v>
      </c>
      <c r="Q43" s="358"/>
      <c r="R43" s="404" t="s">
        <v>304</v>
      </c>
      <c r="S43" s="398"/>
      <c r="T43" s="179"/>
      <c r="U43" s="101"/>
      <c r="V43" s="92" t="s">
        <v>249</v>
      </c>
      <c r="W43" s="91">
        <v>6</v>
      </c>
      <c r="X43" s="91">
        <v>42</v>
      </c>
      <c r="Y43" s="91">
        <v>400</v>
      </c>
      <c r="Z43" s="91">
        <v>332</v>
      </c>
      <c r="AB43" s="78"/>
      <c r="AC43" s="527" t="s">
        <v>305</v>
      </c>
      <c r="AD43" s="78"/>
      <c r="AE43" s="527" t="s">
        <v>305</v>
      </c>
    </row>
    <row r="44" spans="1:31" ht="15.75" customHeight="1">
      <c r="A44" s="429"/>
      <c r="B44" s="429"/>
      <c r="C44" s="429"/>
      <c r="D44" s="429"/>
      <c r="E44" s="417"/>
      <c r="F44" s="449"/>
      <c r="G44" s="394"/>
      <c r="H44" s="535"/>
      <c r="I44" s="537"/>
      <c r="J44" s="430"/>
      <c r="K44" s="430"/>
      <c r="L44" s="430"/>
      <c r="M44" s="430"/>
      <c r="N44" s="430"/>
      <c r="O44" s="432"/>
      <c r="P44" s="523"/>
      <c r="Q44" s="450"/>
      <c r="R44" s="400"/>
      <c r="S44" s="400"/>
      <c r="T44" s="179"/>
      <c r="U44" s="101"/>
      <c r="V44" s="92" t="s">
        <v>250</v>
      </c>
      <c r="W44" s="91">
        <v>5</v>
      </c>
      <c r="X44" s="91">
        <v>45</v>
      </c>
      <c r="Y44" s="91">
        <v>410</v>
      </c>
      <c r="Z44" s="91">
        <v>380</v>
      </c>
      <c r="AB44" s="78" t="s">
        <v>306</v>
      </c>
      <c r="AC44" s="399"/>
      <c r="AD44" s="78" t="s">
        <v>306</v>
      </c>
      <c r="AE44" s="399"/>
    </row>
    <row r="45" spans="1:31" ht="15.75" customHeight="1">
      <c r="A45" s="181"/>
      <c r="B45" s="181"/>
      <c r="C45" s="181"/>
      <c r="D45" s="181"/>
      <c r="E45" s="263"/>
      <c r="F45" s="181"/>
      <c r="G45" s="181"/>
      <c r="H45" s="264" t="s">
        <v>294</v>
      </c>
      <c r="I45" s="265"/>
      <c r="J45" s="146"/>
      <c r="K45" s="146"/>
      <c r="L45" s="146"/>
      <c r="M45" s="146"/>
      <c r="N45" s="146"/>
      <c r="O45" s="147"/>
      <c r="P45" s="181"/>
      <c r="Q45" s="181"/>
      <c r="R45" s="181"/>
      <c r="S45" s="266" t="s">
        <v>294</v>
      </c>
      <c r="T45" s="78"/>
      <c r="U45" s="101"/>
      <c r="V45" s="92" t="s">
        <v>251</v>
      </c>
      <c r="W45" s="91">
        <v>6</v>
      </c>
      <c r="X45" s="91">
        <v>53</v>
      </c>
      <c r="Y45" s="91">
        <v>590</v>
      </c>
      <c r="Z45" s="91">
        <v>470</v>
      </c>
      <c r="AB45" s="214"/>
      <c r="AC45" s="400"/>
      <c r="AD45" s="214"/>
      <c r="AE45" s="400"/>
    </row>
    <row r="46" spans="1:30" ht="15.75" customHeight="1">
      <c r="A46" s="475" t="s">
        <v>467</v>
      </c>
      <c r="B46" s="475"/>
      <c r="C46" s="475"/>
      <c r="D46" s="475"/>
      <c r="E46" s="476"/>
      <c r="F46" s="585">
        <f>SUM(F47:F72,Q46:Q71)</f>
        <v>496</v>
      </c>
      <c r="G46" s="297">
        <v>12690</v>
      </c>
      <c r="H46" s="315">
        <v>-1035</v>
      </c>
      <c r="I46" s="528" t="s">
        <v>307</v>
      </c>
      <c r="J46" s="316"/>
      <c r="K46" s="318"/>
      <c r="L46" s="318"/>
      <c r="M46" s="318"/>
      <c r="N46" s="318"/>
      <c r="O46" s="338"/>
      <c r="P46" s="267"/>
      <c r="Q46" s="105"/>
      <c r="R46" s="105"/>
      <c r="S46" s="93"/>
      <c r="T46" s="91"/>
      <c r="U46" s="101"/>
      <c r="V46" s="92" t="s">
        <v>252</v>
      </c>
      <c r="W46" s="91">
        <v>9</v>
      </c>
      <c r="X46" s="91">
        <v>98</v>
      </c>
      <c r="Y46" s="91">
        <v>885</v>
      </c>
      <c r="Z46" s="91">
        <v>855</v>
      </c>
      <c r="AB46" s="230">
        <v>12184</v>
      </c>
      <c r="AC46" s="268">
        <v>1137</v>
      </c>
      <c r="AD46" s="230"/>
    </row>
    <row r="47" spans="1:31" ht="15.75" customHeight="1">
      <c r="A47" s="316" t="s">
        <v>468</v>
      </c>
      <c r="B47" s="318"/>
      <c r="C47" s="318"/>
      <c r="D47" s="318"/>
      <c r="E47" s="338"/>
      <c r="F47" s="114"/>
      <c r="G47" s="78"/>
      <c r="H47" s="287"/>
      <c r="I47" s="269"/>
      <c r="J47" s="316" t="s">
        <v>308</v>
      </c>
      <c r="K47" s="529"/>
      <c r="L47" s="529"/>
      <c r="M47" s="529"/>
      <c r="N47" s="529"/>
      <c r="O47" s="530"/>
      <c r="P47" s="270"/>
      <c r="Q47" s="101">
        <v>11</v>
      </c>
      <c r="R47" s="271">
        <v>865</v>
      </c>
      <c r="S47" s="294">
        <v>75</v>
      </c>
      <c r="T47" s="91"/>
      <c r="U47" s="93"/>
      <c r="V47" s="96"/>
      <c r="W47" s="78"/>
      <c r="X47" s="78"/>
      <c r="Y47" s="78"/>
      <c r="Z47" s="78"/>
      <c r="AC47" s="271"/>
      <c r="AD47" s="81">
        <v>865</v>
      </c>
      <c r="AE47" s="272">
        <v>75</v>
      </c>
    </row>
    <row r="48" spans="1:31" ht="15.75" customHeight="1">
      <c r="A48" s="93"/>
      <c r="B48" s="316" t="s">
        <v>469</v>
      </c>
      <c r="C48" s="316"/>
      <c r="D48" s="316"/>
      <c r="E48" s="339"/>
      <c r="F48" s="105">
        <v>3</v>
      </c>
      <c r="G48" s="105">
        <v>340</v>
      </c>
      <c r="H48" s="287"/>
      <c r="I48" s="273"/>
      <c r="J48" s="320" t="s">
        <v>309</v>
      </c>
      <c r="K48" s="529"/>
      <c r="L48" s="529"/>
      <c r="M48" s="529"/>
      <c r="N48" s="529"/>
      <c r="O48" s="530"/>
      <c r="P48" s="270"/>
      <c r="Q48" s="101">
        <v>22</v>
      </c>
      <c r="R48" s="271">
        <v>250</v>
      </c>
      <c r="S48" s="294">
        <v>604</v>
      </c>
      <c r="T48" s="91"/>
      <c r="U48" s="475" t="s">
        <v>253</v>
      </c>
      <c r="V48" s="488"/>
      <c r="W48" s="41">
        <f>SUM(W49:W52)</f>
        <v>24</v>
      </c>
      <c r="X48" s="41">
        <f>SUM(X49:X52)</f>
        <v>200</v>
      </c>
      <c r="Y48" s="41">
        <f>SUM(Y49:Y52)</f>
        <v>1520</v>
      </c>
      <c r="Z48" s="41">
        <f>SUM(Z49:Z52)</f>
        <v>1326</v>
      </c>
      <c r="AB48" s="105">
        <v>340</v>
      </c>
      <c r="AC48" s="271"/>
      <c r="AD48" s="81">
        <v>250</v>
      </c>
      <c r="AE48" s="272">
        <v>584</v>
      </c>
    </row>
    <row r="49" spans="1:30" ht="15.75" customHeight="1">
      <c r="A49" s="316" t="s">
        <v>470</v>
      </c>
      <c r="B49" s="316"/>
      <c r="C49" s="316"/>
      <c r="D49" s="316"/>
      <c r="E49" s="339"/>
      <c r="F49" s="101"/>
      <c r="G49" s="101"/>
      <c r="H49" s="287"/>
      <c r="I49" s="274"/>
      <c r="J49" s="320" t="s">
        <v>310</v>
      </c>
      <c r="K49" s="529"/>
      <c r="L49" s="529"/>
      <c r="M49" s="529"/>
      <c r="N49" s="529"/>
      <c r="O49" s="530"/>
      <c r="P49" s="270"/>
      <c r="Q49" s="101">
        <v>1</v>
      </c>
      <c r="R49" s="101">
        <v>25</v>
      </c>
      <c r="S49" s="294"/>
      <c r="T49" s="91"/>
      <c r="U49" s="101"/>
      <c r="V49" s="92" t="s">
        <v>254</v>
      </c>
      <c r="W49" s="91">
        <v>7</v>
      </c>
      <c r="X49" s="91">
        <v>44</v>
      </c>
      <c r="Y49" s="91">
        <v>295</v>
      </c>
      <c r="Z49" s="91">
        <v>261</v>
      </c>
      <c r="AB49" s="101"/>
      <c r="AC49" s="101"/>
      <c r="AD49" s="81">
        <v>25</v>
      </c>
    </row>
    <row r="50" spans="1:30" ht="15.75" customHeight="1">
      <c r="A50" s="93"/>
      <c r="B50" s="316" t="s">
        <v>311</v>
      </c>
      <c r="C50" s="316"/>
      <c r="D50" s="316"/>
      <c r="E50" s="339"/>
      <c r="F50" s="105">
        <v>1</v>
      </c>
      <c r="G50" s="105">
        <v>60</v>
      </c>
      <c r="H50" s="287"/>
      <c r="I50" s="273"/>
      <c r="J50" s="320" t="s">
        <v>312</v>
      </c>
      <c r="K50" s="529"/>
      <c r="L50" s="529"/>
      <c r="M50" s="529"/>
      <c r="N50" s="529"/>
      <c r="O50" s="530"/>
      <c r="P50" s="270"/>
      <c r="Q50" s="101">
        <v>1</v>
      </c>
      <c r="R50" s="101">
        <v>12</v>
      </c>
      <c r="S50" s="294"/>
      <c r="T50" s="4"/>
      <c r="U50" s="101"/>
      <c r="V50" s="92" t="s">
        <v>255</v>
      </c>
      <c r="W50" s="91">
        <v>4</v>
      </c>
      <c r="X50" s="91">
        <v>35</v>
      </c>
      <c r="Y50" s="91">
        <v>305</v>
      </c>
      <c r="Z50" s="91">
        <v>255</v>
      </c>
      <c r="AB50" s="105">
        <v>60</v>
      </c>
      <c r="AC50" s="101"/>
      <c r="AD50" s="81">
        <v>12</v>
      </c>
    </row>
    <row r="51" spans="1:29" ht="15.75" customHeight="1">
      <c r="A51" s="93"/>
      <c r="B51" s="316" t="s">
        <v>313</v>
      </c>
      <c r="C51" s="316"/>
      <c r="D51" s="316"/>
      <c r="E51" s="339"/>
      <c r="F51" s="105">
        <v>8</v>
      </c>
      <c r="G51" s="105">
        <v>474</v>
      </c>
      <c r="H51" s="287"/>
      <c r="I51" s="538" t="s">
        <v>314</v>
      </c>
      <c r="J51" s="320"/>
      <c r="K51" s="318"/>
      <c r="L51" s="318"/>
      <c r="M51" s="318"/>
      <c r="N51" s="318"/>
      <c r="O51" s="338"/>
      <c r="P51" s="270"/>
      <c r="Q51" s="101"/>
      <c r="R51" s="101"/>
      <c r="S51" s="294"/>
      <c r="U51" s="101"/>
      <c r="V51" s="92" t="s">
        <v>256</v>
      </c>
      <c r="W51" s="91">
        <v>9</v>
      </c>
      <c r="X51" s="91">
        <v>86</v>
      </c>
      <c r="Y51" s="91">
        <v>570</v>
      </c>
      <c r="Z51" s="91">
        <v>483</v>
      </c>
      <c r="AB51" s="105">
        <v>474</v>
      </c>
      <c r="AC51" s="101"/>
    </row>
    <row r="52" spans="1:30" ht="15.75" customHeight="1">
      <c r="A52" s="93"/>
      <c r="B52" s="316" t="s">
        <v>471</v>
      </c>
      <c r="C52" s="316"/>
      <c r="D52" s="316"/>
      <c r="E52" s="339"/>
      <c r="F52" s="105">
        <v>2</v>
      </c>
      <c r="G52" s="105">
        <v>49</v>
      </c>
      <c r="H52" s="287"/>
      <c r="I52" s="273"/>
      <c r="J52" s="320" t="s">
        <v>315</v>
      </c>
      <c r="K52" s="529"/>
      <c r="L52" s="529"/>
      <c r="M52" s="529"/>
      <c r="N52" s="529"/>
      <c r="O52" s="530"/>
      <c r="P52" s="270"/>
      <c r="Q52" s="105">
        <v>3</v>
      </c>
      <c r="R52" s="275">
        <v>64</v>
      </c>
      <c r="S52" s="294"/>
      <c r="T52" s="80"/>
      <c r="U52" s="101"/>
      <c r="V52" s="92" t="s">
        <v>257</v>
      </c>
      <c r="W52" s="91">
        <v>4</v>
      </c>
      <c r="X52" s="91">
        <v>35</v>
      </c>
      <c r="Y52" s="91">
        <v>350</v>
      </c>
      <c r="Z52" s="91">
        <v>327</v>
      </c>
      <c r="AB52" s="105">
        <v>49</v>
      </c>
      <c r="AC52" s="275"/>
      <c r="AD52" s="81">
        <v>64</v>
      </c>
    </row>
    <row r="53" spans="1:30" ht="15.75" customHeight="1">
      <c r="A53" s="93"/>
      <c r="B53" s="316" t="s">
        <v>316</v>
      </c>
      <c r="C53" s="316"/>
      <c r="D53" s="316"/>
      <c r="E53" s="339"/>
      <c r="F53" s="105">
        <v>3</v>
      </c>
      <c r="G53" s="105">
        <v>120</v>
      </c>
      <c r="H53" s="287"/>
      <c r="I53" s="273"/>
      <c r="J53" s="320" t="s">
        <v>317</v>
      </c>
      <c r="K53" s="529"/>
      <c r="L53" s="529"/>
      <c r="M53" s="529"/>
      <c r="N53" s="529"/>
      <c r="O53" s="530"/>
      <c r="P53" s="270"/>
      <c r="Q53" s="108">
        <v>8</v>
      </c>
      <c r="R53" s="108">
        <v>124</v>
      </c>
      <c r="S53" s="294"/>
      <c r="T53" s="80"/>
      <c r="U53" s="93"/>
      <c r="V53" s="96"/>
      <c r="W53" s="78"/>
      <c r="X53" s="78"/>
      <c r="Y53" s="78"/>
      <c r="Z53" s="78"/>
      <c r="AB53" s="105">
        <v>120</v>
      </c>
      <c r="AC53" s="108"/>
      <c r="AD53" s="81">
        <v>44</v>
      </c>
    </row>
    <row r="54" spans="1:31" ht="15.75" customHeight="1">
      <c r="A54" s="93"/>
      <c r="B54" s="316" t="s">
        <v>318</v>
      </c>
      <c r="C54" s="316"/>
      <c r="D54" s="316"/>
      <c r="E54" s="339"/>
      <c r="F54" s="105">
        <v>2</v>
      </c>
      <c r="H54" s="288">
        <v>80</v>
      </c>
      <c r="I54" s="274"/>
      <c r="J54" s="320" t="s">
        <v>319</v>
      </c>
      <c r="K54" s="529"/>
      <c r="L54" s="529"/>
      <c r="M54" s="529"/>
      <c r="N54" s="529"/>
      <c r="O54" s="530"/>
      <c r="P54" s="270"/>
      <c r="Q54" s="105">
        <v>1</v>
      </c>
      <c r="R54" s="271">
        <v>30</v>
      </c>
      <c r="S54" s="294"/>
      <c r="T54" s="80"/>
      <c r="U54" s="475" t="s">
        <v>258</v>
      </c>
      <c r="V54" s="488"/>
      <c r="W54" s="41">
        <f>SUM(W55:W60)</f>
        <v>17</v>
      </c>
      <c r="X54" s="41">
        <f>SUM(X55:X60)</f>
        <v>181</v>
      </c>
      <c r="Y54" s="41">
        <f>SUM(Y55:Y60)</f>
        <v>1420</v>
      </c>
      <c r="Z54" s="41">
        <f>SUM(Z55:Z60)</f>
        <v>1299</v>
      </c>
      <c r="AC54" s="272">
        <v>80</v>
      </c>
      <c r="AD54" s="212">
        <v>30</v>
      </c>
      <c r="AE54" s="271"/>
    </row>
    <row r="55" spans="1:31" ht="15.75" customHeight="1">
      <c r="A55" s="93"/>
      <c r="B55" s="316" t="s">
        <v>472</v>
      </c>
      <c r="C55" s="316"/>
      <c r="D55" s="316"/>
      <c r="E55" s="339"/>
      <c r="F55" s="105">
        <v>7</v>
      </c>
      <c r="G55" s="105">
        <v>36</v>
      </c>
      <c r="H55" s="287"/>
      <c r="I55" s="274"/>
      <c r="J55" s="320" t="s">
        <v>320</v>
      </c>
      <c r="K55" s="529"/>
      <c r="L55" s="529"/>
      <c r="M55" s="529"/>
      <c r="N55" s="529"/>
      <c r="O55" s="530"/>
      <c r="P55" s="270"/>
      <c r="Q55" s="101">
        <v>2</v>
      </c>
      <c r="R55" s="275"/>
      <c r="S55" s="294">
        <v>40</v>
      </c>
      <c r="U55" s="101"/>
      <c r="V55" s="92" t="s">
        <v>259</v>
      </c>
      <c r="W55" s="91">
        <v>3</v>
      </c>
      <c r="X55" s="91">
        <v>33</v>
      </c>
      <c r="Y55" s="91">
        <v>235</v>
      </c>
      <c r="Z55" s="91">
        <v>229</v>
      </c>
      <c r="AB55" s="105">
        <v>36</v>
      </c>
      <c r="AD55" s="275"/>
      <c r="AE55" s="272">
        <v>40</v>
      </c>
    </row>
    <row r="56" spans="1:31" ht="15.75" customHeight="1">
      <c r="A56" s="93"/>
      <c r="B56" s="316" t="s">
        <v>321</v>
      </c>
      <c r="C56" s="316"/>
      <c r="D56" s="316"/>
      <c r="E56" s="339"/>
      <c r="F56" s="105">
        <v>2</v>
      </c>
      <c r="G56" s="105">
        <v>35</v>
      </c>
      <c r="H56" s="287"/>
      <c r="I56" s="274"/>
      <c r="J56" s="320" t="s">
        <v>322</v>
      </c>
      <c r="K56" s="529"/>
      <c r="L56" s="529"/>
      <c r="M56" s="529"/>
      <c r="N56" s="529"/>
      <c r="O56" s="530"/>
      <c r="P56" s="270"/>
      <c r="Q56" s="108">
        <v>1</v>
      </c>
      <c r="R56" s="108">
        <v>29</v>
      </c>
      <c r="S56" s="294"/>
      <c r="U56" s="101"/>
      <c r="V56" s="92" t="s">
        <v>260</v>
      </c>
      <c r="W56" s="91">
        <v>3</v>
      </c>
      <c r="X56" s="91">
        <v>36</v>
      </c>
      <c r="Y56" s="91">
        <v>260</v>
      </c>
      <c r="Z56" s="91">
        <v>242</v>
      </c>
      <c r="AB56" s="276" t="s">
        <v>323</v>
      </c>
      <c r="AC56" s="108"/>
      <c r="AD56" s="108">
        <v>29</v>
      </c>
      <c r="AE56" s="108"/>
    </row>
    <row r="57" spans="1:31" ht="15.75" customHeight="1">
      <c r="A57" s="101"/>
      <c r="B57" s="316" t="s">
        <v>473</v>
      </c>
      <c r="C57" s="316"/>
      <c r="D57" s="316"/>
      <c r="E57" s="339"/>
      <c r="F57" s="105">
        <v>1</v>
      </c>
      <c r="G57" s="108">
        <v>120</v>
      </c>
      <c r="H57" s="287">
        <v>60</v>
      </c>
      <c r="I57" s="274"/>
      <c r="J57" s="320" t="s">
        <v>324</v>
      </c>
      <c r="K57" s="529"/>
      <c r="L57" s="529"/>
      <c r="M57" s="529"/>
      <c r="N57" s="529"/>
      <c r="O57" s="530"/>
      <c r="P57" s="270"/>
      <c r="Q57" s="105">
        <v>7</v>
      </c>
      <c r="R57" s="112" t="s">
        <v>7</v>
      </c>
      <c r="S57" s="294"/>
      <c r="U57" s="101"/>
      <c r="V57" s="92" t="s">
        <v>261</v>
      </c>
      <c r="W57" s="91">
        <v>6</v>
      </c>
      <c r="X57" s="91">
        <v>30</v>
      </c>
      <c r="Y57" s="91">
        <v>310</v>
      </c>
      <c r="Z57" s="91">
        <v>247</v>
      </c>
      <c r="AB57" s="108">
        <v>120</v>
      </c>
      <c r="AC57" s="272">
        <v>60</v>
      </c>
      <c r="AD57" s="108"/>
      <c r="AE57" s="271" t="s">
        <v>7</v>
      </c>
    </row>
    <row r="58" spans="1:31" ht="15.75" customHeight="1">
      <c r="A58" s="101"/>
      <c r="B58" s="316" t="s">
        <v>325</v>
      </c>
      <c r="C58" s="316"/>
      <c r="D58" s="316"/>
      <c r="E58" s="339"/>
      <c r="F58" s="105">
        <v>5</v>
      </c>
      <c r="G58" s="105">
        <v>270</v>
      </c>
      <c r="H58" s="287"/>
      <c r="I58" s="528" t="s">
        <v>474</v>
      </c>
      <c r="J58" s="316"/>
      <c r="K58" s="318"/>
      <c r="L58" s="318"/>
      <c r="M58" s="318"/>
      <c r="N58" s="318"/>
      <c r="O58" s="338"/>
      <c r="P58" s="270"/>
      <c r="Q58" s="101"/>
      <c r="R58" s="101"/>
      <c r="S58" s="294"/>
      <c r="U58" s="101"/>
      <c r="V58" s="92" t="s">
        <v>262</v>
      </c>
      <c r="W58" s="91">
        <v>2</v>
      </c>
      <c r="X58" s="91">
        <v>41</v>
      </c>
      <c r="Y58" s="91">
        <v>315</v>
      </c>
      <c r="Z58" s="91">
        <v>309</v>
      </c>
      <c r="AB58" s="105">
        <v>270</v>
      </c>
      <c r="AC58" s="101"/>
      <c r="AD58" s="101"/>
      <c r="AE58" s="101"/>
    </row>
    <row r="59" spans="1:31" ht="15.75" customHeight="1">
      <c r="A59" s="101"/>
      <c r="B59" s="320" t="s">
        <v>326</v>
      </c>
      <c r="C59" s="320"/>
      <c r="D59" s="320"/>
      <c r="E59" s="530"/>
      <c r="F59" s="108">
        <v>1</v>
      </c>
      <c r="G59" s="108">
        <v>80</v>
      </c>
      <c r="H59" s="287"/>
      <c r="I59" s="273"/>
      <c r="J59" s="316" t="s">
        <v>327</v>
      </c>
      <c r="K59" s="529"/>
      <c r="L59" s="529"/>
      <c r="M59" s="529"/>
      <c r="N59" s="529"/>
      <c r="O59" s="530"/>
      <c r="P59" s="270"/>
      <c r="Q59" s="164">
        <v>46</v>
      </c>
      <c r="R59" s="191">
        <v>3931</v>
      </c>
      <c r="S59" s="294"/>
      <c r="U59" s="101"/>
      <c r="V59" s="92" t="s">
        <v>263</v>
      </c>
      <c r="W59" s="91">
        <v>1</v>
      </c>
      <c r="X59" s="91">
        <v>19</v>
      </c>
      <c r="Y59" s="91">
        <v>130</v>
      </c>
      <c r="Z59" s="91">
        <v>124</v>
      </c>
      <c r="AB59" s="108">
        <v>80</v>
      </c>
      <c r="AC59" s="191"/>
      <c r="AD59" s="191">
        <v>3778</v>
      </c>
      <c r="AE59" s="191"/>
    </row>
    <row r="60" spans="1:31" ht="15.75" customHeight="1">
      <c r="A60" s="101"/>
      <c r="B60" s="320" t="s">
        <v>328</v>
      </c>
      <c r="C60" s="320"/>
      <c r="D60" s="320"/>
      <c r="E60" s="530"/>
      <c r="F60" s="101">
        <v>103</v>
      </c>
      <c r="G60" s="271" t="s">
        <v>475</v>
      </c>
      <c r="H60" s="287"/>
      <c r="I60" s="273"/>
      <c r="J60" s="316" t="s">
        <v>329</v>
      </c>
      <c r="K60" s="529"/>
      <c r="L60" s="529"/>
      <c r="M60" s="529"/>
      <c r="N60" s="529"/>
      <c r="O60" s="530"/>
      <c r="P60" s="270"/>
      <c r="Q60" s="108">
        <v>8</v>
      </c>
      <c r="R60" s="271">
        <v>700</v>
      </c>
      <c r="S60" s="294"/>
      <c r="U60" s="101"/>
      <c r="V60" s="92" t="s">
        <v>264</v>
      </c>
      <c r="W60" s="91">
        <v>2</v>
      </c>
      <c r="X60" s="91">
        <v>22</v>
      </c>
      <c r="Y60" s="91">
        <v>170</v>
      </c>
      <c r="Z60" s="91">
        <v>148</v>
      </c>
      <c r="AB60" s="271" t="s">
        <v>7</v>
      </c>
      <c r="AC60" s="271"/>
      <c r="AD60" s="191">
        <v>650</v>
      </c>
      <c r="AE60" s="271"/>
    </row>
    <row r="61" spans="1:31" ht="15.75" customHeight="1">
      <c r="A61" s="316" t="s">
        <v>476</v>
      </c>
      <c r="B61" s="316"/>
      <c r="C61" s="316"/>
      <c r="D61" s="316"/>
      <c r="E61" s="339"/>
      <c r="F61" s="101"/>
      <c r="G61" s="101"/>
      <c r="H61" s="287"/>
      <c r="I61" s="273"/>
      <c r="J61" s="316" t="s">
        <v>330</v>
      </c>
      <c r="K61" s="529"/>
      <c r="L61" s="529"/>
      <c r="M61" s="529"/>
      <c r="N61" s="529"/>
      <c r="O61" s="530"/>
      <c r="P61" s="270"/>
      <c r="Q61" s="108">
        <v>1</v>
      </c>
      <c r="R61" s="101">
        <v>170</v>
      </c>
      <c r="S61" s="294"/>
      <c r="U61" s="93"/>
      <c r="V61" s="96"/>
      <c r="W61" s="78"/>
      <c r="X61" s="78"/>
      <c r="Y61" s="78"/>
      <c r="Z61" s="78"/>
      <c r="AB61" s="101"/>
      <c r="AC61" s="101"/>
      <c r="AD61" s="184">
        <v>170</v>
      </c>
      <c r="AE61" s="101"/>
    </row>
    <row r="62" spans="1:30" ht="15.75" customHeight="1">
      <c r="A62" s="93"/>
      <c r="B62" s="316" t="s">
        <v>331</v>
      </c>
      <c r="C62" s="316"/>
      <c r="D62" s="316"/>
      <c r="E62" s="530"/>
      <c r="F62" s="105">
        <v>6</v>
      </c>
      <c r="G62" s="108">
        <v>400</v>
      </c>
      <c r="H62" s="287">
        <v>15</v>
      </c>
      <c r="I62" s="274"/>
      <c r="J62" s="320" t="s">
        <v>477</v>
      </c>
      <c r="K62" s="529"/>
      <c r="L62" s="529"/>
      <c r="M62" s="529"/>
      <c r="N62" s="529"/>
      <c r="O62" s="530"/>
      <c r="P62" s="270"/>
      <c r="Q62" s="101">
        <v>13</v>
      </c>
      <c r="R62" s="101">
        <v>858</v>
      </c>
      <c r="S62" s="294"/>
      <c r="U62" s="475" t="s">
        <v>265</v>
      </c>
      <c r="V62" s="488"/>
      <c r="W62" s="41">
        <f>SUM(W63:W66)</f>
        <v>19</v>
      </c>
      <c r="X62" s="41">
        <f>SUM(X63:X66)</f>
        <v>105</v>
      </c>
      <c r="Y62" s="41">
        <f>SUM(Y63:Y66)</f>
        <v>965</v>
      </c>
      <c r="Z62" s="41">
        <f>SUM(Z63:Z66)</f>
        <v>750</v>
      </c>
      <c r="AB62" s="108">
        <v>400</v>
      </c>
      <c r="AC62" s="272">
        <v>8</v>
      </c>
      <c r="AD62" s="164">
        <v>808</v>
      </c>
    </row>
    <row r="63" spans="1:30" ht="15.75" customHeight="1">
      <c r="A63" s="101"/>
      <c r="B63" s="316" t="s">
        <v>332</v>
      </c>
      <c r="C63" s="316"/>
      <c r="D63" s="316"/>
      <c r="E63" s="339"/>
      <c r="F63" s="105">
        <v>1</v>
      </c>
      <c r="G63" s="105">
        <v>50</v>
      </c>
      <c r="H63" s="287"/>
      <c r="I63" s="274"/>
      <c r="J63" s="320" t="s">
        <v>478</v>
      </c>
      <c r="K63" s="529"/>
      <c r="L63" s="529"/>
      <c r="M63" s="529"/>
      <c r="N63" s="529"/>
      <c r="O63" s="530"/>
      <c r="P63" s="270"/>
      <c r="Q63" s="277">
        <v>142</v>
      </c>
      <c r="R63" s="176">
        <v>3300</v>
      </c>
      <c r="S63" s="294"/>
      <c r="U63" s="101"/>
      <c r="V63" s="92" t="s">
        <v>266</v>
      </c>
      <c r="W63" s="91">
        <v>6</v>
      </c>
      <c r="X63" s="91">
        <v>32</v>
      </c>
      <c r="Y63" s="91">
        <v>275</v>
      </c>
      <c r="Z63" s="91">
        <v>235</v>
      </c>
      <c r="AB63" s="105">
        <v>50</v>
      </c>
      <c r="AC63" s="272"/>
      <c r="AD63" s="230">
        <v>3300</v>
      </c>
    </row>
    <row r="64" spans="1:30" ht="15.75" customHeight="1">
      <c r="A64" s="101"/>
      <c r="B64" s="320" t="s">
        <v>333</v>
      </c>
      <c r="C64" s="320"/>
      <c r="D64" s="320"/>
      <c r="E64" s="530"/>
      <c r="F64" s="101">
        <v>2</v>
      </c>
      <c r="H64" s="289">
        <v>27</v>
      </c>
      <c r="I64" s="274"/>
      <c r="J64" s="539" t="s">
        <v>479</v>
      </c>
      <c r="K64" s="540"/>
      <c r="L64" s="540"/>
      <c r="M64" s="540"/>
      <c r="N64" s="101"/>
      <c r="O64" s="224" t="s">
        <v>480</v>
      </c>
      <c r="P64" s="270"/>
      <c r="Q64" s="101">
        <v>4</v>
      </c>
      <c r="R64" s="271" t="s">
        <v>7</v>
      </c>
      <c r="S64" s="294"/>
      <c r="U64" s="101"/>
      <c r="V64" s="92" t="s">
        <v>267</v>
      </c>
      <c r="W64" s="91">
        <v>4</v>
      </c>
      <c r="X64" s="91">
        <v>20</v>
      </c>
      <c r="Y64" s="91">
        <v>190</v>
      </c>
      <c r="Z64" s="91">
        <v>135</v>
      </c>
      <c r="AC64" s="272">
        <v>27</v>
      </c>
      <c r="AD64" s="275" t="s">
        <v>7</v>
      </c>
    </row>
    <row r="65" spans="1:30" ht="15.75" customHeight="1">
      <c r="A65" s="101"/>
      <c r="B65" s="316" t="s">
        <v>334</v>
      </c>
      <c r="C65" s="316"/>
      <c r="D65" s="316"/>
      <c r="E65" s="530"/>
      <c r="F65" s="105">
        <v>3</v>
      </c>
      <c r="G65" s="108">
        <v>150</v>
      </c>
      <c r="H65" s="287">
        <v>56</v>
      </c>
      <c r="I65" s="274"/>
      <c r="J65" s="540"/>
      <c r="K65" s="540"/>
      <c r="L65" s="540"/>
      <c r="M65" s="540"/>
      <c r="N65" s="101"/>
      <c r="O65" s="92" t="s">
        <v>481</v>
      </c>
      <c r="P65" s="270"/>
      <c r="Q65" s="101">
        <v>26</v>
      </c>
      <c r="R65" s="271" t="s">
        <v>7</v>
      </c>
      <c r="S65" s="294"/>
      <c r="U65" s="101"/>
      <c r="V65" s="92" t="s">
        <v>268</v>
      </c>
      <c r="W65" s="91">
        <v>6</v>
      </c>
      <c r="X65" s="91">
        <v>34</v>
      </c>
      <c r="Y65" s="91">
        <v>365</v>
      </c>
      <c r="Z65" s="91">
        <v>272</v>
      </c>
      <c r="AB65" s="108">
        <v>70</v>
      </c>
      <c r="AC65" s="272">
        <v>34</v>
      </c>
      <c r="AD65" s="108" t="s">
        <v>7</v>
      </c>
    </row>
    <row r="66" spans="1:30" ht="15.75" customHeight="1">
      <c r="A66" s="101"/>
      <c r="B66" s="316" t="s">
        <v>335</v>
      </c>
      <c r="C66" s="316"/>
      <c r="D66" s="316"/>
      <c r="E66" s="339"/>
      <c r="F66" s="223">
        <v>1</v>
      </c>
      <c r="G66" s="271">
        <v>80</v>
      </c>
      <c r="H66" s="287">
        <v>24</v>
      </c>
      <c r="I66" s="273"/>
      <c r="J66" s="540"/>
      <c r="K66" s="540"/>
      <c r="L66" s="540"/>
      <c r="M66" s="540"/>
      <c r="N66" s="101"/>
      <c r="O66" s="92" t="s">
        <v>482</v>
      </c>
      <c r="P66" s="270"/>
      <c r="Q66" s="101">
        <v>10</v>
      </c>
      <c r="R66" s="271" t="s">
        <v>7</v>
      </c>
      <c r="S66" s="294"/>
      <c r="U66" s="101"/>
      <c r="V66" s="92" t="s">
        <v>269</v>
      </c>
      <c r="W66" s="91">
        <v>3</v>
      </c>
      <c r="X66" s="91">
        <v>19</v>
      </c>
      <c r="Y66" s="91">
        <v>135</v>
      </c>
      <c r="Z66" s="91">
        <v>108</v>
      </c>
      <c r="AB66" s="271">
        <v>80</v>
      </c>
      <c r="AC66" s="272">
        <v>24</v>
      </c>
      <c r="AD66" s="271" t="s">
        <v>7</v>
      </c>
    </row>
    <row r="67" spans="1:30" ht="15.75" customHeight="1">
      <c r="A67" s="101"/>
      <c r="B67" s="320" t="s">
        <v>336</v>
      </c>
      <c r="C67" s="320"/>
      <c r="D67" s="320"/>
      <c r="E67" s="530"/>
      <c r="F67" s="101">
        <v>3</v>
      </c>
      <c r="G67" s="275">
        <v>93</v>
      </c>
      <c r="H67" s="287"/>
      <c r="I67" s="273"/>
      <c r="J67" s="316" t="s">
        <v>483</v>
      </c>
      <c r="K67" s="529"/>
      <c r="L67" s="529"/>
      <c r="M67" s="529"/>
      <c r="N67" s="529"/>
      <c r="O67" s="530"/>
      <c r="P67" s="270"/>
      <c r="Q67" s="108">
        <v>28</v>
      </c>
      <c r="R67" s="271" t="s">
        <v>7</v>
      </c>
      <c r="S67" s="294"/>
      <c r="U67" s="93"/>
      <c r="V67" s="96"/>
      <c r="W67" s="78"/>
      <c r="X67" s="78"/>
      <c r="Y67" s="78"/>
      <c r="Z67" s="78"/>
      <c r="AC67" s="272">
        <v>95</v>
      </c>
      <c r="AD67" s="275" t="s">
        <v>7</v>
      </c>
    </row>
    <row r="68" spans="1:30" ht="15.75" customHeight="1">
      <c r="A68" s="101"/>
      <c r="B68" s="316" t="s">
        <v>337</v>
      </c>
      <c r="C68" s="316"/>
      <c r="D68" s="316"/>
      <c r="E68" s="530"/>
      <c r="F68" s="164">
        <v>1</v>
      </c>
      <c r="H68" s="289">
        <v>50</v>
      </c>
      <c r="I68" s="528" t="s">
        <v>484</v>
      </c>
      <c r="J68" s="316"/>
      <c r="K68" s="318"/>
      <c r="L68" s="318"/>
      <c r="M68" s="318"/>
      <c r="N68" s="318"/>
      <c r="O68" s="338"/>
      <c r="P68" s="270"/>
      <c r="Q68" s="101"/>
      <c r="R68" s="101"/>
      <c r="S68" s="294"/>
      <c r="U68" s="475" t="s">
        <v>270</v>
      </c>
      <c r="V68" s="488"/>
      <c r="W68" s="41">
        <f>SUM(W69)</f>
        <v>5</v>
      </c>
      <c r="X68" s="41">
        <f>SUM(X69)</f>
        <v>29</v>
      </c>
      <c r="Y68" s="41">
        <f>SUM(Y69)</f>
        <v>270</v>
      </c>
      <c r="Z68" s="41">
        <f>SUM(Z69)</f>
        <v>201</v>
      </c>
      <c r="AC68" s="272">
        <v>50</v>
      </c>
      <c r="AD68" s="275"/>
    </row>
    <row r="69" spans="1:30" ht="15.75" customHeight="1">
      <c r="A69" s="101"/>
      <c r="B69" s="316" t="s">
        <v>338</v>
      </c>
      <c r="C69" s="316"/>
      <c r="D69" s="316"/>
      <c r="E69" s="530"/>
      <c r="F69" s="164">
        <v>1</v>
      </c>
      <c r="H69" s="289">
        <v>60</v>
      </c>
      <c r="I69" s="273"/>
      <c r="J69" s="316" t="s">
        <v>485</v>
      </c>
      <c r="K69" s="529"/>
      <c r="L69" s="529"/>
      <c r="M69" s="529"/>
      <c r="N69" s="529"/>
      <c r="O69" s="530"/>
      <c r="P69" s="270"/>
      <c r="Q69" s="108">
        <v>1</v>
      </c>
      <c r="R69" s="105">
        <v>10</v>
      </c>
      <c r="S69" s="294"/>
      <c r="U69" s="168"/>
      <c r="V69" s="100" t="s">
        <v>271</v>
      </c>
      <c r="W69" s="143">
        <v>5</v>
      </c>
      <c r="X69" s="143">
        <v>29</v>
      </c>
      <c r="Y69" s="143">
        <v>270</v>
      </c>
      <c r="Z69" s="143">
        <v>201</v>
      </c>
      <c r="AC69" s="272">
        <v>60</v>
      </c>
      <c r="AD69" s="275">
        <v>10</v>
      </c>
    </row>
    <row r="70" spans="1:29" ht="15.75" customHeight="1">
      <c r="A70" s="101"/>
      <c r="B70" s="316" t="s">
        <v>486</v>
      </c>
      <c r="C70" s="316"/>
      <c r="D70" s="316"/>
      <c r="E70" s="530"/>
      <c r="F70" s="223">
        <v>1</v>
      </c>
      <c r="G70" s="271" t="s">
        <v>7</v>
      </c>
      <c r="H70" s="287"/>
      <c r="I70" s="538" t="s">
        <v>339</v>
      </c>
      <c r="J70" s="320"/>
      <c r="K70" s="318"/>
      <c r="L70" s="318"/>
      <c r="M70" s="318"/>
      <c r="N70" s="318"/>
      <c r="O70" s="338"/>
      <c r="P70" s="270"/>
      <c r="Q70" s="101"/>
      <c r="R70" s="101"/>
      <c r="S70" s="294"/>
      <c r="U70" s="278" t="s">
        <v>378</v>
      </c>
      <c r="AB70" s="271"/>
      <c r="AC70" s="271" t="s">
        <v>7</v>
      </c>
    </row>
    <row r="71" spans="1:31" ht="15.75" customHeight="1">
      <c r="A71" s="105"/>
      <c r="B71" s="316" t="s">
        <v>340</v>
      </c>
      <c r="C71" s="316"/>
      <c r="D71" s="316"/>
      <c r="E71" s="339"/>
      <c r="F71" s="105">
        <v>1</v>
      </c>
      <c r="G71" s="271" t="s">
        <v>7</v>
      </c>
      <c r="H71" s="287"/>
      <c r="I71" s="273"/>
      <c r="J71" s="320" t="s">
        <v>341</v>
      </c>
      <c r="K71" s="529"/>
      <c r="L71" s="529"/>
      <c r="M71" s="529"/>
      <c r="N71" s="529"/>
      <c r="O71" s="530"/>
      <c r="P71" s="270"/>
      <c r="Q71" s="105">
        <v>1</v>
      </c>
      <c r="R71" s="271" t="s">
        <v>7</v>
      </c>
      <c r="S71" s="294"/>
      <c r="AB71" s="271"/>
      <c r="AC71" s="271" t="s">
        <v>7</v>
      </c>
      <c r="AD71" s="145"/>
      <c r="AE71" s="271" t="s">
        <v>7</v>
      </c>
    </row>
    <row r="72" spans="1:29" ht="15.75" customHeight="1">
      <c r="A72" s="168"/>
      <c r="B72" s="340" t="s">
        <v>342</v>
      </c>
      <c r="C72" s="340"/>
      <c r="D72" s="340"/>
      <c r="E72" s="342"/>
      <c r="F72" s="279">
        <v>1</v>
      </c>
      <c r="G72" s="280" t="s">
        <v>7</v>
      </c>
      <c r="H72" s="290"/>
      <c r="I72" s="281"/>
      <c r="J72" s="279"/>
      <c r="K72" s="279"/>
      <c r="L72" s="279"/>
      <c r="M72" s="279"/>
      <c r="N72" s="279"/>
      <c r="O72" s="282"/>
      <c r="P72" s="283"/>
      <c r="Q72" s="279"/>
      <c r="R72" s="279"/>
      <c r="S72" s="295"/>
      <c r="AB72" s="280"/>
      <c r="AC72" s="280" t="s">
        <v>7</v>
      </c>
    </row>
    <row r="73" spans="1:19" ht="15" customHeight="1">
      <c r="A73" s="105" t="s">
        <v>487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</row>
    <row r="74" ht="15" customHeight="1">
      <c r="A74" s="81" t="s">
        <v>343</v>
      </c>
    </row>
    <row r="75" ht="15" customHeight="1">
      <c r="A75" s="105" t="s">
        <v>488</v>
      </c>
    </row>
    <row r="76" ht="14.25">
      <c r="A76" s="105"/>
    </row>
    <row r="77" ht="14.25">
      <c r="A77" s="105"/>
    </row>
    <row r="78" ht="14.25">
      <c r="A78" s="105"/>
    </row>
    <row r="79" ht="14.25">
      <c r="A79" s="105"/>
    </row>
  </sheetData>
  <sheetProtection/>
  <mergeCells count="249">
    <mergeCell ref="J71:O71"/>
    <mergeCell ref="B66:E66"/>
    <mergeCell ref="B72:E72"/>
    <mergeCell ref="U68:V68"/>
    <mergeCell ref="B69:E69"/>
    <mergeCell ref="J69:O69"/>
    <mergeCell ref="B70:E70"/>
    <mergeCell ref="I70:O70"/>
    <mergeCell ref="B68:E68"/>
    <mergeCell ref="I68:O68"/>
    <mergeCell ref="B71:E71"/>
    <mergeCell ref="J60:O60"/>
    <mergeCell ref="B67:E67"/>
    <mergeCell ref="J67:O67"/>
    <mergeCell ref="A61:E61"/>
    <mergeCell ref="J61:O61"/>
    <mergeCell ref="B62:E62"/>
    <mergeCell ref="J62:O62"/>
    <mergeCell ref="B64:E64"/>
    <mergeCell ref="J64:M66"/>
    <mergeCell ref="B65:E65"/>
    <mergeCell ref="B57:E57"/>
    <mergeCell ref="J57:O57"/>
    <mergeCell ref="U62:V62"/>
    <mergeCell ref="B63:E63"/>
    <mergeCell ref="J63:O63"/>
    <mergeCell ref="B58:E58"/>
    <mergeCell ref="I58:O58"/>
    <mergeCell ref="B59:E59"/>
    <mergeCell ref="J59:O59"/>
    <mergeCell ref="B60:E60"/>
    <mergeCell ref="B54:E54"/>
    <mergeCell ref="J54:O54"/>
    <mergeCell ref="U54:V54"/>
    <mergeCell ref="B55:E55"/>
    <mergeCell ref="J55:O55"/>
    <mergeCell ref="B56:E56"/>
    <mergeCell ref="J56:O56"/>
    <mergeCell ref="B51:E51"/>
    <mergeCell ref="I51:O51"/>
    <mergeCell ref="B52:E52"/>
    <mergeCell ref="J52:O52"/>
    <mergeCell ref="B53:E53"/>
    <mergeCell ref="J53:O53"/>
    <mergeCell ref="B48:E48"/>
    <mergeCell ref="J48:O48"/>
    <mergeCell ref="U48:V48"/>
    <mergeCell ref="A49:E49"/>
    <mergeCell ref="J49:O49"/>
    <mergeCell ref="B50:E50"/>
    <mergeCell ref="J50:O50"/>
    <mergeCell ref="AC43:AC45"/>
    <mergeCell ref="AE43:AE45"/>
    <mergeCell ref="A46:E46"/>
    <mergeCell ref="I46:O46"/>
    <mergeCell ref="A47:E47"/>
    <mergeCell ref="J47:O47"/>
    <mergeCell ref="A43:E44"/>
    <mergeCell ref="F43:F44"/>
    <mergeCell ref="G43:H44"/>
    <mergeCell ref="I43:O44"/>
    <mergeCell ref="P43:Q44"/>
    <mergeCell ref="R43:S44"/>
    <mergeCell ref="N35:Q35"/>
    <mergeCell ref="R34:S34"/>
    <mergeCell ref="N34:Q34"/>
    <mergeCell ref="AB36:AC36"/>
    <mergeCell ref="E41:O41"/>
    <mergeCell ref="U41:V41"/>
    <mergeCell ref="N36:Q36"/>
    <mergeCell ref="R36:S36"/>
    <mergeCell ref="AB32:AB33"/>
    <mergeCell ref="E33:F33"/>
    <mergeCell ref="G33:H33"/>
    <mergeCell ref="I33:M33"/>
    <mergeCell ref="N33:Q33"/>
    <mergeCell ref="AB34:AB35"/>
    <mergeCell ref="E35:F35"/>
    <mergeCell ref="G35:H35"/>
    <mergeCell ref="I35:M35"/>
    <mergeCell ref="R35:S35"/>
    <mergeCell ref="A34:B35"/>
    <mergeCell ref="E34:F34"/>
    <mergeCell ref="G34:H34"/>
    <mergeCell ref="I34:M34"/>
    <mergeCell ref="A36:D36"/>
    <mergeCell ref="E36:F36"/>
    <mergeCell ref="G36:H36"/>
    <mergeCell ref="I36:M36"/>
    <mergeCell ref="I32:M32"/>
    <mergeCell ref="A30:B31"/>
    <mergeCell ref="E30:F30"/>
    <mergeCell ref="G30:H30"/>
    <mergeCell ref="I30:M30"/>
    <mergeCell ref="N30:Q30"/>
    <mergeCell ref="N32:Q32"/>
    <mergeCell ref="A32:B33"/>
    <mergeCell ref="E32:F32"/>
    <mergeCell ref="G32:H32"/>
    <mergeCell ref="AB30:AB31"/>
    <mergeCell ref="E31:F31"/>
    <mergeCell ref="G31:H31"/>
    <mergeCell ref="I31:M31"/>
    <mergeCell ref="N31:Q31"/>
    <mergeCell ref="U31:V31"/>
    <mergeCell ref="R30:S30"/>
    <mergeCell ref="A28:B29"/>
    <mergeCell ref="E28:F28"/>
    <mergeCell ref="G28:H28"/>
    <mergeCell ref="I28:M28"/>
    <mergeCell ref="N28:Q28"/>
    <mergeCell ref="AB28:AB29"/>
    <mergeCell ref="E29:F29"/>
    <mergeCell ref="G29:H29"/>
    <mergeCell ref="I29:M29"/>
    <mergeCell ref="N29:Q29"/>
    <mergeCell ref="R28:S28"/>
    <mergeCell ref="AB26:AB27"/>
    <mergeCell ref="E27:F27"/>
    <mergeCell ref="G27:H27"/>
    <mergeCell ref="I27:M27"/>
    <mergeCell ref="N27:Q27"/>
    <mergeCell ref="R27:S27"/>
    <mergeCell ref="R26:S26"/>
    <mergeCell ref="N26:Q26"/>
    <mergeCell ref="A26:B27"/>
    <mergeCell ref="E26:F26"/>
    <mergeCell ref="G26:H26"/>
    <mergeCell ref="I26:M26"/>
    <mergeCell ref="A24:B25"/>
    <mergeCell ref="E24:F24"/>
    <mergeCell ref="G24:H24"/>
    <mergeCell ref="I24:M24"/>
    <mergeCell ref="N24:Q24"/>
    <mergeCell ref="AB24:AB25"/>
    <mergeCell ref="E25:F25"/>
    <mergeCell ref="G25:H25"/>
    <mergeCell ref="I25:M25"/>
    <mergeCell ref="N25:Q25"/>
    <mergeCell ref="U25:V25"/>
    <mergeCell ref="R25:S25"/>
    <mergeCell ref="R24:S24"/>
    <mergeCell ref="N22:Q22"/>
    <mergeCell ref="U22:V22"/>
    <mergeCell ref="AB22:AB23"/>
    <mergeCell ref="N23:Q23"/>
    <mergeCell ref="R23:S23"/>
    <mergeCell ref="R22:S22"/>
    <mergeCell ref="A22:B23"/>
    <mergeCell ref="E22:F22"/>
    <mergeCell ref="G22:H22"/>
    <mergeCell ref="I22:M22"/>
    <mergeCell ref="E23:F23"/>
    <mergeCell ref="G23:H23"/>
    <mergeCell ref="I23:M23"/>
    <mergeCell ref="N20:Q20"/>
    <mergeCell ref="U20:V20"/>
    <mergeCell ref="AB20:AB21"/>
    <mergeCell ref="N21:Q21"/>
    <mergeCell ref="R21:S21"/>
    <mergeCell ref="R20:S20"/>
    <mergeCell ref="A20:B21"/>
    <mergeCell ref="E20:F20"/>
    <mergeCell ref="G20:H20"/>
    <mergeCell ref="I20:M20"/>
    <mergeCell ref="E21:F21"/>
    <mergeCell ref="G21:H21"/>
    <mergeCell ref="I21:M21"/>
    <mergeCell ref="AB18:AB19"/>
    <mergeCell ref="N19:Q19"/>
    <mergeCell ref="U19:V19"/>
    <mergeCell ref="R19:S19"/>
    <mergeCell ref="R18:S18"/>
    <mergeCell ref="AB17:AC17"/>
    <mergeCell ref="N18:Q18"/>
    <mergeCell ref="U18:V18"/>
    <mergeCell ref="U17:V17"/>
    <mergeCell ref="R17:S17"/>
    <mergeCell ref="A18:B19"/>
    <mergeCell ref="E18:F18"/>
    <mergeCell ref="G18:H18"/>
    <mergeCell ref="I18:M18"/>
    <mergeCell ref="E19:F19"/>
    <mergeCell ref="G19:H19"/>
    <mergeCell ref="I19:M19"/>
    <mergeCell ref="P9:Q9"/>
    <mergeCell ref="F15:O15"/>
    <mergeCell ref="U15:V15"/>
    <mergeCell ref="U16:V16"/>
    <mergeCell ref="U11:V11"/>
    <mergeCell ref="A17:D17"/>
    <mergeCell ref="E17:F17"/>
    <mergeCell ref="G17:H17"/>
    <mergeCell ref="I17:M17"/>
    <mergeCell ref="N17:Q17"/>
    <mergeCell ref="K8:L8"/>
    <mergeCell ref="M8:N8"/>
    <mergeCell ref="P10:Q10"/>
    <mergeCell ref="A11:C11"/>
    <mergeCell ref="I11:J11"/>
    <mergeCell ref="K11:L11"/>
    <mergeCell ref="M11:N11"/>
    <mergeCell ref="A9:C9"/>
    <mergeCell ref="I9:J9"/>
    <mergeCell ref="P11:Q11"/>
    <mergeCell ref="A10:C10"/>
    <mergeCell ref="I10:J10"/>
    <mergeCell ref="K10:L10"/>
    <mergeCell ref="M10:N10"/>
    <mergeCell ref="K9:L9"/>
    <mergeCell ref="M9:N9"/>
    <mergeCell ref="P8:Q8"/>
    <mergeCell ref="A7:C7"/>
    <mergeCell ref="I7:J7"/>
    <mergeCell ref="K7:L7"/>
    <mergeCell ref="M7:N7"/>
    <mergeCell ref="M6:N6"/>
    <mergeCell ref="I6:J6"/>
    <mergeCell ref="K6:L6"/>
    <mergeCell ref="A8:C8"/>
    <mergeCell ref="I8:J8"/>
    <mergeCell ref="A4:C6"/>
    <mergeCell ref="D4:E5"/>
    <mergeCell ref="P6:Q6"/>
    <mergeCell ref="P7:Q7"/>
    <mergeCell ref="U2:Z2"/>
    <mergeCell ref="O4:Q5"/>
    <mergeCell ref="U4:V5"/>
    <mergeCell ref="W4:W5"/>
    <mergeCell ref="R4:S4"/>
    <mergeCell ref="Y4:Y5"/>
    <mergeCell ref="Z4:Z5"/>
    <mergeCell ref="X4:X5"/>
    <mergeCell ref="F2:O2"/>
    <mergeCell ref="F4:J4"/>
    <mergeCell ref="K4:N5"/>
    <mergeCell ref="F5:G5"/>
    <mergeCell ref="H5:J5"/>
    <mergeCell ref="R5:S5"/>
    <mergeCell ref="U7:V7"/>
    <mergeCell ref="U8:V8"/>
    <mergeCell ref="U9:V9"/>
    <mergeCell ref="U10:V10"/>
    <mergeCell ref="R33:S33"/>
    <mergeCell ref="R32:S32"/>
    <mergeCell ref="R31:S31"/>
    <mergeCell ref="U13:V13"/>
    <mergeCell ref="U14:V14"/>
    <mergeCell ref="R29:S29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9"/>
  <sheetViews>
    <sheetView tabSelected="1" zoomScale="120" zoomScaleNormal="120" zoomScalePageLayoutView="0" workbookViewId="0" topLeftCell="A1">
      <selection activeCell="A1" sqref="A1"/>
    </sheetView>
  </sheetViews>
  <sheetFormatPr defaultColWidth="10.59765625" defaultRowHeight="15"/>
  <cols>
    <col min="1" max="1" width="2.59765625" style="56" customWidth="1"/>
    <col min="2" max="8" width="15.59765625" style="56" customWidth="1"/>
    <col min="9" max="9" width="17.59765625" style="56" customWidth="1"/>
    <col min="10" max="10" width="20.59765625" style="56" customWidth="1"/>
    <col min="11" max="11" width="14.5" style="56" customWidth="1"/>
    <col min="12" max="15" width="15.59765625" style="56" customWidth="1"/>
    <col min="16" max="16" width="16.59765625" style="56" customWidth="1"/>
    <col min="17" max="18" width="15.59765625" style="56" customWidth="1"/>
    <col min="19" max="246" width="10.59765625" style="56" customWidth="1"/>
    <col min="247" max="16384" width="10.59765625" style="57" customWidth="1"/>
  </cols>
  <sheetData>
    <row r="1" spans="1:246" s="55" customFormat="1" ht="19.5" customHeight="1">
      <c r="A1" s="52" t="s">
        <v>363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 t="s">
        <v>364</v>
      </c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</row>
    <row r="2" spans="1:18" ht="19.5" customHeight="1">
      <c r="A2" s="541" t="s">
        <v>514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</row>
    <row r="3" ht="18" customHeight="1" thickBot="1"/>
    <row r="4" spans="1:19" ht="14.25">
      <c r="A4" s="547" t="s">
        <v>365</v>
      </c>
      <c r="B4" s="548"/>
      <c r="C4" s="551" t="s">
        <v>344</v>
      </c>
      <c r="D4" s="542" t="s">
        <v>516</v>
      </c>
      <c r="E4" s="543"/>
      <c r="F4" s="543"/>
      <c r="G4" s="543"/>
      <c r="H4" s="543"/>
      <c r="I4" s="543"/>
      <c r="J4" s="543" t="s">
        <v>517</v>
      </c>
      <c r="K4" s="543"/>
      <c r="L4" s="543"/>
      <c r="M4" s="543"/>
      <c r="N4" s="543"/>
      <c r="O4" s="543"/>
      <c r="P4" s="543"/>
      <c r="Q4" s="543"/>
      <c r="R4" s="543"/>
      <c r="S4" s="51"/>
    </row>
    <row r="5" spans="1:31" ht="14.25">
      <c r="A5" s="549"/>
      <c r="B5" s="550"/>
      <c r="C5" s="552"/>
      <c r="D5" s="58" t="s">
        <v>345</v>
      </c>
      <c r="E5" s="59" t="s">
        <v>366</v>
      </c>
      <c r="F5" s="60" t="s">
        <v>367</v>
      </c>
      <c r="G5" s="60" t="s">
        <v>368</v>
      </c>
      <c r="H5" s="60" t="s">
        <v>369</v>
      </c>
      <c r="I5" s="314" t="s">
        <v>370</v>
      </c>
      <c r="J5" s="314" t="s">
        <v>371</v>
      </c>
      <c r="K5" s="60" t="s">
        <v>372</v>
      </c>
      <c r="L5" s="60" t="s">
        <v>373</v>
      </c>
      <c r="M5" s="60" t="s">
        <v>538</v>
      </c>
      <c r="N5" s="60" t="s">
        <v>374</v>
      </c>
      <c r="O5" s="60" t="s">
        <v>539</v>
      </c>
      <c r="P5" s="60" t="s">
        <v>346</v>
      </c>
      <c r="Q5" s="60" t="s">
        <v>375</v>
      </c>
      <c r="R5" s="61" t="s">
        <v>347</v>
      </c>
      <c r="S5" s="62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18" ht="14.25">
      <c r="A6" s="553" t="s">
        <v>380</v>
      </c>
      <c r="B6" s="554"/>
      <c r="C6" s="41">
        <f aca="true" t="shared" si="0" ref="C6:R6">SUM(C8:C17,C20,C26,C36,C43,C49,C57,C63)</f>
        <v>2878</v>
      </c>
      <c r="D6" s="41">
        <f t="shared" si="0"/>
        <v>123617</v>
      </c>
      <c r="E6" s="41">
        <f t="shared" si="0"/>
        <v>28347</v>
      </c>
      <c r="F6" s="41">
        <f t="shared" si="0"/>
        <v>7084</v>
      </c>
      <c r="G6" s="41">
        <f t="shared" si="0"/>
        <v>11531</v>
      </c>
      <c r="H6" s="41">
        <f t="shared" si="0"/>
        <v>4834</v>
      </c>
      <c r="I6" s="41">
        <f t="shared" si="0"/>
        <v>7635</v>
      </c>
      <c r="J6" s="41">
        <f t="shared" si="0"/>
        <v>4833</v>
      </c>
      <c r="K6" s="41">
        <f t="shared" si="0"/>
        <v>4539</v>
      </c>
      <c r="L6" s="41">
        <f t="shared" si="0"/>
        <v>3279</v>
      </c>
      <c r="M6" s="41">
        <f t="shared" si="0"/>
        <v>1951</v>
      </c>
      <c r="N6" s="41">
        <f t="shared" si="0"/>
        <v>5282</v>
      </c>
      <c r="O6" s="41">
        <f t="shared" si="0"/>
        <v>2272</v>
      </c>
      <c r="P6" s="41">
        <f t="shared" si="0"/>
        <v>6238</v>
      </c>
      <c r="Q6" s="41">
        <f t="shared" si="0"/>
        <v>14795</v>
      </c>
      <c r="R6" s="41">
        <f t="shared" si="0"/>
        <v>20997</v>
      </c>
    </row>
    <row r="7" spans="1:18" ht="14.25">
      <c r="A7" s="298"/>
      <c r="B7" s="299"/>
      <c r="C7" s="300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</row>
    <row r="8" spans="1:18" ht="14.25">
      <c r="A8" s="544" t="s">
        <v>223</v>
      </c>
      <c r="B8" s="546"/>
      <c r="C8" s="71">
        <v>979</v>
      </c>
      <c r="D8" s="72">
        <f aca="true" t="shared" si="1" ref="D8:D64">SUM(E8:R8)</f>
        <v>48954</v>
      </c>
      <c r="E8" s="72">
        <v>14349</v>
      </c>
      <c r="F8" s="72">
        <v>2858</v>
      </c>
      <c r="G8" s="72">
        <v>5080</v>
      </c>
      <c r="H8" s="72">
        <v>1143</v>
      </c>
      <c r="I8" s="72">
        <v>1995</v>
      </c>
      <c r="J8" s="72">
        <v>1271</v>
      </c>
      <c r="K8" s="72">
        <v>1750</v>
      </c>
      <c r="L8" s="72">
        <v>1852</v>
      </c>
      <c r="M8" s="72">
        <v>507</v>
      </c>
      <c r="N8" s="72">
        <v>1710</v>
      </c>
      <c r="O8" s="72">
        <v>784</v>
      </c>
      <c r="P8" s="72">
        <v>3220</v>
      </c>
      <c r="Q8" s="72">
        <v>5783</v>
      </c>
      <c r="R8" s="72">
        <v>6652</v>
      </c>
    </row>
    <row r="9" spans="1:18" ht="14.25">
      <c r="A9" s="544" t="s">
        <v>224</v>
      </c>
      <c r="B9" s="546"/>
      <c r="C9" s="71">
        <v>142</v>
      </c>
      <c r="D9" s="72">
        <f t="shared" si="1"/>
        <v>9431</v>
      </c>
      <c r="E9" s="72">
        <v>2153</v>
      </c>
      <c r="F9" s="72">
        <v>384</v>
      </c>
      <c r="G9" s="72">
        <v>869</v>
      </c>
      <c r="H9" s="72">
        <v>371</v>
      </c>
      <c r="I9" s="72">
        <v>826</v>
      </c>
      <c r="J9" s="72">
        <v>647</v>
      </c>
      <c r="K9" s="72">
        <v>220</v>
      </c>
      <c r="L9" s="72">
        <v>137</v>
      </c>
      <c r="M9" s="72">
        <v>88</v>
      </c>
      <c r="N9" s="72">
        <v>294</v>
      </c>
      <c r="O9" s="72">
        <v>230</v>
      </c>
      <c r="P9" s="72">
        <v>292</v>
      </c>
      <c r="Q9" s="72">
        <v>841</v>
      </c>
      <c r="R9" s="72">
        <v>2079</v>
      </c>
    </row>
    <row r="10" spans="1:18" ht="14.25">
      <c r="A10" s="544" t="s">
        <v>225</v>
      </c>
      <c r="B10" s="546"/>
      <c r="C10" s="71">
        <v>233</v>
      </c>
      <c r="D10" s="72">
        <f t="shared" si="1"/>
        <v>11896</v>
      </c>
      <c r="E10" s="72">
        <v>1502</v>
      </c>
      <c r="F10" s="72">
        <v>848</v>
      </c>
      <c r="G10" s="72">
        <v>1679</v>
      </c>
      <c r="H10" s="72">
        <v>602</v>
      </c>
      <c r="I10" s="72">
        <v>819</v>
      </c>
      <c r="J10" s="72">
        <v>508</v>
      </c>
      <c r="K10" s="72">
        <v>531</v>
      </c>
      <c r="L10" s="72">
        <v>327</v>
      </c>
      <c r="M10" s="72">
        <v>255</v>
      </c>
      <c r="N10" s="72">
        <v>570</v>
      </c>
      <c r="O10" s="72">
        <v>293</v>
      </c>
      <c r="P10" s="72">
        <v>600</v>
      </c>
      <c r="Q10" s="72">
        <v>1481</v>
      </c>
      <c r="R10" s="72">
        <v>1881</v>
      </c>
    </row>
    <row r="11" spans="1:18" ht="14.25">
      <c r="A11" s="544" t="s">
        <v>226</v>
      </c>
      <c r="B11" s="546"/>
      <c r="C11" s="71">
        <v>100</v>
      </c>
      <c r="D11" s="72">
        <f t="shared" si="1"/>
        <v>3459</v>
      </c>
      <c r="E11" s="72">
        <v>379</v>
      </c>
      <c r="F11" s="72">
        <v>247</v>
      </c>
      <c r="G11" s="72">
        <v>316</v>
      </c>
      <c r="H11" s="72">
        <v>96</v>
      </c>
      <c r="I11" s="72">
        <v>101</v>
      </c>
      <c r="J11" s="72">
        <v>246</v>
      </c>
      <c r="K11" s="72">
        <v>86</v>
      </c>
      <c r="L11" s="72">
        <v>67</v>
      </c>
      <c r="M11" s="72">
        <v>149</v>
      </c>
      <c r="N11" s="72">
        <v>200</v>
      </c>
      <c r="O11" s="72">
        <v>82</v>
      </c>
      <c r="P11" s="72">
        <v>112</v>
      </c>
      <c r="Q11" s="72">
        <v>513</v>
      </c>
      <c r="R11" s="72">
        <v>865</v>
      </c>
    </row>
    <row r="12" spans="1:18" ht="14.25">
      <c r="A12" s="544" t="s">
        <v>227</v>
      </c>
      <c r="B12" s="546"/>
      <c r="C12" s="71">
        <v>68</v>
      </c>
      <c r="D12" s="72">
        <f t="shared" si="1"/>
        <v>1747</v>
      </c>
      <c r="E12" s="72">
        <v>306</v>
      </c>
      <c r="F12" s="72">
        <v>67</v>
      </c>
      <c r="G12" s="72">
        <v>40</v>
      </c>
      <c r="H12" s="72">
        <v>71</v>
      </c>
      <c r="I12" s="72">
        <v>103</v>
      </c>
      <c r="J12" s="72">
        <v>88</v>
      </c>
      <c r="K12" s="72">
        <v>24</v>
      </c>
      <c r="L12" s="72">
        <v>22</v>
      </c>
      <c r="M12" s="72">
        <v>46</v>
      </c>
      <c r="N12" s="72">
        <v>71</v>
      </c>
      <c r="O12" s="72">
        <v>26</v>
      </c>
      <c r="P12" s="72">
        <v>104</v>
      </c>
      <c r="Q12" s="72">
        <v>377</v>
      </c>
      <c r="R12" s="72">
        <v>402</v>
      </c>
    </row>
    <row r="13" spans="1:18" ht="14.25">
      <c r="A13" s="544" t="s">
        <v>228</v>
      </c>
      <c r="B13" s="546"/>
      <c r="C13" s="71">
        <v>155</v>
      </c>
      <c r="D13" s="72">
        <f t="shared" si="1"/>
        <v>10384</v>
      </c>
      <c r="E13" s="72">
        <v>2562</v>
      </c>
      <c r="F13" s="72">
        <v>424</v>
      </c>
      <c r="G13" s="72">
        <v>1032</v>
      </c>
      <c r="H13" s="72">
        <v>738</v>
      </c>
      <c r="I13" s="72">
        <v>1100</v>
      </c>
      <c r="J13" s="72">
        <v>313</v>
      </c>
      <c r="K13" s="72">
        <v>454</v>
      </c>
      <c r="L13" s="72">
        <v>178</v>
      </c>
      <c r="M13" s="72">
        <v>121</v>
      </c>
      <c r="N13" s="72">
        <v>274</v>
      </c>
      <c r="O13" s="72">
        <v>158</v>
      </c>
      <c r="P13" s="72">
        <v>250</v>
      </c>
      <c r="Q13" s="72">
        <v>747</v>
      </c>
      <c r="R13" s="72">
        <v>2033</v>
      </c>
    </row>
    <row r="14" spans="1:18" ht="14.25">
      <c r="A14" s="544" t="s">
        <v>229</v>
      </c>
      <c r="B14" s="546"/>
      <c r="C14" s="71">
        <v>84</v>
      </c>
      <c r="D14" s="72">
        <f t="shared" si="1"/>
        <v>3196</v>
      </c>
      <c r="E14" s="72">
        <v>476</v>
      </c>
      <c r="F14" s="72">
        <v>224</v>
      </c>
      <c r="G14" s="72">
        <v>179</v>
      </c>
      <c r="H14" s="72">
        <v>170</v>
      </c>
      <c r="I14" s="72">
        <v>205</v>
      </c>
      <c r="J14" s="72">
        <v>188</v>
      </c>
      <c r="K14" s="72">
        <v>130</v>
      </c>
      <c r="L14" s="72">
        <v>126</v>
      </c>
      <c r="M14" s="72">
        <v>56</v>
      </c>
      <c r="N14" s="72">
        <v>143</v>
      </c>
      <c r="O14" s="72">
        <v>79</v>
      </c>
      <c r="P14" s="72">
        <v>153</v>
      </c>
      <c r="Q14" s="72">
        <v>421</v>
      </c>
      <c r="R14" s="72">
        <v>646</v>
      </c>
    </row>
    <row r="15" spans="1:18" ht="14.25">
      <c r="A15" s="544" t="s">
        <v>230</v>
      </c>
      <c r="B15" s="546"/>
      <c r="C15" s="71">
        <v>130</v>
      </c>
      <c r="D15" s="72">
        <f t="shared" si="1"/>
        <v>5436</v>
      </c>
      <c r="E15" s="72">
        <v>1035</v>
      </c>
      <c r="F15" s="72">
        <v>275</v>
      </c>
      <c r="G15" s="72">
        <v>284</v>
      </c>
      <c r="H15" s="72">
        <v>295</v>
      </c>
      <c r="I15" s="72">
        <v>820</v>
      </c>
      <c r="J15" s="72">
        <v>301</v>
      </c>
      <c r="K15" s="72">
        <v>66</v>
      </c>
      <c r="L15" s="72">
        <v>28</v>
      </c>
      <c r="M15" s="72">
        <v>69</v>
      </c>
      <c r="N15" s="72">
        <v>466</v>
      </c>
      <c r="O15" s="72">
        <v>92</v>
      </c>
      <c r="P15" s="72">
        <v>262</v>
      </c>
      <c r="Q15" s="72">
        <v>659</v>
      </c>
      <c r="R15" s="72">
        <v>784</v>
      </c>
    </row>
    <row r="16" spans="1:18" ht="14.25">
      <c r="A16" s="298"/>
      <c r="B16" s="299"/>
      <c r="C16" s="300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</row>
    <row r="17" spans="1:18" ht="14.25">
      <c r="A17" s="544" t="s">
        <v>231</v>
      </c>
      <c r="B17" s="545"/>
      <c r="C17" s="41">
        <f aca="true" t="shared" si="2" ref="C17:R17">SUM(C18)</f>
        <v>38</v>
      </c>
      <c r="D17" s="41">
        <f t="shared" si="2"/>
        <v>2469</v>
      </c>
      <c r="E17" s="41">
        <f t="shared" si="2"/>
        <v>750</v>
      </c>
      <c r="F17" s="41">
        <f t="shared" si="2"/>
        <v>36</v>
      </c>
      <c r="G17" s="41">
        <f t="shared" si="2"/>
        <v>89</v>
      </c>
      <c r="H17" s="41">
        <f t="shared" si="2"/>
        <v>23</v>
      </c>
      <c r="I17" s="41">
        <f t="shared" si="2"/>
        <v>98</v>
      </c>
      <c r="J17" s="41">
        <f t="shared" si="2"/>
        <v>78</v>
      </c>
      <c r="K17" s="41">
        <f t="shared" si="2"/>
        <v>54</v>
      </c>
      <c r="L17" s="41">
        <f t="shared" si="2"/>
        <v>11</v>
      </c>
      <c r="M17" s="41">
        <f t="shared" si="2"/>
        <v>13</v>
      </c>
      <c r="N17" s="41">
        <f t="shared" si="2"/>
        <v>26</v>
      </c>
      <c r="O17" s="41">
        <f t="shared" si="2"/>
        <v>49</v>
      </c>
      <c r="P17" s="41">
        <f t="shared" si="2"/>
        <v>150</v>
      </c>
      <c r="Q17" s="41">
        <f t="shared" si="2"/>
        <v>483</v>
      </c>
      <c r="R17" s="41">
        <f t="shared" si="2"/>
        <v>609</v>
      </c>
    </row>
    <row r="18" spans="1:18" ht="14.25">
      <c r="A18" s="64"/>
      <c r="B18" s="65" t="s">
        <v>232</v>
      </c>
      <c r="C18" s="588">
        <v>38</v>
      </c>
      <c r="D18" s="589">
        <f t="shared" si="1"/>
        <v>2469</v>
      </c>
      <c r="E18" s="589">
        <v>750</v>
      </c>
      <c r="F18" s="589">
        <v>36</v>
      </c>
      <c r="G18" s="589">
        <v>89</v>
      </c>
      <c r="H18" s="589">
        <v>23</v>
      </c>
      <c r="I18" s="589">
        <v>98</v>
      </c>
      <c r="J18" s="589">
        <v>78</v>
      </c>
      <c r="K18" s="589">
        <v>54</v>
      </c>
      <c r="L18" s="589">
        <v>11</v>
      </c>
      <c r="M18" s="589">
        <v>13</v>
      </c>
      <c r="N18" s="589">
        <v>26</v>
      </c>
      <c r="O18" s="589">
        <v>49</v>
      </c>
      <c r="P18" s="589">
        <v>150</v>
      </c>
      <c r="Q18" s="589">
        <v>483</v>
      </c>
      <c r="R18" s="589">
        <v>609</v>
      </c>
    </row>
    <row r="19" spans="1:18" ht="14.25">
      <c r="A19" s="64"/>
      <c r="B19" s="66"/>
      <c r="C19" s="586"/>
      <c r="D19" s="587"/>
      <c r="E19" s="587"/>
      <c r="F19" s="587"/>
      <c r="G19" s="587"/>
      <c r="H19" s="587"/>
      <c r="I19" s="587"/>
      <c r="J19" s="587"/>
      <c r="K19" s="587"/>
      <c r="L19" s="587"/>
      <c r="M19" s="587"/>
      <c r="N19" s="587"/>
      <c r="O19" s="587"/>
      <c r="P19" s="587"/>
      <c r="Q19" s="587"/>
      <c r="R19" s="587"/>
    </row>
    <row r="20" spans="1:18" ht="14.25">
      <c r="A20" s="544" t="s">
        <v>233</v>
      </c>
      <c r="B20" s="545"/>
      <c r="C20" s="41">
        <f aca="true" t="shared" si="3" ref="C20:R20">SUM(C21:C24)</f>
        <v>98</v>
      </c>
      <c r="D20" s="41">
        <f t="shared" si="3"/>
        <v>5035</v>
      </c>
      <c r="E20" s="41">
        <f t="shared" si="3"/>
        <v>790</v>
      </c>
      <c r="F20" s="41">
        <f t="shared" si="3"/>
        <v>251</v>
      </c>
      <c r="G20" s="41">
        <f t="shared" si="3"/>
        <v>149</v>
      </c>
      <c r="H20" s="41">
        <f t="shared" si="3"/>
        <v>149</v>
      </c>
      <c r="I20" s="41">
        <f t="shared" si="3"/>
        <v>475</v>
      </c>
      <c r="J20" s="41">
        <f t="shared" si="3"/>
        <v>300</v>
      </c>
      <c r="K20" s="41">
        <f t="shared" si="3"/>
        <v>87</v>
      </c>
      <c r="L20" s="41">
        <f t="shared" si="3"/>
        <v>37</v>
      </c>
      <c r="M20" s="41">
        <f t="shared" si="3"/>
        <v>116</v>
      </c>
      <c r="N20" s="41">
        <f t="shared" si="3"/>
        <v>318</v>
      </c>
      <c r="O20" s="41">
        <f t="shared" si="3"/>
        <v>67</v>
      </c>
      <c r="P20" s="41">
        <f t="shared" si="3"/>
        <v>133</v>
      </c>
      <c r="Q20" s="41">
        <f t="shared" si="3"/>
        <v>842</v>
      </c>
      <c r="R20" s="41">
        <f t="shared" si="3"/>
        <v>1321</v>
      </c>
    </row>
    <row r="21" spans="1:18" ht="14.25">
      <c r="A21" s="64"/>
      <c r="B21" s="65" t="s">
        <v>234</v>
      </c>
      <c r="C21" s="588">
        <v>27</v>
      </c>
      <c r="D21" s="589">
        <f t="shared" si="1"/>
        <v>1859</v>
      </c>
      <c r="E21" s="590">
        <v>201</v>
      </c>
      <c r="F21" s="590">
        <v>98</v>
      </c>
      <c r="G21" s="590">
        <v>66</v>
      </c>
      <c r="H21" s="590">
        <v>62</v>
      </c>
      <c r="I21" s="590">
        <v>178</v>
      </c>
      <c r="J21" s="590">
        <v>78</v>
      </c>
      <c r="K21" s="590">
        <v>49</v>
      </c>
      <c r="L21" s="590">
        <v>21</v>
      </c>
      <c r="M21" s="590">
        <v>64</v>
      </c>
      <c r="N21" s="590">
        <v>90</v>
      </c>
      <c r="O21" s="590">
        <v>32</v>
      </c>
      <c r="P21" s="590">
        <v>95</v>
      </c>
      <c r="Q21" s="590">
        <v>533</v>
      </c>
      <c r="R21" s="590">
        <v>292</v>
      </c>
    </row>
    <row r="22" spans="1:18" ht="14.25">
      <c r="A22" s="64"/>
      <c r="B22" s="65" t="s">
        <v>235</v>
      </c>
      <c r="C22" s="588">
        <v>30</v>
      </c>
      <c r="D22" s="589">
        <f t="shared" si="1"/>
        <v>759</v>
      </c>
      <c r="E22" s="590">
        <v>285</v>
      </c>
      <c r="F22" s="590">
        <v>90</v>
      </c>
      <c r="G22" s="590">
        <v>34</v>
      </c>
      <c r="H22" s="590">
        <v>13</v>
      </c>
      <c r="I22" s="590">
        <v>14</v>
      </c>
      <c r="J22" s="590">
        <v>18</v>
      </c>
      <c r="K22" s="590">
        <v>24</v>
      </c>
      <c r="L22" s="590">
        <v>13</v>
      </c>
      <c r="M22" s="590">
        <v>7</v>
      </c>
      <c r="N22" s="590">
        <v>45</v>
      </c>
      <c r="O22" s="590">
        <v>21</v>
      </c>
      <c r="P22" s="590">
        <v>16</v>
      </c>
      <c r="Q22" s="590">
        <v>61</v>
      </c>
      <c r="R22" s="590">
        <v>118</v>
      </c>
    </row>
    <row r="23" spans="1:18" ht="14.25">
      <c r="A23" s="64"/>
      <c r="B23" s="65" t="s">
        <v>236</v>
      </c>
      <c r="C23" s="588">
        <v>26</v>
      </c>
      <c r="D23" s="589">
        <f t="shared" si="1"/>
        <v>2244</v>
      </c>
      <c r="E23" s="590">
        <v>250</v>
      </c>
      <c r="F23" s="590">
        <v>36</v>
      </c>
      <c r="G23" s="590">
        <v>36</v>
      </c>
      <c r="H23" s="590">
        <v>24</v>
      </c>
      <c r="I23" s="590">
        <v>277</v>
      </c>
      <c r="J23" s="590">
        <v>202</v>
      </c>
      <c r="K23" s="590">
        <v>13</v>
      </c>
      <c r="L23" s="590">
        <v>3</v>
      </c>
      <c r="M23" s="590">
        <v>45</v>
      </c>
      <c r="N23" s="590">
        <v>180</v>
      </c>
      <c r="O23" s="590">
        <v>14</v>
      </c>
      <c r="P23" s="590">
        <v>22</v>
      </c>
      <c r="Q23" s="590">
        <v>247</v>
      </c>
      <c r="R23" s="590">
        <v>895</v>
      </c>
    </row>
    <row r="24" spans="1:18" ht="14.25">
      <c r="A24" s="64"/>
      <c r="B24" s="65" t="s">
        <v>237</v>
      </c>
      <c r="C24" s="588">
        <v>15</v>
      </c>
      <c r="D24" s="589">
        <f t="shared" si="1"/>
        <v>173</v>
      </c>
      <c r="E24" s="590">
        <v>54</v>
      </c>
      <c r="F24" s="590">
        <v>27</v>
      </c>
      <c r="G24" s="590">
        <v>13</v>
      </c>
      <c r="H24" s="590">
        <v>50</v>
      </c>
      <c r="I24" s="590">
        <v>6</v>
      </c>
      <c r="J24" s="590">
        <v>2</v>
      </c>
      <c r="K24" s="590">
        <v>1</v>
      </c>
      <c r="L24" s="591" t="s">
        <v>545</v>
      </c>
      <c r="M24" s="591" t="s">
        <v>545</v>
      </c>
      <c r="N24" s="590">
        <v>3</v>
      </c>
      <c r="O24" s="591" t="s">
        <v>545</v>
      </c>
      <c r="P24" s="591" t="s">
        <v>545</v>
      </c>
      <c r="Q24" s="590">
        <v>1</v>
      </c>
      <c r="R24" s="590">
        <v>16</v>
      </c>
    </row>
    <row r="25" spans="1:18" ht="14.25">
      <c r="A25" s="64"/>
      <c r="B25" s="66"/>
      <c r="C25" s="586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7"/>
      <c r="O25" s="587"/>
      <c r="P25" s="587"/>
      <c r="Q25" s="587"/>
      <c r="R25" s="587"/>
    </row>
    <row r="26" spans="1:18" ht="14.25">
      <c r="A26" s="544" t="s">
        <v>238</v>
      </c>
      <c r="B26" s="545"/>
      <c r="C26" s="41">
        <f aca="true" t="shared" si="4" ref="C26:R26">SUM(C27:C34)</f>
        <v>217</v>
      </c>
      <c r="D26" s="41">
        <f t="shared" si="4"/>
        <v>3558</v>
      </c>
      <c r="E26" s="41">
        <f t="shared" si="4"/>
        <v>402</v>
      </c>
      <c r="F26" s="41">
        <f t="shared" si="4"/>
        <v>264</v>
      </c>
      <c r="G26" s="41">
        <f t="shared" si="4"/>
        <v>288</v>
      </c>
      <c r="H26" s="41">
        <f t="shared" si="4"/>
        <v>454</v>
      </c>
      <c r="I26" s="41">
        <f t="shared" si="4"/>
        <v>318</v>
      </c>
      <c r="J26" s="41">
        <f t="shared" si="4"/>
        <v>287</v>
      </c>
      <c r="K26" s="41">
        <f t="shared" si="4"/>
        <v>183</v>
      </c>
      <c r="L26" s="41">
        <f t="shared" si="4"/>
        <v>77</v>
      </c>
      <c r="M26" s="41">
        <f t="shared" si="4"/>
        <v>46</v>
      </c>
      <c r="N26" s="41">
        <f t="shared" si="4"/>
        <v>178</v>
      </c>
      <c r="O26" s="41">
        <f t="shared" si="4"/>
        <v>64</v>
      </c>
      <c r="P26" s="41">
        <f t="shared" si="4"/>
        <v>103</v>
      </c>
      <c r="Q26" s="41">
        <f t="shared" si="4"/>
        <v>248</v>
      </c>
      <c r="R26" s="41">
        <f t="shared" si="4"/>
        <v>646</v>
      </c>
    </row>
    <row r="27" spans="1:18" ht="14.25">
      <c r="A27" s="64"/>
      <c r="B27" s="65" t="s">
        <v>239</v>
      </c>
      <c r="C27" s="588">
        <v>25</v>
      </c>
      <c r="D27" s="589">
        <f t="shared" si="1"/>
        <v>619</v>
      </c>
      <c r="E27" s="590">
        <v>52</v>
      </c>
      <c r="F27" s="590">
        <v>18</v>
      </c>
      <c r="G27" s="590">
        <v>27</v>
      </c>
      <c r="H27" s="590">
        <v>330</v>
      </c>
      <c r="I27" s="590">
        <v>59</v>
      </c>
      <c r="J27" s="590">
        <v>11</v>
      </c>
      <c r="K27" s="590">
        <v>11</v>
      </c>
      <c r="L27" s="591" t="s">
        <v>545</v>
      </c>
      <c r="M27" s="590">
        <v>4</v>
      </c>
      <c r="N27" s="590">
        <v>14</v>
      </c>
      <c r="O27" s="590">
        <v>3</v>
      </c>
      <c r="P27" s="590">
        <v>1</v>
      </c>
      <c r="Q27" s="590">
        <v>23</v>
      </c>
      <c r="R27" s="590">
        <v>66</v>
      </c>
    </row>
    <row r="28" spans="1:18" ht="14.25">
      <c r="A28" s="64"/>
      <c r="B28" s="65" t="s">
        <v>240</v>
      </c>
      <c r="C28" s="588">
        <v>57</v>
      </c>
      <c r="D28" s="589">
        <f t="shared" si="1"/>
        <v>340</v>
      </c>
      <c r="E28" s="590">
        <v>46</v>
      </c>
      <c r="F28" s="590">
        <v>15</v>
      </c>
      <c r="G28" s="590">
        <v>25</v>
      </c>
      <c r="H28" s="590">
        <v>28</v>
      </c>
      <c r="I28" s="590">
        <v>37</v>
      </c>
      <c r="J28" s="590">
        <v>19</v>
      </c>
      <c r="K28" s="590">
        <v>11</v>
      </c>
      <c r="L28" s="590">
        <v>4</v>
      </c>
      <c r="M28" s="590">
        <v>9</v>
      </c>
      <c r="N28" s="590">
        <v>31</v>
      </c>
      <c r="O28" s="590">
        <v>4</v>
      </c>
      <c r="P28" s="590">
        <v>26</v>
      </c>
      <c r="Q28" s="590">
        <v>24</v>
      </c>
      <c r="R28" s="590">
        <v>61</v>
      </c>
    </row>
    <row r="29" spans="1:18" ht="14.25">
      <c r="A29" s="64"/>
      <c r="B29" s="65" t="s">
        <v>241</v>
      </c>
      <c r="C29" s="588">
        <v>86</v>
      </c>
      <c r="D29" s="589">
        <f t="shared" si="1"/>
        <v>1768</v>
      </c>
      <c r="E29" s="590">
        <v>238</v>
      </c>
      <c r="F29" s="590">
        <v>76</v>
      </c>
      <c r="G29" s="590">
        <v>83</v>
      </c>
      <c r="H29" s="590">
        <v>69</v>
      </c>
      <c r="I29" s="590">
        <v>188</v>
      </c>
      <c r="J29" s="590">
        <v>238</v>
      </c>
      <c r="K29" s="590">
        <v>130</v>
      </c>
      <c r="L29" s="590">
        <v>13</v>
      </c>
      <c r="M29" s="590">
        <v>32</v>
      </c>
      <c r="N29" s="590">
        <v>67</v>
      </c>
      <c r="O29" s="590">
        <v>54</v>
      </c>
      <c r="P29" s="590">
        <v>52</v>
      </c>
      <c r="Q29" s="590">
        <v>140</v>
      </c>
      <c r="R29" s="590">
        <v>388</v>
      </c>
    </row>
    <row r="30" spans="1:18" ht="14.25">
      <c r="A30" s="64"/>
      <c r="B30" s="65" t="s">
        <v>242</v>
      </c>
      <c r="C30" s="588">
        <v>8</v>
      </c>
      <c r="D30" s="589">
        <f t="shared" si="1"/>
        <v>177</v>
      </c>
      <c r="E30" s="590">
        <v>15</v>
      </c>
      <c r="F30" s="590">
        <v>30</v>
      </c>
      <c r="G30" s="590">
        <v>40</v>
      </c>
      <c r="H30" s="591" t="s">
        <v>545</v>
      </c>
      <c r="I30" s="591" t="s">
        <v>545</v>
      </c>
      <c r="J30" s="591" t="s">
        <v>545</v>
      </c>
      <c r="K30" s="591" t="s">
        <v>545</v>
      </c>
      <c r="L30" s="590">
        <v>20</v>
      </c>
      <c r="M30" s="591" t="s">
        <v>545</v>
      </c>
      <c r="N30" s="590">
        <v>17</v>
      </c>
      <c r="O30" s="591" t="s">
        <v>545</v>
      </c>
      <c r="P30" s="590">
        <v>20</v>
      </c>
      <c r="Q30" s="591" t="s">
        <v>545</v>
      </c>
      <c r="R30" s="590">
        <v>35</v>
      </c>
    </row>
    <row r="31" spans="1:18" ht="14.25">
      <c r="A31" s="64"/>
      <c r="B31" s="65" t="s">
        <v>243</v>
      </c>
      <c r="C31" s="588">
        <v>10</v>
      </c>
      <c r="D31" s="589">
        <f t="shared" si="1"/>
        <v>40</v>
      </c>
      <c r="E31" s="591" t="s">
        <v>545</v>
      </c>
      <c r="F31" s="590">
        <v>6</v>
      </c>
      <c r="G31" s="590">
        <v>1</v>
      </c>
      <c r="H31" s="590">
        <v>13</v>
      </c>
      <c r="I31" s="590">
        <v>3</v>
      </c>
      <c r="J31" s="590">
        <v>2</v>
      </c>
      <c r="K31" s="591" t="s">
        <v>545</v>
      </c>
      <c r="L31" s="590">
        <v>1</v>
      </c>
      <c r="M31" s="591" t="s">
        <v>545</v>
      </c>
      <c r="N31" s="591" t="s">
        <v>545</v>
      </c>
      <c r="O31" s="590">
        <v>1</v>
      </c>
      <c r="P31" s="591" t="s">
        <v>545</v>
      </c>
      <c r="Q31" s="590">
        <v>9</v>
      </c>
      <c r="R31" s="590">
        <v>4</v>
      </c>
    </row>
    <row r="32" spans="1:18" ht="14.25">
      <c r="A32" s="64"/>
      <c r="B32" s="65" t="s">
        <v>244</v>
      </c>
      <c r="C32" s="588">
        <v>16</v>
      </c>
      <c r="D32" s="589">
        <f t="shared" si="1"/>
        <v>546</v>
      </c>
      <c r="E32" s="590">
        <v>37</v>
      </c>
      <c r="F32" s="590">
        <v>112</v>
      </c>
      <c r="G32" s="590">
        <v>107</v>
      </c>
      <c r="H32" s="590">
        <v>12</v>
      </c>
      <c r="I32" s="590">
        <v>20</v>
      </c>
      <c r="J32" s="590">
        <v>11</v>
      </c>
      <c r="K32" s="590">
        <v>25</v>
      </c>
      <c r="L32" s="590">
        <v>38</v>
      </c>
      <c r="M32" s="590">
        <v>1</v>
      </c>
      <c r="N32" s="590">
        <v>43</v>
      </c>
      <c r="O32" s="591" t="s">
        <v>545</v>
      </c>
      <c r="P32" s="590">
        <v>2</v>
      </c>
      <c r="Q32" s="590">
        <v>50</v>
      </c>
      <c r="R32" s="590">
        <v>88</v>
      </c>
    </row>
    <row r="33" spans="1:18" ht="14.25">
      <c r="A33" s="64"/>
      <c r="B33" s="65" t="s">
        <v>245</v>
      </c>
      <c r="C33" s="588">
        <v>7</v>
      </c>
      <c r="D33" s="589">
        <f t="shared" si="1"/>
        <v>15</v>
      </c>
      <c r="E33" s="590">
        <v>2</v>
      </c>
      <c r="F33" s="590">
        <v>2</v>
      </c>
      <c r="G33" s="590">
        <v>1</v>
      </c>
      <c r="H33" s="591" t="s">
        <v>545</v>
      </c>
      <c r="I33" s="590">
        <v>2</v>
      </c>
      <c r="J33" s="590">
        <v>2</v>
      </c>
      <c r="K33" s="590">
        <v>2</v>
      </c>
      <c r="L33" s="591" t="s">
        <v>545</v>
      </c>
      <c r="M33" s="591" t="s">
        <v>545</v>
      </c>
      <c r="N33" s="590">
        <v>1</v>
      </c>
      <c r="O33" s="591" t="s">
        <v>545</v>
      </c>
      <c r="P33" s="591" t="s">
        <v>545</v>
      </c>
      <c r="Q33" s="591" t="s">
        <v>545</v>
      </c>
      <c r="R33" s="590">
        <v>3</v>
      </c>
    </row>
    <row r="34" spans="1:18" ht="14.25">
      <c r="A34" s="64"/>
      <c r="B34" s="65" t="s">
        <v>246</v>
      </c>
      <c r="C34" s="588">
        <v>8</v>
      </c>
      <c r="D34" s="589">
        <f t="shared" si="1"/>
        <v>53</v>
      </c>
      <c r="E34" s="590">
        <v>12</v>
      </c>
      <c r="F34" s="590">
        <v>5</v>
      </c>
      <c r="G34" s="590">
        <v>4</v>
      </c>
      <c r="H34" s="590">
        <v>2</v>
      </c>
      <c r="I34" s="590">
        <v>9</v>
      </c>
      <c r="J34" s="590">
        <v>4</v>
      </c>
      <c r="K34" s="590">
        <v>4</v>
      </c>
      <c r="L34" s="590">
        <v>1</v>
      </c>
      <c r="M34" s="591" t="s">
        <v>545</v>
      </c>
      <c r="N34" s="590">
        <v>5</v>
      </c>
      <c r="O34" s="590">
        <v>2</v>
      </c>
      <c r="P34" s="590">
        <v>2</v>
      </c>
      <c r="Q34" s="590">
        <v>2</v>
      </c>
      <c r="R34" s="590">
        <v>1</v>
      </c>
    </row>
    <row r="35" spans="1:18" ht="14.25">
      <c r="A35" s="64"/>
      <c r="B35" s="66"/>
      <c r="C35" s="586"/>
      <c r="D35" s="587"/>
      <c r="E35" s="587"/>
      <c r="F35" s="587"/>
      <c r="G35" s="587"/>
      <c r="H35" s="587"/>
      <c r="I35" s="587"/>
      <c r="J35" s="587"/>
      <c r="K35" s="587"/>
      <c r="L35" s="587"/>
      <c r="M35" s="587"/>
      <c r="N35" s="587"/>
      <c r="O35" s="587"/>
      <c r="P35" s="587"/>
      <c r="Q35" s="587"/>
      <c r="R35" s="587"/>
    </row>
    <row r="36" spans="1:25" ht="14.25">
      <c r="A36" s="544" t="s">
        <v>247</v>
      </c>
      <c r="B36" s="545"/>
      <c r="C36" s="41">
        <f aca="true" t="shared" si="5" ref="C36:R36">SUM(C37:C41)</f>
        <v>207</v>
      </c>
      <c r="D36" s="41">
        <f t="shared" si="5"/>
        <v>5689</v>
      </c>
      <c r="E36" s="41">
        <f t="shared" si="5"/>
        <v>1396</v>
      </c>
      <c r="F36" s="41">
        <f t="shared" si="5"/>
        <v>432</v>
      </c>
      <c r="G36" s="41">
        <f t="shared" si="5"/>
        <v>297</v>
      </c>
      <c r="H36" s="41">
        <f t="shared" si="5"/>
        <v>383</v>
      </c>
      <c r="I36" s="41">
        <f t="shared" si="5"/>
        <v>329</v>
      </c>
      <c r="J36" s="41">
        <f t="shared" si="5"/>
        <v>224</v>
      </c>
      <c r="K36" s="41">
        <f t="shared" si="5"/>
        <v>464</v>
      </c>
      <c r="L36" s="41">
        <f t="shared" si="5"/>
        <v>218</v>
      </c>
      <c r="M36" s="41">
        <f t="shared" si="5"/>
        <v>139</v>
      </c>
      <c r="N36" s="41">
        <f t="shared" si="5"/>
        <v>259</v>
      </c>
      <c r="O36" s="41">
        <f t="shared" si="5"/>
        <v>130</v>
      </c>
      <c r="P36" s="41">
        <f t="shared" si="5"/>
        <v>208</v>
      </c>
      <c r="Q36" s="41">
        <f t="shared" si="5"/>
        <v>365</v>
      </c>
      <c r="R36" s="41">
        <f t="shared" si="5"/>
        <v>845</v>
      </c>
      <c r="S36" s="51"/>
      <c r="T36" s="51"/>
      <c r="U36" s="51"/>
      <c r="V36" s="51"/>
      <c r="W36" s="51"/>
      <c r="X36" s="51"/>
      <c r="Y36" s="51"/>
    </row>
    <row r="37" spans="1:25" ht="14.25">
      <c r="A37" s="64"/>
      <c r="B37" s="65" t="s">
        <v>248</v>
      </c>
      <c r="C37" s="588">
        <v>74</v>
      </c>
      <c r="D37" s="589">
        <f t="shared" si="1"/>
        <v>1817</v>
      </c>
      <c r="E37" s="590">
        <v>337</v>
      </c>
      <c r="F37" s="590">
        <v>266</v>
      </c>
      <c r="G37" s="590">
        <v>124</v>
      </c>
      <c r="H37" s="590">
        <v>100</v>
      </c>
      <c r="I37" s="590">
        <v>173</v>
      </c>
      <c r="J37" s="590">
        <v>140</v>
      </c>
      <c r="K37" s="590">
        <v>55</v>
      </c>
      <c r="L37" s="590">
        <v>43</v>
      </c>
      <c r="M37" s="590">
        <v>14</v>
      </c>
      <c r="N37" s="590">
        <v>71</v>
      </c>
      <c r="O37" s="590">
        <v>33</v>
      </c>
      <c r="P37" s="590">
        <v>55</v>
      </c>
      <c r="Q37" s="590">
        <v>173</v>
      </c>
      <c r="R37" s="590">
        <v>233</v>
      </c>
      <c r="S37" s="67"/>
      <c r="T37" s="67"/>
      <c r="U37" s="67"/>
      <c r="V37" s="67"/>
      <c r="W37" s="67"/>
      <c r="X37" s="51"/>
      <c r="Y37" s="51"/>
    </row>
    <row r="38" spans="1:25" ht="14.25">
      <c r="A38" s="64"/>
      <c r="B38" s="65" t="s">
        <v>249</v>
      </c>
      <c r="C38" s="588">
        <v>26</v>
      </c>
      <c r="D38" s="589">
        <f t="shared" si="1"/>
        <v>321</v>
      </c>
      <c r="E38" s="590">
        <v>72</v>
      </c>
      <c r="F38" s="590">
        <v>10</v>
      </c>
      <c r="G38" s="590">
        <v>12</v>
      </c>
      <c r="H38" s="590">
        <v>11</v>
      </c>
      <c r="I38" s="590">
        <v>26</v>
      </c>
      <c r="J38" s="590">
        <v>22</v>
      </c>
      <c r="K38" s="590">
        <v>72</v>
      </c>
      <c r="L38" s="590">
        <v>50</v>
      </c>
      <c r="M38" s="590">
        <v>2</v>
      </c>
      <c r="N38" s="591" t="s">
        <v>545</v>
      </c>
      <c r="O38" s="590">
        <v>13</v>
      </c>
      <c r="P38" s="590">
        <v>4</v>
      </c>
      <c r="Q38" s="590">
        <v>12</v>
      </c>
      <c r="R38" s="590">
        <v>15</v>
      </c>
      <c r="S38" s="67"/>
      <c r="T38" s="67"/>
      <c r="U38" s="67"/>
      <c r="V38" s="67"/>
      <c r="W38" s="67"/>
      <c r="X38" s="51"/>
      <c r="Y38" s="51"/>
    </row>
    <row r="39" spans="1:25" ht="14.25">
      <c r="A39" s="64"/>
      <c r="B39" s="65" t="s">
        <v>250</v>
      </c>
      <c r="C39" s="588">
        <v>24</v>
      </c>
      <c r="D39" s="589">
        <f t="shared" si="1"/>
        <v>863</v>
      </c>
      <c r="E39" s="590">
        <v>169</v>
      </c>
      <c r="F39" s="590">
        <v>86</v>
      </c>
      <c r="G39" s="590">
        <v>101</v>
      </c>
      <c r="H39" s="590">
        <v>63</v>
      </c>
      <c r="I39" s="590">
        <v>22</v>
      </c>
      <c r="J39" s="590">
        <v>25</v>
      </c>
      <c r="K39" s="590">
        <v>67</v>
      </c>
      <c r="L39" s="590">
        <v>42</v>
      </c>
      <c r="M39" s="590">
        <v>39</v>
      </c>
      <c r="N39" s="590">
        <v>68</v>
      </c>
      <c r="O39" s="590">
        <v>29</v>
      </c>
      <c r="P39" s="590">
        <v>51</v>
      </c>
      <c r="Q39" s="590">
        <v>33</v>
      </c>
      <c r="R39" s="590">
        <v>68</v>
      </c>
      <c r="S39" s="67"/>
      <c r="T39" s="67"/>
      <c r="U39" s="67"/>
      <c r="V39" s="67"/>
      <c r="W39" s="67"/>
      <c r="X39" s="51"/>
      <c r="Y39" s="51"/>
    </row>
    <row r="40" spans="1:25" ht="14.25">
      <c r="A40" s="64"/>
      <c r="B40" s="65" t="s">
        <v>251</v>
      </c>
      <c r="C40" s="588">
        <v>28</v>
      </c>
      <c r="D40" s="589">
        <f t="shared" si="1"/>
        <v>259</v>
      </c>
      <c r="E40" s="590">
        <v>37</v>
      </c>
      <c r="F40" s="590">
        <v>13</v>
      </c>
      <c r="G40" s="590">
        <v>18</v>
      </c>
      <c r="H40" s="590">
        <v>17</v>
      </c>
      <c r="I40" s="590">
        <v>23</v>
      </c>
      <c r="J40" s="590">
        <v>21</v>
      </c>
      <c r="K40" s="590">
        <v>36</v>
      </c>
      <c r="L40" s="590">
        <v>8</v>
      </c>
      <c r="M40" s="590">
        <v>4</v>
      </c>
      <c r="N40" s="590">
        <v>7</v>
      </c>
      <c r="O40" s="590">
        <v>3</v>
      </c>
      <c r="P40" s="590">
        <v>18</v>
      </c>
      <c r="Q40" s="590">
        <v>26</v>
      </c>
      <c r="R40" s="590">
        <v>28</v>
      </c>
      <c r="S40" s="67"/>
      <c r="T40" s="67"/>
      <c r="U40" s="67"/>
      <c r="V40" s="67"/>
      <c r="W40" s="67"/>
      <c r="X40" s="51"/>
      <c r="Y40" s="51"/>
    </row>
    <row r="41" spans="1:25" ht="14.25">
      <c r="A41" s="64"/>
      <c r="B41" s="65" t="s">
        <v>252</v>
      </c>
      <c r="C41" s="588">
        <v>55</v>
      </c>
      <c r="D41" s="589">
        <f t="shared" si="1"/>
        <v>2429</v>
      </c>
      <c r="E41" s="590">
        <v>781</v>
      </c>
      <c r="F41" s="590">
        <v>57</v>
      </c>
      <c r="G41" s="590">
        <v>42</v>
      </c>
      <c r="H41" s="590">
        <v>192</v>
      </c>
      <c r="I41" s="590">
        <v>85</v>
      </c>
      <c r="J41" s="590">
        <v>16</v>
      </c>
      <c r="K41" s="590">
        <v>234</v>
      </c>
      <c r="L41" s="590">
        <v>75</v>
      </c>
      <c r="M41" s="590">
        <v>80</v>
      </c>
      <c r="N41" s="590">
        <v>113</v>
      </c>
      <c r="O41" s="590">
        <v>52</v>
      </c>
      <c r="P41" s="590">
        <v>80</v>
      </c>
      <c r="Q41" s="590">
        <v>121</v>
      </c>
      <c r="R41" s="590">
        <v>501</v>
      </c>
      <c r="S41" s="67"/>
      <c r="T41" s="67"/>
      <c r="U41" s="67"/>
      <c r="V41" s="67"/>
      <c r="W41" s="67"/>
      <c r="X41" s="51"/>
      <c r="Y41" s="51"/>
    </row>
    <row r="42" spans="1:25" ht="14.25">
      <c r="A42" s="64"/>
      <c r="B42" s="66"/>
      <c r="C42" s="586"/>
      <c r="D42" s="587"/>
      <c r="E42" s="587"/>
      <c r="F42" s="587"/>
      <c r="G42" s="587"/>
      <c r="H42" s="587"/>
      <c r="I42" s="587"/>
      <c r="J42" s="587"/>
      <c r="K42" s="587"/>
      <c r="L42" s="587"/>
      <c r="M42" s="587"/>
      <c r="N42" s="587"/>
      <c r="O42" s="587"/>
      <c r="P42" s="587"/>
      <c r="Q42" s="587"/>
      <c r="R42" s="587"/>
      <c r="S42" s="68"/>
      <c r="T42" s="68"/>
      <c r="U42" s="51"/>
      <c r="V42" s="51"/>
      <c r="W42" s="51"/>
      <c r="X42" s="51"/>
      <c r="Y42" s="51"/>
    </row>
    <row r="43" spans="1:25" ht="14.25">
      <c r="A43" s="544" t="s">
        <v>253</v>
      </c>
      <c r="B43" s="545"/>
      <c r="C43" s="41">
        <f aca="true" t="shared" si="6" ref="C43:R43">SUM(C44:C47)</f>
        <v>138</v>
      </c>
      <c r="D43" s="41">
        <f t="shared" si="6"/>
        <v>2287</v>
      </c>
      <c r="E43" s="41">
        <f t="shared" si="6"/>
        <v>288</v>
      </c>
      <c r="F43" s="41">
        <f t="shared" si="6"/>
        <v>171</v>
      </c>
      <c r="G43" s="41">
        <f t="shared" si="6"/>
        <v>120</v>
      </c>
      <c r="H43" s="41">
        <f t="shared" si="6"/>
        <v>37</v>
      </c>
      <c r="I43" s="41">
        <f t="shared" si="6"/>
        <v>99</v>
      </c>
      <c r="J43" s="41">
        <f t="shared" si="6"/>
        <v>105</v>
      </c>
      <c r="K43" s="41">
        <f t="shared" si="6"/>
        <v>150</v>
      </c>
      <c r="L43" s="41">
        <f t="shared" si="6"/>
        <v>46</v>
      </c>
      <c r="M43" s="41">
        <f t="shared" si="6"/>
        <v>30</v>
      </c>
      <c r="N43" s="41">
        <f t="shared" si="6"/>
        <v>129</v>
      </c>
      <c r="O43" s="41">
        <f t="shared" si="6"/>
        <v>43</v>
      </c>
      <c r="P43" s="41">
        <f t="shared" si="6"/>
        <v>88</v>
      </c>
      <c r="Q43" s="41">
        <f t="shared" si="6"/>
        <v>497</v>
      </c>
      <c r="R43" s="41">
        <f t="shared" si="6"/>
        <v>484</v>
      </c>
      <c r="S43" s="51"/>
      <c r="T43" s="51"/>
      <c r="U43" s="51"/>
      <c r="V43" s="51"/>
      <c r="W43" s="51"/>
      <c r="X43" s="51"/>
      <c r="Y43" s="51"/>
    </row>
    <row r="44" spans="1:18" ht="14.25">
      <c r="A44" s="51"/>
      <c r="B44" s="65" t="s">
        <v>254</v>
      </c>
      <c r="C44" s="588">
        <v>37</v>
      </c>
      <c r="D44" s="589">
        <f t="shared" si="1"/>
        <v>874</v>
      </c>
      <c r="E44" s="590">
        <v>126</v>
      </c>
      <c r="F44" s="590">
        <v>52</v>
      </c>
      <c r="G44" s="590">
        <v>55</v>
      </c>
      <c r="H44" s="590">
        <v>9</v>
      </c>
      <c r="I44" s="590">
        <v>46</v>
      </c>
      <c r="J44" s="590">
        <v>55</v>
      </c>
      <c r="K44" s="590">
        <v>53</v>
      </c>
      <c r="L44" s="590">
        <v>20</v>
      </c>
      <c r="M44" s="590">
        <v>5</v>
      </c>
      <c r="N44" s="590">
        <v>64</v>
      </c>
      <c r="O44" s="590">
        <v>21</v>
      </c>
      <c r="P44" s="590">
        <v>20</v>
      </c>
      <c r="Q44" s="590">
        <v>171</v>
      </c>
      <c r="R44" s="590">
        <v>177</v>
      </c>
    </row>
    <row r="45" spans="1:18" ht="14.25">
      <c r="A45" s="51"/>
      <c r="B45" s="65" t="s">
        <v>255</v>
      </c>
      <c r="C45" s="588">
        <v>22</v>
      </c>
      <c r="D45" s="589">
        <f t="shared" si="1"/>
        <v>445</v>
      </c>
      <c r="E45" s="590">
        <v>39</v>
      </c>
      <c r="F45" s="590">
        <v>24</v>
      </c>
      <c r="G45" s="590">
        <v>24</v>
      </c>
      <c r="H45" s="590">
        <v>1</v>
      </c>
      <c r="I45" s="590">
        <v>8</v>
      </c>
      <c r="J45" s="590">
        <v>10</v>
      </c>
      <c r="K45" s="590">
        <v>18</v>
      </c>
      <c r="L45" s="590">
        <v>2</v>
      </c>
      <c r="M45" s="590">
        <v>13</v>
      </c>
      <c r="N45" s="590">
        <v>13</v>
      </c>
      <c r="O45" s="590">
        <v>6</v>
      </c>
      <c r="P45" s="590">
        <v>18</v>
      </c>
      <c r="Q45" s="590">
        <v>223</v>
      </c>
      <c r="R45" s="590">
        <v>46</v>
      </c>
    </row>
    <row r="46" spans="1:18" ht="14.25">
      <c r="A46" s="51"/>
      <c r="B46" s="65" t="s">
        <v>256</v>
      </c>
      <c r="C46" s="588">
        <v>50</v>
      </c>
      <c r="D46" s="589">
        <f t="shared" si="1"/>
        <v>702</v>
      </c>
      <c r="E46" s="590">
        <v>70</v>
      </c>
      <c r="F46" s="590">
        <v>67</v>
      </c>
      <c r="G46" s="590">
        <v>27</v>
      </c>
      <c r="H46" s="590">
        <v>25</v>
      </c>
      <c r="I46" s="590">
        <v>38</v>
      </c>
      <c r="J46" s="590">
        <v>29</v>
      </c>
      <c r="K46" s="590">
        <v>60</v>
      </c>
      <c r="L46" s="590">
        <v>19</v>
      </c>
      <c r="M46" s="590">
        <v>12</v>
      </c>
      <c r="N46" s="590">
        <v>33</v>
      </c>
      <c r="O46" s="590">
        <v>12</v>
      </c>
      <c r="P46" s="590">
        <v>41</v>
      </c>
      <c r="Q46" s="590">
        <v>53</v>
      </c>
      <c r="R46" s="590">
        <v>216</v>
      </c>
    </row>
    <row r="47" spans="1:18" ht="14.25">
      <c r="A47" s="51"/>
      <c r="B47" s="65" t="s">
        <v>257</v>
      </c>
      <c r="C47" s="588">
        <v>29</v>
      </c>
      <c r="D47" s="589">
        <f t="shared" si="1"/>
        <v>266</v>
      </c>
      <c r="E47" s="590">
        <v>53</v>
      </c>
      <c r="F47" s="590">
        <v>28</v>
      </c>
      <c r="G47" s="590">
        <v>14</v>
      </c>
      <c r="H47" s="590">
        <v>2</v>
      </c>
      <c r="I47" s="590">
        <v>7</v>
      </c>
      <c r="J47" s="590">
        <v>11</v>
      </c>
      <c r="K47" s="590">
        <v>19</v>
      </c>
      <c r="L47" s="590">
        <v>5</v>
      </c>
      <c r="M47" s="591" t="s">
        <v>545</v>
      </c>
      <c r="N47" s="590">
        <v>19</v>
      </c>
      <c r="O47" s="590">
        <v>4</v>
      </c>
      <c r="P47" s="590">
        <v>9</v>
      </c>
      <c r="Q47" s="590">
        <v>50</v>
      </c>
      <c r="R47" s="590">
        <v>45</v>
      </c>
    </row>
    <row r="48" spans="1:18" ht="14.25">
      <c r="A48" s="51"/>
      <c r="B48" s="66"/>
      <c r="C48" s="586"/>
      <c r="D48" s="587"/>
      <c r="E48" s="587"/>
      <c r="F48" s="587"/>
      <c r="G48" s="587"/>
      <c r="H48" s="587"/>
      <c r="I48" s="587"/>
      <c r="J48" s="587"/>
      <c r="K48" s="587"/>
      <c r="L48" s="587"/>
      <c r="M48" s="587"/>
      <c r="N48" s="587"/>
      <c r="O48" s="587"/>
      <c r="P48" s="587"/>
      <c r="Q48" s="587"/>
      <c r="R48" s="587"/>
    </row>
    <row r="49" spans="1:18" ht="14.25">
      <c r="A49" s="544" t="s">
        <v>258</v>
      </c>
      <c r="B49" s="545"/>
      <c r="C49" s="41">
        <f aca="true" t="shared" si="7" ref="C49:R49">SUM(C50:C55)</f>
        <v>121</v>
      </c>
      <c r="D49" s="41">
        <f t="shared" si="7"/>
        <v>2616</v>
      </c>
      <c r="E49" s="41">
        <f t="shared" si="7"/>
        <v>279</v>
      </c>
      <c r="F49" s="41">
        <f t="shared" si="7"/>
        <v>160</v>
      </c>
      <c r="G49" s="41">
        <f t="shared" si="7"/>
        <v>219</v>
      </c>
      <c r="H49" s="41">
        <f t="shared" si="7"/>
        <v>98</v>
      </c>
      <c r="I49" s="41">
        <f t="shared" si="7"/>
        <v>163</v>
      </c>
      <c r="J49" s="41">
        <f t="shared" si="7"/>
        <v>107</v>
      </c>
      <c r="K49" s="41">
        <f t="shared" si="7"/>
        <v>167</v>
      </c>
      <c r="L49" s="41">
        <f t="shared" si="7"/>
        <v>44</v>
      </c>
      <c r="M49" s="41">
        <f t="shared" si="7"/>
        <v>160</v>
      </c>
      <c r="N49" s="41">
        <f t="shared" si="7"/>
        <v>180</v>
      </c>
      <c r="O49" s="41">
        <f t="shared" si="7"/>
        <v>38</v>
      </c>
      <c r="P49" s="41">
        <f t="shared" si="7"/>
        <v>147</v>
      </c>
      <c r="Q49" s="41">
        <f t="shared" si="7"/>
        <v>472</v>
      </c>
      <c r="R49" s="41">
        <f t="shared" si="7"/>
        <v>382</v>
      </c>
    </row>
    <row r="50" spans="1:18" ht="14.25">
      <c r="A50" s="64"/>
      <c r="B50" s="65" t="s">
        <v>259</v>
      </c>
      <c r="C50" s="588">
        <v>16</v>
      </c>
      <c r="D50" s="589">
        <f t="shared" si="1"/>
        <v>119</v>
      </c>
      <c r="E50" s="590">
        <v>27</v>
      </c>
      <c r="F50" s="590">
        <v>5</v>
      </c>
      <c r="G50" s="590">
        <v>11</v>
      </c>
      <c r="H50" s="590">
        <v>2</v>
      </c>
      <c r="I50" s="590">
        <v>38</v>
      </c>
      <c r="J50" s="590">
        <v>3</v>
      </c>
      <c r="K50" s="590">
        <v>2</v>
      </c>
      <c r="L50" s="590">
        <v>1</v>
      </c>
      <c r="M50" s="591" t="s">
        <v>545</v>
      </c>
      <c r="N50" s="590">
        <v>7</v>
      </c>
      <c r="O50" s="590">
        <v>2</v>
      </c>
      <c r="P50" s="590">
        <v>4</v>
      </c>
      <c r="Q50" s="590">
        <v>4</v>
      </c>
      <c r="R50" s="590">
        <v>13</v>
      </c>
    </row>
    <row r="51" spans="1:18" ht="14.25">
      <c r="A51" s="64"/>
      <c r="B51" s="65" t="s">
        <v>260</v>
      </c>
      <c r="C51" s="588">
        <v>17</v>
      </c>
      <c r="D51" s="589">
        <f t="shared" si="1"/>
        <v>521</v>
      </c>
      <c r="E51" s="590">
        <v>35</v>
      </c>
      <c r="F51" s="590">
        <v>38</v>
      </c>
      <c r="G51" s="590">
        <v>10</v>
      </c>
      <c r="H51" s="590">
        <v>7</v>
      </c>
      <c r="I51" s="590">
        <v>46</v>
      </c>
      <c r="J51" s="590">
        <v>30</v>
      </c>
      <c r="K51" s="590">
        <v>10</v>
      </c>
      <c r="L51" s="590">
        <v>13</v>
      </c>
      <c r="M51" s="590">
        <v>8</v>
      </c>
      <c r="N51" s="590">
        <v>4</v>
      </c>
      <c r="O51" s="590">
        <v>7</v>
      </c>
      <c r="P51" s="590">
        <v>21</v>
      </c>
      <c r="Q51" s="590">
        <v>56</v>
      </c>
      <c r="R51" s="590">
        <v>236</v>
      </c>
    </row>
    <row r="52" spans="1:18" ht="14.25">
      <c r="A52" s="64"/>
      <c r="B52" s="65" t="s">
        <v>261</v>
      </c>
      <c r="C52" s="588">
        <v>29</v>
      </c>
      <c r="D52" s="589">
        <f t="shared" si="1"/>
        <v>472</v>
      </c>
      <c r="E52" s="590">
        <v>31</v>
      </c>
      <c r="F52" s="590">
        <v>24</v>
      </c>
      <c r="G52" s="590">
        <v>68</v>
      </c>
      <c r="H52" s="590">
        <v>27</v>
      </c>
      <c r="I52" s="590">
        <v>62</v>
      </c>
      <c r="J52" s="590">
        <v>22</v>
      </c>
      <c r="K52" s="590">
        <v>8</v>
      </c>
      <c r="L52" s="590">
        <v>6</v>
      </c>
      <c r="M52" s="590">
        <v>8</v>
      </c>
      <c r="N52" s="590">
        <v>24</v>
      </c>
      <c r="O52" s="590">
        <v>6</v>
      </c>
      <c r="P52" s="590">
        <v>36</v>
      </c>
      <c r="Q52" s="590">
        <v>62</v>
      </c>
      <c r="R52" s="590">
        <v>88</v>
      </c>
    </row>
    <row r="53" spans="1:18" ht="14.25">
      <c r="A53" s="64"/>
      <c r="B53" s="65" t="s">
        <v>262</v>
      </c>
      <c r="C53" s="588">
        <v>30</v>
      </c>
      <c r="D53" s="589">
        <f t="shared" si="1"/>
        <v>503</v>
      </c>
      <c r="E53" s="590">
        <v>38</v>
      </c>
      <c r="F53" s="590">
        <v>51</v>
      </c>
      <c r="G53" s="590">
        <v>41</v>
      </c>
      <c r="H53" s="590">
        <v>39</v>
      </c>
      <c r="I53" s="590">
        <v>7</v>
      </c>
      <c r="J53" s="590">
        <v>19</v>
      </c>
      <c r="K53" s="590">
        <v>8</v>
      </c>
      <c r="L53" s="590">
        <v>3</v>
      </c>
      <c r="M53" s="590">
        <v>5</v>
      </c>
      <c r="N53" s="590">
        <v>50</v>
      </c>
      <c r="O53" s="590">
        <v>4</v>
      </c>
      <c r="P53" s="590">
        <v>35</v>
      </c>
      <c r="Q53" s="590">
        <v>170</v>
      </c>
      <c r="R53" s="590">
        <v>33</v>
      </c>
    </row>
    <row r="54" spans="1:18" ht="14.25">
      <c r="A54" s="64"/>
      <c r="B54" s="65" t="s">
        <v>263</v>
      </c>
      <c r="C54" s="588">
        <v>14</v>
      </c>
      <c r="D54" s="589">
        <f t="shared" si="1"/>
        <v>46</v>
      </c>
      <c r="E54" s="590">
        <v>24</v>
      </c>
      <c r="F54" s="590">
        <v>6</v>
      </c>
      <c r="G54" s="591" t="s">
        <v>545</v>
      </c>
      <c r="H54" s="591" t="s">
        <v>545</v>
      </c>
      <c r="I54" s="590">
        <v>1</v>
      </c>
      <c r="J54" s="590">
        <v>2</v>
      </c>
      <c r="K54" s="590">
        <v>3</v>
      </c>
      <c r="L54" s="591" t="s">
        <v>545</v>
      </c>
      <c r="M54" s="591" t="s">
        <v>545</v>
      </c>
      <c r="N54" s="591" t="s">
        <v>545</v>
      </c>
      <c r="O54" s="591" t="s">
        <v>545</v>
      </c>
      <c r="P54" s="591" t="s">
        <v>545</v>
      </c>
      <c r="Q54" s="590">
        <v>6</v>
      </c>
      <c r="R54" s="590">
        <v>4</v>
      </c>
    </row>
    <row r="55" spans="1:18" ht="14.25">
      <c r="A55" s="64"/>
      <c r="B55" s="65" t="s">
        <v>264</v>
      </c>
      <c r="C55" s="588">
        <v>15</v>
      </c>
      <c r="D55" s="589">
        <f t="shared" si="1"/>
        <v>955</v>
      </c>
      <c r="E55" s="590">
        <v>124</v>
      </c>
      <c r="F55" s="590">
        <v>36</v>
      </c>
      <c r="G55" s="590">
        <v>89</v>
      </c>
      <c r="H55" s="590">
        <v>23</v>
      </c>
      <c r="I55" s="590">
        <v>9</v>
      </c>
      <c r="J55" s="590">
        <v>31</v>
      </c>
      <c r="K55" s="590">
        <v>136</v>
      </c>
      <c r="L55" s="590">
        <v>21</v>
      </c>
      <c r="M55" s="590">
        <v>139</v>
      </c>
      <c r="N55" s="590">
        <v>95</v>
      </c>
      <c r="O55" s="590">
        <v>19</v>
      </c>
      <c r="P55" s="590">
        <v>51</v>
      </c>
      <c r="Q55" s="590">
        <v>174</v>
      </c>
      <c r="R55" s="590">
        <v>8</v>
      </c>
    </row>
    <row r="56" spans="1:18" ht="14.25">
      <c r="A56" s="64"/>
      <c r="B56" s="66"/>
      <c r="C56" s="586"/>
      <c r="D56" s="587"/>
      <c r="E56" s="587"/>
      <c r="F56" s="587"/>
      <c r="G56" s="587"/>
      <c r="H56" s="587"/>
      <c r="I56" s="587"/>
      <c r="J56" s="587"/>
      <c r="K56" s="587"/>
      <c r="L56" s="587"/>
      <c r="M56" s="587"/>
      <c r="N56" s="587"/>
      <c r="O56" s="587"/>
      <c r="P56" s="587"/>
      <c r="Q56" s="587"/>
      <c r="R56" s="587"/>
    </row>
    <row r="57" spans="1:18" ht="14.25">
      <c r="A57" s="544" t="s">
        <v>265</v>
      </c>
      <c r="B57" s="545"/>
      <c r="C57" s="41">
        <f aca="true" t="shared" si="8" ref="C57:R57">SUM(C58:C61)</f>
        <v>142</v>
      </c>
      <c r="D57" s="41">
        <f t="shared" si="8"/>
        <v>6635</v>
      </c>
      <c r="E57" s="41">
        <f t="shared" si="8"/>
        <v>1575</v>
      </c>
      <c r="F57" s="41">
        <f t="shared" si="8"/>
        <v>428</v>
      </c>
      <c r="G57" s="41">
        <f t="shared" si="8"/>
        <v>863</v>
      </c>
      <c r="H57" s="41">
        <f t="shared" si="8"/>
        <v>186</v>
      </c>
      <c r="I57" s="41">
        <f t="shared" si="8"/>
        <v>155</v>
      </c>
      <c r="J57" s="41">
        <f t="shared" si="8"/>
        <v>145</v>
      </c>
      <c r="K57" s="41">
        <f t="shared" si="8"/>
        <v>148</v>
      </c>
      <c r="L57" s="41">
        <f t="shared" si="8"/>
        <v>107</v>
      </c>
      <c r="M57" s="41">
        <f t="shared" si="8"/>
        <v>147</v>
      </c>
      <c r="N57" s="41">
        <f t="shared" si="8"/>
        <v>441</v>
      </c>
      <c r="O57" s="41">
        <f t="shared" si="8"/>
        <v>131</v>
      </c>
      <c r="P57" s="41">
        <f t="shared" si="8"/>
        <v>403</v>
      </c>
      <c r="Q57" s="41">
        <f t="shared" si="8"/>
        <v>739</v>
      </c>
      <c r="R57" s="41">
        <f t="shared" si="8"/>
        <v>1167</v>
      </c>
    </row>
    <row r="58" spans="1:18" ht="14.25">
      <c r="A58" s="64"/>
      <c r="B58" s="65" t="s">
        <v>266</v>
      </c>
      <c r="C58" s="588">
        <v>41</v>
      </c>
      <c r="D58" s="589">
        <f t="shared" si="1"/>
        <v>1546</v>
      </c>
      <c r="E58" s="590">
        <v>351</v>
      </c>
      <c r="F58" s="590">
        <v>49</v>
      </c>
      <c r="G58" s="590">
        <v>46</v>
      </c>
      <c r="H58" s="590">
        <v>43</v>
      </c>
      <c r="I58" s="590">
        <v>83</v>
      </c>
      <c r="J58" s="590">
        <v>27</v>
      </c>
      <c r="K58" s="590">
        <v>18</v>
      </c>
      <c r="L58" s="590">
        <v>23</v>
      </c>
      <c r="M58" s="590">
        <v>44</v>
      </c>
      <c r="N58" s="590">
        <v>99</v>
      </c>
      <c r="O58" s="590">
        <v>14</v>
      </c>
      <c r="P58" s="590">
        <v>188</v>
      </c>
      <c r="Q58" s="590">
        <v>241</v>
      </c>
      <c r="R58" s="590">
        <v>320</v>
      </c>
    </row>
    <row r="59" spans="1:18" ht="14.25">
      <c r="A59" s="64"/>
      <c r="B59" s="65" t="s">
        <v>267</v>
      </c>
      <c r="C59" s="588">
        <v>44</v>
      </c>
      <c r="D59" s="589">
        <f t="shared" si="1"/>
        <v>2469</v>
      </c>
      <c r="E59" s="590">
        <v>709</v>
      </c>
      <c r="F59" s="590">
        <v>187</v>
      </c>
      <c r="G59" s="590">
        <v>275</v>
      </c>
      <c r="H59" s="590">
        <v>61</v>
      </c>
      <c r="I59" s="590">
        <v>36</v>
      </c>
      <c r="J59" s="590">
        <v>24</v>
      </c>
      <c r="K59" s="590">
        <v>32</v>
      </c>
      <c r="L59" s="590">
        <v>22</v>
      </c>
      <c r="M59" s="590">
        <v>53</v>
      </c>
      <c r="N59" s="590">
        <v>154</v>
      </c>
      <c r="O59" s="590">
        <v>49</v>
      </c>
      <c r="P59" s="590">
        <v>54</v>
      </c>
      <c r="Q59" s="590">
        <v>348</v>
      </c>
      <c r="R59" s="590">
        <v>465</v>
      </c>
    </row>
    <row r="60" spans="1:18" ht="14.25">
      <c r="A60" s="64"/>
      <c r="B60" s="65" t="s">
        <v>268</v>
      </c>
      <c r="C60" s="588">
        <v>43</v>
      </c>
      <c r="D60" s="589">
        <f t="shared" si="1"/>
        <v>2311</v>
      </c>
      <c r="E60" s="590">
        <v>477</v>
      </c>
      <c r="F60" s="590">
        <v>179</v>
      </c>
      <c r="G60" s="590">
        <v>510</v>
      </c>
      <c r="H60" s="590">
        <v>75</v>
      </c>
      <c r="I60" s="590">
        <v>16</v>
      </c>
      <c r="J60" s="590">
        <v>65</v>
      </c>
      <c r="K60" s="590">
        <v>88</v>
      </c>
      <c r="L60" s="590">
        <v>45</v>
      </c>
      <c r="M60" s="590">
        <v>47</v>
      </c>
      <c r="N60" s="590">
        <v>181</v>
      </c>
      <c r="O60" s="590">
        <v>63</v>
      </c>
      <c r="P60" s="590">
        <v>150</v>
      </c>
      <c r="Q60" s="590">
        <v>105</v>
      </c>
      <c r="R60" s="590">
        <v>310</v>
      </c>
    </row>
    <row r="61" spans="1:18" ht="14.25">
      <c r="A61" s="64"/>
      <c r="B61" s="65" t="s">
        <v>269</v>
      </c>
      <c r="C61" s="588">
        <v>14</v>
      </c>
      <c r="D61" s="589">
        <f t="shared" si="1"/>
        <v>309</v>
      </c>
      <c r="E61" s="590">
        <v>38</v>
      </c>
      <c r="F61" s="590">
        <v>13</v>
      </c>
      <c r="G61" s="590">
        <v>32</v>
      </c>
      <c r="H61" s="590">
        <v>7</v>
      </c>
      <c r="I61" s="590">
        <v>20</v>
      </c>
      <c r="J61" s="590">
        <v>29</v>
      </c>
      <c r="K61" s="590">
        <v>10</v>
      </c>
      <c r="L61" s="590">
        <v>17</v>
      </c>
      <c r="M61" s="590">
        <v>3</v>
      </c>
      <c r="N61" s="590">
        <v>7</v>
      </c>
      <c r="O61" s="590">
        <v>5</v>
      </c>
      <c r="P61" s="590">
        <v>11</v>
      </c>
      <c r="Q61" s="590">
        <v>45</v>
      </c>
      <c r="R61" s="590">
        <v>72</v>
      </c>
    </row>
    <row r="62" spans="1:18" ht="14.25">
      <c r="A62" s="64"/>
      <c r="B62" s="66"/>
      <c r="C62" s="586"/>
      <c r="D62" s="587"/>
      <c r="E62" s="587"/>
      <c r="F62" s="587"/>
      <c r="G62" s="587"/>
      <c r="H62" s="587"/>
      <c r="I62" s="587"/>
      <c r="J62" s="587"/>
      <c r="K62" s="587"/>
      <c r="L62" s="587"/>
      <c r="M62" s="587"/>
      <c r="N62" s="587"/>
      <c r="O62" s="587"/>
      <c r="P62" s="587"/>
      <c r="Q62" s="587"/>
      <c r="R62" s="587"/>
    </row>
    <row r="63" spans="1:18" ht="14.25">
      <c r="A63" s="544" t="s">
        <v>270</v>
      </c>
      <c r="B63" s="545"/>
      <c r="C63" s="41">
        <f aca="true" t="shared" si="9" ref="C63:R63">SUM(C64)</f>
        <v>26</v>
      </c>
      <c r="D63" s="41">
        <f t="shared" si="9"/>
        <v>825</v>
      </c>
      <c r="E63" s="41">
        <f t="shared" si="9"/>
        <v>105</v>
      </c>
      <c r="F63" s="41">
        <f t="shared" si="9"/>
        <v>15</v>
      </c>
      <c r="G63" s="41">
        <f t="shared" si="9"/>
        <v>27</v>
      </c>
      <c r="H63" s="41">
        <f t="shared" si="9"/>
        <v>18</v>
      </c>
      <c r="I63" s="41">
        <f t="shared" si="9"/>
        <v>29</v>
      </c>
      <c r="J63" s="41">
        <f t="shared" si="9"/>
        <v>25</v>
      </c>
      <c r="K63" s="41">
        <f t="shared" si="9"/>
        <v>25</v>
      </c>
      <c r="L63" s="41">
        <f t="shared" si="9"/>
        <v>2</v>
      </c>
      <c r="M63" s="41">
        <f t="shared" si="9"/>
        <v>9</v>
      </c>
      <c r="N63" s="41">
        <f t="shared" si="9"/>
        <v>23</v>
      </c>
      <c r="O63" s="41">
        <f t="shared" si="9"/>
        <v>6</v>
      </c>
      <c r="P63" s="41">
        <f t="shared" si="9"/>
        <v>13</v>
      </c>
      <c r="Q63" s="41">
        <f t="shared" si="9"/>
        <v>327</v>
      </c>
      <c r="R63" s="41">
        <f t="shared" si="9"/>
        <v>201</v>
      </c>
    </row>
    <row r="64" spans="1:18" ht="14.25">
      <c r="A64" s="69"/>
      <c r="B64" s="70" t="s">
        <v>271</v>
      </c>
      <c r="C64" s="592">
        <v>26</v>
      </c>
      <c r="D64" s="593">
        <f t="shared" si="1"/>
        <v>825</v>
      </c>
      <c r="E64" s="594">
        <v>105</v>
      </c>
      <c r="F64" s="594">
        <v>15</v>
      </c>
      <c r="G64" s="594">
        <v>27</v>
      </c>
      <c r="H64" s="594">
        <v>18</v>
      </c>
      <c r="I64" s="594">
        <v>29</v>
      </c>
      <c r="J64" s="594">
        <v>25</v>
      </c>
      <c r="K64" s="594">
        <v>25</v>
      </c>
      <c r="L64" s="594">
        <v>2</v>
      </c>
      <c r="M64" s="594">
        <v>9</v>
      </c>
      <c r="N64" s="594">
        <v>23</v>
      </c>
      <c r="O64" s="594">
        <v>6</v>
      </c>
      <c r="P64" s="594">
        <v>13</v>
      </c>
      <c r="Q64" s="594">
        <v>327</v>
      </c>
      <c r="R64" s="594">
        <v>201</v>
      </c>
    </row>
    <row r="65" spans="1:40" ht="14.25">
      <c r="A65" s="68" t="s">
        <v>377</v>
      </c>
      <c r="B65" s="51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</row>
    <row r="66" spans="1:39" ht="14.25">
      <c r="A66" s="57" t="s">
        <v>515</v>
      </c>
      <c r="B66" s="57"/>
      <c r="C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</row>
    <row r="67" spans="1:39" ht="14.25">
      <c r="A67" s="56" t="s">
        <v>376</v>
      </c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</row>
    <row r="68" spans="1:39" ht="14.25">
      <c r="A68" s="56" t="s">
        <v>348</v>
      </c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</row>
    <row r="69" spans="19:39" ht="14.25"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</row>
  </sheetData>
  <sheetProtection/>
  <mergeCells count="22">
    <mergeCell ref="J4:R4"/>
    <mergeCell ref="A14:B14"/>
    <mergeCell ref="A15:B15"/>
    <mergeCell ref="A4:B5"/>
    <mergeCell ref="C4:C5"/>
    <mergeCell ref="A6:B6"/>
    <mergeCell ref="A26:B26"/>
    <mergeCell ref="A63:B63"/>
    <mergeCell ref="A36:B36"/>
    <mergeCell ref="A43:B43"/>
    <mergeCell ref="A49:B49"/>
    <mergeCell ref="A57:B57"/>
    <mergeCell ref="A2:R2"/>
    <mergeCell ref="D4:I4"/>
    <mergeCell ref="A17:B17"/>
    <mergeCell ref="A20:B20"/>
    <mergeCell ref="A8:B8"/>
    <mergeCell ref="A9:B9"/>
    <mergeCell ref="A10:B10"/>
    <mergeCell ref="A11:B11"/>
    <mergeCell ref="A12:B12"/>
    <mergeCell ref="A13:B13"/>
  </mergeCells>
  <printOptions/>
  <pageMargins left="1.3779527559055118" right="0.7874015748031497" top="0.984251968503937" bottom="0.984251968503937" header="0.5118110236220472" footer="0.5118110236220472"/>
  <pageSetup fitToHeight="1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2012-03-06T05:30:16Z</cp:lastPrinted>
  <dcterms:created xsi:type="dcterms:W3CDTF">1998-03-25T08:29:28Z</dcterms:created>
  <dcterms:modified xsi:type="dcterms:W3CDTF">2012-05-28T06:16:39Z</dcterms:modified>
  <cp:category/>
  <cp:version/>
  <cp:contentType/>
  <cp:contentStatus/>
</cp:coreProperties>
</file>