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35" windowHeight="5985" activeTab="6"/>
  </bookViews>
  <sheets>
    <sheet name="36" sheetId="1" r:id="rId1"/>
    <sheet name="38" sheetId="2" r:id="rId2"/>
    <sheet name="40" sheetId="3" r:id="rId3"/>
    <sheet name="42" sheetId="4" r:id="rId4"/>
    <sheet name="44" sheetId="5" r:id="rId5"/>
    <sheet name="46" sheetId="6" r:id="rId6"/>
    <sheet name="48" sheetId="7" r:id="rId7"/>
  </sheets>
  <definedNames/>
  <calcPr fullCalcOnLoad="1"/>
</workbook>
</file>

<file path=xl/sharedStrings.xml><?xml version="1.0" encoding="utf-8"?>
<sst xmlns="http://schemas.openxmlformats.org/spreadsheetml/2006/main" count="1685" uniqueCount="473">
  <si>
    <t>（単位：戸）</t>
  </si>
  <si>
    <t>年　　次</t>
  </si>
  <si>
    <t>総　　　農　　　家　　　数</t>
  </si>
  <si>
    <t>販　　　売　　　農　　　家</t>
  </si>
  <si>
    <t>自　　給　　的　　農　　家</t>
  </si>
  <si>
    <t>総　数</t>
  </si>
  <si>
    <t>専　業</t>
  </si>
  <si>
    <t>計</t>
  </si>
  <si>
    <t>第１種</t>
  </si>
  <si>
    <t>第２種</t>
  </si>
  <si>
    <t>県計</t>
  </si>
  <si>
    <t>金沢市</t>
  </si>
  <si>
    <t>七尾市</t>
  </si>
  <si>
    <t>小松市</t>
  </si>
  <si>
    <t>資料　北陸農政局統計部「石川農林水産統計年報（農林編）」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</si>
  <si>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</si>
  <si>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</si>
  <si>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</si>
  <si>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</si>
  <si>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</si>
  <si>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</si>
  <si>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</si>
  <si>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</si>
  <si>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兼　　　　業　　　　農　　　　家</t>
  </si>
  <si>
    <t>根上町</t>
  </si>
  <si>
    <t>第１種兼業農家</t>
  </si>
  <si>
    <t>第２種兼業農家</t>
  </si>
  <si>
    <t>寺井町</t>
  </si>
  <si>
    <t>辰口町</t>
  </si>
  <si>
    <t>川北町</t>
  </si>
  <si>
    <t>石川郡</t>
  </si>
  <si>
    <t>美川町</t>
  </si>
  <si>
    <t>注１　各年の数値は１月１日現在。ただし、平成12年は２月１日現在「農林業センサス」数値。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</si>
  <si>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</si>
  <si>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</si>
  <si>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</si>
  <si>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</si>
  <si>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</si>
  <si>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</si>
  <si>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</si>
  <si>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</si>
  <si>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</si>
  <si>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</si>
  <si>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</si>
  <si>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0.5ha未満</t>
  </si>
  <si>
    <t>0.5～1.0</t>
  </si>
  <si>
    <t>3.0～5.0</t>
  </si>
  <si>
    <t>5.0ha以上</t>
  </si>
  <si>
    <t>宇ノ気町</t>
  </si>
  <si>
    <t>内灘町</t>
  </si>
  <si>
    <t>羽咋郡</t>
  </si>
  <si>
    <t>富来町</t>
  </si>
  <si>
    <t>志雄町</t>
  </si>
  <si>
    <t>志賀町</t>
  </si>
  <si>
    <t>　２　平成12年値以外は、ラウンドのため計と内訳が合わない場合がある。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</si>
  <si>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</si>
  <si>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</si>
  <si>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</si>
  <si>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</si>
  <si>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</si>
  <si>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</si>
  <si>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</si>
  <si>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</si>
  <si>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</si>
  <si>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農　　家　　人　　口</t>
  </si>
  <si>
    <t>農　業　就　業　人　口</t>
  </si>
  <si>
    <t>基 幹 的 農 業 従 事 者</t>
  </si>
  <si>
    <t>穴水町</t>
  </si>
  <si>
    <t>男</t>
  </si>
  <si>
    <t>女</t>
  </si>
  <si>
    <t>門前町</t>
  </si>
  <si>
    <t>能都町</t>
  </si>
  <si>
    <t>柳田村</t>
  </si>
  <si>
    <t>珠洲郡</t>
  </si>
  <si>
    <t>内浦町</t>
  </si>
  <si>
    <t>36 農  業</t>
  </si>
  <si>
    <t>農  業 37</t>
  </si>
  <si>
    <t>５　　　農　　　　　　　　　　　　　　　業</t>
  </si>
  <si>
    <t>２３　　農 家 数 及 び 農 家 人 口</t>
  </si>
  <si>
    <t>２４　　市 　　 町 　　 村 　　 別 　　 農 　　 家 　　 数</t>
  </si>
  <si>
    <t>（１）　総　　　　農　　　　家　　</t>
  </si>
  <si>
    <t>市町村別</t>
  </si>
  <si>
    <t xml:space="preserve">販　　　　売　　　　農　　　　家 </t>
  </si>
  <si>
    <t>自給的農家</t>
  </si>
  <si>
    <t>計</t>
  </si>
  <si>
    <t>兼　　　　　　　業</t>
  </si>
  <si>
    <t>注1　　各年の数値は１月１日現在。ただし、平成12年は２月１日現在「農林業センサス」数値。</t>
  </si>
  <si>
    <t>２３　　農 家 数 及 び 農 家 人 口（つ づ き）</t>
  </si>
  <si>
    <t>（２）　専   兼   業   別   農   家   数（販 売 農 家）</t>
  </si>
  <si>
    <t>販　 売 　農　 家</t>
  </si>
  <si>
    <t>専　 業　 農　 家</t>
  </si>
  <si>
    <t>２３　　農 家 数 及 び 農 家 人 口（つ づ き）</t>
  </si>
  <si>
    <t>（３）　経営耕地面積規模別農家数（販売農家）</t>
  </si>
  <si>
    <r>
      <t>1.</t>
    </r>
    <r>
      <rPr>
        <sz val="12"/>
        <rFont val="ＭＳ 明朝"/>
        <family val="1"/>
      </rPr>
      <t>0～1.5</t>
    </r>
  </si>
  <si>
    <r>
      <t>1.</t>
    </r>
    <r>
      <rPr>
        <sz val="12"/>
        <rFont val="ＭＳ 明朝"/>
        <family val="1"/>
      </rPr>
      <t>5～2.0</t>
    </r>
  </si>
  <si>
    <r>
      <t>2</t>
    </r>
    <r>
      <rPr>
        <sz val="12"/>
        <rFont val="ＭＳ 明朝"/>
        <family val="1"/>
      </rPr>
      <t>.0～2.5</t>
    </r>
  </si>
  <si>
    <r>
      <t>2</t>
    </r>
    <r>
      <rPr>
        <sz val="12"/>
        <rFont val="ＭＳ 明朝"/>
        <family val="1"/>
      </rPr>
      <t>.5～3.0</t>
    </r>
  </si>
  <si>
    <t>（４）　農  家  人  口  及  び  農  業  労  働  力（販売農家）</t>
  </si>
  <si>
    <t>（単位：人）</t>
  </si>
  <si>
    <r>
      <t>資料　石川県統計情報室「2</t>
    </r>
    <r>
      <rPr>
        <sz val="12"/>
        <rFont val="ＭＳ 明朝"/>
        <family val="1"/>
      </rPr>
      <t>000年世界農林業センサス」</t>
    </r>
  </si>
  <si>
    <t>農  業 39</t>
  </si>
  <si>
    <t>２４　　市 　　町　 　村　 　別　 　農　 　家　 　数（つづき）</t>
  </si>
  <si>
    <t>（単位：人）</t>
  </si>
  <si>
    <t>市町村別</t>
  </si>
  <si>
    <t>総　数</t>
  </si>
  <si>
    <t>販　　　　　　売　　　　　　農　　　　　　家</t>
  </si>
  <si>
    <t>例　外　　　規　定</t>
  </si>
  <si>
    <t>0.1～</t>
  </si>
  <si>
    <t>例外規定販売農家</t>
  </si>
  <si>
    <t>0.5～</t>
  </si>
  <si>
    <t>1.0～</t>
  </si>
  <si>
    <t>1.5～</t>
  </si>
  <si>
    <t>2.0～</t>
  </si>
  <si>
    <t>2.5～</t>
  </si>
  <si>
    <t>3.0～</t>
  </si>
  <si>
    <t>4.0～</t>
  </si>
  <si>
    <t>5.0～</t>
  </si>
  <si>
    <t>10.0ha</t>
  </si>
  <si>
    <t>0.1ha</t>
  </si>
  <si>
    <t>県　計</t>
  </si>
  <si>
    <t>0.3ha</t>
  </si>
  <si>
    <t>未満</t>
  </si>
  <si>
    <t>1.0</t>
  </si>
  <si>
    <t>2.0</t>
  </si>
  <si>
    <t>2.5</t>
  </si>
  <si>
    <t>3.0</t>
  </si>
  <si>
    <t>4.0</t>
  </si>
  <si>
    <t>5.0</t>
  </si>
  <si>
    <t>10.0</t>
  </si>
  <si>
    <t>―</t>
  </si>
  <si>
    <t>注　１）の農家人口は、原則として住居と生計を共にしている農家の「世帯員数」であり、出かせぎに出ている人は含めるが、勉学、就職のため</t>
  </si>
  <si>
    <t>　　　　よそに独立して住んでいる者は除く。</t>
  </si>
  <si>
    <t xml:space="preserve">    ２）の農業就業人口とは、満15歳以上の農家世帯員のうち、「農業のみに従事した世帯員」及び「農業と兼業の双方に従事したが、</t>
  </si>
  <si>
    <t>　　　　農業従事日数の方が多い世帯員」のことをいう。</t>
  </si>
  <si>
    <t>　  ３）の基幹的農業従事者とは、農業に主として従事した世帯員（農業就業人口）のうち普段の主な状態が「仕事に従事した者」のことをいう。</t>
  </si>
  <si>
    <t>38 農  業</t>
  </si>
  <si>
    <t>市町村別</t>
  </si>
  <si>
    <t>自給的農家</t>
  </si>
  <si>
    <t>　　農　　家　　人　　口　　１）</t>
  </si>
  <si>
    <t>　　農　業　就　業　人　口　２）</t>
  </si>
  <si>
    <r>
      <t>基 幹 的 農 業 従 事 者 数</t>
    </r>
    <r>
      <rPr>
        <sz val="12"/>
        <rFont val="ＭＳ 明朝"/>
        <family val="1"/>
      </rPr>
      <t>　３）</t>
    </r>
  </si>
  <si>
    <t>0.3～</t>
  </si>
  <si>
    <r>
      <t xml:space="preserve">以 </t>
    </r>
    <r>
      <rPr>
        <sz val="12"/>
        <rFont val="ＭＳ 明朝"/>
        <family val="1"/>
      </rPr>
      <t xml:space="preserve"> 上</t>
    </r>
  </si>
  <si>
    <t>40 農  業</t>
  </si>
  <si>
    <t>農  業 41</t>
  </si>
  <si>
    <t>（単位：ａ）</t>
  </si>
  <si>
    <t>（単位：事業体）</t>
  </si>
  <si>
    <t>採草地　　　　　　・　　　　　　放牧地</t>
  </si>
  <si>
    <t>総事業　　　　　体　数</t>
  </si>
  <si>
    <t>牧草地　　　　　経営体</t>
  </si>
  <si>
    <t>その他</t>
  </si>
  <si>
    <t>総　　数</t>
  </si>
  <si>
    <t>田</t>
  </si>
  <si>
    <t>畑</t>
  </si>
  <si>
    <t>保有山林</t>
  </si>
  <si>
    <t>法　　　　　　　人</t>
  </si>
  <si>
    <r>
      <t>国・地方　　　公</t>
    </r>
    <r>
      <rPr>
        <sz val="12"/>
        <rFont val="ＭＳ 明朝"/>
        <family val="1"/>
      </rPr>
      <t>共団体</t>
    </r>
  </si>
  <si>
    <r>
      <t>非 法</t>
    </r>
    <r>
      <rPr>
        <sz val="12"/>
        <rFont val="ＭＳ 明朝"/>
        <family val="1"/>
      </rPr>
      <t xml:space="preserve"> 人</t>
    </r>
  </si>
  <si>
    <t>果樹園</t>
  </si>
  <si>
    <t>茶　園</t>
  </si>
  <si>
    <t>その他</t>
  </si>
  <si>
    <t>小　計</t>
  </si>
  <si>
    <t>農事組合　　　　法　　人</t>
  </si>
  <si>
    <t>その他の　　法　　人</t>
  </si>
  <si>
    <t>任意組合、数戸共有、その他</t>
  </si>
  <si>
    <t>の農業団体</t>
  </si>
  <si>
    <t>輪島市</t>
  </si>
  <si>
    <r>
      <t>資料　農林水産省統計情報部「</t>
    </r>
    <r>
      <rPr>
        <sz val="12"/>
        <rFont val="ＭＳ 明朝"/>
        <family val="1"/>
      </rPr>
      <t>2000年世界農林業センサス」石川県統計書（農業編）</t>
    </r>
  </si>
  <si>
    <r>
      <t>　　　石川県統計情報室「2</t>
    </r>
    <r>
      <rPr>
        <sz val="12"/>
        <rFont val="ＭＳ 明朝"/>
        <family val="1"/>
      </rPr>
      <t>000年世界農林業センサス」</t>
    </r>
  </si>
  <si>
    <t>経　　　　　　営　　　　　　耕　　　　　　地</t>
  </si>
  <si>
    <t>農 家 の</t>
  </si>
  <si>
    <t>市町村別</t>
  </si>
  <si>
    <t>経　　　営　　　目　　　的　　　が　　　販　　　売</t>
  </si>
  <si>
    <t>　　樹　　　　園　　　　地</t>
  </si>
  <si>
    <t>（ｈａ）</t>
  </si>
  <si>
    <t>会　社</t>
  </si>
  <si>
    <t>農協・その他</t>
  </si>
  <si>
    <r>
      <t>資料　農林水産省統計情報部「</t>
    </r>
    <r>
      <rPr>
        <sz val="12"/>
        <rFont val="ＭＳ 明朝"/>
        <family val="1"/>
      </rPr>
      <t>2000年世界農林業センサス」石川県統計書（林業編）、</t>
    </r>
  </si>
  <si>
    <t>（単位：ｔ）</t>
  </si>
  <si>
    <t>年次及び　　市町村別</t>
  </si>
  <si>
    <t>米</t>
  </si>
  <si>
    <t>小　　　　　　　　麦</t>
  </si>
  <si>
    <t>六　　条　　大　　麦</t>
  </si>
  <si>
    <t>作付面積</t>
  </si>
  <si>
    <t>10ａ当たり　　　　収　　　量</t>
  </si>
  <si>
    <t>収 穫 量</t>
  </si>
  <si>
    <t>収穫量</t>
  </si>
  <si>
    <t>kg</t>
  </si>
  <si>
    <t>麦　　　類</t>
  </si>
  <si>
    <t>小　　麦</t>
  </si>
  <si>
    <t>六条大麦</t>
  </si>
  <si>
    <t>ｘ</t>
  </si>
  <si>
    <t>い　も　類</t>
  </si>
  <si>
    <t>かんしょ</t>
  </si>
  <si>
    <t>…</t>
  </si>
  <si>
    <t>-</t>
  </si>
  <si>
    <t>-</t>
  </si>
  <si>
    <t>豆　　　類</t>
  </si>
  <si>
    <t>大　　豆</t>
  </si>
  <si>
    <t>小　　豆</t>
  </si>
  <si>
    <t>野　　　菜</t>
  </si>
  <si>
    <t>だいこん</t>
  </si>
  <si>
    <t>かぶ</t>
  </si>
  <si>
    <t>にんじん</t>
  </si>
  <si>
    <t>ごぼう</t>
  </si>
  <si>
    <t>れんこん</t>
  </si>
  <si>
    <t>さといも</t>
  </si>
  <si>
    <t>やまのいも</t>
  </si>
  <si>
    <t>はくさい</t>
  </si>
  <si>
    <t>キャベツ</t>
  </si>
  <si>
    <t>ほうれんそう</t>
  </si>
  <si>
    <t>ねぎ</t>
  </si>
  <si>
    <t>たまねぎ</t>
  </si>
  <si>
    <t>なす</t>
  </si>
  <si>
    <t>トマト</t>
  </si>
  <si>
    <t>きゅうり</t>
  </si>
  <si>
    <t>かぼちゃ</t>
  </si>
  <si>
    <t>ピーマン</t>
  </si>
  <si>
    <t>さやえんどう</t>
  </si>
  <si>
    <t>えだまめ</t>
  </si>
  <si>
    <t>さやいんげん</t>
  </si>
  <si>
    <t>いちご</t>
  </si>
  <si>
    <t>すいか</t>
  </si>
  <si>
    <t>メロン</t>
  </si>
  <si>
    <t>レタス</t>
  </si>
  <si>
    <t>ブロッコリー</t>
  </si>
  <si>
    <t>たけのこ</t>
  </si>
  <si>
    <t>果　　　樹</t>
  </si>
  <si>
    <t>り ん ご</t>
  </si>
  <si>
    <t>ぶどう</t>
  </si>
  <si>
    <t>日本なし</t>
  </si>
  <si>
    <t>もも</t>
  </si>
  <si>
    <t>うめ</t>
  </si>
  <si>
    <t>かき</t>
  </si>
  <si>
    <t>くり</t>
  </si>
  <si>
    <t>キウイフルーツ</t>
  </si>
  <si>
    <t>工芸農作物</t>
  </si>
  <si>
    <t>葉たばこ</t>
  </si>
  <si>
    <t>茶（未乾燥）</t>
  </si>
  <si>
    <t>注１　四捨五入の関係で計と内訳が一致しない場合がある。　</t>
  </si>
  <si>
    <r>
      <t>　２　スイートコーンは、1</t>
    </r>
    <r>
      <rPr>
        <sz val="12"/>
        <rFont val="ＭＳ 明朝"/>
        <family val="1"/>
      </rPr>
      <t>1年産までの「未成熟とうもろこし」を名称変更したものである。</t>
    </r>
  </si>
  <si>
    <t>資料　北陸農政局統計部「石川作物統計」及び「石川県における青果物の生産と流通」</t>
  </si>
  <si>
    <t>注　郡計（平均）は、該当町村分を単純に積み上げ又は平均したものである。</t>
  </si>
  <si>
    <t>資料　北陸農政局統計部「石川作物統計」</t>
  </si>
  <si>
    <t>42 農  業</t>
  </si>
  <si>
    <t>農  業 43</t>
  </si>
  <si>
    <t>２７　　農　 作 　物 　収　 穫　 量</t>
  </si>
  <si>
    <t>２８　　市 町 村 別 米、小 麦 及 び 大 麦 収 穫 量</t>
  </si>
  <si>
    <t>（単位:ha、ｔ）</t>
  </si>
  <si>
    <t>農　    作    　物</t>
  </si>
  <si>
    <t>米</t>
  </si>
  <si>
    <t>x</t>
  </si>
  <si>
    <t>x</t>
  </si>
  <si>
    <t>金　沢　市</t>
  </si>
  <si>
    <t>ばれいしょ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</si>
  <si>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</si>
  <si>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</si>
  <si>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</si>
  <si>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</si>
  <si>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</si>
  <si>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</si>
  <si>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</si>
  <si>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スイートコーン</t>
  </si>
  <si>
    <t>（単位：台）</t>
  </si>
  <si>
    <t>年　　  次</t>
  </si>
  <si>
    <t>乳　用　牛</t>
  </si>
  <si>
    <t>肉　用　牛</t>
  </si>
  <si>
    <t>豚</t>
  </si>
  <si>
    <t>採　卵　鶏</t>
  </si>
  <si>
    <t>ブロイラー</t>
  </si>
  <si>
    <t>動力耕うん機・農用トラクター</t>
  </si>
  <si>
    <t>動　力　　　防除機</t>
  </si>
  <si>
    <t>乗 用 型</t>
  </si>
  <si>
    <t>動　力　　　田植機</t>
  </si>
  <si>
    <t>バインダー</t>
  </si>
  <si>
    <r>
      <t>自脱型　　ｺ</t>
    </r>
    <r>
      <rPr>
        <sz val="12"/>
        <rFont val="ＭＳ 明朝"/>
        <family val="1"/>
      </rPr>
      <t>ﾝﾊﾞｲﾝ</t>
    </r>
  </si>
  <si>
    <t>米麦用　　乾燥機</t>
  </si>
  <si>
    <r>
      <t>歩 行</t>
    </r>
    <r>
      <rPr>
        <sz val="12"/>
        <rFont val="ＭＳ 明朝"/>
        <family val="1"/>
      </rPr>
      <t xml:space="preserve"> 型</t>
    </r>
  </si>
  <si>
    <t>15馬力未満</t>
  </si>
  <si>
    <r>
      <t>15</t>
    </r>
    <r>
      <rPr>
        <sz val="12"/>
        <rFont val="ＭＳ 明朝"/>
        <family val="1"/>
      </rPr>
      <t xml:space="preserve"> ～ 30</t>
    </r>
  </si>
  <si>
    <t>30馬力以上</t>
  </si>
  <si>
    <t>（頭）</t>
  </si>
  <si>
    <t>（千羽）</t>
  </si>
  <si>
    <t>X</t>
  </si>
  <si>
    <t>注　採卵鶏には、種鶏を含めていない。</t>
  </si>
  <si>
    <t>（kg）</t>
  </si>
  <si>
    <t>（ｔ）</t>
  </si>
  <si>
    <t>注　一羽当たり産卵量は、産卵量を成鶏めす羽数で除した値である。</t>
  </si>
  <si>
    <t>生 産 量</t>
  </si>
  <si>
    <t>移 入 量</t>
  </si>
  <si>
    <t>移 出 量</t>
  </si>
  <si>
    <t>飲用牛乳等</t>
  </si>
  <si>
    <t>そ　の　他</t>
  </si>
  <si>
    <t>44 農  業</t>
  </si>
  <si>
    <t>農  業 45</t>
  </si>
  <si>
    <t>２９　　家　畜　飼　養　頭　羽　数(各年２月１日現在）</t>
  </si>
  <si>
    <t>市町村別</t>
  </si>
  <si>
    <t>３０　　成  鶏  め  す  羽  数  及  び  産  卵  量</t>
  </si>
  <si>
    <t>成  鶏  め  す  羽  数</t>
  </si>
  <si>
    <t>一 羽 当 た り 産 卵 量</t>
  </si>
  <si>
    <t>産　　　   卵　 　　  量</t>
  </si>
  <si>
    <t>３１　　生　乳　生　産　量　及　び　用　途　別　処　理　量</t>
  </si>
  <si>
    <t>処　　　　    理　    　　　量</t>
  </si>
  <si>
    <r>
      <t>乳 製</t>
    </r>
    <r>
      <rPr>
        <sz val="12"/>
        <rFont val="ＭＳ 明朝"/>
        <family val="1"/>
      </rPr>
      <t xml:space="preserve"> 品</t>
    </r>
  </si>
  <si>
    <t>（販売農家１戸当たり平均）</t>
  </si>
  <si>
    <t>（単位：千円）</t>
  </si>
  <si>
    <t>項　　　　　　目</t>
  </si>
  <si>
    <t>経　　　営　　　耕　　　地　　　規　　　模　　　別</t>
  </si>
  <si>
    <t>0.5 ha 未満</t>
  </si>
  <si>
    <t>0.5 ～ 1.0</t>
  </si>
  <si>
    <t>1.0 ～ 1.5</t>
  </si>
  <si>
    <t>1.5 ～ 2.0</t>
  </si>
  <si>
    <t>概　　　況</t>
  </si>
  <si>
    <t>年始め世帯員（人）</t>
  </si>
  <si>
    <t>経営耕地面積（ａ）</t>
  </si>
  <si>
    <t>農業労働時間（時間）</t>
  </si>
  <si>
    <t>農業固定資本額（千円）</t>
  </si>
  <si>
    <t>うち 農機具資本額</t>
  </si>
  <si>
    <t>農　家　経　済　の　総　括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</si>
  <si>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</si>
  <si>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</si>
  <si>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</si>
  <si>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</si>
  <si>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</si>
  <si>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</si>
  <si>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</si>
  <si>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</si>
  <si>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年金・被贈等の収入</t>
  </si>
  <si>
    <t>可 処 分 所 得</t>
  </si>
  <si>
    <t>家   計   費</t>
  </si>
  <si>
    <t>農家経済余剰</t>
  </si>
  <si>
    <r>
      <t>現金</t>
    </r>
    <r>
      <rPr>
        <sz val="12"/>
        <rFont val="ＭＳ 明朝"/>
        <family val="1"/>
      </rPr>
      <t>収支の総括</t>
    </r>
  </si>
  <si>
    <t>年始め手持ち現金</t>
  </si>
  <si>
    <t>年内収入</t>
  </si>
  <si>
    <t>経常的収入</t>
  </si>
  <si>
    <t>財産的収入</t>
  </si>
  <si>
    <t>年内支出</t>
  </si>
  <si>
    <t>経常的支出</t>
  </si>
  <si>
    <t>財産的支出</t>
  </si>
  <si>
    <t>資産分割による増減・不突合等</t>
  </si>
  <si>
    <t>年末手持ち現金</t>
  </si>
  <si>
    <r>
      <t>生活</t>
    </r>
    <r>
      <rPr>
        <sz val="12"/>
        <rFont val="ＭＳ 明朝"/>
        <family val="1"/>
      </rPr>
      <t>水準</t>
    </r>
  </si>
  <si>
    <t>世帯員１人当たり家計費</t>
  </si>
  <si>
    <t>エンゲル係数（％）</t>
  </si>
  <si>
    <t>…</t>
  </si>
  <si>
    <t>平均消費性向（％）</t>
  </si>
  <si>
    <t>注１　農機具資本額には農用自動車を含む。</t>
  </si>
  <si>
    <t>　２　エンゲル係数については、平成12年から家計費の内訳の把握を廃止したことから掲載しない。</t>
  </si>
  <si>
    <t>　３　経営耕地規模別の結果は、調査農家数が少ないので、おおよその傾向をみる程度に利用されたい。</t>
  </si>
  <si>
    <t>46 農  業</t>
  </si>
  <si>
    <t>農  業 47</t>
  </si>
  <si>
    <t>３３　　農　　　　　家　　　　　経　　　　　済</t>
  </si>
  <si>
    <t>（１）　農　　　家　　　経　　　済　　　の　　　総　　　括</t>
  </si>
  <si>
    <r>
      <t>2</t>
    </r>
    <r>
      <rPr>
        <sz val="12"/>
        <rFont val="ＭＳ 明朝"/>
        <family val="1"/>
      </rPr>
      <t>.0 ～ 3.0</t>
    </r>
  </si>
  <si>
    <t>3.0 ha 以上</t>
  </si>
  <si>
    <t>３３　　農　　　家　　　経　　　済（つづき）</t>
  </si>
  <si>
    <t>（２）　農　業　粗　収　益　及　び　農　業　経　営　費</t>
  </si>
  <si>
    <t>（３）　農 外 収 入、租 税 公 課 諸 負 担 及 び 家 計 費</t>
  </si>
  <si>
    <t>(単位：千円)</t>
  </si>
  <si>
    <t>項　　　　　　　目</t>
  </si>
  <si>
    <t>合　　　　　計</t>
  </si>
  <si>
    <r>
      <t>農</t>
    </r>
    <r>
      <rPr>
        <sz val="12"/>
        <rFont val="ＭＳ 明朝"/>
        <family val="1"/>
      </rPr>
      <t xml:space="preserve">  外  収  入</t>
    </r>
  </si>
  <si>
    <r>
      <t>農 業</t>
    </r>
    <r>
      <rPr>
        <sz val="12"/>
        <rFont val="ＭＳ 明朝"/>
        <family val="1"/>
      </rPr>
      <t xml:space="preserve"> 粗 収 益</t>
    </r>
  </si>
  <si>
    <t>う　ち　現　金</t>
  </si>
  <si>
    <t>作　物　収　入</t>
  </si>
  <si>
    <t>農外事業等の収入</t>
  </si>
  <si>
    <t>稲　　　　作</t>
  </si>
  <si>
    <t>林 業 収 入</t>
  </si>
  <si>
    <t>麦　　　　作</t>
  </si>
  <si>
    <t>水産業収入</t>
  </si>
  <si>
    <t>商工鉱業等収入</t>
  </si>
  <si>
    <t>い　も　　類</t>
  </si>
  <si>
    <t>農外雑収入</t>
  </si>
  <si>
    <t>野　　　　菜</t>
  </si>
  <si>
    <t>果　　　　樹</t>
  </si>
  <si>
    <t>被用労賃</t>
  </si>
  <si>
    <t>給料・俸給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</si>
  <si>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</si>
  <si>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</si>
  <si>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</si>
  <si>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</si>
  <si>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</si>
  <si>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</si>
  <si>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合　　　　計</t>
  </si>
  <si>
    <t>県　　　　　税</t>
  </si>
  <si>
    <t>市  町  村  税</t>
  </si>
  <si>
    <r>
      <t>農</t>
    </r>
    <r>
      <rPr>
        <sz val="12"/>
        <rFont val="ＭＳ 明朝"/>
        <family val="1"/>
      </rPr>
      <t xml:space="preserve">  業  経  営  費</t>
    </r>
  </si>
  <si>
    <t>公 課 諸 負 担</t>
  </si>
  <si>
    <t>うち減価償却費</t>
  </si>
  <si>
    <t>農業雇用労賃</t>
  </si>
  <si>
    <t>種苗・苗木・蚕種</t>
  </si>
  <si>
    <r>
      <t xml:space="preserve">家 </t>
    </r>
    <r>
      <rPr>
        <sz val="12"/>
        <rFont val="ＭＳ 明朝"/>
        <family val="1"/>
      </rPr>
      <t xml:space="preserve">   計    費</t>
    </r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</si>
  <si>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</si>
  <si>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</si>
  <si>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</si>
  <si>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</si>
  <si>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</si>
  <si>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</si>
  <si>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諸材料加工原料</t>
  </si>
  <si>
    <t>家計光熱・水道料</t>
  </si>
  <si>
    <t>光　熱　動　力</t>
  </si>
  <si>
    <t>家具・家事用品費</t>
  </si>
  <si>
    <t>農機具・農用自動車等</t>
  </si>
  <si>
    <t>被服及び履物費</t>
  </si>
  <si>
    <t>農用建物維持修繕</t>
  </si>
  <si>
    <t>保 健 医 療 費</t>
  </si>
  <si>
    <t>賃借料及び料金</t>
  </si>
  <si>
    <t>交 通 通 信 費</t>
  </si>
  <si>
    <t>土地改良水利費</t>
  </si>
  <si>
    <t>教　　育　　費</t>
  </si>
  <si>
    <t>そ　　の　　他</t>
  </si>
  <si>
    <t xml:space="preserve">教 養 娯 楽 費 </t>
  </si>
  <si>
    <t>注１　「光熱動力」には、農用自動車に使用したガソリン・オイル等の燃料代を含む。</t>
  </si>
  <si>
    <t>雑　　　　　費</t>
  </si>
  <si>
    <t>　２　「農機具・農用自動車等」には、農用自動車の修繕、任意保険料などの維持費及び減価償却費、</t>
  </si>
  <si>
    <t>臨　　時　　費</t>
  </si>
  <si>
    <t xml:space="preserve">     農業被服費を含む。</t>
  </si>
  <si>
    <t>注　　平成12年調査から、家計費の内訳についての調査を取り止めた。</t>
  </si>
  <si>
    <t>48 農　業</t>
  </si>
  <si>
    <t>農　業 49</t>
  </si>
  <si>
    <t>－</t>
  </si>
  <si>
    <t>豆類</t>
  </si>
  <si>
    <t>事業以外の収入</t>
  </si>
  <si>
    <t>―</t>
  </si>
  <si>
    <t>―</t>
  </si>
  <si>
    <t xml:space="preserve">  2　  平成12年値以外は、ラウンドのため計と内訳が合わない場合がある。</t>
  </si>
  <si>
    <t>資料　 北陸農政局統計部「石川農林水産統計年報（農林編）」</t>
  </si>
  <si>
    <t>平成11年</t>
  </si>
  <si>
    <t xml:space="preserve">  2 　平成12年値以外は、ラウンドのため計と内訳が合わない場合がある。</t>
  </si>
  <si>
    <t>　　   農業を主とし兼業を従とする農家をいい、第２種兼業農家とは、兼業を主とし農業を従とする農家をいう。</t>
  </si>
  <si>
    <t>　  　 自営兼業に従事した者をいう。）がいる農家をいい、専業農家とは、それらの者がいない農家をいう。兼業農家のうち第１種兼業農家とは、</t>
  </si>
  <si>
    <t>　２   兼業農家とは、世帯員の中に自家の農業以外の仕事に従事した者（年間30日以上雇用兼業に従事するか、又は、年間15万円以上の売上げのある</t>
  </si>
  <si>
    <t>注１  「2000年世界農林業センサス」では、経営耕地面積が10アール以上あるか、又は、農産物販売金額が15万円以上のものを農家として調査した。</t>
  </si>
  <si>
    <t>（１）　販 売 農 家（専 兼 業 別）、自 給 的 農 家 別 農 家 数（ 平 成12年２月１日現在）</t>
  </si>
  <si>
    <t>（２）　経 営 耕 地 面 積 規 模 別 農 家 数（ 平成12年２月１日現在）</t>
  </si>
  <si>
    <t>　    たとえば、温室栽培を営む農家などは良い例である。</t>
  </si>
  <si>
    <t>注　  例外規定農家とは、経営耕地面積が10アール未満か全くなくても、過去１年間の農産物販売金額が15万円以上あった農家をいう。</t>
  </si>
  <si>
    <t>（３）　農 家 人 口 、 農 業 就 業 人 口 及 び 基 幹 的 農 業 従 事 者 数 （販売農家）（平成12年２月１日現在）</t>
  </si>
  <si>
    <t>注　  樹園地の内訳の果樹園、茶園、その他は販売農家のみの面積であり、したがって、樹園地の計とは一致しない。</t>
  </si>
  <si>
    <t>平成11年</t>
  </si>
  <si>
    <t>３２　　市町村別農業用機械所有台数（販売農家）（平成12年2月1日現在）</t>
  </si>
  <si>
    <t>ｽﾋﾟｰﾄﾞｽﾌﾟﾚｲﾔｰ</t>
  </si>
  <si>
    <t>２５　　市 町 村 別 経 営 耕 地 面 積（平成12年２月１日現在）</t>
  </si>
  <si>
    <t>２６　　市町村別農家以外農業事業体数（平成12年２月１日現在）</t>
  </si>
  <si>
    <t>平 成 11 年</t>
  </si>
  <si>
    <t>12    年</t>
  </si>
  <si>
    <t>13    年</t>
  </si>
  <si>
    <t>14    年</t>
  </si>
  <si>
    <t>15    年</t>
  </si>
  <si>
    <t xml:space="preserve">    12</t>
  </si>
  <si>
    <t xml:space="preserve">    13</t>
  </si>
  <si>
    <t xml:space="preserve">    14</t>
  </si>
  <si>
    <t xml:space="preserve">    15</t>
  </si>
  <si>
    <t>12   年</t>
  </si>
  <si>
    <t>13   年</t>
  </si>
  <si>
    <t>14   年</t>
  </si>
  <si>
    <t>15   年</t>
  </si>
  <si>
    <t>平 成 11 年</t>
  </si>
  <si>
    <t>12  年</t>
  </si>
  <si>
    <t>13  年</t>
  </si>
  <si>
    <t>14  年</t>
  </si>
  <si>
    <t>15  年</t>
  </si>
  <si>
    <t>―</t>
  </si>
  <si>
    <t>―</t>
  </si>
  <si>
    <t>-</t>
  </si>
  <si>
    <t>-</t>
  </si>
  <si>
    <t>-</t>
  </si>
  <si>
    <t>-</t>
  </si>
  <si>
    <t>-</t>
  </si>
  <si>
    <t>-</t>
  </si>
  <si>
    <t>-</t>
  </si>
  <si>
    <t>-</t>
  </si>
  <si>
    <t>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</si>
</sst>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#,##0_ "/>
    <numFmt numFmtId="185" formatCode="0.00_ "/>
    <numFmt numFmtId="186" formatCode="\(#,##0.00\)"/>
    <numFmt numFmtId="187" formatCode="#,##0.0_ "/>
    <numFmt numFmtId="188" formatCode="#,##0.00_ ;[Red]\-#,##0.00\ "/>
  </numFmts>
  <fonts count="5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 quotePrefix="1">
      <alignment horizontal="center"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37" fontId="12" fillId="0" borderId="20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14" fillId="0" borderId="27" xfId="0" applyFont="1" applyFill="1" applyBorder="1" applyAlignment="1" applyProtection="1">
      <alignment vertical="center"/>
      <protection/>
    </xf>
    <xf numFmtId="0" fontId="14" fillId="0" borderId="29" xfId="0" applyFont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12" fillId="0" borderId="16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1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11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182" fontId="0" fillId="0" borderId="14" xfId="0" applyNumberFormat="1" applyFont="1" applyFill="1" applyBorder="1" applyAlignment="1" applyProtection="1">
      <alignment vertical="center"/>
      <protection/>
    </xf>
    <xf numFmtId="183" fontId="0" fillId="0" borderId="14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>
      <alignment vertical="center"/>
    </xf>
    <xf numFmtId="38" fontId="7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top"/>
    </xf>
    <xf numFmtId="38" fontId="7" fillId="0" borderId="0" xfId="0" applyNumberFormat="1" applyFont="1" applyFill="1" applyAlignment="1">
      <alignment horizontal="right"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vertical="center"/>
      <protection/>
    </xf>
    <xf numFmtId="185" fontId="0" fillId="0" borderId="14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Alignment="1">
      <alignment vertical="center"/>
    </xf>
    <xf numFmtId="38" fontId="0" fillId="0" borderId="16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 applyProtection="1">
      <alignment horizontal="distributed" vertical="center"/>
      <protection/>
    </xf>
    <xf numFmtId="180" fontId="0" fillId="0" borderId="16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38" fontId="0" fillId="0" borderId="18" xfId="0" applyNumberFormat="1" applyFont="1" applyFill="1" applyBorder="1" applyAlignment="1" applyProtection="1">
      <alignment horizontal="left" vertical="center"/>
      <protection/>
    </xf>
    <xf numFmtId="38" fontId="0" fillId="0" borderId="19" xfId="0" applyNumberFormat="1" applyFont="1" applyFill="1" applyBorder="1" applyAlignment="1" applyProtection="1">
      <alignment horizontal="left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4" fontId="0" fillId="0" borderId="14" xfId="0" applyNumberFormat="1" applyFont="1" applyFill="1" applyBorder="1" applyAlignment="1" applyProtection="1">
      <alignment vertical="center"/>
      <protection/>
    </xf>
    <xf numFmtId="38" fontId="0" fillId="0" borderId="16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vertical="center"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184" fontId="0" fillId="0" borderId="0" xfId="0" applyNumberFormat="1" applyFont="1" applyFill="1" applyAlignment="1">
      <alignment vertical="top"/>
    </xf>
    <xf numFmtId="183" fontId="7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center"/>
    </xf>
    <xf numFmtId="184" fontId="0" fillId="0" borderId="0" xfId="0" applyNumberFormat="1" applyFont="1" applyFill="1" applyAlignment="1" quotePrefix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78" fontId="11" fillId="0" borderId="14" xfId="0" applyNumberFormat="1" applyFont="1" applyFill="1" applyBorder="1" applyAlignment="1" applyProtection="1">
      <alignment vertical="center"/>
      <protection/>
    </xf>
    <xf numFmtId="183" fontId="11" fillId="0" borderId="14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ill="1" applyBorder="1" applyAlignment="1" applyProtection="1">
      <alignment horizontal="right" vertical="center"/>
      <protection/>
    </xf>
    <xf numFmtId="178" fontId="0" fillId="0" borderId="0" xfId="0" applyNumberForma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83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21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 vertical="center"/>
      <protection/>
    </xf>
    <xf numFmtId="183" fontId="0" fillId="0" borderId="21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37" fontId="11" fillId="0" borderId="2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horizontal="right" vertical="center"/>
    </xf>
    <xf numFmtId="0" fontId="13" fillId="0" borderId="16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37" fontId="11" fillId="0" borderId="18" xfId="0" applyNumberFormat="1" applyFont="1" applyFill="1" applyBorder="1" applyAlignment="1" applyProtection="1">
      <alignment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182" fontId="11" fillId="0" borderId="20" xfId="0" applyNumberFormat="1" applyFont="1" applyFill="1" applyBorder="1" applyAlignment="1" applyProtection="1">
      <alignment vertical="center"/>
      <protection/>
    </xf>
    <xf numFmtId="183" fontId="11" fillId="0" borderId="20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horizontal="right" vertical="center"/>
      <protection/>
    </xf>
    <xf numFmtId="37" fontId="11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11" fillId="0" borderId="32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8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38" fontId="0" fillId="0" borderId="25" xfId="0" applyNumberForma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19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13" xfId="0" applyNumberFormat="1" applyFont="1" applyFill="1" applyBorder="1" applyAlignment="1" applyProtection="1">
      <alignment horizontal="right" vertical="center"/>
      <protection/>
    </xf>
    <xf numFmtId="37" fontId="11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0" fontId="0" fillId="0" borderId="33" xfId="0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48" applyNumberFormat="1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84" fontId="0" fillId="0" borderId="19" xfId="0" applyNumberFormat="1" applyFont="1" applyFill="1" applyBorder="1" applyAlignment="1" applyProtection="1">
      <alignment vertical="center"/>
      <protection/>
    </xf>
    <xf numFmtId="184" fontId="0" fillId="0" borderId="20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distributed" vertical="center"/>
    </xf>
    <xf numFmtId="37" fontId="11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3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distributed"/>
    </xf>
    <xf numFmtId="0" fontId="11" fillId="0" borderId="15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0" fillId="0" borderId="23" xfId="0" applyNumberFormat="1" applyFont="1" applyFill="1" applyBorder="1" applyAlignment="1" applyProtection="1">
      <alignment horizontal="center" vertical="center" textRotation="255"/>
      <protection/>
    </xf>
    <xf numFmtId="38" fontId="0" fillId="0" borderId="15" xfId="0" applyNumberFormat="1" applyFont="1" applyFill="1" applyBorder="1" applyAlignment="1" applyProtection="1">
      <alignment horizontal="center" vertical="center" textRotation="255"/>
      <protection/>
    </xf>
    <xf numFmtId="38" fontId="0" fillId="0" borderId="17" xfId="0" applyNumberFormat="1" applyFont="1" applyFill="1" applyBorder="1" applyAlignment="1" applyProtection="1">
      <alignment horizontal="center" vertical="center" textRotation="255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15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>
      <alignment horizontal="center" vertical="center" textRotation="255"/>
    </xf>
    <xf numFmtId="38" fontId="0" fillId="0" borderId="17" xfId="0" applyNumberFormat="1" applyFont="1" applyFill="1" applyBorder="1" applyAlignment="1">
      <alignment horizontal="center" vertical="center" textRotation="255"/>
    </xf>
    <xf numFmtId="185" fontId="0" fillId="0" borderId="13" xfId="0" applyNumberFormat="1" applyFont="1" applyFill="1" applyBorder="1" applyAlignment="1" applyProtection="1">
      <alignment horizontal="distributed" vertical="center"/>
      <protection/>
    </xf>
    <xf numFmtId="185" fontId="0" fillId="0" borderId="14" xfId="0" applyNumberFormat="1" applyFont="1" applyFill="1" applyBorder="1" applyAlignment="1" applyProtection="1">
      <alignment horizontal="distributed" vertical="center"/>
      <protection/>
    </xf>
    <xf numFmtId="185" fontId="0" fillId="0" borderId="23" xfId="0" applyNumberFormat="1" applyFont="1" applyFill="1" applyBorder="1" applyAlignment="1" applyProtection="1">
      <alignment horizontal="distributed" vertical="center"/>
      <protection/>
    </xf>
    <xf numFmtId="38" fontId="1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38" fontId="0" fillId="0" borderId="37" xfId="0" applyNumberFormat="1" applyFont="1" applyFill="1" applyBorder="1" applyAlignment="1" applyProtection="1">
      <alignment horizontal="center" vertical="center"/>
      <protection/>
    </xf>
    <xf numFmtId="38" fontId="0" fillId="0" borderId="37" xfId="0" applyNumberFormat="1" applyFont="1" applyFill="1" applyBorder="1" applyAlignment="1">
      <alignment horizontal="center" vertical="center"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 textRotation="255"/>
    </xf>
    <xf numFmtId="38" fontId="0" fillId="0" borderId="17" xfId="0" applyNumberFormat="1" applyFont="1" applyBorder="1" applyAlignment="1">
      <alignment horizontal="center" vertical="center" textRotation="255"/>
    </xf>
    <xf numFmtId="38" fontId="0" fillId="0" borderId="23" xfId="0" applyNumberFormat="1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center" vertical="center"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2" fillId="0" borderId="23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57150</xdr:colOff>
      <xdr:row>5</xdr:row>
      <xdr:rowOff>28575</xdr:rowOff>
    </xdr:from>
    <xdr:to>
      <xdr:col>22</xdr:col>
      <xdr:colOff>152400</xdr:colOff>
      <xdr:row>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9907250" y="1133475"/>
          <a:ext cx="9525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866775</xdr:colOff>
      <xdr:row>5</xdr:row>
      <xdr:rowOff>28575</xdr:rowOff>
    </xdr:from>
    <xdr:to>
      <xdr:col>22</xdr:col>
      <xdr:colOff>962025</xdr:colOff>
      <xdr:row>6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0716875" y="1133475"/>
          <a:ext cx="9525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3.59765625" style="4" customWidth="1"/>
    <col min="2" max="11" width="10.59765625" style="4" customWidth="1"/>
    <col min="12" max="12" width="8.8984375" style="4" customWidth="1"/>
    <col min="13" max="13" width="2.59765625" style="4" customWidth="1"/>
    <col min="14" max="14" width="9.59765625" style="4" customWidth="1"/>
    <col min="15" max="21" width="14.59765625" style="4" customWidth="1"/>
    <col min="22" max="16384" width="10.59765625" style="4" customWidth="1"/>
  </cols>
  <sheetData>
    <row r="1" spans="1:21" s="2" customFormat="1" ht="19.5" customHeight="1">
      <c r="A1" s="1" t="s">
        <v>75</v>
      </c>
      <c r="U1" s="3" t="s">
        <v>76</v>
      </c>
    </row>
    <row r="2" spans="2:21" ht="24.75" customHeight="1">
      <c r="B2" s="201" t="s">
        <v>77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9.5" customHeight="1">
      <c r="A3" s="260" t="s">
        <v>78</v>
      </c>
      <c r="B3" s="260"/>
      <c r="C3" s="260"/>
      <c r="D3" s="260"/>
      <c r="E3" s="260"/>
      <c r="F3" s="260"/>
      <c r="G3" s="260"/>
      <c r="H3" s="260"/>
      <c r="I3" s="260"/>
      <c r="J3" s="260"/>
      <c r="K3" s="6"/>
      <c r="L3" s="6"/>
      <c r="M3" s="260" t="s">
        <v>79</v>
      </c>
      <c r="N3" s="260"/>
      <c r="O3" s="260"/>
      <c r="P3" s="260"/>
      <c r="Q3" s="260"/>
      <c r="R3" s="260"/>
      <c r="S3" s="260"/>
      <c r="T3" s="260"/>
      <c r="U3" s="260"/>
    </row>
    <row r="4" spans="1:21" ht="19.5" customHeight="1">
      <c r="A4" s="261" t="s">
        <v>80</v>
      </c>
      <c r="B4" s="261"/>
      <c r="C4" s="261"/>
      <c r="D4" s="261"/>
      <c r="E4" s="261"/>
      <c r="F4" s="261"/>
      <c r="G4" s="261"/>
      <c r="H4" s="261"/>
      <c r="I4" s="261"/>
      <c r="J4" s="261"/>
      <c r="K4" s="6"/>
      <c r="L4" s="6"/>
      <c r="O4" s="218" t="s">
        <v>433</v>
      </c>
      <c r="P4" s="8"/>
      <c r="Q4" s="8"/>
      <c r="R4" s="8"/>
      <c r="S4" s="8"/>
      <c r="T4" s="8"/>
      <c r="U4" s="8"/>
    </row>
    <row r="5" spans="2:21" ht="18" customHeight="1" thickBot="1">
      <c r="B5" s="9"/>
      <c r="C5" s="9"/>
      <c r="D5" s="9"/>
      <c r="E5" s="9"/>
      <c r="F5" s="9"/>
      <c r="G5" s="9"/>
      <c r="H5" s="9"/>
      <c r="I5" s="9"/>
      <c r="J5" s="10" t="s">
        <v>0</v>
      </c>
      <c r="K5" s="6"/>
      <c r="L5" s="6"/>
      <c r="M5" s="9"/>
      <c r="N5" s="9"/>
      <c r="O5" s="9"/>
      <c r="P5" s="9"/>
      <c r="Q5" s="9"/>
      <c r="R5" s="9"/>
      <c r="S5" s="9"/>
      <c r="T5" s="9"/>
      <c r="U5" s="11" t="s">
        <v>0</v>
      </c>
    </row>
    <row r="6" spans="1:21" ht="14.25" customHeight="1">
      <c r="A6" s="12" t="s">
        <v>1</v>
      </c>
      <c r="B6" s="259" t="s">
        <v>2</v>
      </c>
      <c r="C6" s="281"/>
      <c r="D6" s="282"/>
      <c r="E6" s="259" t="s">
        <v>3</v>
      </c>
      <c r="F6" s="281"/>
      <c r="G6" s="282"/>
      <c r="H6" s="259" t="s">
        <v>4</v>
      </c>
      <c r="I6" s="281"/>
      <c r="J6" s="281"/>
      <c r="K6" s="6"/>
      <c r="L6" s="6"/>
      <c r="M6" s="270" t="s">
        <v>81</v>
      </c>
      <c r="N6" s="271"/>
      <c r="O6" s="276" t="s">
        <v>5</v>
      </c>
      <c r="P6" s="259" t="s">
        <v>82</v>
      </c>
      <c r="Q6" s="257"/>
      <c r="R6" s="257"/>
      <c r="S6" s="257"/>
      <c r="T6" s="258"/>
      <c r="U6" s="262" t="s">
        <v>83</v>
      </c>
    </row>
    <row r="7" spans="1:21" ht="14.25" customHeight="1">
      <c r="A7" s="59" t="s">
        <v>427</v>
      </c>
      <c r="B7" s="15"/>
      <c r="C7" s="16"/>
      <c r="D7" s="17">
        <f>SUM(G7,J7)</f>
        <v>39900</v>
      </c>
      <c r="E7" s="18"/>
      <c r="F7" s="18"/>
      <c r="G7" s="17">
        <v>31500</v>
      </c>
      <c r="H7" s="17"/>
      <c r="I7" s="17"/>
      <c r="J7" s="17">
        <v>8400</v>
      </c>
      <c r="K7" s="6"/>
      <c r="L7" s="6"/>
      <c r="M7" s="272"/>
      <c r="N7" s="273"/>
      <c r="O7" s="277"/>
      <c r="P7" s="286" t="s">
        <v>84</v>
      </c>
      <c r="Q7" s="268" t="s">
        <v>6</v>
      </c>
      <c r="R7" s="265" t="s">
        <v>85</v>
      </c>
      <c r="S7" s="284"/>
      <c r="T7" s="285"/>
      <c r="U7" s="283"/>
    </row>
    <row r="8" spans="1:21" ht="14.25" customHeight="1">
      <c r="A8" s="19">
        <v>12</v>
      </c>
      <c r="B8" s="20"/>
      <c r="C8" s="21"/>
      <c r="D8" s="22">
        <f>SUM(G8,J8)</f>
        <v>36653</v>
      </c>
      <c r="E8" s="7"/>
      <c r="F8" s="7"/>
      <c r="G8" s="22">
        <v>28407</v>
      </c>
      <c r="H8" s="21"/>
      <c r="I8" s="22"/>
      <c r="J8" s="22">
        <v>8246</v>
      </c>
      <c r="K8" s="6"/>
      <c r="L8" s="6"/>
      <c r="M8" s="274"/>
      <c r="N8" s="275"/>
      <c r="O8" s="269"/>
      <c r="P8" s="287"/>
      <c r="Q8" s="269"/>
      <c r="R8" s="23" t="s">
        <v>7</v>
      </c>
      <c r="S8" s="23" t="s">
        <v>8</v>
      </c>
      <c r="T8" s="23" t="s">
        <v>9</v>
      </c>
      <c r="U8" s="264"/>
    </row>
    <row r="9" spans="1:21" ht="14.25" customHeight="1">
      <c r="A9" s="19">
        <v>13</v>
      </c>
      <c r="B9" s="20"/>
      <c r="C9" s="21"/>
      <c r="D9" s="22">
        <v>35830</v>
      </c>
      <c r="E9" s="7"/>
      <c r="F9" s="7"/>
      <c r="G9" s="22">
        <v>27740</v>
      </c>
      <c r="H9" s="22"/>
      <c r="I9" s="22"/>
      <c r="J9" s="22">
        <v>8100</v>
      </c>
      <c r="K9" s="6"/>
      <c r="L9" s="6"/>
      <c r="M9" s="279" t="s">
        <v>10</v>
      </c>
      <c r="N9" s="280"/>
      <c r="O9" s="234">
        <f>SUM(O11:O20,O23,O29,O39,O46,O52,O60,O66)</f>
        <v>36653</v>
      </c>
      <c r="P9" s="235">
        <f aca="true" t="shared" si="0" ref="P9:U9">SUM(P11:P20,P23,P29,P39,P46,P52,P60,P66)</f>
        <v>28407</v>
      </c>
      <c r="Q9" s="235">
        <f t="shared" si="0"/>
        <v>3068</v>
      </c>
      <c r="R9" s="235">
        <f t="shared" si="0"/>
        <v>25339</v>
      </c>
      <c r="S9" s="235">
        <f t="shared" si="0"/>
        <v>1896</v>
      </c>
      <c r="T9" s="235">
        <f t="shared" si="0"/>
        <v>23443</v>
      </c>
      <c r="U9" s="235">
        <f t="shared" si="0"/>
        <v>8246</v>
      </c>
    </row>
    <row r="10" spans="1:21" ht="14.25" customHeight="1">
      <c r="A10" s="19">
        <v>14</v>
      </c>
      <c r="B10" s="20"/>
      <c r="C10" s="21"/>
      <c r="D10" s="22">
        <f>SUM(G10,J10)</f>
        <v>35310</v>
      </c>
      <c r="E10" s="7"/>
      <c r="F10" s="7"/>
      <c r="G10" s="22">
        <v>27000</v>
      </c>
      <c r="H10" s="22"/>
      <c r="I10" s="22"/>
      <c r="J10" s="22">
        <v>8310</v>
      </c>
      <c r="K10" s="6"/>
      <c r="L10" s="6"/>
      <c r="M10" s="24"/>
      <c r="N10" s="25"/>
      <c r="O10" s="27"/>
      <c r="P10" s="27"/>
      <c r="Q10" s="27"/>
      <c r="R10" s="27"/>
      <c r="S10" s="27"/>
      <c r="T10" s="27"/>
      <c r="U10" s="27"/>
    </row>
    <row r="11" spans="1:21" ht="14.25" customHeight="1">
      <c r="A11" s="28">
        <v>15</v>
      </c>
      <c r="B11" s="29"/>
      <c r="C11" s="30"/>
      <c r="D11" s="203">
        <f>SUM(G11,J11)</f>
        <v>34820</v>
      </c>
      <c r="E11" s="32"/>
      <c r="F11" s="33"/>
      <c r="G11" s="31">
        <v>26440</v>
      </c>
      <c r="H11" s="34"/>
      <c r="I11" s="34"/>
      <c r="J11" s="31">
        <v>8380</v>
      </c>
      <c r="K11" s="6"/>
      <c r="L11" s="6"/>
      <c r="M11" s="252" t="s">
        <v>11</v>
      </c>
      <c r="N11" s="253"/>
      <c r="O11" s="35">
        <f aca="true" t="shared" si="1" ref="O11:O67">SUM(P11,U11)</f>
        <v>4221</v>
      </c>
      <c r="P11" s="36">
        <f aca="true" t="shared" si="2" ref="P11:P18">SUM(Q11:R11)</f>
        <v>3375</v>
      </c>
      <c r="Q11" s="36">
        <v>431</v>
      </c>
      <c r="R11" s="36">
        <f aca="true" t="shared" si="3" ref="R11:R18">SUM(S11:T11)</f>
        <v>2944</v>
      </c>
      <c r="S11" s="36">
        <v>228</v>
      </c>
      <c r="T11" s="36">
        <v>2716</v>
      </c>
      <c r="U11" s="36">
        <v>846</v>
      </c>
    </row>
    <row r="12" spans="1:21" ht="14.25" customHeight="1">
      <c r="A12" s="37" t="s">
        <v>86</v>
      </c>
      <c r="B12" s="6"/>
      <c r="C12" s="6"/>
      <c r="D12" s="38"/>
      <c r="E12" s="6"/>
      <c r="F12" s="39"/>
      <c r="G12" s="39"/>
      <c r="H12" s="39"/>
      <c r="I12" s="39"/>
      <c r="J12" s="39"/>
      <c r="K12" s="6"/>
      <c r="L12" s="6"/>
      <c r="M12" s="252" t="s">
        <v>12</v>
      </c>
      <c r="N12" s="278"/>
      <c r="O12" s="35">
        <f t="shared" si="1"/>
        <v>2240</v>
      </c>
      <c r="P12" s="36">
        <f t="shared" si="2"/>
        <v>1563</v>
      </c>
      <c r="Q12" s="36">
        <v>154</v>
      </c>
      <c r="R12" s="36">
        <f t="shared" si="3"/>
        <v>1409</v>
      </c>
      <c r="S12" s="36">
        <v>35</v>
      </c>
      <c r="T12" s="36">
        <v>1374</v>
      </c>
      <c r="U12" s="36">
        <v>677</v>
      </c>
    </row>
    <row r="13" spans="1:21" ht="14.25" customHeight="1">
      <c r="A13" s="218" t="s">
        <v>425</v>
      </c>
      <c r="B13" s="6"/>
      <c r="C13" s="6"/>
      <c r="D13" s="7"/>
      <c r="E13" s="6"/>
      <c r="F13" s="6"/>
      <c r="G13" s="6"/>
      <c r="H13" s="6"/>
      <c r="K13" s="6"/>
      <c r="L13" s="6"/>
      <c r="M13" s="252" t="s">
        <v>13</v>
      </c>
      <c r="N13" s="278"/>
      <c r="O13" s="35">
        <f t="shared" si="1"/>
        <v>2218</v>
      </c>
      <c r="P13" s="36">
        <f t="shared" si="2"/>
        <v>1972</v>
      </c>
      <c r="Q13" s="36">
        <v>152</v>
      </c>
      <c r="R13" s="36">
        <f t="shared" si="3"/>
        <v>1820</v>
      </c>
      <c r="S13" s="36">
        <v>212</v>
      </c>
      <c r="T13" s="36">
        <v>1608</v>
      </c>
      <c r="U13" s="36">
        <v>246</v>
      </c>
    </row>
    <row r="14" spans="1:21" ht="14.25" customHeight="1">
      <c r="A14" s="223" t="s">
        <v>426</v>
      </c>
      <c r="K14" s="6"/>
      <c r="L14" s="6"/>
      <c r="M14" s="252" t="s">
        <v>15</v>
      </c>
      <c r="N14" s="278"/>
      <c r="O14" s="35">
        <f t="shared" si="1"/>
        <v>2140</v>
      </c>
      <c r="P14" s="36">
        <f t="shared" si="2"/>
        <v>1448</v>
      </c>
      <c r="Q14" s="36">
        <v>186</v>
      </c>
      <c r="R14" s="36">
        <f t="shared" si="3"/>
        <v>1262</v>
      </c>
      <c r="S14" s="36">
        <v>40</v>
      </c>
      <c r="T14" s="36">
        <v>1222</v>
      </c>
      <c r="U14" s="40">
        <v>692</v>
      </c>
    </row>
    <row r="15" spans="1:21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52" t="s">
        <v>16</v>
      </c>
      <c r="N15" s="278"/>
      <c r="O15" s="35">
        <f t="shared" si="1"/>
        <v>2545</v>
      </c>
      <c r="P15" s="36">
        <f t="shared" si="2"/>
        <v>1567</v>
      </c>
      <c r="Q15" s="36">
        <v>262</v>
      </c>
      <c r="R15" s="36">
        <f t="shared" si="3"/>
        <v>1305</v>
      </c>
      <c r="S15" s="36">
        <v>98</v>
      </c>
      <c r="T15" s="36">
        <v>1207</v>
      </c>
      <c r="U15" s="36">
        <v>978</v>
      </c>
    </row>
    <row r="16" spans="1:21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52" t="s">
        <v>17</v>
      </c>
      <c r="N16" s="278"/>
      <c r="O16" s="35">
        <f t="shared" si="1"/>
        <v>1637</v>
      </c>
      <c r="P16" s="36">
        <f t="shared" si="2"/>
        <v>1492</v>
      </c>
      <c r="Q16" s="36">
        <v>116</v>
      </c>
      <c r="R16" s="36">
        <f t="shared" si="3"/>
        <v>1376</v>
      </c>
      <c r="S16" s="36">
        <v>157</v>
      </c>
      <c r="T16" s="36">
        <v>1219</v>
      </c>
      <c r="U16" s="36">
        <v>145</v>
      </c>
    </row>
    <row r="17" spans="1:21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52" t="s">
        <v>18</v>
      </c>
      <c r="N17" s="278"/>
      <c r="O17" s="35">
        <f t="shared" si="1"/>
        <v>1400</v>
      </c>
      <c r="P17" s="36">
        <f t="shared" si="2"/>
        <v>1222</v>
      </c>
      <c r="Q17" s="36">
        <v>129</v>
      </c>
      <c r="R17" s="36">
        <f t="shared" si="3"/>
        <v>1093</v>
      </c>
      <c r="S17" s="36">
        <v>135</v>
      </c>
      <c r="T17" s="36">
        <v>958</v>
      </c>
      <c r="U17" s="36">
        <v>178</v>
      </c>
    </row>
    <row r="18" spans="1:21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52" t="s">
        <v>19</v>
      </c>
      <c r="N18" s="278"/>
      <c r="O18" s="35">
        <f t="shared" si="1"/>
        <v>1523</v>
      </c>
      <c r="P18" s="36">
        <f t="shared" si="2"/>
        <v>1427</v>
      </c>
      <c r="Q18" s="36">
        <v>114</v>
      </c>
      <c r="R18" s="36">
        <f t="shared" si="3"/>
        <v>1313</v>
      </c>
      <c r="S18" s="36">
        <v>166</v>
      </c>
      <c r="T18" s="36">
        <v>1147</v>
      </c>
      <c r="U18" s="36">
        <v>96</v>
      </c>
    </row>
    <row r="19" spans="12:21" ht="14.25" customHeight="1">
      <c r="L19" s="6"/>
      <c r="M19" s="24"/>
      <c r="N19" s="25"/>
      <c r="O19" s="27"/>
      <c r="P19" s="27"/>
      <c r="Q19" s="27"/>
      <c r="R19" s="27"/>
      <c r="S19" s="27"/>
      <c r="T19" s="27"/>
      <c r="U19" s="27"/>
    </row>
    <row r="20" spans="12:21" ht="14.25" customHeight="1">
      <c r="L20" s="6"/>
      <c r="M20" s="252" t="s">
        <v>20</v>
      </c>
      <c r="N20" s="253"/>
      <c r="O20" s="40">
        <f aca="true" t="shared" si="4" ref="O20:U20">SUM(O21)</f>
        <v>84</v>
      </c>
      <c r="P20" s="40">
        <f t="shared" si="4"/>
        <v>62</v>
      </c>
      <c r="Q20" s="40">
        <f t="shared" si="4"/>
        <v>2</v>
      </c>
      <c r="R20" s="40">
        <f t="shared" si="4"/>
        <v>60</v>
      </c>
      <c r="S20" s="40">
        <f t="shared" si="4"/>
        <v>3</v>
      </c>
      <c r="T20" s="40">
        <f t="shared" si="4"/>
        <v>57</v>
      </c>
      <c r="U20" s="40">
        <f t="shared" si="4"/>
        <v>22</v>
      </c>
    </row>
    <row r="21" spans="1:21" ht="18" customHeight="1">
      <c r="A21" s="260" t="s">
        <v>87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6"/>
      <c r="M21" s="41"/>
      <c r="N21" s="42" t="s">
        <v>21</v>
      </c>
      <c r="O21" s="43">
        <f t="shared" si="1"/>
        <v>84</v>
      </c>
      <c r="P21" s="22">
        <f>SUM(Q21:R21)</f>
        <v>62</v>
      </c>
      <c r="Q21" s="22">
        <v>2</v>
      </c>
      <c r="R21" s="22">
        <f>SUM(S21:T21)</f>
        <v>60</v>
      </c>
      <c r="S21" s="22">
        <v>3</v>
      </c>
      <c r="T21" s="22">
        <v>57</v>
      </c>
      <c r="U21" s="44">
        <v>22</v>
      </c>
    </row>
    <row r="22" spans="1:21" ht="18" customHeight="1">
      <c r="A22" s="261" t="s">
        <v>88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6"/>
      <c r="M22" s="41"/>
      <c r="N22" s="42"/>
      <c r="O22" s="7"/>
      <c r="P22" s="7"/>
      <c r="Q22" s="7"/>
      <c r="R22" s="7"/>
      <c r="S22" s="7"/>
      <c r="T22" s="7"/>
      <c r="U22" s="7"/>
    </row>
    <row r="23" spans="2:21" ht="14.25" customHeight="1" thickBot="1">
      <c r="B23" s="9"/>
      <c r="C23" s="9"/>
      <c r="D23" s="9"/>
      <c r="E23" s="9"/>
      <c r="F23" s="9"/>
      <c r="G23" s="9"/>
      <c r="H23" s="9"/>
      <c r="I23" s="9"/>
      <c r="J23" s="9"/>
      <c r="K23" s="10" t="s">
        <v>0</v>
      </c>
      <c r="L23" s="6"/>
      <c r="M23" s="252" t="s">
        <v>22</v>
      </c>
      <c r="N23" s="253"/>
      <c r="O23" s="116">
        <f>SUM(O24:O27)</f>
        <v>1639</v>
      </c>
      <c r="P23" s="40">
        <f aca="true" t="shared" si="5" ref="P23:U23">SUM(P24:P27)</f>
        <v>1439</v>
      </c>
      <c r="Q23" s="40">
        <f t="shared" si="5"/>
        <v>81</v>
      </c>
      <c r="R23" s="40">
        <f t="shared" si="5"/>
        <v>1358</v>
      </c>
      <c r="S23" s="40">
        <f t="shared" si="5"/>
        <v>125</v>
      </c>
      <c r="T23" s="40">
        <f t="shared" si="5"/>
        <v>1233</v>
      </c>
      <c r="U23" s="40">
        <f t="shared" si="5"/>
        <v>200</v>
      </c>
    </row>
    <row r="24" spans="1:21" ht="14.25" customHeight="1">
      <c r="A24" s="254" t="s">
        <v>1</v>
      </c>
      <c r="B24" s="262" t="s">
        <v>89</v>
      </c>
      <c r="C24" s="263"/>
      <c r="D24" s="262" t="s">
        <v>90</v>
      </c>
      <c r="E24" s="263"/>
      <c r="F24" s="259" t="s">
        <v>23</v>
      </c>
      <c r="G24" s="257"/>
      <c r="H24" s="257"/>
      <c r="I24" s="257"/>
      <c r="J24" s="257"/>
      <c r="K24" s="257"/>
      <c r="L24" s="6"/>
      <c r="M24" s="41"/>
      <c r="N24" s="42" t="s">
        <v>24</v>
      </c>
      <c r="O24" s="43">
        <f t="shared" si="1"/>
        <v>430</v>
      </c>
      <c r="P24" s="22">
        <f>SUM(Q24:R24)</f>
        <v>367</v>
      </c>
      <c r="Q24" s="22">
        <v>17</v>
      </c>
      <c r="R24" s="22">
        <f>SUM(S24:T24)</f>
        <v>350</v>
      </c>
      <c r="S24" s="22">
        <v>36</v>
      </c>
      <c r="T24" s="22">
        <v>314</v>
      </c>
      <c r="U24" s="22">
        <v>63</v>
      </c>
    </row>
    <row r="25" spans="1:21" ht="14.25" customHeight="1">
      <c r="A25" s="255"/>
      <c r="B25" s="264"/>
      <c r="C25" s="255"/>
      <c r="D25" s="264"/>
      <c r="E25" s="255"/>
      <c r="F25" s="265" t="s">
        <v>7</v>
      </c>
      <c r="G25" s="266"/>
      <c r="H25" s="265" t="s">
        <v>25</v>
      </c>
      <c r="I25" s="266"/>
      <c r="J25" s="265" t="s">
        <v>26</v>
      </c>
      <c r="K25" s="267"/>
      <c r="L25" s="6"/>
      <c r="M25" s="41"/>
      <c r="N25" s="42" t="s">
        <v>27</v>
      </c>
      <c r="O25" s="43">
        <f t="shared" si="1"/>
        <v>280</v>
      </c>
      <c r="P25" s="22">
        <f>SUM(Q25:R25)</f>
        <v>244</v>
      </c>
      <c r="Q25" s="22">
        <v>14</v>
      </c>
      <c r="R25" s="22">
        <f>SUM(S25:T25)</f>
        <v>230</v>
      </c>
      <c r="S25" s="22">
        <v>20</v>
      </c>
      <c r="T25" s="22">
        <v>210</v>
      </c>
      <c r="U25" s="22">
        <v>36</v>
      </c>
    </row>
    <row r="26" spans="1:21" ht="14.25" customHeight="1">
      <c r="A26" s="59" t="s">
        <v>427</v>
      </c>
      <c r="B26" s="15"/>
      <c r="C26" s="17">
        <f>SUM(E26,G26)</f>
        <v>31500</v>
      </c>
      <c r="D26" s="18"/>
      <c r="E26" s="17">
        <v>3160</v>
      </c>
      <c r="F26" s="18"/>
      <c r="G26" s="17">
        <f>SUM(I26,K26)</f>
        <v>28340</v>
      </c>
      <c r="H26" s="18"/>
      <c r="I26" s="17">
        <v>2440</v>
      </c>
      <c r="J26" s="18"/>
      <c r="K26" s="17">
        <v>25900</v>
      </c>
      <c r="L26" s="6"/>
      <c r="M26" s="41"/>
      <c r="N26" s="42" t="s">
        <v>28</v>
      </c>
      <c r="O26" s="43">
        <f t="shared" si="1"/>
        <v>486</v>
      </c>
      <c r="P26" s="22">
        <f>SUM(Q26:R26)</f>
        <v>398</v>
      </c>
      <c r="Q26" s="22">
        <v>25</v>
      </c>
      <c r="R26" s="22">
        <f>SUM(S26:T26)</f>
        <v>373</v>
      </c>
      <c r="S26" s="22">
        <v>19</v>
      </c>
      <c r="T26" s="22">
        <v>354</v>
      </c>
      <c r="U26" s="44">
        <v>88</v>
      </c>
    </row>
    <row r="27" spans="1:21" ht="14.25" customHeight="1">
      <c r="A27" s="19">
        <v>12</v>
      </c>
      <c r="B27" s="20"/>
      <c r="C27" s="22">
        <f>SUM(E27,G27)</f>
        <v>28407</v>
      </c>
      <c r="D27" s="7"/>
      <c r="E27" s="22">
        <v>3068</v>
      </c>
      <c r="F27" s="7"/>
      <c r="G27" s="22">
        <f>SUM(I27,K27)</f>
        <v>25339</v>
      </c>
      <c r="H27" s="7"/>
      <c r="I27" s="22">
        <v>1896</v>
      </c>
      <c r="J27" s="7"/>
      <c r="K27" s="22">
        <v>23443</v>
      </c>
      <c r="L27" s="6"/>
      <c r="M27" s="41"/>
      <c r="N27" s="42" t="s">
        <v>29</v>
      </c>
      <c r="O27" s="43">
        <f t="shared" si="1"/>
        <v>443</v>
      </c>
      <c r="P27" s="22">
        <f>SUM(Q27:R27)</f>
        <v>430</v>
      </c>
      <c r="Q27" s="22">
        <v>25</v>
      </c>
      <c r="R27" s="22">
        <f>SUM(S27:T27)</f>
        <v>405</v>
      </c>
      <c r="S27" s="22">
        <v>50</v>
      </c>
      <c r="T27" s="22">
        <v>355</v>
      </c>
      <c r="U27" s="22">
        <v>13</v>
      </c>
    </row>
    <row r="28" spans="1:21" ht="14.25" customHeight="1">
      <c r="A28" s="19">
        <v>13</v>
      </c>
      <c r="B28" s="20"/>
      <c r="C28" s="22">
        <f>SUM(E28,G28)</f>
        <v>27740</v>
      </c>
      <c r="D28" s="7"/>
      <c r="E28" s="22">
        <v>3170</v>
      </c>
      <c r="F28" s="7"/>
      <c r="G28" s="22">
        <f>SUM(I28,K28)</f>
        <v>24570</v>
      </c>
      <c r="H28" s="7"/>
      <c r="I28" s="22">
        <v>1640</v>
      </c>
      <c r="J28" s="7"/>
      <c r="K28" s="22">
        <v>22930</v>
      </c>
      <c r="L28" s="6"/>
      <c r="M28" s="41"/>
      <c r="N28" s="42"/>
      <c r="O28" s="7"/>
      <c r="P28" s="7"/>
      <c r="Q28" s="7"/>
      <c r="R28" s="7"/>
      <c r="S28" s="7"/>
      <c r="T28" s="7"/>
      <c r="U28" s="7"/>
    </row>
    <row r="29" spans="1:21" ht="14.25" customHeight="1">
      <c r="A29" s="19">
        <v>14</v>
      </c>
      <c r="B29" s="20"/>
      <c r="C29" s="22">
        <f>SUM(E29,G29)</f>
        <v>27000</v>
      </c>
      <c r="D29" s="7"/>
      <c r="E29" s="22">
        <v>3190</v>
      </c>
      <c r="F29" s="7"/>
      <c r="G29" s="22">
        <f>SUM(I29,K29)</f>
        <v>23810</v>
      </c>
      <c r="H29" s="7"/>
      <c r="I29" s="22">
        <v>1590</v>
      </c>
      <c r="J29" s="7"/>
      <c r="K29" s="22">
        <v>22220</v>
      </c>
      <c r="L29" s="6"/>
      <c r="M29" s="252" t="s">
        <v>30</v>
      </c>
      <c r="N29" s="253"/>
      <c r="O29" s="116">
        <f>SUM(O30:O37)</f>
        <v>1751</v>
      </c>
      <c r="P29" s="40">
        <f aca="true" t="shared" si="6" ref="P29:U29">SUM(P30:P37)</f>
        <v>1352</v>
      </c>
      <c r="Q29" s="40">
        <f t="shared" si="6"/>
        <v>91</v>
      </c>
      <c r="R29" s="40">
        <f t="shared" si="6"/>
        <v>1261</v>
      </c>
      <c r="S29" s="40">
        <f t="shared" si="6"/>
        <v>76</v>
      </c>
      <c r="T29" s="40">
        <f t="shared" si="6"/>
        <v>1185</v>
      </c>
      <c r="U29" s="40">
        <f t="shared" si="6"/>
        <v>399</v>
      </c>
    </row>
    <row r="30" spans="1:21" ht="14.25" customHeight="1">
      <c r="A30" s="202">
        <v>15</v>
      </c>
      <c r="B30" s="92"/>
      <c r="C30" s="125">
        <v>26440</v>
      </c>
      <c r="D30" s="89"/>
      <c r="E30" s="125">
        <v>3250</v>
      </c>
      <c r="F30" s="89"/>
      <c r="G30" s="233">
        <f>SUM(I30,K30)</f>
        <v>23180</v>
      </c>
      <c r="H30" s="89"/>
      <c r="I30" s="125">
        <v>1540</v>
      </c>
      <c r="J30" s="89"/>
      <c r="K30" s="125">
        <v>21640</v>
      </c>
      <c r="L30" s="6"/>
      <c r="M30" s="41"/>
      <c r="N30" s="42" t="s">
        <v>31</v>
      </c>
      <c r="O30" s="43">
        <f t="shared" si="1"/>
        <v>174</v>
      </c>
      <c r="P30" s="22">
        <f aca="true" t="shared" si="7" ref="P30:P37">SUM(Q30:R30)</f>
        <v>158</v>
      </c>
      <c r="Q30" s="22">
        <v>6</v>
      </c>
      <c r="R30" s="22">
        <f aca="true" t="shared" si="8" ref="R30:R37">SUM(S30:T30)</f>
        <v>152</v>
      </c>
      <c r="S30" s="22">
        <v>14</v>
      </c>
      <c r="T30" s="22">
        <v>138</v>
      </c>
      <c r="U30" s="44">
        <v>16</v>
      </c>
    </row>
    <row r="31" spans="1:21" ht="14.25" customHeight="1">
      <c r="A31" s="37" t="s">
        <v>32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6"/>
      <c r="M31" s="41"/>
      <c r="N31" s="42" t="s">
        <v>33</v>
      </c>
      <c r="O31" s="43">
        <f t="shared" si="1"/>
        <v>442</v>
      </c>
      <c r="P31" s="22">
        <f t="shared" si="7"/>
        <v>386</v>
      </c>
      <c r="Q31" s="22">
        <v>16</v>
      </c>
      <c r="R31" s="22">
        <f t="shared" si="8"/>
        <v>370</v>
      </c>
      <c r="S31" s="22">
        <v>23</v>
      </c>
      <c r="T31" s="22">
        <v>347</v>
      </c>
      <c r="U31" s="44">
        <v>56</v>
      </c>
    </row>
    <row r="32" spans="1:21" ht="14.25" customHeight="1">
      <c r="A32" s="219" t="s">
        <v>428</v>
      </c>
      <c r="L32" s="6"/>
      <c r="M32" s="41"/>
      <c r="N32" s="42" t="s">
        <v>34</v>
      </c>
      <c r="O32" s="43">
        <f t="shared" si="1"/>
        <v>394</v>
      </c>
      <c r="P32" s="22">
        <f t="shared" si="7"/>
        <v>303</v>
      </c>
      <c r="Q32" s="22">
        <v>16</v>
      </c>
      <c r="R32" s="22">
        <f t="shared" si="8"/>
        <v>287</v>
      </c>
      <c r="S32" s="22">
        <v>18</v>
      </c>
      <c r="T32" s="22">
        <v>269</v>
      </c>
      <c r="U32" s="22">
        <v>91</v>
      </c>
    </row>
    <row r="33" spans="1:21" ht="14.25" customHeight="1">
      <c r="A33" s="6" t="s">
        <v>14</v>
      </c>
      <c r="L33" s="6"/>
      <c r="M33" s="41"/>
      <c r="N33" s="42" t="s">
        <v>35</v>
      </c>
      <c r="O33" s="43">
        <f t="shared" si="1"/>
        <v>93</v>
      </c>
      <c r="P33" s="22">
        <f t="shared" si="7"/>
        <v>53</v>
      </c>
      <c r="Q33" s="22">
        <v>3</v>
      </c>
      <c r="R33" s="22">
        <f t="shared" si="8"/>
        <v>50</v>
      </c>
      <c r="S33" s="22">
        <v>1</v>
      </c>
      <c r="T33" s="22">
        <v>49</v>
      </c>
      <c r="U33" s="22">
        <v>40</v>
      </c>
    </row>
    <row r="34" spans="12:21" ht="14.25" customHeight="1">
      <c r="L34" s="6"/>
      <c r="M34" s="41"/>
      <c r="N34" s="42" t="s">
        <v>36</v>
      </c>
      <c r="O34" s="43">
        <f t="shared" si="1"/>
        <v>136</v>
      </c>
      <c r="P34" s="22">
        <f t="shared" si="7"/>
        <v>69</v>
      </c>
      <c r="Q34" s="22">
        <v>7</v>
      </c>
      <c r="R34" s="22">
        <f t="shared" si="8"/>
        <v>62</v>
      </c>
      <c r="S34" s="22">
        <v>2</v>
      </c>
      <c r="T34" s="22">
        <v>60</v>
      </c>
      <c r="U34" s="44">
        <v>67</v>
      </c>
    </row>
    <row r="35" spans="12:21" ht="14.25" customHeight="1">
      <c r="L35" s="6"/>
      <c r="M35" s="41"/>
      <c r="N35" s="42" t="s">
        <v>37</v>
      </c>
      <c r="O35" s="43">
        <f t="shared" si="1"/>
        <v>436</v>
      </c>
      <c r="P35" s="22">
        <f t="shared" si="7"/>
        <v>359</v>
      </c>
      <c r="Q35" s="22">
        <v>42</v>
      </c>
      <c r="R35" s="22">
        <f t="shared" si="8"/>
        <v>317</v>
      </c>
      <c r="S35" s="22">
        <v>18</v>
      </c>
      <c r="T35" s="22">
        <v>299</v>
      </c>
      <c r="U35" s="44">
        <v>77</v>
      </c>
    </row>
    <row r="36" spans="1:21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1"/>
      <c r="N36" s="42" t="s">
        <v>38</v>
      </c>
      <c r="O36" s="43">
        <f t="shared" si="1"/>
        <v>58</v>
      </c>
      <c r="P36" s="22">
        <f t="shared" si="7"/>
        <v>19</v>
      </c>
      <c r="Q36" s="44" t="s">
        <v>462</v>
      </c>
      <c r="R36" s="22">
        <f t="shared" si="8"/>
        <v>19</v>
      </c>
      <c r="S36" s="44" t="s">
        <v>423</v>
      </c>
      <c r="T36" s="22">
        <v>19</v>
      </c>
      <c r="U36" s="44">
        <v>39</v>
      </c>
    </row>
    <row r="37" spans="1:21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1"/>
      <c r="N37" s="42" t="s">
        <v>39</v>
      </c>
      <c r="O37" s="43">
        <f t="shared" si="1"/>
        <v>18</v>
      </c>
      <c r="P37" s="22">
        <f t="shared" si="7"/>
        <v>5</v>
      </c>
      <c r="Q37" s="44">
        <v>1</v>
      </c>
      <c r="R37" s="22">
        <f t="shared" si="8"/>
        <v>4</v>
      </c>
      <c r="S37" s="44" t="s">
        <v>423</v>
      </c>
      <c r="T37" s="22">
        <v>4</v>
      </c>
      <c r="U37" s="22">
        <v>13</v>
      </c>
    </row>
    <row r="38" spans="11:21" ht="14.25" customHeight="1">
      <c r="K38" s="6"/>
      <c r="L38" s="6"/>
      <c r="M38" s="41"/>
      <c r="N38" s="42"/>
      <c r="O38" s="7"/>
      <c r="P38" s="7"/>
      <c r="Q38" s="7"/>
      <c r="R38" s="7"/>
      <c r="S38" s="7"/>
      <c r="T38" s="7"/>
      <c r="U38" s="7"/>
    </row>
    <row r="39" spans="11:21" ht="14.25" customHeight="1">
      <c r="K39" s="6"/>
      <c r="L39" s="6"/>
      <c r="M39" s="252" t="s">
        <v>40</v>
      </c>
      <c r="N39" s="253"/>
      <c r="O39" s="116">
        <f>SUM(O40:O44)</f>
        <v>2664</v>
      </c>
      <c r="P39" s="40">
        <f aca="true" t="shared" si="9" ref="P39:U39">SUM(P40:P44)</f>
        <v>2023</v>
      </c>
      <c r="Q39" s="40">
        <f t="shared" si="9"/>
        <v>181</v>
      </c>
      <c r="R39" s="40">
        <f t="shared" si="9"/>
        <v>1842</v>
      </c>
      <c r="S39" s="40">
        <f t="shared" si="9"/>
        <v>134</v>
      </c>
      <c r="T39" s="40">
        <f t="shared" si="9"/>
        <v>1708</v>
      </c>
      <c r="U39" s="40">
        <f t="shared" si="9"/>
        <v>641</v>
      </c>
    </row>
    <row r="40" spans="1:21" ht="18" customHeight="1">
      <c r="A40" s="260" t="s">
        <v>91</v>
      </c>
      <c r="B40" s="260"/>
      <c r="C40" s="260"/>
      <c r="D40" s="260"/>
      <c r="E40" s="260"/>
      <c r="F40" s="260"/>
      <c r="G40" s="260"/>
      <c r="H40" s="260"/>
      <c r="I40" s="260"/>
      <c r="J40" s="260"/>
      <c r="L40" s="6"/>
      <c r="M40" s="41"/>
      <c r="N40" s="42" t="s">
        <v>41</v>
      </c>
      <c r="O40" s="43">
        <f t="shared" si="1"/>
        <v>1466</v>
      </c>
      <c r="P40" s="22">
        <f>SUM(Q40:R40)</f>
        <v>1258</v>
      </c>
      <c r="Q40" s="22">
        <v>103</v>
      </c>
      <c r="R40" s="22">
        <f>SUM(S40:T40)</f>
        <v>1155</v>
      </c>
      <c r="S40" s="22">
        <v>55</v>
      </c>
      <c r="T40" s="22">
        <v>1100</v>
      </c>
      <c r="U40" s="22">
        <v>208</v>
      </c>
    </row>
    <row r="41" spans="1:21" ht="18" customHeight="1">
      <c r="A41" s="261" t="s">
        <v>92</v>
      </c>
      <c r="B41" s="261"/>
      <c r="C41" s="261"/>
      <c r="D41" s="261"/>
      <c r="E41" s="261"/>
      <c r="F41" s="261"/>
      <c r="G41" s="261"/>
      <c r="H41" s="261"/>
      <c r="I41" s="261"/>
      <c r="J41" s="261"/>
      <c r="L41" s="6"/>
      <c r="M41" s="41"/>
      <c r="N41" s="42" t="s">
        <v>42</v>
      </c>
      <c r="O41" s="43">
        <f t="shared" si="1"/>
        <v>408</v>
      </c>
      <c r="P41" s="22">
        <f>SUM(Q41:R41)</f>
        <v>290</v>
      </c>
      <c r="Q41" s="22">
        <v>27</v>
      </c>
      <c r="R41" s="22">
        <f>SUM(S41:T41)</f>
        <v>263</v>
      </c>
      <c r="S41" s="22">
        <v>23</v>
      </c>
      <c r="T41" s="22">
        <v>240</v>
      </c>
      <c r="U41" s="44">
        <v>118</v>
      </c>
    </row>
    <row r="42" spans="2:21" ht="14.25" customHeight="1" thickBot="1">
      <c r="B42" s="9"/>
      <c r="C42" s="9"/>
      <c r="D42" s="9"/>
      <c r="E42" s="9"/>
      <c r="F42" s="9"/>
      <c r="G42" s="9"/>
      <c r="H42" s="9"/>
      <c r="I42" s="9"/>
      <c r="J42" s="10" t="s">
        <v>0</v>
      </c>
      <c r="L42" s="6"/>
      <c r="M42" s="41"/>
      <c r="N42" s="42" t="s">
        <v>43</v>
      </c>
      <c r="O42" s="43">
        <f t="shared" si="1"/>
        <v>102</v>
      </c>
      <c r="P42" s="22">
        <f>SUM(Q42:R42)</f>
        <v>17</v>
      </c>
      <c r="Q42" s="22">
        <v>6</v>
      </c>
      <c r="R42" s="22">
        <f>SUM(S42:T42)</f>
        <v>11</v>
      </c>
      <c r="S42" s="22">
        <v>3</v>
      </c>
      <c r="T42" s="22">
        <v>8</v>
      </c>
      <c r="U42" s="22">
        <v>85</v>
      </c>
    </row>
    <row r="43" spans="1:21" ht="14.25" customHeight="1">
      <c r="A43" s="12" t="s">
        <v>1</v>
      </c>
      <c r="B43" s="13" t="s">
        <v>7</v>
      </c>
      <c r="C43" s="13" t="s">
        <v>44</v>
      </c>
      <c r="D43" s="46" t="s">
        <v>45</v>
      </c>
      <c r="E43" s="46" t="s">
        <v>93</v>
      </c>
      <c r="F43" s="46" t="s">
        <v>94</v>
      </c>
      <c r="G43" s="46" t="s">
        <v>95</v>
      </c>
      <c r="H43" s="46" t="s">
        <v>96</v>
      </c>
      <c r="I43" s="12" t="s">
        <v>46</v>
      </c>
      <c r="J43" s="14" t="s">
        <v>47</v>
      </c>
      <c r="L43" s="6"/>
      <c r="M43" s="41"/>
      <c r="N43" s="42" t="s">
        <v>48</v>
      </c>
      <c r="O43" s="43">
        <f t="shared" si="1"/>
        <v>417</v>
      </c>
      <c r="P43" s="22">
        <f>SUM(Q43:R43)</f>
        <v>351</v>
      </c>
      <c r="Q43" s="22">
        <v>32</v>
      </c>
      <c r="R43" s="22">
        <f>SUM(S43:T43)</f>
        <v>319</v>
      </c>
      <c r="S43" s="22">
        <v>38</v>
      </c>
      <c r="T43" s="22">
        <v>281</v>
      </c>
      <c r="U43" s="22">
        <v>66</v>
      </c>
    </row>
    <row r="44" spans="1:21" ht="14.25" customHeight="1">
      <c r="A44" s="59" t="s">
        <v>427</v>
      </c>
      <c r="B44" s="43">
        <f>SUM(C44:J44)</f>
        <v>31480</v>
      </c>
      <c r="C44" s="17">
        <v>6360</v>
      </c>
      <c r="D44" s="17">
        <v>11880</v>
      </c>
      <c r="E44" s="17">
        <v>5970</v>
      </c>
      <c r="F44" s="17">
        <v>2800</v>
      </c>
      <c r="G44" s="17">
        <v>1520</v>
      </c>
      <c r="H44" s="17">
        <v>1040</v>
      </c>
      <c r="I44" s="17">
        <v>1190</v>
      </c>
      <c r="J44" s="17">
        <v>720</v>
      </c>
      <c r="L44" s="6"/>
      <c r="M44" s="41"/>
      <c r="N44" s="42" t="s">
        <v>49</v>
      </c>
      <c r="O44" s="43">
        <f t="shared" si="1"/>
        <v>271</v>
      </c>
      <c r="P44" s="22">
        <f>SUM(Q44:R44)</f>
        <v>107</v>
      </c>
      <c r="Q44" s="22">
        <v>13</v>
      </c>
      <c r="R44" s="22">
        <f>SUM(S44:T44)</f>
        <v>94</v>
      </c>
      <c r="S44" s="22">
        <v>15</v>
      </c>
      <c r="T44" s="22">
        <v>79</v>
      </c>
      <c r="U44" s="44">
        <v>164</v>
      </c>
    </row>
    <row r="45" spans="1:21" ht="14.25" customHeight="1">
      <c r="A45" s="19">
        <v>12</v>
      </c>
      <c r="B45" s="43">
        <f>SUM(C45:J45)</f>
        <v>28407</v>
      </c>
      <c r="C45" s="22">
        <v>6732</v>
      </c>
      <c r="D45" s="22">
        <v>10408</v>
      </c>
      <c r="E45" s="22">
        <v>4929</v>
      </c>
      <c r="F45" s="22">
        <v>2483</v>
      </c>
      <c r="G45" s="22">
        <v>1294</v>
      </c>
      <c r="H45" s="22">
        <v>709</v>
      </c>
      <c r="I45" s="22">
        <v>1168</v>
      </c>
      <c r="J45" s="22">
        <v>684</v>
      </c>
      <c r="K45" s="6"/>
      <c r="L45" s="6"/>
      <c r="M45" s="41"/>
      <c r="N45" s="42"/>
      <c r="O45" s="7"/>
      <c r="P45" s="7"/>
      <c r="Q45" s="7"/>
      <c r="R45" s="7"/>
      <c r="S45" s="7"/>
      <c r="T45" s="7"/>
      <c r="U45" s="7"/>
    </row>
    <row r="46" spans="1:21" ht="14.25" customHeight="1">
      <c r="A46" s="19">
        <v>13</v>
      </c>
      <c r="B46" s="43">
        <v>27740</v>
      </c>
      <c r="C46" s="22">
        <v>6520</v>
      </c>
      <c r="D46" s="22">
        <v>10050</v>
      </c>
      <c r="E46" s="22">
        <v>4920</v>
      </c>
      <c r="F46" s="22">
        <v>2460</v>
      </c>
      <c r="G46" s="22">
        <v>1280</v>
      </c>
      <c r="H46" s="22">
        <v>700</v>
      </c>
      <c r="I46" s="22">
        <v>1140</v>
      </c>
      <c r="J46" s="22">
        <v>660</v>
      </c>
      <c r="K46" s="6"/>
      <c r="L46" s="6"/>
      <c r="M46" s="252" t="s">
        <v>50</v>
      </c>
      <c r="N46" s="253"/>
      <c r="O46" s="116">
        <f aca="true" t="shared" si="10" ref="O46:U46">SUM(O47:O50)</f>
        <v>4040</v>
      </c>
      <c r="P46" s="40">
        <f t="shared" si="10"/>
        <v>3241</v>
      </c>
      <c r="Q46" s="40">
        <f t="shared" si="10"/>
        <v>350</v>
      </c>
      <c r="R46" s="40">
        <f t="shared" si="10"/>
        <v>2891</v>
      </c>
      <c r="S46" s="40">
        <f t="shared" si="10"/>
        <v>163</v>
      </c>
      <c r="T46" s="40">
        <f t="shared" si="10"/>
        <v>2728</v>
      </c>
      <c r="U46" s="40">
        <f t="shared" si="10"/>
        <v>799</v>
      </c>
    </row>
    <row r="47" spans="1:21" ht="14.25" customHeight="1">
      <c r="A47" s="19">
        <v>14</v>
      </c>
      <c r="B47" s="43">
        <v>27000</v>
      </c>
      <c r="C47" s="22">
        <v>6340</v>
      </c>
      <c r="D47" s="22">
        <v>9740</v>
      </c>
      <c r="E47" s="22">
        <v>4800</v>
      </c>
      <c r="F47" s="22">
        <v>2400</v>
      </c>
      <c r="G47" s="22">
        <v>1240</v>
      </c>
      <c r="H47" s="22">
        <v>690</v>
      </c>
      <c r="I47" s="22">
        <v>1140</v>
      </c>
      <c r="J47" s="22">
        <v>670</v>
      </c>
      <c r="L47" s="6"/>
      <c r="M47" s="21"/>
      <c r="N47" s="42" t="s">
        <v>51</v>
      </c>
      <c r="O47" s="43">
        <f t="shared" si="1"/>
        <v>1130</v>
      </c>
      <c r="P47" s="22">
        <f>SUM(Q47:R47)</f>
        <v>807</v>
      </c>
      <c r="Q47" s="22">
        <v>103</v>
      </c>
      <c r="R47" s="22">
        <f>SUM(S47:T47)</f>
        <v>704</v>
      </c>
      <c r="S47" s="22">
        <v>45</v>
      </c>
      <c r="T47" s="22">
        <v>659</v>
      </c>
      <c r="U47" s="22">
        <v>323</v>
      </c>
    </row>
    <row r="48" spans="1:21" ht="14.25" customHeight="1">
      <c r="A48" s="202">
        <v>15</v>
      </c>
      <c r="B48" s="116">
        <f>SUM(C48:J48)</f>
        <v>26440</v>
      </c>
      <c r="C48" s="125">
        <v>6140</v>
      </c>
      <c r="D48" s="125">
        <v>9510</v>
      </c>
      <c r="E48" s="125">
        <v>4660</v>
      </c>
      <c r="F48" s="125">
        <v>2370</v>
      </c>
      <c r="G48" s="125">
        <v>1210</v>
      </c>
      <c r="H48" s="125">
        <v>700</v>
      </c>
      <c r="I48" s="125">
        <v>1160</v>
      </c>
      <c r="J48" s="125">
        <v>690</v>
      </c>
      <c r="K48" s="47"/>
      <c r="L48" s="6"/>
      <c r="M48" s="21"/>
      <c r="N48" s="42" t="s">
        <v>52</v>
      </c>
      <c r="O48" s="43">
        <f t="shared" si="1"/>
        <v>633</v>
      </c>
      <c r="P48" s="22">
        <f>SUM(Q48:R48)</f>
        <v>516</v>
      </c>
      <c r="Q48" s="22">
        <v>70</v>
      </c>
      <c r="R48" s="22">
        <f>SUM(S48:T48)</f>
        <v>446</v>
      </c>
      <c r="S48" s="22">
        <v>32</v>
      </c>
      <c r="T48" s="22">
        <v>414</v>
      </c>
      <c r="U48" s="44">
        <v>117</v>
      </c>
    </row>
    <row r="49" spans="1:21" ht="14.25" customHeight="1">
      <c r="A49" s="37" t="s">
        <v>32</v>
      </c>
      <c r="B49" s="48"/>
      <c r="C49" s="39"/>
      <c r="D49" s="39"/>
      <c r="E49" s="39"/>
      <c r="F49" s="39"/>
      <c r="G49" s="39"/>
      <c r="H49" s="39"/>
      <c r="I49" s="39"/>
      <c r="J49" s="39"/>
      <c r="K49" s="47"/>
      <c r="L49" s="6"/>
      <c r="M49" s="21"/>
      <c r="N49" s="42" t="s">
        <v>53</v>
      </c>
      <c r="O49" s="43">
        <f t="shared" si="1"/>
        <v>1717</v>
      </c>
      <c r="P49" s="22">
        <f>SUM(Q49:R49)</f>
        <v>1452</v>
      </c>
      <c r="Q49" s="22">
        <v>127</v>
      </c>
      <c r="R49" s="22">
        <f>SUM(S49:T49)</f>
        <v>1325</v>
      </c>
      <c r="S49" s="22">
        <v>55</v>
      </c>
      <c r="T49" s="22">
        <v>1270</v>
      </c>
      <c r="U49" s="22">
        <v>265</v>
      </c>
    </row>
    <row r="50" spans="1:21" ht="14.25" customHeight="1">
      <c r="A50" s="6" t="s">
        <v>54</v>
      </c>
      <c r="K50" s="47"/>
      <c r="L50" s="6"/>
      <c r="M50" s="21"/>
      <c r="N50" s="42" t="s">
        <v>55</v>
      </c>
      <c r="O50" s="43">
        <f t="shared" si="1"/>
        <v>560</v>
      </c>
      <c r="P50" s="22">
        <f>SUM(Q50:R50)</f>
        <v>466</v>
      </c>
      <c r="Q50" s="22">
        <v>50</v>
      </c>
      <c r="R50" s="22">
        <f>SUM(S50:T50)</f>
        <v>416</v>
      </c>
      <c r="S50" s="22">
        <v>31</v>
      </c>
      <c r="T50" s="22">
        <v>385</v>
      </c>
      <c r="U50" s="22">
        <v>94</v>
      </c>
    </row>
    <row r="51" spans="1:21" ht="14.25" customHeight="1">
      <c r="A51" s="4" t="s">
        <v>14</v>
      </c>
      <c r="K51" s="47"/>
      <c r="L51" s="6"/>
      <c r="M51" s="21"/>
      <c r="N51" s="42"/>
      <c r="O51" s="7"/>
      <c r="P51" s="7"/>
      <c r="Q51" s="7"/>
      <c r="R51" s="7"/>
      <c r="S51" s="7"/>
      <c r="T51" s="7"/>
      <c r="U51" s="7"/>
    </row>
    <row r="52" spans="11:22" ht="14.25" customHeight="1">
      <c r="K52" s="47"/>
      <c r="L52" s="6"/>
      <c r="M52" s="252" t="s">
        <v>56</v>
      </c>
      <c r="N52" s="253"/>
      <c r="O52" s="116">
        <f>SUM(O53:O58)</f>
        <v>3630</v>
      </c>
      <c r="P52" s="40">
        <f aca="true" t="shared" si="11" ref="P52:U52">SUM(P53:P58)</f>
        <v>2869</v>
      </c>
      <c r="Q52" s="40">
        <f t="shared" si="11"/>
        <v>292</v>
      </c>
      <c r="R52" s="40">
        <f t="shared" si="11"/>
        <v>2577</v>
      </c>
      <c r="S52" s="40">
        <f t="shared" si="11"/>
        <v>141</v>
      </c>
      <c r="T52" s="40">
        <f t="shared" si="11"/>
        <v>2436</v>
      </c>
      <c r="U52" s="40">
        <f t="shared" si="11"/>
        <v>761</v>
      </c>
      <c r="V52" s="49"/>
    </row>
    <row r="53" spans="11:21" ht="14.25" customHeight="1">
      <c r="K53" s="47"/>
      <c r="L53" s="6"/>
      <c r="M53" s="41"/>
      <c r="N53" s="42" t="s">
        <v>57</v>
      </c>
      <c r="O53" s="43">
        <f t="shared" si="1"/>
        <v>509</v>
      </c>
      <c r="P53" s="22">
        <f aca="true" t="shared" si="12" ref="P53:P58">SUM(Q53:R53)</f>
        <v>399</v>
      </c>
      <c r="Q53" s="22">
        <v>38</v>
      </c>
      <c r="R53" s="22">
        <f aca="true" t="shared" si="13" ref="R53:R58">SUM(S53:T53)</f>
        <v>361</v>
      </c>
      <c r="S53" s="22">
        <v>20</v>
      </c>
      <c r="T53" s="22">
        <v>341</v>
      </c>
      <c r="U53" s="44">
        <v>110</v>
      </c>
    </row>
    <row r="54" spans="11:21" ht="14.25" customHeight="1">
      <c r="K54" s="47"/>
      <c r="L54" s="6"/>
      <c r="M54" s="41"/>
      <c r="N54" s="42" t="s">
        <v>58</v>
      </c>
      <c r="O54" s="43">
        <f t="shared" si="1"/>
        <v>463</v>
      </c>
      <c r="P54" s="22">
        <f t="shared" si="12"/>
        <v>364</v>
      </c>
      <c r="Q54" s="22">
        <v>39</v>
      </c>
      <c r="R54" s="22">
        <f t="shared" si="13"/>
        <v>325</v>
      </c>
      <c r="S54" s="22">
        <v>19</v>
      </c>
      <c r="T54" s="22">
        <v>306</v>
      </c>
      <c r="U54" s="22">
        <v>99</v>
      </c>
    </row>
    <row r="55" spans="2:21" ht="14.25" customHeight="1">
      <c r="B55" s="50"/>
      <c r="C55" s="6"/>
      <c r="D55" s="6"/>
      <c r="E55" s="6"/>
      <c r="F55" s="6"/>
      <c r="G55" s="6"/>
      <c r="H55" s="6"/>
      <c r="I55" s="6"/>
      <c r="J55" s="6"/>
      <c r="K55" s="6"/>
      <c r="L55" s="6"/>
      <c r="M55" s="41"/>
      <c r="N55" s="42" t="s">
        <v>59</v>
      </c>
      <c r="O55" s="43">
        <f t="shared" si="1"/>
        <v>1127</v>
      </c>
      <c r="P55" s="22">
        <f t="shared" si="12"/>
        <v>900</v>
      </c>
      <c r="Q55" s="22">
        <v>83</v>
      </c>
      <c r="R55" s="22">
        <f t="shared" si="13"/>
        <v>817</v>
      </c>
      <c r="S55" s="22">
        <v>25</v>
      </c>
      <c r="T55" s="22">
        <v>792</v>
      </c>
      <c r="U55" s="22">
        <v>227</v>
      </c>
    </row>
    <row r="56" spans="1:21" ht="14.25" customHeight="1">
      <c r="A56" s="6"/>
      <c r="B56" s="50"/>
      <c r="C56" s="6"/>
      <c r="D56" s="6"/>
      <c r="E56" s="6"/>
      <c r="F56" s="6"/>
      <c r="G56" s="6"/>
      <c r="H56" s="6"/>
      <c r="I56" s="6"/>
      <c r="J56" s="6"/>
      <c r="K56" s="6"/>
      <c r="L56" s="6"/>
      <c r="M56" s="41"/>
      <c r="N56" s="42" t="s">
        <v>60</v>
      </c>
      <c r="O56" s="43">
        <f t="shared" si="1"/>
        <v>707</v>
      </c>
      <c r="P56" s="22">
        <f t="shared" si="12"/>
        <v>532</v>
      </c>
      <c r="Q56" s="22">
        <v>80</v>
      </c>
      <c r="R56" s="22">
        <f t="shared" si="13"/>
        <v>452</v>
      </c>
      <c r="S56" s="22">
        <v>38</v>
      </c>
      <c r="T56" s="22">
        <v>414</v>
      </c>
      <c r="U56" s="44">
        <v>175</v>
      </c>
    </row>
    <row r="57" spans="11:21" ht="14.25" customHeight="1">
      <c r="K57" s="6"/>
      <c r="L57" s="6"/>
      <c r="M57" s="41"/>
      <c r="N57" s="42" t="s">
        <v>61</v>
      </c>
      <c r="O57" s="43">
        <f t="shared" si="1"/>
        <v>549</v>
      </c>
      <c r="P57" s="22">
        <f t="shared" si="12"/>
        <v>459</v>
      </c>
      <c r="Q57" s="22">
        <v>29</v>
      </c>
      <c r="R57" s="22">
        <f t="shared" si="13"/>
        <v>430</v>
      </c>
      <c r="S57" s="22">
        <v>32</v>
      </c>
      <c r="T57" s="22">
        <v>398</v>
      </c>
      <c r="U57" s="44">
        <v>90</v>
      </c>
    </row>
    <row r="58" spans="1:21" ht="18" customHeight="1">
      <c r="A58" s="260" t="s">
        <v>87</v>
      </c>
      <c r="B58" s="260"/>
      <c r="C58" s="260"/>
      <c r="D58" s="260"/>
      <c r="E58" s="260"/>
      <c r="F58" s="260"/>
      <c r="G58" s="260"/>
      <c r="H58" s="260"/>
      <c r="I58" s="260"/>
      <c r="J58" s="260"/>
      <c r="K58" s="6"/>
      <c r="L58" s="6"/>
      <c r="M58" s="41"/>
      <c r="N58" s="42" t="s">
        <v>62</v>
      </c>
      <c r="O58" s="43">
        <f t="shared" si="1"/>
        <v>275</v>
      </c>
      <c r="P58" s="22">
        <f t="shared" si="12"/>
        <v>215</v>
      </c>
      <c r="Q58" s="22">
        <v>23</v>
      </c>
      <c r="R58" s="22">
        <f t="shared" si="13"/>
        <v>192</v>
      </c>
      <c r="S58" s="22">
        <v>7</v>
      </c>
      <c r="T58" s="22">
        <v>185</v>
      </c>
      <c r="U58" s="44">
        <v>60</v>
      </c>
    </row>
    <row r="59" spans="1:21" ht="18" customHeight="1">
      <c r="A59" s="261" t="s">
        <v>97</v>
      </c>
      <c r="B59" s="261"/>
      <c r="C59" s="261"/>
      <c r="D59" s="261"/>
      <c r="E59" s="261"/>
      <c r="F59" s="261"/>
      <c r="G59" s="261"/>
      <c r="H59" s="261"/>
      <c r="I59" s="261"/>
      <c r="J59" s="261"/>
      <c r="L59" s="6"/>
      <c r="M59" s="41"/>
      <c r="N59" s="42"/>
      <c r="O59" s="7"/>
      <c r="P59" s="7"/>
      <c r="Q59" s="7"/>
      <c r="R59" s="7"/>
      <c r="S59" s="7"/>
      <c r="T59" s="7"/>
      <c r="U59" s="7"/>
    </row>
    <row r="60" spans="10:21" ht="14.25" customHeight="1" thickBot="1">
      <c r="J60" s="10" t="s">
        <v>98</v>
      </c>
      <c r="L60" s="6"/>
      <c r="M60" s="252" t="s">
        <v>63</v>
      </c>
      <c r="N60" s="253"/>
      <c r="O60" s="116">
        <f aca="true" t="shared" si="14" ref="O60:U60">SUM(O61:O64)</f>
        <v>4263</v>
      </c>
      <c r="P60" s="40">
        <f t="shared" si="14"/>
        <v>2920</v>
      </c>
      <c r="Q60" s="40">
        <f t="shared" si="14"/>
        <v>456</v>
      </c>
      <c r="R60" s="40">
        <f t="shared" si="14"/>
        <v>2464</v>
      </c>
      <c r="S60" s="40">
        <f t="shared" si="14"/>
        <v>132</v>
      </c>
      <c r="T60" s="40">
        <f t="shared" si="14"/>
        <v>2332</v>
      </c>
      <c r="U60" s="40">
        <f t="shared" si="14"/>
        <v>1343</v>
      </c>
    </row>
    <row r="61" spans="1:21" ht="14.25" customHeight="1">
      <c r="A61" s="254" t="s">
        <v>1</v>
      </c>
      <c r="B61" s="256" t="s">
        <v>64</v>
      </c>
      <c r="C61" s="257"/>
      <c r="D61" s="258"/>
      <c r="E61" s="259" t="s">
        <v>65</v>
      </c>
      <c r="F61" s="257"/>
      <c r="G61" s="258"/>
      <c r="H61" s="259" t="s">
        <v>66</v>
      </c>
      <c r="I61" s="257"/>
      <c r="J61" s="257"/>
      <c r="L61" s="6"/>
      <c r="M61" s="41"/>
      <c r="N61" s="42" t="s">
        <v>67</v>
      </c>
      <c r="O61" s="43">
        <f t="shared" si="1"/>
        <v>1384</v>
      </c>
      <c r="P61" s="22">
        <f>SUM(Q61:R61)</f>
        <v>952</v>
      </c>
      <c r="Q61" s="22">
        <v>151</v>
      </c>
      <c r="R61" s="22">
        <f>SUM(S61:T61)</f>
        <v>801</v>
      </c>
      <c r="S61" s="22">
        <v>43</v>
      </c>
      <c r="T61" s="22">
        <v>758</v>
      </c>
      <c r="U61" s="22">
        <v>432</v>
      </c>
    </row>
    <row r="62" spans="1:21" ht="14.25" customHeight="1">
      <c r="A62" s="255"/>
      <c r="B62" s="51" t="s">
        <v>7</v>
      </c>
      <c r="C62" s="23" t="s">
        <v>68</v>
      </c>
      <c r="D62" s="23" t="s">
        <v>69</v>
      </c>
      <c r="E62" s="23" t="s">
        <v>7</v>
      </c>
      <c r="F62" s="23" t="s">
        <v>68</v>
      </c>
      <c r="G62" s="23" t="s">
        <v>69</v>
      </c>
      <c r="H62" s="23" t="s">
        <v>7</v>
      </c>
      <c r="I62" s="23" t="s">
        <v>68</v>
      </c>
      <c r="J62" s="52" t="s">
        <v>69</v>
      </c>
      <c r="L62" s="6"/>
      <c r="M62" s="41"/>
      <c r="N62" s="42" t="s">
        <v>70</v>
      </c>
      <c r="O62" s="43">
        <f t="shared" si="1"/>
        <v>1242</v>
      </c>
      <c r="P62" s="22">
        <f>SUM(Q62:R62)</f>
        <v>797</v>
      </c>
      <c r="Q62" s="22">
        <v>145</v>
      </c>
      <c r="R62" s="22">
        <f>SUM(S62:T62)</f>
        <v>652</v>
      </c>
      <c r="S62" s="22">
        <v>35</v>
      </c>
      <c r="T62" s="22">
        <v>617</v>
      </c>
      <c r="U62" s="22">
        <v>445</v>
      </c>
    </row>
    <row r="63" spans="1:21" ht="14.25" customHeight="1">
      <c r="A63" s="59" t="s">
        <v>427</v>
      </c>
      <c r="B63" s="22">
        <f>SUM(C63:D63)</f>
        <v>139580</v>
      </c>
      <c r="C63" s="17">
        <v>67660</v>
      </c>
      <c r="D63" s="17">
        <v>71920</v>
      </c>
      <c r="E63" s="22">
        <f>SUM(F63:G63)</f>
        <v>37410</v>
      </c>
      <c r="F63" s="17">
        <v>14980</v>
      </c>
      <c r="G63" s="17">
        <v>22430</v>
      </c>
      <c r="H63" s="22">
        <f>SUM(I63:J63)</f>
        <v>16900</v>
      </c>
      <c r="I63" s="17">
        <v>9620</v>
      </c>
      <c r="J63" s="17">
        <v>7280</v>
      </c>
      <c r="L63" s="6"/>
      <c r="M63" s="41"/>
      <c r="N63" s="42" t="s">
        <v>71</v>
      </c>
      <c r="O63" s="43">
        <f t="shared" si="1"/>
        <v>755</v>
      </c>
      <c r="P63" s="22">
        <f>SUM(Q63:R63)</f>
        <v>471</v>
      </c>
      <c r="Q63" s="22">
        <v>72</v>
      </c>
      <c r="R63" s="22">
        <f>SUM(S63:T63)</f>
        <v>399</v>
      </c>
      <c r="S63" s="22">
        <v>31</v>
      </c>
      <c r="T63" s="22">
        <v>368</v>
      </c>
      <c r="U63" s="22">
        <v>284</v>
      </c>
    </row>
    <row r="64" spans="1:21" ht="14.25" customHeight="1">
      <c r="A64" s="19">
        <v>12</v>
      </c>
      <c r="B64" s="22">
        <f>SUM(C64:D64)</f>
        <v>126821</v>
      </c>
      <c r="C64" s="22">
        <v>61505</v>
      </c>
      <c r="D64" s="22">
        <v>65316</v>
      </c>
      <c r="E64" s="22">
        <f>SUM(F64:G64)</f>
        <v>37660</v>
      </c>
      <c r="F64" s="22">
        <v>16080</v>
      </c>
      <c r="G64" s="22">
        <v>21580</v>
      </c>
      <c r="H64" s="22">
        <f>SUM(I64:J64)</f>
        <v>17316</v>
      </c>
      <c r="I64" s="22">
        <v>9270</v>
      </c>
      <c r="J64" s="22">
        <v>8046</v>
      </c>
      <c r="K64" s="6"/>
      <c r="L64" s="6"/>
      <c r="M64" s="41"/>
      <c r="N64" s="42" t="s">
        <v>72</v>
      </c>
      <c r="O64" s="43">
        <f t="shared" si="1"/>
        <v>882</v>
      </c>
      <c r="P64" s="22">
        <f>SUM(Q64:R64)</f>
        <v>700</v>
      </c>
      <c r="Q64" s="22">
        <v>88</v>
      </c>
      <c r="R64" s="22">
        <f>SUM(S64:T64)</f>
        <v>612</v>
      </c>
      <c r="S64" s="22">
        <v>23</v>
      </c>
      <c r="T64" s="22">
        <v>589</v>
      </c>
      <c r="U64" s="44">
        <v>182</v>
      </c>
    </row>
    <row r="65" spans="1:21" ht="14.25" customHeight="1">
      <c r="A65" s="19">
        <v>13</v>
      </c>
      <c r="B65" s="22">
        <f>SUM(C65:D65)</f>
        <v>123530</v>
      </c>
      <c r="C65" s="22">
        <v>60640</v>
      </c>
      <c r="D65" s="22">
        <v>62890</v>
      </c>
      <c r="E65" s="22">
        <f>SUM(F65:G65)</f>
        <v>37690</v>
      </c>
      <c r="F65" s="22">
        <v>16110</v>
      </c>
      <c r="G65" s="22">
        <v>21580</v>
      </c>
      <c r="H65" s="22">
        <f>SUM(I65:J65)</f>
        <v>17110</v>
      </c>
      <c r="I65" s="22">
        <v>9170</v>
      </c>
      <c r="J65" s="22">
        <v>7940</v>
      </c>
      <c r="K65" s="6"/>
      <c r="L65" s="6"/>
      <c r="M65" s="41"/>
      <c r="N65" s="42"/>
      <c r="O65" s="7"/>
      <c r="P65" s="7"/>
      <c r="Q65" s="7"/>
      <c r="R65" s="7"/>
      <c r="S65" s="7"/>
      <c r="T65" s="7"/>
      <c r="U65" s="7"/>
    </row>
    <row r="66" spans="1:21" ht="14.25" customHeight="1">
      <c r="A66" s="19">
        <v>14</v>
      </c>
      <c r="B66" s="22">
        <f>SUM(C66:D66)</f>
        <v>119330</v>
      </c>
      <c r="C66" s="22">
        <v>58380</v>
      </c>
      <c r="D66" s="22">
        <v>60950</v>
      </c>
      <c r="E66" s="22">
        <f>SUM(F66:G66)</f>
        <v>37220</v>
      </c>
      <c r="F66" s="22">
        <v>15910</v>
      </c>
      <c r="G66" s="22">
        <v>21310</v>
      </c>
      <c r="H66" s="22">
        <f>SUM(I66:J66)</f>
        <v>16940</v>
      </c>
      <c r="I66" s="22">
        <v>9060</v>
      </c>
      <c r="J66" s="22">
        <v>7880</v>
      </c>
      <c r="K66" s="6"/>
      <c r="L66" s="6"/>
      <c r="M66" s="252" t="s">
        <v>73</v>
      </c>
      <c r="N66" s="253"/>
      <c r="O66" s="40">
        <f aca="true" t="shared" si="15" ref="O66:U66">SUM(O67)</f>
        <v>658</v>
      </c>
      <c r="P66" s="40">
        <f t="shared" si="15"/>
        <v>435</v>
      </c>
      <c r="Q66" s="40">
        <f t="shared" si="15"/>
        <v>71</v>
      </c>
      <c r="R66" s="40">
        <f t="shared" si="15"/>
        <v>364</v>
      </c>
      <c r="S66" s="40">
        <f t="shared" si="15"/>
        <v>51</v>
      </c>
      <c r="T66" s="40">
        <f t="shared" si="15"/>
        <v>313</v>
      </c>
      <c r="U66" s="40">
        <f t="shared" si="15"/>
        <v>223</v>
      </c>
    </row>
    <row r="67" spans="1:21" ht="14.25" customHeight="1">
      <c r="A67" s="202">
        <v>15</v>
      </c>
      <c r="B67" s="40">
        <f>SUM(C67:D67)</f>
        <v>116620</v>
      </c>
      <c r="C67" s="125">
        <v>56850</v>
      </c>
      <c r="D67" s="125">
        <v>59770</v>
      </c>
      <c r="E67" s="40">
        <f>SUM(F67:G67)</f>
        <v>36470</v>
      </c>
      <c r="F67" s="125">
        <v>15590</v>
      </c>
      <c r="G67" s="125">
        <v>20880</v>
      </c>
      <c r="H67" s="40">
        <v>16780</v>
      </c>
      <c r="I67" s="125">
        <v>8990</v>
      </c>
      <c r="J67" s="125">
        <v>7780</v>
      </c>
      <c r="K67" s="6"/>
      <c r="L67" s="6"/>
      <c r="M67" s="133"/>
      <c r="N67" s="55" t="s">
        <v>74</v>
      </c>
      <c r="O67" s="56">
        <f t="shared" si="1"/>
        <v>658</v>
      </c>
      <c r="P67" s="57">
        <f>SUM(Q67:R67)</f>
        <v>435</v>
      </c>
      <c r="Q67" s="57">
        <v>71</v>
      </c>
      <c r="R67" s="57">
        <f>SUM(S67:T67)</f>
        <v>364</v>
      </c>
      <c r="S67" s="57">
        <v>51</v>
      </c>
      <c r="T67" s="57">
        <v>313</v>
      </c>
      <c r="U67" s="57">
        <v>223</v>
      </c>
    </row>
    <row r="68" spans="1:13" ht="14.25" customHeight="1">
      <c r="A68" s="37" t="s">
        <v>32</v>
      </c>
      <c r="B68" s="48"/>
      <c r="C68" s="39"/>
      <c r="D68" s="39"/>
      <c r="E68" s="39"/>
      <c r="F68" s="39"/>
      <c r="G68" s="39"/>
      <c r="H68" s="39"/>
      <c r="I68" s="39"/>
      <c r="J68" s="39"/>
      <c r="K68" s="6"/>
      <c r="L68" s="6"/>
      <c r="M68" s="58" t="s">
        <v>432</v>
      </c>
    </row>
    <row r="69" spans="1:13" ht="14.25" customHeight="1">
      <c r="A69" s="6" t="s">
        <v>54</v>
      </c>
      <c r="K69" s="6"/>
      <c r="L69" s="6"/>
      <c r="M69" s="58" t="s">
        <v>431</v>
      </c>
    </row>
    <row r="70" spans="1:13" ht="14.25" customHeight="1">
      <c r="A70" s="4" t="s">
        <v>14</v>
      </c>
      <c r="K70" s="6"/>
      <c r="M70" s="58" t="s">
        <v>430</v>
      </c>
    </row>
    <row r="71" spans="11:13" ht="14.25" customHeight="1">
      <c r="K71" s="6"/>
      <c r="M71" s="58" t="s">
        <v>429</v>
      </c>
    </row>
    <row r="72" spans="11:13" ht="14.25" customHeight="1">
      <c r="K72" s="6"/>
      <c r="M72" s="4" t="s">
        <v>99</v>
      </c>
    </row>
    <row r="73" spans="11:13" ht="14.25">
      <c r="K73" s="6"/>
      <c r="M73" s="58"/>
    </row>
    <row r="74" spans="11:13" ht="14.25">
      <c r="K74" s="6"/>
      <c r="M74" s="58"/>
    </row>
    <row r="75" spans="11:13" ht="14.25">
      <c r="K75" s="6"/>
      <c r="M75" s="58"/>
    </row>
    <row r="76" ht="14.25">
      <c r="K76" s="6"/>
    </row>
    <row r="78" spans="1:11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</sheetData>
  <sheetProtection/>
  <mergeCells count="47">
    <mergeCell ref="A3:J3"/>
    <mergeCell ref="M3:U3"/>
    <mergeCell ref="A4:J4"/>
    <mergeCell ref="B6:D6"/>
    <mergeCell ref="E6:G6"/>
    <mergeCell ref="H6:J6"/>
    <mergeCell ref="P6:T6"/>
    <mergeCell ref="U6:U8"/>
    <mergeCell ref="R7:T7"/>
    <mergeCell ref="P7:P8"/>
    <mergeCell ref="A22:K22"/>
    <mergeCell ref="M23:N23"/>
    <mergeCell ref="M15:N15"/>
    <mergeCell ref="M16:N16"/>
    <mergeCell ref="M17:N17"/>
    <mergeCell ref="M18:N18"/>
    <mergeCell ref="Q7:Q8"/>
    <mergeCell ref="M20:N20"/>
    <mergeCell ref="A21:K21"/>
    <mergeCell ref="M6:N8"/>
    <mergeCell ref="O6:O8"/>
    <mergeCell ref="M11:N11"/>
    <mergeCell ref="M12:N12"/>
    <mergeCell ref="M13:N13"/>
    <mergeCell ref="M14:N14"/>
    <mergeCell ref="M9:N9"/>
    <mergeCell ref="A24:A25"/>
    <mergeCell ref="B24:C25"/>
    <mergeCell ref="D24:E25"/>
    <mergeCell ref="F24:K24"/>
    <mergeCell ref="F25:G25"/>
    <mergeCell ref="H25:I25"/>
    <mergeCell ref="J25:K25"/>
    <mergeCell ref="M46:N46"/>
    <mergeCell ref="M52:N52"/>
    <mergeCell ref="A58:J58"/>
    <mergeCell ref="A59:J59"/>
    <mergeCell ref="M29:N29"/>
    <mergeCell ref="M39:N39"/>
    <mergeCell ref="A40:J40"/>
    <mergeCell ref="A41:J41"/>
    <mergeCell ref="M66:N66"/>
    <mergeCell ref="M60:N60"/>
    <mergeCell ref="A61:A62"/>
    <mergeCell ref="B61:D61"/>
    <mergeCell ref="E61:G61"/>
    <mergeCell ref="H61:J61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71"/>
  <sheetViews>
    <sheetView zoomScale="75" zoomScaleNormal="75" zoomScalePageLayoutView="0" workbookViewId="0" topLeftCell="K1">
      <selection activeCell="L1" sqref="L1"/>
    </sheetView>
  </sheetViews>
  <sheetFormatPr defaultColWidth="10.59765625" defaultRowHeight="15"/>
  <cols>
    <col min="1" max="1" width="2.59765625" style="21" customWidth="1"/>
    <col min="2" max="2" width="9.59765625" style="21" customWidth="1"/>
    <col min="3" max="3" width="9.5" style="21" customWidth="1"/>
    <col min="4" max="4" width="8.59765625" style="21" customWidth="1"/>
    <col min="5" max="8" width="7.59765625" style="21" customWidth="1"/>
    <col min="9" max="9" width="8.09765625" style="21" customWidth="1"/>
    <col min="10" max="17" width="7.59765625" style="21" customWidth="1"/>
    <col min="18" max="18" width="6.8984375" style="21" customWidth="1"/>
    <col min="19" max="19" width="2.59765625" style="21" customWidth="1"/>
    <col min="20" max="20" width="9.59765625" style="21" customWidth="1"/>
    <col min="21" max="29" width="11.59765625" style="21" customWidth="1"/>
    <col min="30" max="201" width="10.59765625" style="21" customWidth="1"/>
    <col min="202" max="16384" width="10.59765625" style="4" customWidth="1"/>
  </cols>
  <sheetData>
    <row r="1" spans="1:201" s="2" customFormat="1" ht="19.5" customHeight="1">
      <c r="A1" s="64" t="s">
        <v>135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6" t="s">
        <v>100</v>
      </c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</row>
    <row r="2" spans="1:201" s="68" customFormat="1" ht="19.5" customHeight="1">
      <c r="A2" s="260" t="s">
        <v>101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67"/>
      <c r="S2" s="260" t="s">
        <v>101</v>
      </c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</row>
    <row r="3" spans="2:29" ht="19.5" customHeight="1">
      <c r="B3" s="7"/>
      <c r="D3" s="7"/>
      <c r="E3" s="218" t="s">
        <v>434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218" t="s">
        <v>437</v>
      </c>
      <c r="U3" s="8"/>
      <c r="W3" s="8"/>
      <c r="X3" s="8"/>
      <c r="Y3" s="8"/>
      <c r="Z3" s="8"/>
      <c r="AA3" s="8"/>
      <c r="AB3" s="8"/>
      <c r="AC3" s="8"/>
    </row>
    <row r="4" spans="1:201" s="68" customFormat="1" ht="18" customHeight="1" thickBot="1">
      <c r="A4" s="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 t="s">
        <v>0</v>
      </c>
      <c r="R4" s="21"/>
      <c r="S4" s="4"/>
      <c r="T4" s="9"/>
      <c r="U4" s="9"/>
      <c r="V4" s="9"/>
      <c r="W4" s="9"/>
      <c r="X4" s="9"/>
      <c r="Y4" s="9"/>
      <c r="Z4" s="9"/>
      <c r="AA4" s="9"/>
      <c r="AB4" s="9"/>
      <c r="AC4" s="10" t="s">
        <v>102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</row>
    <row r="5" spans="1:201" s="68" customFormat="1" ht="15" customHeight="1">
      <c r="A5" s="270" t="s">
        <v>136</v>
      </c>
      <c r="B5" s="271"/>
      <c r="C5" s="276" t="s">
        <v>104</v>
      </c>
      <c r="D5" s="259" t="s">
        <v>137</v>
      </c>
      <c r="E5" s="282"/>
      <c r="F5" s="259" t="s">
        <v>105</v>
      </c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1"/>
      <c r="S5" s="270" t="s">
        <v>136</v>
      </c>
      <c r="T5" s="271"/>
      <c r="U5" s="259" t="s">
        <v>138</v>
      </c>
      <c r="V5" s="281"/>
      <c r="W5" s="282"/>
      <c r="X5" s="259" t="s">
        <v>139</v>
      </c>
      <c r="Y5" s="281"/>
      <c r="Z5" s="282"/>
      <c r="AA5" s="259" t="s">
        <v>140</v>
      </c>
      <c r="AB5" s="281"/>
      <c r="AC5" s="28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</row>
    <row r="6" spans="1:201" s="68" customFormat="1" ht="15" customHeight="1">
      <c r="A6" s="272"/>
      <c r="B6" s="273"/>
      <c r="C6" s="277"/>
      <c r="D6" s="289" t="s">
        <v>106</v>
      </c>
      <c r="E6" s="70" t="s">
        <v>107</v>
      </c>
      <c r="F6" s="292" t="s">
        <v>108</v>
      </c>
      <c r="G6" s="293"/>
      <c r="H6" s="71" t="s">
        <v>141</v>
      </c>
      <c r="I6" s="70" t="s">
        <v>109</v>
      </c>
      <c r="J6" s="70" t="s">
        <v>110</v>
      </c>
      <c r="K6" s="70" t="s">
        <v>111</v>
      </c>
      <c r="L6" s="70" t="s">
        <v>112</v>
      </c>
      <c r="M6" s="70" t="s">
        <v>113</v>
      </c>
      <c r="N6" s="70" t="s">
        <v>114</v>
      </c>
      <c r="O6" s="70" t="s">
        <v>115</v>
      </c>
      <c r="P6" s="70" t="s">
        <v>116</v>
      </c>
      <c r="Q6" s="7" t="s">
        <v>117</v>
      </c>
      <c r="R6" s="21"/>
      <c r="S6" s="274"/>
      <c r="T6" s="275"/>
      <c r="U6" s="23" t="s">
        <v>7</v>
      </c>
      <c r="V6" s="23" t="s">
        <v>68</v>
      </c>
      <c r="W6" s="23" t="s">
        <v>69</v>
      </c>
      <c r="X6" s="23" t="s">
        <v>7</v>
      </c>
      <c r="Y6" s="23" t="s">
        <v>68</v>
      </c>
      <c r="Z6" s="23" t="s">
        <v>69</v>
      </c>
      <c r="AA6" s="23" t="s">
        <v>7</v>
      </c>
      <c r="AB6" s="23" t="s">
        <v>68</v>
      </c>
      <c r="AC6" s="52" t="s">
        <v>69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</row>
    <row r="7" spans="1:201" s="68" customFormat="1" ht="15" customHeight="1">
      <c r="A7" s="272"/>
      <c r="B7" s="273"/>
      <c r="C7" s="277"/>
      <c r="D7" s="290"/>
      <c r="E7" s="70"/>
      <c r="F7" s="70" t="s">
        <v>118</v>
      </c>
      <c r="G7" s="70" t="s">
        <v>107</v>
      </c>
      <c r="H7" s="72"/>
      <c r="I7" s="70"/>
      <c r="J7" s="70"/>
      <c r="K7" s="70"/>
      <c r="L7" s="70"/>
      <c r="M7" s="70"/>
      <c r="N7" s="70"/>
      <c r="O7" s="70"/>
      <c r="P7" s="70"/>
      <c r="Q7" s="21"/>
      <c r="R7" s="21"/>
      <c r="S7" s="279" t="s">
        <v>119</v>
      </c>
      <c r="T7" s="288"/>
      <c r="U7" s="237">
        <f>SUM(U9:U18,U21,U27,U37,U44,U50,U58,U64)</f>
        <v>126821</v>
      </c>
      <c r="V7" s="238">
        <f aca="true" t="shared" si="0" ref="V7:AC7">SUM(V9:V18,V21,V27,V37,V44,V50,V58,V64)</f>
        <v>61505</v>
      </c>
      <c r="W7" s="238">
        <f t="shared" si="0"/>
        <v>65316</v>
      </c>
      <c r="X7" s="238">
        <f t="shared" si="0"/>
        <v>37660</v>
      </c>
      <c r="Y7" s="238">
        <f t="shared" si="0"/>
        <v>16080</v>
      </c>
      <c r="Z7" s="238">
        <f t="shared" si="0"/>
        <v>21580</v>
      </c>
      <c r="AA7" s="238">
        <f t="shared" si="0"/>
        <v>17316</v>
      </c>
      <c r="AB7" s="238">
        <f t="shared" si="0"/>
        <v>9270</v>
      </c>
      <c r="AC7" s="238">
        <f t="shared" si="0"/>
        <v>8046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</row>
    <row r="8" spans="1:192" s="68" customFormat="1" ht="15" customHeight="1">
      <c r="A8" s="274"/>
      <c r="B8" s="275"/>
      <c r="C8" s="269"/>
      <c r="D8" s="291"/>
      <c r="E8" s="73" t="s">
        <v>120</v>
      </c>
      <c r="F8" s="73" t="s">
        <v>121</v>
      </c>
      <c r="G8" s="74">
        <v>0.3</v>
      </c>
      <c r="H8" s="75">
        <v>0.5</v>
      </c>
      <c r="I8" s="73" t="s">
        <v>122</v>
      </c>
      <c r="J8" s="74">
        <v>1.5</v>
      </c>
      <c r="K8" s="73" t="s">
        <v>123</v>
      </c>
      <c r="L8" s="73" t="s">
        <v>124</v>
      </c>
      <c r="M8" s="73" t="s">
        <v>125</v>
      </c>
      <c r="N8" s="73" t="s">
        <v>126</v>
      </c>
      <c r="O8" s="73" t="s">
        <v>127</v>
      </c>
      <c r="P8" s="73" t="s">
        <v>128</v>
      </c>
      <c r="Q8" s="52" t="s">
        <v>142</v>
      </c>
      <c r="R8" s="21"/>
      <c r="S8" s="24"/>
      <c r="T8" s="25"/>
      <c r="U8" s="24"/>
      <c r="V8" s="24"/>
      <c r="W8" s="24"/>
      <c r="X8" s="24"/>
      <c r="Y8" s="24"/>
      <c r="Z8" s="24"/>
      <c r="AA8" s="24"/>
      <c r="AB8" s="24"/>
      <c r="AC8" s="24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</row>
    <row r="9" spans="1:201" s="68" customFormat="1" ht="15" customHeight="1">
      <c r="A9" s="279" t="s">
        <v>119</v>
      </c>
      <c r="B9" s="288"/>
      <c r="C9" s="234">
        <f>SUM(C11:C20,C23,C29,C39,C46,C52,C60,C66)</f>
        <v>36653</v>
      </c>
      <c r="D9" s="235">
        <f aca="true" t="shared" si="1" ref="D9:Q9">SUM(D11:D20,D23,D29,D39,D46,D52,D60,D66)</f>
        <v>9</v>
      </c>
      <c r="E9" s="235">
        <f t="shared" si="1"/>
        <v>8237</v>
      </c>
      <c r="F9" s="235">
        <f t="shared" si="1"/>
        <v>52</v>
      </c>
      <c r="G9" s="235">
        <f t="shared" si="1"/>
        <v>131</v>
      </c>
      <c r="H9" s="235">
        <f t="shared" si="1"/>
        <v>6549</v>
      </c>
      <c r="I9" s="235">
        <f t="shared" si="1"/>
        <v>10408</v>
      </c>
      <c r="J9" s="235">
        <f t="shared" si="1"/>
        <v>4929</v>
      </c>
      <c r="K9" s="235">
        <f t="shared" si="1"/>
        <v>2483</v>
      </c>
      <c r="L9" s="235">
        <f t="shared" si="1"/>
        <v>1294</v>
      </c>
      <c r="M9" s="235">
        <f t="shared" si="1"/>
        <v>709</v>
      </c>
      <c r="N9" s="235">
        <f t="shared" si="1"/>
        <v>796</v>
      </c>
      <c r="O9" s="235">
        <f t="shared" si="1"/>
        <v>372</v>
      </c>
      <c r="P9" s="235">
        <f t="shared" si="1"/>
        <v>508</v>
      </c>
      <c r="Q9" s="235">
        <f t="shared" si="1"/>
        <v>176</v>
      </c>
      <c r="R9" s="21"/>
      <c r="S9" s="252" t="s">
        <v>11</v>
      </c>
      <c r="T9" s="278"/>
      <c r="U9" s="35">
        <f aca="true" t="shared" si="2" ref="U9:U16">SUM(V9:W9)</f>
        <v>16301</v>
      </c>
      <c r="V9" s="36">
        <v>7874</v>
      </c>
      <c r="W9" s="36">
        <v>8427</v>
      </c>
      <c r="X9" s="36">
        <f aca="true" t="shared" si="3" ref="X9:X16">SUM(Y9:Z9)</f>
        <v>5442</v>
      </c>
      <c r="Y9" s="36">
        <v>2311</v>
      </c>
      <c r="Z9" s="36">
        <v>3131</v>
      </c>
      <c r="AA9" s="36">
        <f aca="true" t="shared" si="4" ref="AA9:AA16">SUM(AB9:AC9)</f>
        <v>2696</v>
      </c>
      <c r="AB9" s="36">
        <v>1484</v>
      </c>
      <c r="AC9" s="36">
        <v>1212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</row>
    <row r="10" spans="1:201" s="68" customFormat="1" ht="15" customHeight="1">
      <c r="A10" s="24"/>
      <c r="B10" s="22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22"/>
      <c r="S10" s="252" t="s">
        <v>12</v>
      </c>
      <c r="T10" s="278"/>
      <c r="U10" s="35">
        <f t="shared" si="2"/>
        <v>6805</v>
      </c>
      <c r="V10" s="36">
        <v>3282</v>
      </c>
      <c r="W10" s="36">
        <v>3523</v>
      </c>
      <c r="X10" s="36">
        <f t="shared" si="3"/>
        <v>1824</v>
      </c>
      <c r="Y10" s="36">
        <v>746</v>
      </c>
      <c r="Z10" s="36">
        <v>1078</v>
      </c>
      <c r="AA10" s="36">
        <f t="shared" si="4"/>
        <v>848</v>
      </c>
      <c r="AB10" s="36">
        <v>440</v>
      </c>
      <c r="AC10" s="36">
        <v>408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</row>
    <row r="11" spans="1:201" s="68" customFormat="1" ht="15" customHeight="1">
      <c r="A11" s="252" t="s">
        <v>11</v>
      </c>
      <c r="B11" s="278"/>
      <c r="C11" s="116">
        <f>SUM(D11:Q11)</f>
        <v>4221</v>
      </c>
      <c r="D11" s="40">
        <v>1</v>
      </c>
      <c r="E11" s="40">
        <v>845</v>
      </c>
      <c r="F11" s="40">
        <v>9</v>
      </c>
      <c r="G11" s="40">
        <v>60</v>
      </c>
      <c r="H11" s="40">
        <v>772</v>
      </c>
      <c r="I11" s="40">
        <v>1288</v>
      </c>
      <c r="J11" s="40">
        <v>667</v>
      </c>
      <c r="K11" s="40">
        <v>248</v>
      </c>
      <c r="L11" s="40">
        <v>135</v>
      </c>
      <c r="M11" s="40">
        <v>57</v>
      </c>
      <c r="N11" s="40">
        <v>54</v>
      </c>
      <c r="O11" s="40">
        <v>34</v>
      </c>
      <c r="P11" s="40">
        <v>36</v>
      </c>
      <c r="Q11" s="40">
        <v>15</v>
      </c>
      <c r="R11" s="22"/>
      <c r="S11" s="252" t="s">
        <v>13</v>
      </c>
      <c r="T11" s="278"/>
      <c r="U11" s="35">
        <f t="shared" si="2"/>
        <v>9812</v>
      </c>
      <c r="V11" s="36">
        <v>4770</v>
      </c>
      <c r="W11" s="36">
        <v>5042</v>
      </c>
      <c r="X11" s="36">
        <f t="shared" si="3"/>
        <v>2665</v>
      </c>
      <c r="Y11" s="36">
        <v>1234</v>
      </c>
      <c r="Z11" s="36">
        <v>1431</v>
      </c>
      <c r="AA11" s="36">
        <f t="shared" si="4"/>
        <v>1132</v>
      </c>
      <c r="AB11" s="36">
        <v>691</v>
      </c>
      <c r="AC11" s="36">
        <v>441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</row>
    <row r="12" spans="1:29" ht="15" customHeight="1">
      <c r="A12" s="252" t="s">
        <v>12</v>
      </c>
      <c r="B12" s="278"/>
      <c r="C12" s="116">
        <f aca="true" t="shared" si="5" ref="C12:C18">SUM(D12:Q12)</f>
        <v>2240</v>
      </c>
      <c r="D12" s="40" t="s">
        <v>463</v>
      </c>
      <c r="E12" s="40">
        <v>677</v>
      </c>
      <c r="F12" s="40">
        <v>1</v>
      </c>
      <c r="G12" s="40">
        <v>1</v>
      </c>
      <c r="H12" s="40">
        <v>559</v>
      </c>
      <c r="I12" s="40">
        <v>736</v>
      </c>
      <c r="J12" s="40">
        <v>175</v>
      </c>
      <c r="K12" s="40">
        <v>51</v>
      </c>
      <c r="L12" s="40">
        <v>17</v>
      </c>
      <c r="M12" s="40">
        <v>5</v>
      </c>
      <c r="N12" s="40">
        <v>8</v>
      </c>
      <c r="O12" s="40">
        <v>3</v>
      </c>
      <c r="P12" s="40">
        <v>7</v>
      </c>
      <c r="Q12" s="40" t="s">
        <v>463</v>
      </c>
      <c r="R12" s="22"/>
      <c r="S12" s="252" t="s">
        <v>15</v>
      </c>
      <c r="T12" s="278"/>
      <c r="U12" s="35">
        <f t="shared" si="2"/>
        <v>5659</v>
      </c>
      <c r="V12" s="36">
        <v>2749</v>
      </c>
      <c r="W12" s="36">
        <v>2910</v>
      </c>
      <c r="X12" s="36">
        <f t="shared" si="3"/>
        <v>1626</v>
      </c>
      <c r="Y12" s="36">
        <v>644</v>
      </c>
      <c r="Z12" s="36">
        <v>982</v>
      </c>
      <c r="AA12" s="36">
        <f t="shared" si="4"/>
        <v>513</v>
      </c>
      <c r="AB12" s="36">
        <v>251</v>
      </c>
      <c r="AC12" s="36">
        <v>262</v>
      </c>
    </row>
    <row r="13" spans="1:29" ht="15" customHeight="1">
      <c r="A13" s="252" t="s">
        <v>13</v>
      </c>
      <c r="B13" s="278"/>
      <c r="C13" s="116">
        <f t="shared" si="5"/>
        <v>2218</v>
      </c>
      <c r="D13" s="40">
        <v>1</v>
      </c>
      <c r="E13" s="40">
        <v>245</v>
      </c>
      <c r="F13" s="40">
        <v>5</v>
      </c>
      <c r="G13" s="40">
        <v>3</v>
      </c>
      <c r="H13" s="40">
        <v>305</v>
      </c>
      <c r="I13" s="40">
        <v>561</v>
      </c>
      <c r="J13" s="40">
        <v>384</v>
      </c>
      <c r="K13" s="40">
        <v>211</v>
      </c>
      <c r="L13" s="40">
        <v>122</v>
      </c>
      <c r="M13" s="40">
        <v>80</v>
      </c>
      <c r="N13" s="40">
        <v>116</v>
      </c>
      <c r="O13" s="40">
        <v>69</v>
      </c>
      <c r="P13" s="40">
        <v>89</v>
      </c>
      <c r="Q13" s="40">
        <v>27</v>
      </c>
      <c r="R13" s="22"/>
      <c r="S13" s="252" t="s">
        <v>16</v>
      </c>
      <c r="T13" s="278"/>
      <c r="U13" s="35">
        <f t="shared" si="2"/>
        <v>5923</v>
      </c>
      <c r="V13" s="36">
        <v>2860</v>
      </c>
      <c r="W13" s="36">
        <v>3063</v>
      </c>
      <c r="X13" s="36">
        <f t="shared" si="3"/>
        <v>1975</v>
      </c>
      <c r="Y13" s="36">
        <v>837</v>
      </c>
      <c r="Z13" s="36">
        <v>1138</v>
      </c>
      <c r="AA13" s="36">
        <f t="shared" si="4"/>
        <v>1079</v>
      </c>
      <c r="AB13" s="36">
        <v>523</v>
      </c>
      <c r="AC13" s="36">
        <v>556</v>
      </c>
    </row>
    <row r="14" spans="1:29" ht="15" customHeight="1">
      <c r="A14" s="252" t="s">
        <v>15</v>
      </c>
      <c r="B14" s="278"/>
      <c r="C14" s="116">
        <f t="shared" si="5"/>
        <v>2140</v>
      </c>
      <c r="D14" s="40" t="s">
        <v>463</v>
      </c>
      <c r="E14" s="40">
        <v>692</v>
      </c>
      <c r="F14" s="40">
        <v>1</v>
      </c>
      <c r="G14" s="40">
        <v>3</v>
      </c>
      <c r="H14" s="40">
        <v>573</v>
      </c>
      <c r="I14" s="40">
        <v>637</v>
      </c>
      <c r="J14" s="40">
        <v>142</v>
      </c>
      <c r="K14" s="40">
        <v>48</v>
      </c>
      <c r="L14" s="40">
        <v>27</v>
      </c>
      <c r="M14" s="40">
        <v>4</v>
      </c>
      <c r="N14" s="40">
        <v>9</v>
      </c>
      <c r="O14" s="40">
        <v>4</v>
      </c>
      <c r="P14" s="40" t="s">
        <v>129</v>
      </c>
      <c r="Q14" s="40" t="s">
        <v>129</v>
      </c>
      <c r="R14" s="22"/>
      <c r="S14" s="252" t="s">
        <v>17</v>
      </c>
      <c r="T14" s="278"/>
      <c r="U14" s="35">
        <f t="shared" si="2"/>
        <v>7562</v>
      </c>
      <c r="V14" s="36">
        <v>3655</v>
      </c>
      <c r="W14" s="36">
        <v>3907</v>
      </c>
      <c r="X14" s="36">
        <f t="shared" si="3"/>
        <v>2121</v>
      </c>
      <c r="Y14" s="36">
        <v>984</v>
      </c>
      <c r="Z14" s="36">
        <v>1137</v>
      </c>
      <c r="AA14" s="36">
        <f t="shared" si="4"/>
        <v>974</v>
      </c>
      <c r="AB14" s="36">
        <v>574</v>
      </c>
      <c r="AC14" s="36">
        <v>400</v>
      </c>
    </row>
    <row r="15" spans="1:29" ht="15" customHeight="1">
      <c r="A15" s="252" t="s">
        <v>16</v>
      </c>
      <c r="B15" s="278"/>
      <c r="C15" s="116">
        <f t="shared" si="5"/>
        <v>2545</v>
      </c>
      <c r="D15" s="40" t="s">
        <v>463</v>
      </c>
      <c r="E15" s="40">
        <v>978</v>
      </c>
      <c r="F15" s="40">
        <v>6</v>
      </c>
      <c r="G15" s="40">
        <v>6</v>
      </c>
      <c r="H15" s="40">
        <v>616</v>
      </c>
      <c r="I15" s="40">
        <v>655</v>
      </c>
      <c r="J15" s="40">
        <v>129</v>
      </c>
      <c r="K15" s="40">
        <v>48</v>
      </c>
      <c r="L15" s="40">
        <v>38</v>
      </c>
      <c r="M15" s="40">
        <v>14</v>
      </c>
      <c r="N15" s="40">
        <v>17</v>
      </c>
      <c r="O15" s="40">
        <v>8</v>
      </c>
      <c r="P15" s="40">
        <v>20</v>
      </c>
      <c r="Q15" s="40">
        <v>10</v>
      </c>
      <c r="R15" s="22"/>
      <c r="S15" s="252" t="s">
        <v>18</v>
      </c>
      <c r="T15" s="278"/>
      <c r="U15" s="35">
        <f t="shared" si="2"/>
        <v>5327</v>
      </c>
      <c r="V15" s="36">
        <v>2610</v>
      </c>
      <c r="W15" s="36">
        <v>2717</v>
      </c>
      <c r="X15" s="36">
        <f t="shared" si="3"/>
        <v>1593</v>
      </c>
      <c r="Y15" s="36">
        <v>734</v>
      </c>
      <c r="Z15" s="36">
        <v>859</v>
      </c>
      <c r="AA15" s="36">
        <f t="shared" si="4"/>
        <v>682</v>
      </c>
      <c r="AB15" s="36">
        <v>413</v>
      </c>
      <c r="AC15" s="36">
        <v>269</v>
      </c>
    </row>
    <row r="16" spans="1:29" ht="15" customHeight="1">
      <c r="A16" s="252" t="s">
        <v>17</v>
      </c>
      <c r="B16" s="278"/>
      <c r="C16" s="116">
        <f t="shared" si="5"/>
        <v>1637</v>
      </c>
      <c r="D16" s="40" t="s">
        <v>463</v>
      </c>
      <c r="E16" s="40">
        <v>145</v>
      </c>
      <c r="F16" s="40">
        <v>4</v>
      </c>
      <c r="G16" s="40">
        <v>1</v>
      </c>
      <c r="H16" s="40">
        <v>117</v>
      </c>
      <c r="I16" s="40">
        <v>281</v>
      </c>
      <c r="J16" s="40">
        <v>279</v>
      </c>
      <c r="K16" s="89">
        <v>224</v>
      </c>
      <c r="L16" s="40">
        <v>159</v>
      </c>
      <c r="M16" s="40">
        <v>120</v>
      </c>
      <c r="N16" s="40">
        <v>158</v>
      </c>
      <c r="O16" s="40">
        <v>57</v>
      </c>
      <c r="P16" s="40">
        <v>75</v>
      </c>
      <c r="Q16" s="40">
        <v>17</v>
      </c>
      <c r="R16" s="22"/>
      <c r="S16" s="252" t="s">
        <v>19</v>
      </c>
      <c r="T16" s="278"/>
      <c r="U16" s="35">
        <f t="shared" si="2"/>
        <v>7297</v>
      </c>
      <c r="V16" s="36">
        <v>3550</v>
      </c>
      <c r="W16" s="36">
        <v>3747</v>
      </c>
      <c r="X16" s="36">
        <f t="shared" si="3"/>
        <v>2266</v>
      </c>
      <c r="Y16" s="36">
        <v>954</v>
      </c>
      <c r="Z16" s="36">
        <v>1312</v>
      </c>
      <c r="AA16" s="36">
        <f t="shared" si="4"/>
        <v>1185</v>
      </c>
      <c r="AB16" s="36">
        <v>622</v>
      </c>
      <c r="AC16" s="36">
        <v>563</v>
      </c>
    </row>
    <row r="17" spans="1:201" s="68" customFormat="1" ht="15" customHeight="1">
      <c r="A17" s="252" t="s">
        <v>18</v>
      </c>
      <c r="B17" s="278"/>
      <c r="C17" s="116">
        <f t="shared" si="5"/>
        <v>1400</v>
      </c>
      <c r="D17" s="40" t="s">
        <v>463</v>
      </c>
      <c r="E17" s="40">
        <v>178</v>
      </c>
      <c r="F17" s="40" t="s">
        <v>463</v>
      </c>
      <c r="G17" s="40" t="s">
        <v>463</v>
      </c>
      <c r="H17" s="40">
        <v>160</v>
      </c>
      <c r="I17" s="40">
        <v>352</v>
      </c>
      <c r="J17" s="40">
        <v>252</v>
      </c>
      <c r="K17" s="40">
        <v>161</v>
      </c>
      <c r="L17" s="40">
        <v>76</v>
      </c>
      <c r="M17" s="40">
        <v>57</v>
      </c>
      <c r="N17" s="40">
        <v>67</v>
      </c>
      <c r="O17" s="40">
        <v>30</v>
      </c>
      <c r="P17" s="40">
        <v>53</v>
      </c>
      <c r="Q17" s="40">
        <v>14</v>
      </c>
      <c r="R17" s="22"/>
      <c r="S17" s="24"/>
      <c r="T17" s="25"/>
      <c r="U17" s="26"/>
      <c r="V17" s="27"/>
      <c r="W17" s="27"/>
      <c r="X17" s="27"/>
      <c r="Y17" s="27"/>
      <c r="Z17" s="27"/>
      <c r="AA17" s="27"/>
      <c r="AB17" s="27"/>
      <c r="AC17" s="27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</row>
    <row r="18" spans="1:201" s="68" customFormat="1" ht="15" customHeight="1">
      <c r="A18" s="252" t="s">
        <v>19</v>
      </c>
      <c r="B18" s="278"/>
      <c r="C18" s="116">
        <f t="shared" si="5"/>
        <v>1523</v>
      </c>
      <c r="D18" s="40">
        <v>1</v>
      </c>
      <c r="E18" s="40">
        <v>95</v>
      </c>
      <c r="F18" s="40">
        <v>5</v>
      </c>
      <c r="G18" s="40">
        <v>14</v>
      </c>
      <c r="H18" s="40">
        <v>80</v>
      </c>
      <c r="I18" s="40">
        <v>270</v>
      </c>
      <c r="J18" s="40">
        <v>320</v>
      </c>
      <c r="K18" s="40">
        <v>305</v>
      </c>
      <c r="L18" s="40">
        <v>173</v>
      </c>
      <c r="M18" s="40">
        <v>90</v>
      </c>
      <c r="N18" s="40">
        <v>79</v>
      </c>
      <c r="O18" s="40">
        <v>25</v>
      </c>
      <c r="P18" s="40">
        <v>37</v>
      </c>
      <c r="Q18" s="40">
        <v>29</v>
      </c>
      <c r="R18" s="22"/>
      <c r="S18" s="252" t="s">
        <v>20</v>
      </c>
      <c r="T18" s="278"/>
      <c r="U18" s="35">
        <f aca="true" t="shared" si="6" ref="U18:AC18">SUM(U19)</f>
        <v>308</v>
      </c>
      <c r="V18" s="36">
        <f t="shared" si="6"/>
        <v>154</v>
      </c>
      <c r="W18" s="36">
        <f t="shared" si="6"/>
        <v>154</v>
      </c>
      <c r="X18" s="36">
        <f t="shared" si="6"/>
        <v>68</v>
      </c>
      <c r="Y18" s="36">
        <f t="shared" si="6"/>
        <v>32</v>
      </c>
      <c r="Z18" s="36">
        <f t="shared" si="6"/>
        <v>36</v>
      </c>
      <c r="AA18" s="36">
        <f t="shared" si="6"/>
        <v>27</v>
      </c>
      <c r="AB18" s="36">
        <f t="shared" si="6"/>
        <v>14</v>
      </c>
      <c r="AC18" s="36">
        <f t="shared" si="6"/>
        <v>13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</row>
    <row r="19" spans="1:201" s="68" customFormat="1" ht="15" customHeight="1">
      <c r="A19" s="24"/>
      <c r="B19" s="25"/>
      <c r="C19" s="93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22"/>
      <c r="S19" s="41"/>
      <c r="T19" s="42" t="s">
        <v>21</v>
      </c>
      <c r="U19" s="43">
        <f aca="true" t="shared" si="7" ref="U19:U65">SUM(V19:W19)</f>
        <v>308</v>
      </c>
      <c r="V19" s="22">
        <v>154</v>
      </c>
      <c r="W19" s="22">
        <v>154</v>
      </c>
      <c r="X19" s="22">
        <f aca="true" t="shared" si="8" ref="X19:X65">SUM(Y19:Z19)</f>
        <v>68</v>
      </c>
      <c r="Y19" s="22">
        <v>32</v>
      </c>
      <c r="Z19" s="22">
        <v>36</v>
      </c>
      <c r="AA19" s="22">
        <f aca="true" t="shared" si="9" ref="AA19:AA65">SUM(AB19:AC19)</f>
        <v>27</v>
      </c>
      <c r="AB19" s="22">
        <v>14</v>
      </c>
      <c r="AC19" s="22">
        <v>13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</row>
    <row r="20" spans="1:201" s="68" customFormat="1" ht="15" customHeight="1">
      <c r="A20" s="252" t="s">
        <v>20</v>
      </c>
      <c r="B20" s="278"/>
      <c r="C20" s="40">
        <f>SUM(C21)</f>
        <v>84</v>
      </c>
      <c r="D20" s="40" t="s">
        <v>129</v>
      </c>
      <c r="E20" s="40">
        <f aca="true" t="shared" si="10" ref="E20:P20">SUM(E21)</f>
        <v>22</v>
      </c>
      <c r="F20" s="40">
        <f t="shared" si="10"/>
        <v>1</v>
      </c>
      <c r="G20" s="40" t="s">
        <v>129</v>
      </c>
      <c r="H20" s="40">
        <f t="shared" si="10"/>
        <v>20</v>
      </c>
      <c r="I20" s="40">
        <f t="shared" si="10"/>
        <v>26</v>
      </c>
      <c r="J20" s="40">
        <f t="shared" si="10"/>
        <v>10</v>
      </c>
      <c r="K20" s="40" t="s">
        <v>129</v>
      </c>
      <c r="L20" s="40">
        <f t="shared" si="10"/>
        <v>3</v>
      </c>
      <c r="M20" s="40" t="s">
        <v>129</v>
      </c>
      <c r="N20" s="40" t="s">
        <v>129</v>
      </c>
      <c r="O20" s="40">
        <f t="shared" si="10"/>
        <v>1</v>
      </c>
      <c r="P20" s="40">
        <f t="shared" si="10"/>
        <v>1</v>
      </c>
      <c r="Q20" s="40" t="s">
        <v>129</v>
      </c>
      <c r="R20" s="22"/>
      <c r="S20" s="41"/>
      <c r="T20" s="70"/>
      <c r="U20" s="7"/>
      <c r="V20" s="7"/>
      <c r="W20" s="7"/>
      <c r="X20" s="7"/>
      <c r="Y20" s="7"/>
      <c r="Z20" s="7"/>
      <c r="AA20" s="7"/>
      <c r="AB20" s="7"/>
      <c r="AC20" s="7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</row>
    <row r="21" spans="1:201" s="68" customFormat="1" ht="15" customHeight="1">
      <c r="A21" s="41"/>
      <c r="B21" s="42" t="s">
        <v>21</v>
      </c>
      <c r="C21" s="109">
        <f>SUM(D21:Q21)</f>
        <v>84</v>
      </c>
      <c r="D21" s="44" t="s">
        <v>129</v>
      </c>
      <c r="E21" s="44">
        <v>22</v>
      </c>
      <c r="F21" s="44">
        <v>1</v>
      </c>
      <c r="G21" s="44" t="s">
        <v>129</v>
      </c>
      <c r="H21" s="44">
        <v>20</v>
      </c>
      <c r="I21" s="44">
        <v>26</v>
      </c>
      <c r="J21" s="44">
        <v>10</v>
      </c>
      <c r="K21" s="44" t="s">
        <v>129</v>
      </c>
      <c r="L21" s="44">
        <v>3</v>
      </c>
      <c r="M21" s="44" t="s">
        <v>129</v>
      </c>
      <c r="N21" s="44" t="s">
        <v>129</v>
      </c>
      <c r="O21" s="44">
        <v>1</v>
      </c>
      <c r="P21" s="44">
        <v>1</v>
      </c>
      <c r="Q21" s="44" t="s">
        <v>129</v>
      </c>
      <c r="R21" s="22"/>
      <c r="S21" s="252" t="s">
        <v>22</v>
      </c>
      <c r="T21" s="278"/>
      <c r="U21" s="35">
        <f>SUM(U22:U25)</f>
        <v>7133</v>
      </c>
      <c r="V21" s="36">
        <f aca="true" t="shared" si="11" ref="V21:AC21">SUM(V22:V25)</f>
        <v>3505</v>
      </c>
      <c r="W21" s="36">
        <f t="shared" si="11"/>
        <v>3628</v>
      </c>
      <c r="X21" s="36">
        <f t="shared" si="11"/>
        <v>1905</v>
      </c>
      <c r="Y21" s="36">
        <f t="shared" si="11"/>
        <v>810</v>
      </c>
      <c r="Z21" s="36">
        <f t="shared" si="11"/>
        <v>1095</v>
      </c>
      <c r="AA21" s="36">
        <f t="shared" si="11"/>
        <v>697</v>
      </c>
      <c r="AB21" s="36">
        <f t="shared" si="11"/>
        <v>410</v>
      </c>
      <c r="AC21" s="36">
        <f t="shared" si="11"/>
        <v>287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</row>
    <row r="22" spans="1:201" s="68" customFormat="1" ht="15" customHeight="1">
      <c r="A22" s="41"/>
      <c r="B22" s="70"/>
      <c r="C22" s="20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2"/>
      <c r="S22" s="41"/>
      <c r="T22" s="42" t="s">
        <v>24</v>
      </c>
      <c r="U22" s="43">
        <f t="shared" si="7"/>
        <v>1856</v>
      </c>
      <c r="V22" s="22">
        <v>927</v>
      </c>
      <c r="W22" s="22">
        <v>929</v>
      </c>
      <c r="X22" s="22">
        <f t="shared" si="8"/>
        <v>492</v>
      </c>
      <c r="Y22" s="22">
        <v>221</v>
      </c>
      <c r="Z22" s="22">
        <v>271</v>
      </c>
      <c r="AA22" s="22">
        <f t="shared" si="9"/>
        <v>191</v>
      </c>
      <c r="AB22" s="22">
        <v>115</v>
      </c>
      <c r="AC22" s="22">
        <v>76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</row>
    <row r="23" spans="1:201" s="68" customFormat="1" ht="15" customHeight="1">
      <c r="A23" s="252" t="s">
        <v>22</v>
      </c>
      <c r="B23" s="278"/>
      <c r="C23" s="116">
        <f>SUM(C24:C27)</f>
        <v>1639</v>
      </c>
      <c r="D23" s="40" t="s">
        <v>129</v>
      </c>
      <c r="E23" s="40">
        <f aca="true" t="shared" si="12" ref="E23:Q23">SUM(E24:E27)</f>
        <v>200</v>
      </c>
      <c r="F23" s="40">
        <f t="shared" si="12"/>
        <v>2</v>
      </c>
      <c r="G23" s="40">
        <f t="shared" si="12"/>
        <v>7</v>
      </c>
      <c r="H23" s="40">
        <f t="shared" si="12"/>
        <v>188</v>
      </c>
      <c r="I23" s="40">
        <f t="shared" si="12"/>
        <v>400</v>
      </c>
      <c r="J23" s="40">
        <f t="shared" si="12"/>
        <v>301</v>
      </c>
      <c r="K23" s="40">
        <f t="shared" si="12"/>
        <v>196</v>
      </c>
      <c r="L23" s="40">
        <f t="shared" si="12"/>
        <v>115</v>
      </c>
      <c r="M23" s="40">
        <f t="shared" si="12"/>
        <v>72</v>
      </c>
      <c r="N23" s="40">
        <f t="shared" si="12"/>
        <v>61</v>
      </c>
      <c r="O23" s="40">
        <f t="shared" si="12"/>
        <v>41</v>
      </c>
      <c r="P23" s="40">
        <f t="shared" si="12"/>
        <v>43</v>
      </c>
      <c r="Q23" s="40">
        <f t="shared" si="12"/>
        <v>13</v>
      </c>
      <c r="R23" s="22"/>
      <c r="S23" s="41"/>
      <c r="T23" s="42" t="s">
        <v>27</v>
      </c>
      <c r="U23" s="43">
        <f t="shared" si="7"/>
        <v>1219</v>
      </c>
      <c r="V23" s="22">
        <v>607</v>
      </c>
      <c r="W23" s="22">
        <v>612</v>
      </c>
      <c r="X23" s="22">
        <f t="shared" si="8"/>
        <v>337</v>
      </c>
      <c r="Y23" s="22">
        <v>157</v>
      </c>
      <c r="Z23" s="22">
        <v>180</v>
      </c>
      <c r="AA23" s="22">
        <f t="shared" si="9"/>
        <v>135</v>
      </c>
      <c r="AB23" s="22">
        <v>89</v>
      </c>
      <c r="AC23" s="22">
        <v>46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</row>
    <row r="24" spans="1:201" s="68" customFormat="1" ht="15" customHeight="1">
      <c r="A24" s="41"/>
      <c r="B24" s="42" t="s">
        <v>24</v>
      </c>
      <c r="C24" s="109">
        <f>SUM(D24:Q24)</f>
        <v>430</v>
      </c>
      <c r="D24" s="44" t="s">
        <v>129</v>
      </c>
      <c r="E24" s="44">
        <v>63</v>
      </c>
      <c r="F24" s="44" t="s">
        <v>129</v>
      </c>
      <c r="G24" s="44">
        <v>4</v>
      </c>
      <c r="H24" s="44">
        <v>48</v>
      </c>
      <c r="I24" s="44">
        <v>104</v>
      </c>
      <c r="J24" s="44">
        <v>80</v>
      </c>
      <c r="K24" s="44">
        <v>53</v>
      </c>
      <c r="L24" s="44">
        <v>29</v>
      </c>
      <c r="M24" s="44">
        <v>22</v>
      </c>
      <c r="N24" s="44">
        <v>10</v>
      </c>
      <c r="O24" s="44">
        <v>8</v>
      </c>
      <c r="P24" s="44">
        <v>8</v>
      </c>
      <c r="Q24" s="44">
        <v>1</v>
      </c>
      <c r="R24" s="22"/>
      <c r="S24" s="41"/>
      <c r="T24" s="42" t="s">
        <v>28</v>
      </c>
      <c r="U24" s="43">
        <f t="shared" si="7"/>
        <v>1933</v>
      </c>
      <c r="V24" s="22">
        <v>957</v>
      </c>
      <c r="W24" s="22">
        <v>976</v>
      </c>
      <c r="X24" s="22">
        <f t="shared" si="8"/>
        <v>502</v>
      </c>
      <c r="Y24" s="22">
        <v>196</v>
      </c>
      <c r="Z24" s="22">
        <v>306</v>
      </c>
      <c r="AA24" s="22">
        <f t="shared" si="9"/>
        <v>102</v>
      </c>
      <c r="AB24" s="22">
        <v>66</v>
      </c>
      <c r="AC24" s="22">
        <v>36</v>
      </c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</row>
    <row r="25" spans="1:201" s="68" customFormat="1" ht="15" customHeight="1">
      <c r="A25" s="41"/>
      <c r="B25" s="42" t="s">
        <v>27</v>
      </c>
      <c r="C25" s="109">
        <f>SUM(D25:Q25)</f>
        <v>280</v>
      </c>
      <c r="D25" s="44" t="s">
        <v>129</v>
      </c>
      <c r="E25" s="44">
        <v>36</v>
      </c>
      <c r="F25" s="44">
        <v>1</v>
      </c>
      <c r="G25" s="44">
        <v>2</v>
      </c>
      <c r="H25" s="44">
        <v>27</v>
      </c>
      <c r="I25" s="44">
        <v>72</v>
      </c>
      <c r="J25" s="44">
        <v>52</v>
      </c>
      <c r="K25" s="44">
        <v>21</v>
      </c>
      <c r="L25" s="44">
        <v>14</v>
      </c>
      <c r="M25" s="44">
        <v>16</v>
      </c>
      <c r="N25" s="44">
        <v>16</v>
      </c>
      <c r="O25" s="44">
        <v>1</v>
      </c>
      <c r="P25" s="44">
        <v>15</v>
      </c>
      <c r="Q25" s="44">
        <v>7</v>
      </c>
      <c r="R25" s="22"/>
      <c r="S25" s="41"/>
      <c r="T25" s="42" t="s">
        <v>29</v>
      </c>
      <c r="U25" s="43">
        <f t="shared" si="7"/>
        <v>2125</v>
      </c>
      <c r="V25" s="22">
        <v>1014</v>
      </c>
      <c r="W25" s="22">
        <v>1111</v>
      </c>
      <c r="X25" s="22">
        <f t="shared" si="8"/>
        <v>574</v>
      </c>
      <c r="Y25" s="22">
        <v>236</v>
      </c>
      <c r="Z25" s="22">
        <v>338</v>
      </c>
      <c r="AA25" s="22">
        <f t="shared" si="9"/>
        <v>269</v>
      </c>
      <c r="AB25" s="22">
        <v>140</v>
      </c>
      <c r="AC25" s="22">
        <v>129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</row>
    <row r="26" spans="1:29" ht="15" customHeight="1">
      <c r="A26" s="41"/>
      <c r="B26" s="42" t="s">
        <v>28</v>
      </c>
      <c r="C26" s="109">
        <f>SUM(D26:Q26)</f>
        <v>486</v>
      </c>
      <c r="D26" s="44" t="s">
        <v>129</v>
      </c>
      <c r="E26" s="44">
        <v>88</v>
      </c>
      <c r="F26" s="44">
        <v>1</v>
      </c>
      <c r="G26" s="44" t="s">
        <v>129</v>
      </c>
      <c r="H26" s="44">
        <v>83</v>
      </c>
      <c r="I26" s="44">
        <v>136</v>
      </c>
      <c r="J26" s="44">
        <v>79</v>
      </c>
      <c r="K26" s="44">
        <v>35</v>
      </c>
      <c r="L26" s="44">
        <v>21</v>
      </c>
      <c r="M26" s="44">
        <v>13</v>
      </c>
      <c r="N26" s="44">
        <v>11</v>
      </c>
      <c r="O26" s="44">
        <v>8</v>
      </c>
      <c r="P26" s="44">
        <v>9</v>
      </c>
      <c r="Q26" s="44">
        <v>2</v>
      </c>
      <c r="R26" s="22"/>
      <c r="S26" s="41"/>
      <c r="T26" s="70"/>
      <c r="U26" s="7"/>
      <c r="V26" s="7"/>
      <c r="W26" s="7"/>
      <c r="X26" s="7"/>
      <c r="Y26" s="7"/>
      <c r="Z26" s="7"/>
      <c r="AA26" s="7"/>
      <c r="AB26" s="7"/>
      <c r="AC26" s="7"/>
    </row>
    <row r="27" spans="1:201" s="68" customFormat="1" ht="15" customHeight="1">
      <c r="A27" s="41"/>
      <c r="B27" s="42" t="s">
        <v>29</v>
      </c>
      <c r="C27" s="109">
        <f>SUM(D27:Q27)</f>
        <v>443</v>
      </c>
      <c r="D27" s="44" t="s">
        <v>129</v>
      </c>
      <c r="E27" s="44">
        <v>13</v>
      </c>
      <c r="F27" s="44" t="s">
        <v>129</v>
      </c>
      <c r="G27" s="44">
        <v>1</v>
      </c>
      <c r="H27" s="44">
        <v>30</v>
      </c>
      <c r="I27" s="44">
        <v>88</v>
      </c>
      <c r="J27" s="44">
        <v>90</v>
      </c>
      <c r="K27" s="44">
        <v>87</v>
      </c>
      <c r="L27" s="44">
        <v>51</v>
      </c>
      <c r="M27" s="44">
        <v>21</v>
      </c>
      <c r="N27" s="44">
        <v>24</v>
      </c>
      <c r="O27" s="44">
        <v>24</v>
      </c>
      <c r="P27" s="44">
        <v>11</v>
      </c>
      <c r="Q27" s="44">
        <v>3</v>
      </c>
      <c r="R27" s="22"/>
      <c r="S27" s="252" t="s">
        <v>30</v>
      </c>
      <c r="T27" s="278"/>
      <c r="U27" s="35">
        <f>SUM(U28:U35)</f>
        <v>6839</v>
      </c>
      <c r="V27" s="36">
        <f aca="true" t="shared" si="13" ref="V27:AC27">SUM(V28:V35)</f>
        <v>3303</v>
      </c>
      <c r="W27" s="36">
        <f t="shared" si="13"/>
        <v>3536</v>
      </c>
      <c r="X27" s="36">
        <f t="shared" si="13"/>
        <v>2035</v>
      </c>
      <c r="Y27" s="36">
        <f t="shared" si="13"/>
        <v>836</v>
      </c>
      <c r="Z27" s="36">
        <f t="shared" si="13"/>
        <v>1199</v>
      </c>
      <c r="AA27" s="36">
        <f t="shared" si="13"/>
        <v>929</v>
      </c>
      <c r="AB27" s="36">
        <f t="shared" si="13"/>
        <v>449</v>
      </c>
      <c r="AC27" s="36">
        <f t="shared" si="13"/>
        <v>480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</row>
    <row r="28" spans="1:29" ht="15" customHeight="1">
      <c r="A28" s="41"/>
      <c r="B28" s="70"/>
      <c r="C28" s="2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2"/>
      <c r="S28" s="41"/>
      <c r="T28" s="42" t="s">
        <v>31</v>
      </c>
      <c r="U28" s="43">
        <f t="shared" si="7"/>
        <v>757</v>
      </c>
      <c r="V28" s="22">
        <v>375</v>
      </c>
      <c r="W28" s="22">
        <v>382</v>
      </c>
      <c r="X28" s="22">
        <f t="shared" si="8"/>
        <v>226</v>
      </c>
      <c r="Y28" s="22">
        <v>91</v>
      </c>
      <c r="Z28" s="22">
        <v>135</v>
      </c>
      <c r="AA28" s="22">
        <f t="shared" si="9"/>
        <v>76</v>
      </c>
      <c r="AB28" s="22">
        <v>43</v>
      </c>
      <c r="AC28" s="22">
        <v>33</v>
      </c>
    </row>
    <row r="29" spans="1:29" ht="15" customHeight="1">
      <c r="A29" s="252" t="s">
        <v>30</v>
      </c>
      <c r="B29" s="278"/>
      <c r="C29" s="116">
        <f>SUM(C30:C37)</f>
        <v>1751</v>
      </c>
      <c r="D29" s="40" t="s">
        <v>129</v>
      </c>
      <c r="E29" s="40">
        <f aca="true" t="shared" si="14" ref="E29:Q29">SUM(E30:E37)</f>
        <v>399</v>
      </c>
      <c r="F29" s="40">
        <f t="shared" si="14"/>
        <v>2</v>
      </c>
      <c r="G29" s="40">
        <f t="shared" si="14"/>
        <v>3</v>
      </c>
      <c r="H29" s="40">
        <f t="shared" si="14"/>
        <v>246</v>
      </c>
      <c r="I29" s="40">
        <f t="shared" si="14"/>
        <v>439</v>
      </c>
      <c r="J29" s="40">
        <f t="shared" si="14"/>
        <v>295</v>
      </c>
      <c r="K29" s="40">
        <f t="shared" si="14"/>
        <v>182</v>
      </c>
      <c r="L29" s="40">
        <f t="shared" si="14"/>
        <v>76</v>
      </c>
      <c r="M29" s="40">
        <f t="shared" si="14"/>
        <v>38</v>
      </c>
      <c r="N29" s="40">
        <f t="shared" si="14"/>
        <v>34</v>
      </c>
      <c r="O29" s="40">
        <f t="shared" si="14"/>
        <v>16</v>
      </c>
      <c r="P29" s="40">
        <f t="shared" si="14"/>
        <v>12</v>
      </c>
      <c r="Q29" s="40">
        <f t="shared" si="14"/>
        <v>9</v>
      </c>
      <c r="R29" s="22"/>
      <c r="S29" s="41"/>
      <c r="T29" s="42" t="s">
        <v>33</v>
      </c>
      <c r="U29" s="43">
        <f t="shared" si="7"/>
        <v>2007</v>
      </c>
      <c r="V29" s="22">
        <v>968</v>
      </c>
      <c r="W29" s="22">
        <v>1039</v>
      </c>
      <c r="X29" s="22">
        <f t="shared" si="8"/>
        <v>583</v>
      </c>
      <c r="Y29" s="22">
        <v>262</v>
      </c>
      <c r="Z29" s="22">
        <v>321</v>
      </c>
      <c r="AA29" s="22">
        <f t="shared" si="9"/>
        <v>277</v>
      </c>
      <c r="AB29" s="22">
        <v>146</v>
      </c>
      <c r="AC29" s="22">
        <v>131</v>
      </c>
    </row>
    <row r="30" spans="1:29" ht="15" customHeight="1">
      <c r="A30" s="41"/>
      <c r="B30" s="42" t="s">
        <v>31</v>
      </c>
      <c r="C30" s="109">
        <f>SUM(D30:Q30)</f>
        <v>174</v>
      </c>
      <c r="D30" s="44" t="s">
        <v>129</v>
      </c>
      <c r="E30" s="44">
        <v>16</v>
      </c>
      <c r="F30" s="44" t="s">
        <v>129</v>
      </c>
      <c r="G30" s="44" t="s">
        <v>129</v>
      </c>
      <c r="H30" s="44">
        <v>13</v>
      </c>
      <c r="I30" s="44">
        <v>35</v>
      </c>
      <c r="J30" s="44">
        <v>40</v>
      </c>
      <c r="K30" s="44">
        <v>35</v>
      </c>
      <c r="L30" s="44">
        <v>15</v>
      </c>
      <c r="M30" s="44">
        <v>11</v>
      </c>
      <c r="N30" s="44">
        <v>5</v>
      </c>
      <c r="O30" s="44">
        <v>3</v>
      </c>
      <c r="P30" s="44">
        <v>1</v>
      </c>
      <c r="Q30" s="44" t="s">
        <v>129</v>
      </c>
      <c r="R30" s="22"/>
      <c r="S30" s="41"/>
      <c r="T30" s="42" t="s">
        <v>34</v>
      </c>
      <c r="U30" s="43">
        <f t="shared" si="7"/>
        <v>1635</v>
      </c>
      <c r="V30" s="22">
        <v>792</v>
      </c>
      <c r="W30" s="22">
        <v>843</v>
      </c>
      <c r="X30" s="22">
        <f t="shared" si="8"/>
        <v>504</v>
      </c>
      <c r="Y30" s="22">
        <v>200</v>
      </c>
      <c r="Z30" s="22">
        <v>304</v>
      </c>
      <c r="AA30" s="22">
        <f t="shared" si="9"/>
        <v>229</v>
      </c>
      <c r="AB30" s="22">
        <v>108</v>
      </c>
      <c r="AC30" s="22">
        <v>121</v>
      </c>
    </row>
    <row r="31" spans="1:29" ht="15" customHeight="1">
      <c r="A31" s="41"/>
      <c r="B31" s="42" t="s">
        <v>33</v>
      </c>
      <c r="C31" s="109">
        <f aca="true" t="shared" si="15" ref="C31:C37">SUM(D31:Q31)</f>
        <v>442</v>
      </c>
      <c r="D31" s="44" t="s">
        <v>129</v>
      </c>
      <c r="E31" s="44">
        <v>56</v>
      </c>
      <c r="F31" s="44" t="s">
        <v>129</v>
      </c>
      <c r="G31" s="44">
        <v>1</v>
      </c>
      <c r="H31" s="44">
        <v>53</v>
      </c>
      <c r="I31" s="44">
        <v>108</v>
      </c>
      <c r="J31" s="44">
        <v>89</v>
      </c>
      <c r="K31" s="44">
        <v>58</v>
      </c>
      <c r="L31" s="44">
        <v>32</v>
      </c>
      <c r="M31" s="44">
        <v>14</v>
      </c>
      <c r="N31" s="44">
        <v>11</v>
      </c>
      <c r="O31" s="44">
        <v>6</v>
      </c>
      <c r="P31" s="44">
        <v>7</v>
      </c>
      <c r="Q31" s="44">
        <v>7</v>
      </c>
      <c r="R31" s="22"/>
      <c r="S31" s="41"/>
      <c r="T31" s="42" t="s">
        <v>35</v>
      </c>
      <c r="U31" s="43">
        <f t="shared" si="7"/>
        <v>266</v>
      </c>
      <c r="V31" s="22">
        <v>130</v>
      </c>
      <c r="W31" s="22">
        <v>136</v>
      </c>
      <c r="X31" s="22">
        <f t="shared" si="8"/>
        <v>67</v>
      </c>
      <c r="Y31" s="22">
        <v>23</v>
      </c>
      <c r="Z31" s="22">
        <v>44</v>
      </c>
      <c r="AA31" s="22">
        <f t="shared" si="9"/>
        <v>41</v>
      </c>
      <c r="AB31" s="22">
        <v>16</v>
      </c>
      <c r="AC31" s="22">
        <v>25</v>
      </c>
    </row>
    <row r="32" spans="1:29" ht="15" customHeight="1">
      <c r="A32" s="41"/>
      <c r="B32" s="42" t="s">
        <v>34</v>
      </c>
      <c r="C32" s="109">
        <f t="shared" si="15"/>
        <v>394</v>
      </c>
      <c r="D32" s="44" t="s">
        <v>129</v>
      </c>
      <c r="E32" s="44">
        <v>91</v>
      </c>
      <c r="F32" s="44" t="s">
        <v>129</v>
      </c>
      <c r="G32" s="44" t="s">
        <v>129</v>
      </c>
      <c r="H32" s="44">
        <v>67</v>
      </c>
      <c r="I32" s="44">
        <v>105</v>
      </c>
      <c r="J32" s="44">
        <v>60</v>
      </c>
      <c r="K32" s="44">
        <v>48</v>
      </c>
      <c r="L32" s="44">
        <v>9</v>
      </c>
      <c r="M32" s="44">
        <v>6</v>
      </c>
      <c r="N32" s="44">
        <v>4</v>
      </c>
      <c r="O32" s="44">
        <v>4</v>
      </c>
      <c r="P32" s="44" t="s">
        <v>129</v>
      </c>
      <c r="Q32" s="44" t="s">
        <v>129</v>
      </c>
      <c r="R32" s="22"/>
      <c r="S32" s="41"/>
      <c r="T32" s="42" t="s">
        <v>36</v>
      </c>
      <c r="U32" s="43">
        <f t="shared" si="7"/>
        <v>327</v>
      </c>
      <c r="V32" s="22">
        <v>158</v>
      </c>
      <c r="W32" s="22">
        <v>169</v>
      </c>
      <c r="X32" s="22">
        <f t="shared" si="8"/>
        <v>79</v>
      </c>
      <c r="Y32" s="22">
        <v>32</v>
      </c>
      <c r="Z32" s="22">
        <v>47</v>
      </c>
      <c r="AA32" s="22">
        <f t="shared" si="9"/>
        <v>25</v>
      </c>
      <c r="AB32" s="22">
        <v>12</v>
      </c>
      <c r="AC32" s="22">
        <v>13</v>
      </c>
    </row>
    <row r="33" spans="1:29" ht="15" customHeight="1">
      <c r="A33" s="41"/>
      <c r="B33" s="42" t="s">
        <v>35</v>
      </c>
      <c r="C33" s="109">
        <f t="shared" si="15"/>
        <v>93</v>
      </c>
      <c r="D33" s="44" t="s">
        <v>129</v>
      </c>
      <c r="E33" s="44">
        <v>40</v>
      </c>
      <c r="F33" s="44" t="s">
        <v>129</v>
      </c>
      <c r="G33" s="44" t="s">
        <v>129</v>
      </c>
      <c r="H33" s="44">
        <v>13</v>
      </c>
      <c r="I33" s="44">
        <v>18</v>
      </c>
      <c r="J33" s="44">
        <v>16</v>
      </c>
      <c r="K33" s="44">
        <v>4</v>
      </c>
      <c r="L33" s="44">
        <v>2</v>
      </c>
      <c r="M33" s="44" t="s">
        <v>129</v>
      </c>
      <c r="N33" s="44" t="s">
        <v>129</v>
      </c>
      <c r="O33" s="44" t="s">
        <v>129</v>
      </c>
      <c r="P33" s="44" t="s">
        <v>129</v>
      </c>
      <c r="Q33" s="44" t="s">
        <v>129</v>
      </c>
      <c r="R33" s="22"/>
      <c r="S33" s="41"/>
      <c r="T33" s="42" t="s">
        <v>37</v>
      </c>
      <c r="U33" s="43">
        <f t="shared" si="7"/>
        <v>1731</v>
      </c>
      <c r="V33" s="22">
        <v>822</v>
      </c>
      <c r="W33" s="22">
        <v>909</v>
      </c>
      <c r="X33" s="22">
        <f t="shared" si="8"/>
        <v>550</v>
      </c>
      <c r="Y33" s="22">
        <v>218</v>
      </c>
      <c r="Z33" s="22">
        <v>332</v>
      </c>
      <c r="AA33" s="22">
        <f t="shared" si="9"/>
        <v>266</v>
      </c>
      <c r="AB33" s="22">
        <v>118</v>
      </c>
      <c r="AC33" s="22">
        <v>148</v>
      </c>
    </row>
    <row r="34" spans="1:29" ht="15" customHeight="1">
      <c r="A34" s="41"/>
      <c r="B34" s="42" t="s">
        <v>36</v>
      </c>
      <c r="C34" s="109">
        <f t="shared" si="15"/>
        <v>136</v>
      </c>
      <c r="D34" s="44" t="s">
        <v>129</v>
      </c>
      <c r="E34" s="44">
        <v>67</v>
      </c>
      <c r="F34" s="44" t="s">
        <v>129</v>
      </c>
      <c r="G34" s="44" t="s">
        <v>129</v>
      </c>
      <c r="H34" s="44">
        <v>32</v>
      </c>
      <c r="I34" s="44">
        <v>29</v>
      </c>
      <c r="J34" s="44">
        <v>3</v>
      </c>
      <c r="K34" s="44" t="s">
        <v>129</v>
      </c>
      <c r="L34" s="44">
        <v>2</v>
      </c>
      <c r="M34" s="44">
        <v>1</v>
      </c>
      <c r="N34" s="44">
        <v>2</v>
      </c>
      <c r="O34" s="44" t="s">
        <v>129</v>
      </c>
      <c r="P34" s="44" t="s">
        <v>129</v>
      </c>
      <c r="Q34" s="44" t="s">
        <v>129</v>
      </c>
      <c r="R34" s="22"/>
      <c r="S34" s="41"/>
      <c r="T34" s="42" t="s">
        <v>38</v>
      </c>
      <c r="U34" s="43">
        <f t="shared" si="7"/>
        <v>92</v>
      </c>
      <c r="V34" s="22">
        <v>44</v>
      </c>
      <c r="W34" s="22">
        <v>48</v>
      </c>
      <c r="X34" s="22">
        <f t="shared" si="8"/>
        <v>21</v>
      </c>
      <c r="Y34" s="22">
        <v>8</v>
      </c>
      <c r="Z34" s="22">
        <v>13</v>
      </c>
      <c r="AA34" s="22">
        <f t="shared" si="9"/>
        <v>11</v>
      </c>
      <c r="AB34" s="22">
        <v>4</v>
      </c>
      <c r="AC34" s="22">
        <v>7</v>
      </c>
    </row>
    <row r="35" spans="1:29" ht="15" customHeight="1">
      <c r="A35" s="41"/>
      <c r="B35" s="42" t="s">
        <v>37</v>
      </c>
      <c r="C35" s="109">
        <f t="shared" si="15"/>
        <v>436</v>
      </c>
      <c r="D35" s="44" t="s">
        <v>129</v>
      </c>
      <c r="E35" s="44">
        <v>77</v>
      </c>
      <c r="F35" s="44" t="s">
        <v>129</v>
      </c>
      <c r="G35" s="44">
        <v>1</v>
      </c>
      <c r="H35" s="44">
        <v>51</v>
      </c>
      <c r="I35" s="44">
        <v>140</v>
      </c>
      <c r="J35" s="44">
        <v>87</v>
      </c>
      <c r="K35" s="44">
        <v>37</v>
      </c>
      <c r="L35" s="44">
        <v>16</v>
      </c>
      <c r="M35" s="44">
        <v>6</v>
      </c>
      <c r="N35" s="44">
        <v>12</v>
      </c>
      <c r="O35" s="44">
        <v>3</v>
      </c>
      <c r="P35" s="44">
        <v>4</v>
      </c>
      <c r="Q35" s="44">
        <v>2</v>
      </c>
      <c r="R35" s="22"/>
      <c r="S35" s="41"/>
      <c r="T35" s="42" t="s">
        <v>39</v>
      </c>
      <c r="U35" s="43">
        <f t="shared" si="7"/>
        <v>24</v>
      </c>
      <c r="V35" s="22">
        <v>14</v>
      </c>
      <c r="W35" s="22">
        <v>10</v>
      </c>
      <c r="X35" s="22">
        <f t="shared" si="8"/>
        <v>5</v>
      </c>
      <c r="Y35" s="22">
        <v>2</v>
      </c>
      <c r="Z35" s="22">
        <v>3</v>
      </c>
      <c r="AA35" s="22">
        <f t="shared" si="9"/>
        <v>4</v>
      </c>
      <c r="AB35" s="22">
        <v>2</v>
      </c>
      <c r="AC35" s="22">
        <v>2</v>
      </c>
    </row>
    <row r="36" spans="1:29" ht="15" customHeight="1">
      <c r="A36" s="41"/>
      <c r="B36" s="42" t="s">
        <v>38</v>
      </c>
      <c r="C36" s="109">
        <f t="shared" si="15"/>
        <v>58</v>
      </c>
      <c r="D36" s="44" t="s">
        <v>129</v>
      </c>
      <c r="E36" s="44">
        <v>39</v>
      </c>
      <c r="F36" s="44" t="s">
        <v>129</v>
      </c>
      <c r="G36" s="44" t="s">
        <v>129</v>
      </c>
      <c r="H36" s="44">
        <v>16</v>
      </c>
      <c r="I36" s="44">
        <v>3</v>
      </c>
      <c r="J36" s="44" t="s">
        <v>129</v>
      </c>
      <c r="K36" s="44" t="s">
        <v>129</v>
      </c>
      <c r="L36" s="44" t="s">
        <v>129</v>
      </c>
      <c r="M36" s="44" t="s">
        <v>129</v>
      </c>
      <c r="N36" s="44" t="s">
        <v>129</v>
      </c>
      <c r="O36" s="44" t="s">
        <v>129</v>
      </c>
      <c r="P36" s="44" t="s">
        <v>129</v>
      </c>
      <c r="Q36" s="44" t="s">
        <v>129</v>
      </c>
      <c r="R36" s="22"/>
      <c r="S36" s="41"/>
      <c r="T36" s="70"/>
      <c r="U36" s="7"/>
      <c r="V36" s="7"/>
      <c r="W36" s="7"/>
      <c r="X36" s="7"/>
      <c r="Y36" s="7"/>
      <c r="Z36" s="7"/>
      <c r="AA36" s="7"/>
      <c r="AB36" s="7"/>
      <c r="AC36" s="7"/>
    </row>
    <row r="37" spans="1:29" ht="15" customHeight="1">
      <c r="A37" s="41"/>
      <c r="B37" s="42" t="s">
        <v>39</v>
      </c>
      <c r="C37" s="109">
        <f t="shared" si="15"/>
        <v>18</v>
      </c>
      <c r="D37" s="44" t="s">
        <v>129</v>
      </c>
      <c r="E37" s="44">
        <v>13</v>
      </c>
      <c r="F37" s="44">
        <v>2</v>
      </c>
      <c r="G37" s="44">
        <v>1</v>
      </c>
      <c r="H37" s="44">
        <v>1</v>
      </c>
      <c r="I37" s="44">
        <v>1</v>
      </c>
      <c r="J37" s="44" t="s">
        <v>129</v>
      </c>
      <c r="K37" s="44" t="s">
        <v>129</v>
      </c>
      <c r="L37" s="44" t="s">
        <v>129</v>
      </c>
      <c r="M37" s="44" t="s">
        <v>129</v>
      </c>
      <c r="N37" s="44" t="s">
        <v>129</v>
      </c>
      <c r="O37" s="44" t="s">
        <v>129</v>
      </c>
      <c r="P37" s="44" t="s">
        <v>129</v>
      </c>
      <c r="Q37" s="44" t="s">
        <v>129</v>
      </c>
      <c r="R37" s="22"/>
      <c r="S37" s="252" t="s">
        <v>40</v>
      </c>
      <c r="T37" s="278"/>
      <c r="U37" s="35">
        <f>SUM(U38:U42)</f>
        <v>9285</v>
      </c>
      <c r="V37" s="36">
        <f aca="true" t="shared" si="16" ref="V37:AC37">SUM(V38:V42)</f>
        <v>4477</v>
      </c>
      <c r="W37" s="36">
        <f t="shared" si="16"/>
        <v>4808</v>
      </c>
      <c r="X37" s="36">
        <f t="shared" si="16"/>
        <v>2614</v>
      </c>
      <c r="Y37" s="36">
        <f t="shared" si="16"/>
        <v>1121</v>
      </c>
      <c r="Z37" s="36">
        <f t="shared" si="16"/>
        <v>1493</v>
      </c>
      <c r="AA37" s="36">
        <f t="shared" si="16"/>
        <v>1139</v>
      </c>
      <c r="AB37" s="36">
        <f t="shared" si="16"/>
        <v>636</v>
      </c>
      <c r="AC37" s="36">
        <f t="shared" si="16"/>
        <v>503</v>
      </c>
    </row>
    <row r="38" spans="1:29" ht="15" customHeight="1">
      <c r="A38" s="41"/>
      <c r="B38" s="70"/>
      <c r="C38" s="20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2"/>
      <c r="S38" s="41"/>
      <c r="T38" s="42" t="s">
        <v>41</v>
      </c>
      <c r="U38" s="43">
        <f t="shared" si="7"/>
        <v>5651</v>
      </c>
      <c r="V38" s="22">
        <v>2722</v>
      </c>
      <c r="W38" s="22">
        <v>2929</v>
      </c>
      <c r="X38" s="22">
        <f t="shared" si="8"/>
        <v>1559</v>
      </c>
      <c r="Y38" s="22">
        <v>651</v>
      </c>
      <c r="Z38" s="22">
        <v>908</v>
      </c>
      <c r="AA38" s="22">
        <f t="shared" si="9"/>
        <v>620</v>
      </c>
      <c r="AB38" s="22">
        <v>345</v>
      </c>
      <c r="AC38" s="22">
        <v>275</v>
      </c>
    </row>
    <row r="39" spans="1:29" ht="15" customHeight="1">
      <c r="A39" s="252" t="s">
        <v>40</v>
      </c>
      <c r="B39" s="278"/>
      <c r="C39" s="116">
        <f>SUM(C40:C44)</f>
        <v>2664</v>
      </c>
      <c r="D39" s="40">
        <f aca="true" t="shared" si="17" ref="D39:Q39">SUM(D40:D44)</f>
        <v>1</v>
      </c>
      <c r="E39" s="40">
        <f t="shared" si="17"/>
        <v>640</v>
      </c>
      <c r="F39" s="40">
        <f t="shared" si="17"/>
        <v>4</v>
      </c>
      <c r="G39" s="40">
        <f t="shared" si="17"/>
        <v>8</v>
      </c>
      <c r="H39" s="40">
        <f t="shared" si="17"/>
        <v>381</v>
      </c>
      <c r="I39" s="40">
        <f t="shared" si="17"/>
        <v>782</v>
      </c>
      <c r="J39" s="40">
        <f t="shared" si="17"/>
        <v>447</v>
      </c>
      <c r="K39" s="40">
        <f t="shared" si="17"/>
        <v>187</v>
      </c>
      <c r="L39" s="40">
        <f t="shared" si="17"/>
        <v>78</v>
      </c>
      <c r="M39" s="40">
        <f t="shared" si="17"/>
        <v>38</v>
      </c>
      <c r="N39" s="40">
        <f t="shared" si="17"/>
        <v>31</v>
      </c>
      <c r="O39" s="40">
        <f t="shared" si="17"/>
        <v>17</v>
      </c>
      <c r="P39" s="40">
        <f t="shared" si="17"/>
        <v>35</v>
      </c>
      <c r="Q39" s="40">
        <f t="shared" si="17"/>
        <v>15</v>
      </c>
      <c r="R39" s="22"/>
      <c r="S39" s="41"/>
      <c r="T39" s="42" t="s">
        <v>42</v>
      </c>
      <c r="U39" s="43">
        <f t="shared" si="7"/>
        <v>1380</v>
      </c>
      <c r="V39" s="22">
        <v>659</v>
      </c>
      <c r="W39" s="22">
        <v>721</v>
      </c>
      <c r="X39" s="22">
        <f t="shared" si="8"/>
        <v>365</v>
      </c>
      <c r="Y39" s="22">
        <v>160</v>
      </c>
      <c r="Z39" s="22">
        <v>205</v>
      </c>
      <c r="AA39" s="22">
        <f t="shared" si="9"/>
        <v>174</v>
      </c>
      <c r="AB39" s="22">
        <v>98</v>
      </c>
      <c r="AC39" s="22">
        <v>76</v>
      </c>
    </row>
    <row r="40" spans="1:29" ht="15" customHeight="1">
      <c r="A40" s="41"/>
      <c r="B40" s="42" t="s">
        <v>41</v>
      </c>
      <c r="C40" s="109">
        <f>SUM(D40:Q40)</f>
        <v>1466</v>
      </c>
      <c r="D40" s="44" t="s">
        <v>129</v>
      </c>
      <c r="E40" s="44">
        <v>208</v>
      </c>
      <c r="F40" s="44" t="s">
        <v>129</v>
      </c>
      <c r="G40" s="44" t="s">
        <v>129</v>
      </c>
      <c r="H40" s="44">
        <v>229</v>
      </c>
      <c r="I40" s="44">
        <v>541</v>
      </c>
      <c r="J40" s="44">
        <v>287</v>
      </c>
      <c r="K40" s="44">
        <v>106</v>
      </c>
      <c r="L40" s="44">
        <v>42</v>
      </c>
      <c r="M40" s="44">
        <v>21</v>
      </c>
      <c r="N40" s="44">
        <v>11</v>
      </c>
      <c r="O40" s="44">
        <v>7</v>
      </c>
      <c r="P40" s="44">
        <v>11</v>
      </c>
      <c r="Q40" s="44">
        <v>3</v>
      </c>
      <c r="R40" s="22"/>
      <c r="S40" s="41"/>
      <c r="T40" s="42" t="s">
        <v>43</v>
      </c>
      <c r="U40" s="43">
        <f t="shared" si="7"/>
        <v>70</v>
      </c>
      <c r="V40" s="22">
        <v>34</v>
      </c>
      <c r="W40" s="22">
        <v>36</v>
      </c>
      <c r="X40" s="22">
        <f t="shared" si="8"/>
        <v>35</v>
      </c>
      <c r="Y40" s="22">
        <v>18</v>
      </c>
      <c r="Z40" s="22">
        <v>17</v>
      </c>
      <c r="AA40" s="22">
        <f t="shared" si="9"/>
        <v>32</v>
      </c>
      <c r="AB40" s="22">
        <v>17</v>
      </c>
      <c r="AC40" s="22">
        <v>15</v>
      </c>
    </row>
    <row r="41" spans="1:29" ht="15" customHeight="1">
      <c r="A41" s="41"/>
      <c r="B41" s="42" t="s">
        <v>42</v>
      </c>
      <c r="C41" s="109">
        <f>SUM(D41:Q41)</f>
        <v>408</v>
      </c>
      <c r="D41" s="44">
        <v>1</v>
      </c>
      <c r="E41" s="44">
        <v>117</v>
      </c>
      <c r="F41" s="44" t="s">
        <v>129</v>
      </c>
      <c r="G41" s="44">
        <v>7</v>
      </c>
      <c r="H41" s="44">
        <v>70</v>
      </c>
      <c r="I41" s="44">
        <v>116</v>
      </c>
      <c r="J41" s="44">
        <v>63</v>
      </c>
      <c r="K41" s="44">
        <v>21</v>
      </c>
      <c r="L41" s="44">
        <v>5</v>
      </c>
      <c r="M41" s="44">
        <v>5</v>
      </c>
      <c r="N41" s="44">
        <v>1</v>
      </c>
      <c r="O41" s="44">
        <v>1</v>
      </c>
      <c r="P41" s="44">
        <v>1</v>
      </c>
      <c r="Q41" s="44" t="s">
        <v>129</v>
      </c>
      <c r="R41" s="22"/>
      <c r="S41" s="41"/>
      <c r="T41" s="42" t="s">
        <v>48</v>
      </c>
      <c r="U41" s="43">
        <f t="shared" si="7"/>
        <v>1702</v>
      </c>
      <c r="V41" s="22">
        <v>822</v>
      </c>
      <c r="W41" s="22">
        <v>880</v>
      </c>
      <c r="X41" s="22">
        <f t="shared" si="8"/>
        <v>538</v>
      </c>
      <c r="Y41" s="22">
        <v>236</v>
      </c>
      <c r="Z41" s="22">
        <v>302</v>
      </c>
      <c r="AA41" s="22">
        <f t="shared" si="9"/>
        <v>253</v>
      </c>
      <c r="AB41" s="22">
        <v>142</v>
      </c>
      <c r="AC41" s="22">
        <v>111</v>
      </c>
    </row>
    <row r="42" spans="1:29" ht="15" customHeight="1">
      <c r="A42" s="41"/>
      <c r="B42" s="42" t="s">
        <v>43</v>
      </c>
      <c r="C42" s="109">
        <f>SUM(D42:Q42)</f>
        <v>102</v>
      </c>
      <c r="D42" s="44" t="s">
        <v>129</v>
      </c>
      <c r="E42" s="44">
        <v>85</v>
      </c>
      <c r="F42" s="44">
        <v>1</v>
      </c>
      <c r="G42" s="44">
        <v>1</v>
      </c>
      <c r="H42" s="44">
        <v>5</v>
      </c>
      <c r="I42" s="44">
        <v>6</v>
      </c>
      <c r="J42" s="44">
        <v>2</v>
      </c>
      <c r="K42" s="44">
        <v>1</v>
      </c>
      <c r="L42" s="44" t="s">
        <v>129</v>
      </c>
      <c r="M42" s="44">
        <v>1</v>
      </c>
      <c r="N42" s="44" t="s">
        <v>129</v>
      </c>
      <c r="O42" s="44" t="s">
        <v>129</v>
      </c>
      <c r="P42" s="44" t="s">
        <v>129</v>
      </c>
      <c r="Q42" s="44" t="s">
        <v>129</v>
      </c>
      <c r="R42" s="22"/>
      <c r="S42" s="41"/>
      <c r="T42" s="42" t="s">
        <v>49</v>
      </c>
      <c r="U42" s="43">
        <f t="shared" si="7"/>
        <v>482</v>
      </c>
      <c r="V42" s="22">
        <v>240</v>
      </c>
      <c r="W42" s="22">
        <v>242</v>
      </c>
      <c r="X42" s="22">
        <f t="shared" si="8"/>
        <v>117</v>
      </c>
      <c r="Y42" s="22">
        <v>56</v>
      </c>
      <c r="Z42" s="22">
        <v>61</v>
      </c>
      <c r="AA42" s="22">
        <f t="shared" si="9"/>
        <v>60</v>
      </c>
      <c r="AB42" s="22">
        <v>34</v>
      </c>
      <c r="AC42" s="22">
        <v>26</v>
      </c>
    </row>
    <row r="43" spans="1:29" ht="15" customHeight="1">
      <c r="A43" s="41"/>
      <c r="B43" s="42" t="s">
        <v>48</v>
      </c>
      <c r="C43" s="109">
        <f>SUM(D43:Q43)</f>
        <v>417</v>
      </c>
      <c r="D43" s="44" t="s">
        <v>129</v>
      </c>
      <c r="E43" s="44">
        <v>66</v>
      </c>
      <c r="F43" s="44">
        <v>2</v>
      </c>
      <c r="G43" s="44" t="s">
        <v>129</v>
      </c>
      <c r="H43" s="44">
        <v>36</v>
      </c>
      <c r="I43" s="44">
        <v>89</v>
      </c>
      <c r="J43" s="44">
        <v>88</v>
      </c>
      <c r="K43" s="44">
        <v>55</v>
      </c>
      <c r="L43" s="44">
        <v>29</v>
      </c>
      <c r="M43" s="44">
        <v>11</v>
      </c>
      <c r="N43" s="44">
        <v>15</v>
      </c>
      <c r="O43" s="44">
        <v>9</v>
      </c>
      <c r="P43" s="44">
        <v>11</v>
      </c>
      <c r="Q43" s="44">
        <v>6</v>
      </c>
      <c r="R43" s="22"/>
      <c r="S43" s="41"/>
      <c r="T43" s="70"/>
      <c r="U43" s="7"/>
      <c r="V43" s="7"/>
      <c r="W43" s="7"/>
      <c r="X43" s="7"/>
      <c r="Y43" s="7"/>
      <c r="Z43" s="7"/>
      <c r="AA43" s="7"/>
      <c r="AB43" s="7"/>
      <c r="AC43" s="7"/>
    </row>
    <row r="44" spans="1:29" ht="15" customHeight="1">
      <c r="A44" s="41"/>
      <c r="B44" s="42" t="s">
        <v>49</v>
      </c>
      <c r="C44" s="109">
        <f>SUM(D44:Q44)</f>
        <v>271</v>
      </c>
      <c r="D44" s="44" t="s">
        <v>129</v>
      </c>
      <c r="E44" s="44">
        <v>164</v>
      </c>
      <c r="F44" s="44">
        <v>1</v>
      </c>
      <c r="G44" s="44" t="s">
        <v>129</v>
      </c>
      <c r="H44" s="44">
        <v>41</v>
      </c>
      <c r="I44" s="44">
        <v>30</v>
      </c>
      <c r="J44" s="44">
        <v>7</v>
      </c>
      <c r="K44" s="44">
        <v>4</v>
      </c>
      <c r="L44" s="44">
        <v>2</v>
      </c>
      <c r="M44" s="44" t="s">
        <v>129</v>
      </c>
      <c r="N44" s="44">
        <v>4</v>
      </c>
      <c r="O44" s="44" t="s">
        <v>129</v>
      </c>
      <c r="P44" s="44">
        <v>12</v>
      </c>
      <c r="Q44" s="44">
        <v>6</v>
      </c>
      <c r="R44" s="22"/>
      <c r="S44" s="252" t="s">
        <v>50</v>
      </c>
      <c r="T44" s="278"/>
      <c r="U44" s="35">
        <f aca="true" t="shared" si="18" ref="U44:AC44">SUM(U45:U48)</f>
        <v>14000</v>
      </c>
      <c r="V44" s="36">
        <f t="shared" si="18"/>
        <v>6779</v>
      </c>
      <c r="W44" s="36">
        <f t="shared" si="18"/>
        <v>7221</v>
      </c>
      <c r="X44" s="36">
        <f t="shared" si="18"/>
        <v>4050</v>
      </c>
      <c r="Y44" s="36">
        <f t="shared" si="18"/>
        <v>1734</v>
      </c>
      <c r="Z44" s="36">
        <f t="shared" si="18"/>
        <v>2316</v>
      </c>
      <c r="AA44" s="36">
        <f t="shared" si="18"/>
        <v>1846</v>
      </c>
      <c r="AB44" s="36">
        <f t="shared" si="18"/>
        <v>983</v>
      </c>
      <c r="AC44" s="36">
        <f t="shared" si="18"/>
        <v>863</v>
      </c>
    </row>
    <row r="45" spans="1:29" ht="15" customHeight="1">
      <c r="A45" s="41"/>
      <c r="B45" s="70"/>
      <c r="C45" s="20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2"/>
      <c r="T45" s="42" t="s">
        <v>51</v>
      </c>
      <c r="U45" s="43">
        <f t="shared" si="7"/>
        <v>3243</v>
      </c>
      <c r="V45" s="22">
        <v>1563</v>
      </c>
      <c r="W45" s="22">
        <v>1680</v>
      </c>
      <c r="X45" s="22">
        <f t="shared" si="8"/>
        <v>1043</v>
      </c>
      <c r="Y45" s="22">
        <v>450</v>
      </c>
      <c r="Z45" s="22">
        <v>593</v>
      </c>
      <c r="AA45" s="22">
        <f t="shared" si="9"/>
        <v>614</v>
      </c>
      <c r="AB45" s="22">
        <v>308</v>
      </c>
      <c r="AC45" s="22">
        <v>306</v>
      </c>
    </row>
    <row r="46" spans="1:201" s="68" customFormat="1" ht="15" customHeight="1">
      <c r="A46" s="252" t="s">
        <v>50</v>
      </c>
      <c r="B46" s="278"/>
      <c r="C46" s="116">
        <f>SUM(C47:C50)</f>
        <v>4040</v>
      </c>
      <c r="D46" s="40">
        <f aca="true" t="shared" si="19" ref="D46:Q46">SUM(D47:D50)</f>
        <v>4</v>
      </c>
      <c r="E46" s="40">
        <f t="shared" si="19"/>
        <v>795</v>
      </c>
      <c r="F46" s="40">
        <f t="shared" si="19"/>
        <v>1</v>
      </c>
      <c r="G46" s="40">
        <f t="shared" si="19"/>
        <v>15</v>
      </c>
      <c r="H46" s="40">
        <f t="shared" si="19"/>
        <v>669</v>
      </c>
      <c r="I46" s="40">
        <f t="shared" si="19"/>
        <v>1223</v>
      </c>
      <c r="J46" s="40">
        <f t="shared" si="19"/>
        <v>692</v>
      </c>
      <c r="K46" s="40">
        <f t="shared" si="19"/>
        <v>306</v>
      </c>
      <c r="L46" s="40">
        <f t="shared" si="19"/>
        <v>129</v>
      </c>
      <c r="M46" s="40">
        <f t="shared" si="19"/>
        <v>62</v>
      </c>
      <c r="N46" s="40">
        <f t="shared" si="19"/>
        <v>70</v>
      </c>
      <c r="O46" s="40">
        <f t="shared" si="19"/>
        <v>26</v>
      </c>
      <c r="P46" s="40">
        <f t="shared" si="19"/>
        <v>40</v>
      </c>
      <c r="Q46" s="40">
        <f t="shared" si="19"/>
        <v>8</v>
      </c>
      <c r="R46" s="22"/>
      <c r="S46" s="21"/>
      <c r="T46" s="42" t="s">
        <v>52</v>
      </c>
      <c r="U46" s="43">
        <f t="shared" si="7"/>
        <v>2221</v>
      </c>
      <c r="V46" s="22">
        <v>1078</v>
      </c>
      <c r="W46" s="22">
        <v>1143</v>
      </c>
      <c r="X46" s="22">
        <f t="shared" si="8"/>
        <v>699</v>
      </c>
      <c r="Y46" s="22">
        <v>292</v>
      </c>
      <c r="Z46" s="22">
        <v>407</v>
      </c>
      <c r="AA46" s="22">
        <f t="shared" si="9"/>
        <v>296</v>
      </c>
      <c r="AB46" s="22">
        <v>160</v>
      </c>
      <c r="AC46" s="22">
        <v>136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</row>
    <row r="47" spans="1:201" s="68" customFormat="1" ht="15" customHeight="1">
      <c r="A47" s="21"/>
      <c r="B47" s="42" t="s">
        <v>51</v>
      </c>
      <c r="C47" s="109">
        <f>SUM(D47:Q47)</f>
        <v>1130</v>
      </c>
      <c r="D47" s="44" t="s">
        <v>129</v>
      </c>
      <c r="E47" s="44">
        <v>323</v>
      </c>
      <c r="F47" s="44">
        <v>1</v>
      </c>
      <c r="G47" s="44">
        <v>1</v>
      </c>
      <c r="H47" s="44">
        <v>193</v>
      </c>
      <c r="I47" s="44">
        <v>328</v>
      </c>
      <c r="J47" s="44">
        <v>163</v>
      </c>
      <c r="K47" s="44">
        <v>64</v>
      </c>
      <c r="L47" s="44">
        <v>19</v>
      </c>
      <c r="M47" s="44">
        <v>10</v>
      </c>
      <c r="N47" s="44">
        <v>12</v>
      </c>
      <c r="O47" s="44">
        <v>8</v>
      </c>
      <c r="P47" s="44">
        <v>8</v>
      </c>
      <c r="Q47" s="44" t="s">
        <v>129</v>
      </c>
      <c r="R47" s="22"/>
      <c r="S47" s="21"/>
      <c r="T47" s="42" t="s">
        <v>53</v>
      </c>
      <c r="U47" s="43">
        <f t="shared" si="7"/>
        <v>6395</v>
      </c>
      <c r="V47" s="22">
        <v>3090</v>
      </c>
      <c r="W47" s="22">
        <v>3305</v>
      </c>
      <c r="X47" s="22">
        <f t="shared" si="8"/>
        <v>1674</v>
      </c>
      <c r="Y47" s="22">
        <v>706</v>
      </c>
      <c r="Z47" s="22">
        <v>968</v>
      </c>
      <c r="AA47" s="22">
        <f t="shared" si="9"/>
        <v>678</v>
      </c>
      <c r="AB47" s="22">
        <v>358</v>
      </c>
      <c r="AC47" s="22">
        <v>320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</row>
    <row r="48" spans="1:201" s="68" customFormat="1" ht="15" customHeight="1">
      <c r="A48" s="21"/>
      <c r="B48" s="42" t="s">
        <v>52</v>
      </c>
      <c r="C48" s="109">
        <f>SUM(D48:Q48)</f>
        <v>633</v>
      </c>
      <c r="D48" s="44">
        <v>4</v>
      </c>
      <c r="E48" s="44">
        <v>113</v>
      </c>
      <c r="F48" s="44" t="s">
        <v>129</v>
      </c>
      <c r="G48" s="44">
        <v>11</v>
      </c>
      <c r="H48" s="44">
        <v>110</v>
      </c>
      <c r="I48" s="44">
        <v>193</v>
      </c>
      <c r="J48" s="44">
        <v>101</v>
      </c>
      <c r="K48" s="44">
        <v>48</v>
      </c>
      <c r="L48" s="44">
        <v>18</v>
      </c>
      <c r="M48" s="44">
        <v>13</v>
      </c>
      <c r="N48" s="44">
        <v>10</v>
      </c>
      <c r="O48" s="44" t="s">
        <v>129</v>
      </c>
      <c r="P48" s="44">
        <v>8</v>
      </c>
      <c r="Q48" s="44">
        <v>4</v>
      </c>
      <c r="R48" s="22"/>
      <c r="S48" s="21"/>
      <c r="T48" s="42" t="s">
        <v>55</v>
      </c>
      <c r="U48" s="43">
        <f t="shared" si="7"/>
        <v>2141</v>
      </c>
      <c r="V48" s="22">
        <v>1048</v>
      </c>
      <c r="W48" s="22">
        <v>1093</v>
      </c>
      <c r="X48" s="22">
        <f t="shared" si="8"/>
        <v>634</v>
      </c>
      <c r="Y48" s="22">
        <v>286</v>
      </c>
      <c r="Z48" s="22">
        <v>348</v>
      </c>
      <c r="AA48" s="22">
        <f t="shared" si="9"/>
        <v>258</v>
      </c>
      <c r="AB48" s="22">
        <v>157</v>
      </c>
      <c r="AC48" s="22">
        <v>101</v>
      </c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</row>
    <row r="49" spans="2:29" ht="15" customHeight="1">
      <c r="B49" s="42" t="s">
        <v>53</v>
      </c>
      <c r="C49" s="109">
        <f>SUM(D49:Q49)</f>
        <v>1717</v>
      </c>
      <c r="D49" s="44" t="s">
        <v>129</v>
      </c>
      <c r="E49" s="44">
        <v>265</v>
      </c>
      <c r="F49" s="44" t="s">
        <v>129</v>
      </c>
      <c r="G49" s="44">
        <v>2</v>
      </c>
      <c r="H49" s="44">
        <v>287</v>
      </c>
      <c r="I49" s="44">
        <v>521</v>
      </c>
      <c r="J49" s="44">
        <v>343</v>
      </c>
      <c r="K49" s="44">
        <v>151</v>
      </c>
      <c r="L49" s="44">
        <v>65</v>
      </c>
      <c r="M49" s="44">
        <v>24</v>
      </c>
      <c r="N49" s="44">
        <v>33</v>
      </c>
      <c r="O49" s="44">
        <v>14</v>
      </c>
      <c r="P49" s="44">
        <v>11</v>
      </c>
      <c r="Q49" s="44">
        <v>1</v>
      </c>
      <c r="R49" s="22"/>
      <c r="T49" s="70"/>
      <c r="U49" s="7"/>
      <c r="V49" s="7"/>
      <c r="W49" s="7"/>
      <c r="X49" s="7"/>
      <c r="Y49" s="7"/>
      <c r="Z49" s="7"/>
      <c r="AA49" s="7"/>
      <c r="AB49" s="7"/>
      <c r="AC49" s="7"/>
    </row>
    <row r="50" spans="1:201" s="68" customFormat="1" ht="15" customHeight="1">
      <c r="A50" s="21"/>
      <c r="B50" s="42" t="s">
        <v>55</v>
      </c>
      <c r="C50" s="109">
        <f>SUM(D50:Q50)</f>
        <v>560</v>
      </c>
      <c r="D50" s="44" t="s">
        <v>129</v>
      </c>
      <c r="E50" s="44">
        <v>94</v>
      </c>
      <c r="F50" s="44" t="s">
        <v>129</v>
      </c>
      <c r="G50" s="44">
        <v>1</v>
      </c>
      <c r="H50" s="44">
        <v>79</v>
      </c>
      <c r="I50" s="44">
        <v>181</v>
      </c>
      <c r="J50" s="44">
        <v>85</v>
      </c>
      <c r="K50" s="44">
        <v>43</v>
      </c>
      <c r="L50" s="44">
        <v>27</v>
      </c>
      <c r="M50" s="44">
        <v>15</v>
      </c>
      <c r="N50" s="44">
        <v>15</v>
      </c>
      <c r="O50" s="44">
        <v>4</v>
      </c>
      <c r="P50" s="44">
        <v>13</v>
      </c>
      <c r="Q50" s="44">
        <v>3</v>
      </c>
      <c r="R50" s="22"/>
      <c r="S50" s="252" t="s">
        <v>56</v>
      </c>
      <c r="T50" s="278"/>
      <c r="U50" s="35">
        <f>SUM(U51:U56)</f>
        <v>12207</v>
      </c>
      <c r="V50" s="36">
        <f aca="true" t="shared" si="20" ref="V50:AC50">SUM(V51:V56)</f>
        <v>5971</v>
      </c>
      <c r="W50" s="36">
        <f t="shared" si="20"/>
        <v>6236</v>
      </c>
      <c r="X50" s="36">
        <f t="shared" si="20"/>
        <v>3376</v>
      </c>
      <c r="Y50" s="36">
        <f t="shared" si="20"/>
        <v>1463</v>
      </c>
      <c r="Z50" s="36">
        <f t="shared" si="20"/>
        <v>1913</v>
      </c>
      <c r="AA50" s="36">
        <f t="shared" si="20"/>
        <v>1303</v>
      </c>
      <c r="AB50" s="36">
        <f t="shared" si="20"/>
        <v>750</v>
      </c>
      <c r="AC50" s="36">
        <f t="shared" si="20"/>
        <v>553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</row>
    <row r="51" spans="1:201" s="68" customFormat="1" ht="15" customHeight="1">
      <c r="A51" s="21"/>
      <c r="B51" s="70"/>
      <c r="C51" s="20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2"/>
      <c r="S51" s="41"/>
      <c r="T51" s="42" t="s">
        <v>57</v>
      </c>
      <c r="U51" s="43">
        <f t="shared" si="7"/>
        <v>1704</v>
      </c>
      <c r="V51" s="22">
        <v>825</v>
      </c>
      <c r="W51" s="22">
        <v>879</v>
      </c>
      <c r="X51" s="22">
        <f t="shared" si="8"/>
        <v>481</v>
      </c>
      <c r="Y51" s="22">
        <v>203</v>
      </c>
      <c r="Z51" s="22">
        <v>278</v>
      </c>
      <c r="AA51" s="22">
        <f t="shared" si="9"/>
        <v>173</v>
      </c>
      <c r="AB51" s="22">
        <v>102</v>
      </c>
      <c r="AC51" s="22">
        <v>71</v>
      </c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</row>
    <row r="52" spans="1:201" s="68" customFormat="1" ht="15" customHeight="1">
      <c r="A52" s="252" t="s">
        <v>56</v>
      </c>
      <c r="B52" s="278"/>
      <c r="C52" s="116">
        <f>SUM(C53:C58)</f>
        <v>3630</v>
      </c>
      <c r="D52" s="40" t="s">
        <v>129</v>
      </c>
      <c r="E52" s="40">
        <f aca="true" t="shared" si="21" ref="E52:Q52">SUM(E53:E58)</f>
        <v>761</v>
      </c>
      <c r="F52" s="40">
        <f t="shared" si="21"/>
        <v>4</v>
      </c>
      <c r="G52" s="40">
        <f t="shared" si="21"/>
        <v>2</v>
      </c>
      <c r="H52" s="40">
        <f t="shared" si="21"/>
        <v>725</v>
      </c>
      <c r="I52" s="40">
        <f t="shared" si="21"/>
        <v>1221</v>
      </c>
      <c r="J52" s="40">
        <f t="shared" si="21"/>
        <v>473</v>
      </c>
      <c r="K52" s="40">
        <f t="shared" si="21"/>
        <v>195</v>
      </c>
      <c r="L52" s="40">
        <f t="shared" si="21"/>
        <v>87</v>
      </c>
      <c r="M52" s="40">
        <f t="shared" si="21"/>
        <v>39</v>
      </c>
      <c r="N52" s="40">
        <f t="shared" si="21"/>
        <v>65</v>
      </c>
      <c r="O52" s="40">
        <f t="shared" si="21"/>
        <v>23</v>
      </c>
      <c r="P52" s="40">
        <f t="shared" si="21"/>
        <v>28</v>
      </c>
      <c r="Q52" s="40">
        <f t="shared" si="21"/>
        <v>7</v>
      </c>
      <c r="R52" s="22"/>
      <c r="S52" s="41"/>
      <c r="T52" s="42" t="s">
        <v>58</v>
      </c>
      <c r="U52" s="43">
        <f t="shared" si="7"/>
        <v>1538</v>
      </c>
      <c r="V52" s="22">
        <v>743</v>
      </c>
      <c r="W52" s="22">
        <v>795</v>
      </c>
      <c r="X52" s="22">
        <f t="shared" si="8"/>
        <v>464</v>
      </c>
      <c r="Y52" s="22">
        <v>199</v>
      </c>
      <c r="Z52" s="22">
        <v>265</v>
      </c>
      <c r="AA52" s="22">
        <f t="shared" si="9"/>
        <v>186</v>
      </c>
      <c r="AB52" s="22">
        <v>112</v>
      </c>
      <c r="AC52" s="22">
        <v>74</v>
      </c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</row>
    <row r="53" spans="1:29" ht="15" customHeight="1">
      <c r="A53" s="41"/>
      <c r="B53" s="42" t="s">
        <v>57</v>
      </c>
      <c r="C53" s="109">
        <f aca="true" t="shared" si="22" ref="C53:C58">SUM(D53:Q53)</f>
        <v>509</v>
      </c>
      <c r="D53" s="44" t="s">
        <v>129</v>
      </c>
      <c r="E53" s="44">
        <v>110</v>
      </c>
      <c r="F53" s="44" t="s">
        <v>129</v>
      </c>
      <c r="G53" s="44" t="s">
        <v>129</v>
      </c>
      <c r="H53" s="44">
        <v>111</v>
      </c>
      <c r="I53" s="44">
        <v>185</v>
      </c>
      <c r="J53" s="44">
        <v>49</v>
      </c>
      <c r="K53" s="44">
        <v>28</v>
      </c>
      <c r="L53" s="44">
        <v>11</v>
      </c>
      <c r="M53" s="44">
        <v>7</v>
      </c>
      <c r="N53" s="44">
        <v>3</v>
      </c>
      <c r="O53" s="44">
        <v>5</v>
      </c>
      <c r="P53" s="44" t="s">
        <v>129</v>
      </c>
      <c r="Q53" s="44" t="s">
        <v>129</v>
      </c>
      <c r="R53" s="22"/>
      <c r="S53" s="41"/>
      <c r="T53" s="42" t="s">
        <v>59</v>
      </c>
      <c r="U53" s="43">
        <f t="shared" si="7"/>
        <v>3733</v>
      </c>
      <c r="V53" s="22">
        <v>1820</v>
      </c>
      <c r="W53" s="22">
        <v>1913</v>
      </c>
      <c r="X53" s="22">
        <f t="shared" si="8"/>
        <v>954</v>
      </c>
      <c r="Y53" s="22">
        <v>393</v>
      </c>
      <c r="Z53" s="22">
        <v>561</v>
      </c>
      <c r="AA53" s="22">
        <f t="shared" si="9"/>
        <v>355</v>
      </c>
      <c r="AB53" s="22">
        <v>181</v>
      </c>
      <c r="AC53" s="22">
        <v>174</v>
      </c>
    </row>
    <row r="54" spans="1:29" ht="15" customHeight="1">
      <c r="A54" s="41"/>
      <c r="B54" s="42" t="s">
        <v>58</v>
      </c>
      <c r="C54" s="109">
        <f t="shared" si="22"/>
        <v>463</v>
      </c>
      <c r="D54" s="44" t="s">
        <v>129</v>
      </c>
      <c r="E54" s="44">
        <v>99</v>
      </c>
      <c r="F54" s="44">
        <v>3</v>
      </c>
      <c r="G54" s="44">
        <v>2</v>
      </c>
      <c r="H54" s="44">
        <v>76</v>
      </c>
      <c r="I54" s="44">
        <v>154</v>
      </c>
      <c r="J54" s="44">
        <v>61</v>
      </c>
      <c r="K54" s="44">
        <v>29</v>
      </c>
      <c r="L54" s="44">
        <v>16</v>
      </c>
      <c r="M54" s="44">
        <v>4</v>
      </c>
      <c r="N54" s="44">
        <v>12</v>
      </c>
      <c r="O54" s="44">
        <v>2</v>
      </c>
      <c r="P54" s="44">
        <v>5</v>
      </c>
      <c r="Q54" s="44" t="s">
        <v>129</v>
      </c>
      <c r="R54" s="22"/>
      <c r="S54" s="41"/>
      <c r="T54" s="42" t="s">
        <v>60</v>
      </c>
      <c r="U54" s="43">
        <f t="shared" si="7"/>
        <v>2236</v>
      </c>
      <c r="V54" s="22">
        <v>1104</v>
      </c>
      <c r="W54" s="22">
        <v>1132</v>
      </c>
      <c r="X54" s="22">
        <f t="shared" si="8"/>
        <v>718</v>
      </c>
      <c r="Y54" s="22">
        <v>328</v>
      </c>
      <c r="Z54" s="22">
        <v>390</v>
      </c>
      <c r="AA54" s="22">
        <f t="shared" si="9"/>
        <v>285</v>
      </c>
      <c r="AB54" s="22">
        <v>183</v>
      </c>
      <c r="AC54" s="22">
        <v>102</v>
      </c>
    </row>
    <row r="55" spans="1:29" ht="15" customHeight="1">
      <c r="A55" s="41"/>
      <c r="B55" s="42" t="s">
        <v>59</v>
      </c>
      <c r="C55" s="109">
        <f t="shared" si="22"/>
        <v>1127</v>
      </c>
      <c r="D55" s="44" t="s">
        <v>129</v>
      </c>
      <c r="E55" s="44">
        <v>227</v>
      </c>
      <c r="F55" s="44" t="s">
        <v>129</v>
      </c>
      <c r="G55" s="44" t="s">
        <v>129</v>
      </c>
      <c r="H55" s="44">
        <v>258</v>
      </c>
      <c r="I55" s="44">
        <v>425</v>
      </c>
      <c r="J55" s="44">
        <v>152</v>
      </c>
      <c r="K55" s="44">
        <v>35</v>
      </c>
      <c r="L55" s="44">
        <v>13</v>
      </c>
      <c r="M55" s="44">
        <v>2</v>
      </c>
      <c r="N55" s="44">
        <v>4</v>
      </c>
      <c r="O55" s="44">
        <v>4</v>
      </c>
      <c r="P55" s="44">
        <v>4</v>
      </c>
      <c r="Q55" s="44">
        <v>3</v>
      </c>
      <c r="R55" s="22"/>
      <c r="S55" s="41"/>
      <c r="T55" s="42" t="s">
        <v>61</v>
      </c>
      <c r="U55" s="43">
        <f t="shared" si="7"/>
        <v>2109</v>
      </c>
      <c r="V55" s="22">
        <v>1024</v>
      </c>
      <c r="W55" s="22">
        <v>1085</v>
      </c>
      <c r="X55" s="22">
        <f t="shared" si="8"/>
        <v>496</v>
      </c>
      <c r="Y55" s="22">
        <v>217</v>
      </c>
      <c r="Z55" s="22">
        <v>279</v>
      </c>
      <c r="AA55" s="22">
        <f t="shared" si="9"/>
        <v>197</v>
      </c>
      <c r="AB55" s="22">
        <v>98</v>
      </c>
      <c r="AC55" s="22">
        <v>99</v>
      </c>
    </row>
    <row r="56" spans="1:29" ht="15" customHeight="1">
      <c r="A56" s="41"/>
      <c r="B56" s="42" t="s">
        <v>60</v>
      </c>
      <c r="C56" s="109">
        <f t="shared" si="22"/>
        <v>707</v>
      </c>
      <c r="D56" s="44" t="s">
        <v>129</v>
      </c>
      <c r="E56" s="44">
        <v>175</v>
      </c>
      <c r="F56" s="44" t="s">
        <v>129</v>
      </c>
      <c r="G56" s="44" t="s">
        <v>129</v>
      </c>
      <c r="H56" s="44">
        <v>126</v>
      </c>
      <c r="I56" s="44">
        <v>183</v>
      </c>
      <c r="J56" s="44">
        <v>88</v>
      </c>
      <c r="K56" s="44">
        <v>50</v>
      </c>
      <c r="L56" s="44">
        <v>24</v>
      </c>
      <c r="M56" s="44">
        <v>14</v>
      </c>
      <c r="N56" s="44">
        <v>23</v>
      </c>
      <c r="O56" s="44">
        <v>5</v>
      </c>
      <c r="P56" s="44">
        <v>15</v>
      </c>
      <c r="Q56" s="44">
        <v>4</v>
      </c>
      <c r="R56" s="22"/>
      <c r="S56" s="41"/>
      <c r="T56" s="42" t="s">
        <v>62</v>
      </c>
      <c r="U56" s="43">
        <f t="shared" si="7"/>
        <v>887</v>
      </c>
      <c r="V56" s="22">
        <v>455</v>
      </c>
      <c r="W56" s="22">
        <v>432</v>
      </c>
      <c r="X56" s="22">
        <f t="shared" si="8"/>
        <v>263</v>
      </c>
      <c r="Y56" s="22">
        <v>123</v>
      </c>
      <c r="Z56" s="22">
        <v>140</v>
      </c>
      <c r="AA56" s="22">
        <f t="shared" si="9"/>
        <v>107</v>
      </c>
      <c r="AB56" s="22">
        <v>74</v>
      </c>
      <c r="AC56" s="22">
        <v>33</v>
      </c>
    </row>
    <row r="57" spans="1:29" ht="15" customHeight="1">
      <c r="A57" s="41"/>
      <c r="B57" s="42" t="s">
        <v>61</v>
      </c>
      <c r="C57" s="109">
        <f t="shared" si="22"/>
        <v>549</v>
      </c>
      <c r="D57" s="44" t="s">
        <v>129</v>
      </c>
      <c r="E57" s="44">
        <v>90</v>
      </c>
      <c r="F57" s="44">
        <v>1</v>
      </c>
      <c r="G57" s="44" t="s">
        <v>129</v>
      </c>
      <c r="H57" s="44">
        <v>100</v>
      </c>
      <c r="I57" s="44">
        <v>198</v>
      </c>
      <c r="J57" s="44">
        <v>86</v>
      </c>
      <c r="K57" s="44">
        <v>33</v>
      </c>
      <c r="L57" s="44">
        <v>13</v>
      </c>
      <c r="M57" s="44">
        <v>6</v>
      </c>
      <c r="N57" s="44">
        <v>17</v>
      </c>
      <c r="O57" s="44">
        <v>4</v>
      </c>
      <c r="P57" s="44">
        <v>1</v>
      </c>
      <c r="Q57" s="44" t="s">
        <v>129</v>
      </c>
      <c r="R57" s="22"/>
      <c r="S57" s="41"/>
      <c r="T57" s="70"/>
      <c r="U57" s="7"/>
      <c r="V57" s="7"/>
      <c r="W57" s="7"/>
      <c r="X57" s="7"/>
      <c r="Y57" s="7"/>
      <c r="Z57" s="7"/>
      <c r="AA57" s="7"/>
      <c r="AB57" s="7"/>
      <c r="AC57" s="7"/>
    </row>
    <row r="58" spans="1:29" ht="15" customHeight="1">
      <c r="A58" s="41"/>
      <c r="B58" s="42" t="s">
        <v>62</v>
      </c>
      <c r="C58" s="109">
        <f t="shared" si="22"/>
        <v>275</v>
      </c>
      <c r="D58" s="44" t="s">
        <v>129</v>
      </c>
      <c r="E58" s="44">
        <v>60</v>
      </c>
      <c r="F58" s="44" t="s">
        <v>129</v>
      </c>
      <c r="G58" s="44" t="s">
        <v>129</v>
      </c>
      <c r="H58" s="44">
        <v>54</v>
      </c>
      <c r="I58" s="44">
        <v>76</v>
      </c>
      <c r="J58" s="44">
        <v>37</v>
      </c>
      <c r="K58" s="44">
        <v>20</v>
      </c>
      <c r="L58" s="44">
        <v>10</v>
      </c>
      <c r="M58" s="44">
        <v>6</v>
      </c>
      <c r="N58" s="44">
        <v>6</v>
      </c>
      <c r="O58" s="44">
        <v>3</v>
      </c>
      <c r="P58" s="44">
        <v>3</v>
      </c>
      <c r="Q58" s="44" t="s">
        <v>129</v>
      </c>
      <c r="R58" s="22"/>
      <c r="S58" s="252" t="s">
        <v>63</v>
      </c>
      <c r="T58" s="278"/>
      <c r="U58" s="35">
        <f aca="true" t="shared" si="23" ref="U58:AC58">SUM(U59:U62)</f>
        <v>10679</v>
      </c>
      <c r="V58" s="36">
        <f t="shared" si="23"/>
        <v>5155</v>
      </c>
      <c r="W58" s="36">
        <f t="shared" si="23"/>
        <v>5524</v>
      </c>
      <c r="X58" s="36">
        <f t="shared" si="23"/>
        <v>3471</v>
      </c>
      <c r="Y58" s="36">
        <f t="shared" si="23"/>
        <v>1384</v>
      </c>
      <c r="Z58" s="36">
        <f t="shared" si="23"/>
        <v>2087</v>
      </c>
      <c r="AA58" s="36">
        <f t="shared" si="23"/>
        <v>1811</v>
      </c>
      <c r="AB58" s="36">
        <f t="shared" si="23"/>
        <v>832</v>
      </c>
      <c r="AC58" s="36">
        <f t="shared" si="23"/>
        <v>979</v>
      </c>
    </row>
    <row r="59" spans="1:29" ht="15" customHeight="1">
      <c r="A59" s="41"/>
      <c r="B59" s="42"/>
      <c r="C59" s="20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22"/>
      <c r="S59" s="41"/>
      <c r="T59" s="42" t="s">
        <v>67</v>
      </c>
      <c r="U59" s="43">
        <f t="shared" si="7"/>
        <v>3483</v>
      </c>
      <c r="V59" s="22">
        <v>1696</v>
      </c>
      <c r="W59" s="22">
        <v>1787</v>
      </c>
      <c r="X59" s="22">
        <f t="shared" si="8"/>
        <v>1150</v>
      </c>
      <c r="Y59" s="22">
        <v>474</v>
      </c>
      <c r="Z59" s="22">
        <v>676</v>
      </c>
      <c r="AA59" s="22">
        <f t="shared" si="9"/>
        <v>634</v>
      </c>
      <c r="AB59" s="22">
        <v>306</v>
      </c>
      <c r="AC59" s="22">
        <v>328</v>
      </c>
    </row>
    <row r="60" spans="1:29" ht="15" customHeight="1">
      <c r="A60" s="252" t="s">
        <v>63</v>
      </c>
      <c r="B60" s="278"/>
      <c r="C60" s="116">
        <f>SUM(C61:C64)</f>
        <v>4263</v>
      </c>
      <c r="D60" s="40">
        <f aca="true" t="shared" si="24" ref="D60:Q60">SUM(D61:D64)</f>
        <v>1</v>
      </c>
      <c r="E60" s="40">
        <f t="shared" si="24"/>
        <v>1342</v>
      </c>
      <c r="F60" s="40">
        <f t="shared" si="24"/>
        <v>4</v>
      </c>
      <c r="G60" s="40">
        <f t="shared" si="24"/>
        <v>4</v>
      </c>
      <c r="H60" s="40">
        <f t="shared" si="24"/>
        <v>972</v>
      </c>
      <c r="I60" s="40">
        <f t="shared" si="24"/>
        <v>1371</v>
      </c>
      <c r="J60" s="40">
        <f t="shared" si="24"/>
        <v>316</v>
      </c>
      <c r="K60" s="40">
        <f t="shared" si="24"/>
        <v>109</v>
      </c>
      <c r="L60" s="40">
        <f t="shared" si="24"/>
        <v>50</v>
      </c>
      <c r="M60" s="40">
        <f t="shared" si="24"/>
        <v>26</v>
      </c>
      <c r="N60" s="40">
        <f t="shared" si="24"/>
        <v>23</v>
      </c>
      <c r="O60" s="40">
        <f t="shared" si="24"/>
        <v>13</v>
      </c>
      <c r="P60" s="40">
        <f t="shared" si="24"/>
        <v>22</v>
      </c>
      <c r="Q60" s="40">
        <f t="shared" si="24"/>
        <v>10</v>
      </c>
      <c r="R60" s="22"/>
      <c r="S60" s="41"/>
      <c r="T60" s="42" t="s">
        <v>70</v>
      </c>
      <c r="U60" s="43">
        <f t="shared" si="7"/>
        <v>2567</v>
      </c>
      <c r="V60" s="22">
        <v>1227</v>
      </c>
      <c r="W60" s="22">
        <v>1340</v>
      </c>
      <c r="X60" s="22">
        <f t="shared" si="8"/>
        <v>940</v>
      </c>
      <c r="Y60" s="22">
        <v>374</v>
      </c>
      <c r="Z60" s="22">
        <v>566</v>
      </c>
      <c r="AA60" s="22">
        <f t="shared" si="9"/>
        <v>507</v>
      </c>
      <c r="AB60" s="22">
        <v>231</v>
      </c>
      <c r="AC60" s="22">
        <v>276</v>
      </c>
    </row>
    <row r="61" spans="1:29" ht="15" customHeight="1">
      <c r="A61" s="41"/>
      <c r="B61" s="42" t="s">
        <v>67</v>
      </c>
      <c r="C61" s="109">
        <f>SUM(D61:Q61)</f>
        <v>1384</v>
      </c>
      <c r="D61" s="44">
        <v>1</v>
      </c>
      <c r="E61" s="44">
        <v>431</v>
      </c>
      <c r="F61" s="44">
        <v>2</v>
      </c>
      <c r="G61" s="44">
        <v>2</v>
      </c>
      <c r="H61" s="44">
        <v>333</v>
      </c>
      <c r="I61" s="44">
        <v>444</v>
      </c>
      <c r="J61" s="44">
        <v>85</v>
      </c>
      <c r="K61" s="44">
        <v>31</v>
      </c>
      <c r="L61" s="44">
        <v>21</v>
      </c>
      <c r="M61" s="44">
        <v>8</v>
      </c>
      <c r="N61" s="44">
        <v>6</v>
      </c>
      <c r="O61" s="44">
        <v>4</v>
      </c>
      <c r="P61" s="44">
        <v>13</v>
      </c>
      <c r="Q61" s="44">
        <v>3</v>
      </c>
      <c r="R61" s="22"/>
      <c r="S61" s="41"/>
      <c r="T61" s="42" t="s">
        <v>71</v>
      </c>
      <c r="U61" s="43">
        <f t="shared" si="7"/>
        <v>1758</v>
      </c>
      <c r="V61" s="22">
        <v>849</v>
      </c>
      <c r="W61" s="22">
        <v>909</v>
      </c>
      <c r="X61" s="22">
        <f t="shared" si="8"/>
        <v>579</v>
      </c>
      <c r="Y61" s="22">
        <v>241</v>
      </c>
      <c r="Z61" s="22">
        <v>338</v>
      </c>
      <c r="AA61" s="22">
        <f t="shared" si="9"/>
        <v>341</v>
      </c>
      <c r="AB61" s="22">
        <v>157</v>
      </c>
      <c r="AC61" s="22">
        <v>184</v>
      </c>
    </row>
    <row r="62" spans="1:29" ht="15" customHeight="1">
      <c r="A62" s="41"/>
      <c r="B62" s="42" t="s">
        <v>70</v>
      </c>
      <c r="C62" s="109">
        <f>SUM(D62:Q62)</f>
        <v>1242</v>
      </c>
      <c r="D62" s="44" t="s">
        <v>129</v>
      </c>
      <c r="E62" s="44">
        <v>445</v>
      </c>
      <c r="F62" s="44">
        <v>1</v>
      </c>
      <c r="G62" s="44">
        <v>1</v>
      </c>
      <c r="H62" s="44">
        <v>305</v>
      </c>
      <c r="I62" s="44">
        <v>363</v>
      </c>
      <c r="J62" s="44">
        <v>73</v>
      </c>
      <c r="K62" s="44">
        <v>24</v>
      </c>
      <c r="L62" s="44">
        <v>9</v>
      </c>
      <c r="M62" s="44">
        <v>5</v>
      </c>
      <c r="N62" s="44">
        <v>8</v>
      </c>
      <c r="O62" s="44">
        <v>4</v>
      </c>
      <c r="P62" s="44">
        <v>3</v>
      </c>
      <c r="Q62" s="44">
        <v>1</v>
      </c>
      <c r="R62" s="22"/>
      <c r="S62" s="41"/>
      <c r="T62" s="42" t="s">
        <v>72</v>
      </c>
      <c r="U62" s="43">
        <f t="shared" si="7"/>
        <v>2871</v>
      </c>
      <c r="V62" s="22">
        <v>1383</v>
      </c>
      <c r="W62" s="22">
        <v>1488</v>
      </c>
      <c r="X62" s="22">
        <f t="shared" si="8"/>
        <v>802</v>
      </c>
      <c r="Y62" s="22">
        <v>295</v>
      </c>
      <c r="Z62" s="22">
        <v>507</v>
      </c>
      <c r="AA62" s="22">
        <f t="shared" si="9"/>
        <v>329</v>
      </c>
      <c r="AB62" s="22">
        <v>138</v>
      </c>
      <c r="AC62" s="22">
        <v>191</v>
      </c>
    </row>
    <row r="63" spans="1:29" ht="15" customHeight="1">
      <c r="A63" s="41"/>
      <c r="B63" s="42" t="s">
        <v>71</v>
      </c>
      <c r="C63" s="109">
        <f>SUM(D63:Q63)</f>
        <v>755</v>
      </c>
      <c r="D63" s="44" t="s">
        <v>129</v>
      </c>
      <c r="E63" s="44">
        <v>284</v>
      </c>
      <c r="F63" s="44">
        <v>1</v>
      </c>
      <c r="G63" s="44">
        <v>1</v>
      </c>
      <c r="H63" s="44">
        <v>141</v>
      </c>
      <c r="I63" s="44">
        <v>221</v>
      </c>
      <c r="J63" s="44">
        <v>56</v>
      </c>
      <c r="K63" s="44">
        <v>20</v>
      </c>
      <c r="L63" s="44">
        <v>10</v>
      </c>
      <c r="M63" s="44">
        <v>8</v>
      </c>
      <c r="N63" s="44">
        <v>3</v>
      </c>
      <c r="O63" s="44">
        <v>2</v>
      </c>
      <c r="P63" s="44">
        <v>2</v>
      </c>
      <c r="Q63" s="44">
        <v>6</v>
      </c>
      <c r="R63" s="22"/>
      <c r="S63" s="41"/>
      <c r="T63" s="70"/>
      <c r="U63" s="7"/>
      <c r="V63" s="7"/>
      <c r="W63" s="7"/>
      <c r="X63" s="7"/>
      <c r="Y63" s="7"/>
      <c r="Z63" s="7"/>
      <c r="AA63" s="7"/>
      <c r="AB63" s="7"/>
      <c r="AC63" s="7"/>
    </row>
    <row r="64" spans="1:29" ht="15" customHeight="1">
      <c r="A64" s="41"/>
      <c r="B64" s="42" t="s">
        <v>72</v>
      </c>
      <c r="C64" s="109">
        <f>SUM(D64:Q64)</f>
        <v>882</v>
      </c>
      <c r="D64" s="44" t="s">
        <v>129</v>
      </c>
      <c r="E64" s="44">
        <v>182</v>
      </c>
      <c r="F64" s="44" t="s">
        <v>129</v>
      </c>
      <c r="G64" s="44" t="s">
        <v>129</v>
      </c>
      <c r="H64" s="44">
        <v>193</v>
      </c>
      <c r="I64" s="44">
        <v>343</v>
      </c>
      <c r="J64" s="44">
        <v>102</v>
      </c>
      <c r="K64" s="44">
        <v>34</v>
      </c>
      <c r="L64" s="44">
        <v>10</v>
      </c>
      <c r="M64" s="44">
        <v>5</v>
      </c>
      <c r="N64" s="44">
        <v>6</v>
      </c>
      <c r="O64" s="44">
        <v>3</v>
      </c>
      <c r="P64" s="44">
        <v>4</v>
      </c>
      <c r="Q64" s="44" t="s">
        <v>129</v>
      </c>
      <c r="R64" s="22"/>
      <c r="S64" s="252" t="s">
        <v>73</v>
      </c>
      <c r="T64" s="278"/>
      <c r="U64" s="35">
        <f>SUM(U65)</f>
        <v>1684</v>
      </c>
      <c r="V64" s="36">
        <f aca="true" t="shared" si="25" ref="V64:AC64">SUM(V65)</f>
        <v>811</v>
      </c>
      <c r="W64" s="36">
        <f t="shared" si="25"/>
        <v>873</v>
      </c>
      <c r="X64" s="36">
        <f t="shared" si="25"/>
        <v>629</v>
      </c>
      <c r="Y64" s="36">
        <f t="shared" si="25"/>
        <v>256</v>
      </c>
      <c r="Z64" s="36">
        <f t="shared" si="25"/>
        <v>373</v>
      </c>
      <c r="AA64" s="36">
        <f t="shared" si="25"/>
        <v>455</v>
      </c>
      <c r="AB64" s="36">
        <f t="shared" si="25"/>
        <v>198</v>
      </c>
      <c r="AC64" s="36">
        <f t="shared" si="25"/>
        <v>257</v>
      </c>
    </row>
    <row r="65" spans="1:29" ht="15" customHeight="1">
      <c r="A65" s="41"/>
      <c r="B65" s="70"/>
      <c r="C65" s="20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2"/>
      <c r="S65" s="54"/>
      <c r="T65" s="55" t="s">
        <v>74</v>
      </c>
      <c r="U65" s="239">
        <f t="shared" si="7"/>
        <v>1684</v>
      </c>
      <c r="V65" s="57">
        <v>811</v>
      </c>
      <c r="W65" s="57">
        <v>873</v>
      </c>
      <c r="X65" s="232">
        <f t="shared" si="8"/>
        <v>629</v>
      </c>
      <c r="Y65" s="57">
        <v>256</v>
      </c>
      <c r="Z65" s="57">
        <v>373</v>
      </c>
      <c r="AA65" s="232">
        <f t="shared" si="9"/>
        <v>455</v>
      </c>
      <c r="AB65" s="57">
        <v>198</v>
      </c>
      <c r="AC65" s="57">
        <v>257</v>
      </c>
    </row>
    <row r="66" spans="1:26" ht="15" customHeight="1">
      <c r="A66" s="252" t="s">
        <v>73</v>
      </c>
      <c r="B66" s="278"/>
      <c r="C66" s="40">
        <f>SUM(C67)</f>
        <v>658</v>
      </c>
      <c r="D66" s="40" t="s">
        <v>129</v>
      </c>
      <c r="E66" s="40">
        <f aca="true" t="shared" si="26" ref="E66:Q66">SUM(E67)</f>
        <v>223</v>
      </c>
      <c r="F66" s="40">
        <f t="shared" si="26"/>
        <v>3</v>
      </c>
      <c r="G66" s="40">
        <f t="shared" si="26"/>
        <v>4</v>
      </c>
      <c r="H66" s="40">
        <f t="shared" si="26"/>
        <v>166</v>
      </c>
      <c r="I66" s="40">
        <f t="shared" si="26"/>
        <v>166</v>
      </c>
      <c r="J66" s="40">
        <f t="shared" si="26"/>
        <v>47</v>
      </c>
      <c r="K66" s="40">
        <f t="shared" si="26"/>
        <v>12</v>
      </c>
      <c r="L66" s="40">
        <f t="shared" si="26"/>
        <v>9</v>
      </c>
      <c r="M66" s="40">
        <f t="shared" si="26"/>
        <v>7</v>
      </c>
      <c r="N66" s="40">
        <f t="shared" si="26"/>
        <v>4</v>
      </c>
      <c r="O66" s="40">
        <f t="shared" si="26"/>
        <v>5</v>
      </c>
      <c r="P66" s="40">
        <f t="shared" si="26"/>
        <v>10</v>
      </c>
      <c r="Q66" s="40">
        <f t="shared" si="26"/>
        <v>2</v>
      </c>
      <c r="R66" s="22"/>
      <c r="S66" s="78" t="s">
        <v>130</v>
      </c>
      <c r="T66" s="4"/>
      <c r="U66" s="22"/>
      <c r="V66" s="22"/>
      <c r="W66" s="22"/>
      <c r="X66" s="22"/>
      <c r="Y66" s="22"/>
      <c r="Z66" s="22"/>
    </row>
    <row r="67" spans="1:201" s="68" customFormat="1" ht="15" customHeight="1">
      <c r="A67" s="54"/>
      <c r="B67" s="55" t="s">
        <v>74</v>
      </c>
      <c r="C67" s="236">
        <f>SUM(D67:Q67)</f>
        <v>658</v>
      </c>
      <c r="D67" s="79" t="s">
        <v>129</v>
      </c>
      <c r="E67" s="79">
        <v>223</v>
      </c>
      <c r="F67" s="79">
        <v>3</v>
      </c>
      <c r="G67" s="79">
        <v>4</v>
      </c>
      <c r="H67" s="79">
        <v>166</v>
      </c>
      <c r="I67" s="79">
        <v>166</v>
      </c>
      <c r="J67" s="79">
        <v>47</v>
      </c>
      <c r="K67" s="79">
        <v>12</v>
      </c>
      <c r="L67" s="79">
        <v>9</v>
      </c>
      <c r="M67" s="79">
        <v>7</v>
      </c>
      <c r="N67" s="79">
        <v>4</v>
      </c>
      <c r="O67" s="79">
        <v>5</v>
      </c>
      <c r="P67" s="79">
        <v>10</v>
      </c>
      <c r="Q67" s="79">
        <v>2</v>
      </c>
      <c r="R67" s="22"/>
      <c r="S67" s="80" t="s">
        <v>131</v>
      </c>
      <c r="T67" s="21"/>
      <c r="U67" s="22"/>
      <c r="V67" s="22"/>
      <c r="W67" s="22"/>
      <c r="X67" s="22"/>
      <c r="Y67" s="22"/>
      <c r="Z67" s="22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</row>
    <row r="68" spans="1:201" s="68" customFormat="1" ht="15" customHeight="1">
      <c r="A68" s="225" t="s">
        <v>436</v>
      </c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22"/>
      <c r="S68" s="78" t="s">
        <v>132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</row>
    <row r="69" spans="1:201" s="68" customFormat="1" ht="15" customHeight="1">
      <c r="A69" s="224" t="s">
        <v>435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  <c r="S69" s="78" t="s">
        <v>133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</row>
    <row r="70" spans="1:19" ht="15" customHeight="1">
      <c r="A70" s="21" t="s">
        <v>99</v>
      </c>
      <c r="S70" s="78" t="s">
        <v>134</v>
      </c>
    </row>
    <row r="71" ht="14.25">
      <c r="S71" s="21" t="s">
        <v>99</v>
      </c>
    </row>
  </sheetData>
  <sheetProtection/>
  <mergeCells count="46">
    <mergeCell ref="S64:T64"/>
    <mergeCell ref="A66:B66"/>
    <mergeCell ref="S50:T50"/>
    <mergeCell ref="A52:B52"/>
    <mergeCell ref="S58:T58"/>
    <mergeCell ref="A60:B60"/>
    <mergeCell ref="S27:T27"/>
    <mergeCell ref="A29:B29"/>
    <mergeCell ref="S37:T37"/>
    <mergeCell ref="A39:B39"/>
    <mergeCell ref="S44:T44"/>
    <mergeCell ref="A46:B46"/>
    <mergeCell ref="A17:B17"/>
    <mergeCell ref="A18:B18"/>
    <mergeCell ref="S18:T18"/>
    <mergeCell ref="A20:B20"/>
    <mergeCell ref="S21:T21"/>
    <mergeCell ref="A23:B23"/>
    <mergeCell ref="A14:B14"/>
    <mergeCell ref="S14:T14"/>
    <mergeCell ref="A15:B15"/>
    <mergeCell ref="S15:T15"/>
    <mergeCell ref="A16:B16"/>
    <mergeCell ref="S16:T16"/>
    <mergeCell ref="A11:B11"/>
    <mergeCell ref="S11:T11"/>
    <mergeCell ref="A12:B12"/>
    <mergeCell ref="S12:T12"/>
    <mergeCell ref="A13:B13"/>
    <mergeCell ref="S13:T13"/>
    <mergeCell ref="S7:T7"/>
    <mergeCell ref="A9:B9"/>
    <mergeCell ref="S9:T9"/>
    <mergeCell ref="S10:T10"/>
    <mergeCell ref="A5:B8"/>
    <mergeCell ref="C5:C8"/>
    <mergeCell ref="D5:E5"/>
    <mergeCell ref="F5:Q5"/>
    <mergeCell ref="D6:D8"/>
    <mergeCell ref="F6:G6"/>
    <mergeCell ref="A2:Q2"/>
    <mergeCell ref="S2:AC2"/>
    <mergeCell ref="S5:T6"/>
    <mergeCell ref="U5:W5"/>
    <mergeCell ref="X5:Z5"/>
    <mergeCell ref="AA5:AC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6"/>
  <sheetViews>
    <sheetView zoomScale="75" zoomScaleNormal="75" zoomScalePageLayoutView="0" workbookViewId="0" topLeftCell="F1">
      <selection activeCell="Y1" sqref="Y1"/>
    </sheetView>
  </sheetViews>
  <sheetFormatPr defaultColWidth="10.59765625" defaultRowHeight="15"/>
  <cols>
    <col min="1" max="1" width="2.59765625" style="4" customWidth="1"/>
    <col min="2" max="2" width="9.59765625" style="4" customWidth="1"/>
    <col min="3" max="4" width="12" style="4" customWidth="1"/>
    <col min="5" max="5" width="11.59765625" style="4" customWidth="1"/>
    <col min="6" max="6" width="10.59765625" style="4" customWidth="1"/>
    <col min="7" max="11" width="9.59765625" style="4" customWidth="1"/>
    <col min="12" max="12" width="5" style="4" customWidth="1"/>
    <col min="13" max="13" width="2.59765625" style="4" customWidth="1"/>
    <col min="14" max="14" width="9.59765625" style="4" customWidth="1"/>
    <col min="15" max="24" width="10.59765625" style="4" customWidth="1"/>
    <col min="25" max="16384" width="10.59765625" style="4" customWidth="1"/>
  </cols>
  <sheetData>
    <row r="1" spans="1:25" s="2" customFormat="1" ht="19.5" customHeight="1">
      <c r="A1" s="1" t="s">
        <v>143</v>
      </c>
      <c r="Y1" s="3" t="s">
        <v>144</v>
      </c>
    </row>
    <row r="2" spans="1:25" ht="19.5" customHeight="1">
      <c r="A2" s="260" t="s">
        <v>442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6"/>
      <c r="M2" s="260" t="s">
        <v>443</v>
      </c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2:25" ht="18" customHeight="1" thickBot="1">
      <c r="B3" s="9"/>
      <c r="C3" s="9"/>
      <c r="D3" s="9"/>
      <c r="F3" s="9"/>
      <c r="G3" s="9"/>
      <c r="H3" s="9"/>
      <c r="I3" s="9"/>
      <c r="J3" s="9"/>
      <c r="K3" s="10" t="s">
        <v>145</v>
      </c>
      <c r="Y3" s="82" t="s">
        <v>146</v>
      </c>
    </row>
    <row r="4" spans="1:25" ht="15" customHeight="1">
      <c r="A4" s="270" t="s">
        <v>103</v>
      </c>
      <c r="B4" s="300"/>
      <c r="C4" s="259" t="s">
        <v>169</v>
      </c>
      <c r="D4" s="281"/>
      <c r="E4" s="281"/>
      <c r="F4" s="281"/>
      <c r="G4" s="281"/>
      <c r="H4" s="281"/>
      <c r="I4" s="282"/>
      <c r="J4" s="302" t="s">
        <v>147</v>
      </c>
      <c r="K4" s="62" t="s">
        <v>170</v>
      </c>
      <c r="M4" s="270" t="s">
        <v>171</v>
      </c>
      <c r="N4" s="300"/>
      <c r="O4" s="316" t="s">
        <v>148</v>
      </c>
      <c r="P4" s="317" t="s">
        <v>172</v>
      </c>
      <c r="Q4" s="317"/>
      <c r="R4" s="317"/>
      <c r="S4" s="317"/>
      <c r="T4" s="317"/>
      <c r="U4" s="317"/>
      <c r="V4" s="317"/>
      <c r="W4" s="317"/>
      <c r="X4" s="301" t="s">
        <v>149</v>
      </c>
      <c r="Y4" s="310" t="s">
        <v>150</v>
      </c>
    </row>
    <row r="5" spans="1:25" ht="15" customHeight="1">
      <c r="A5" s="272"/>
      <c r="B5" s="273"/>
      <c r="C5" s="268" t="s">
        <v>151</v>
      </c>
      <c r="D5" s="268" t="s">
        <v>152</v>
      </c>
      <c r="E5" s="268" t="s">
        <v>153</v>
      </c>
      <c r="F5" s="307" t="s">
        <v>173</v>
      </c>
      <c r="G5" s="308"/>
      <c r="H5" s="308"/>
      <c r="I5" s="309"/>
      <c r="J5" s="290"/>
      <c r="K5" s="83" t="s">
        <v>154</v>
      </c>
      <c r="L5" s="6"/>
      <c r="M5" s="272"/>
      <c r="N5" s="273"/>
      <c r="O5" s="299"/>
      <c r="P5" s="296" t="s">
        <v>84</v>
      </c>
      <c r="Q5" s="265" t="s">
        <v>155</v>
      </c>
      <c r="R5" s="267"/>
      <c r="S5" s="267"/>
      <c r="T5" s="267"/>
      <c r="U5" s="266"/>
      <c r="V5" s="289" t="s">
        <v>156</v>
      </c>
      <c r="W5" s="69" t="s">
        <v>157</v>
      </c>
      <c r="X5" s="299"/>
      <c r="Y5" s="311"/>
    </row>
    <row r="6" spans="1:25" ht="15" customHeight="1">
      <c r="A6" s="274"/>
      <c r="B6" s="275"/>
      <c r="C6" s="269"/>
      <c r="D6" s="269"/>
      <c r="E6" s="269"/>
      <c r="F6" s="84"/>
      <c r="G6" s="85" t="s">
        <v>158</v>
      </c>
      <c r="H6" s="63" t="s">
        <v>159</v>
      </c>
      <c r="I6" s="63" t="s">
        <v>160</v>
      </c>
      <c r="J6" s="291"/>
      <c r="K6" s="86" t="s">
        <v>174</v>
      </c>
      <c r="L6" s="6"/>
      <c r="M6" s="303"/>
      <c r="N6" s="273"/>
      <c r="O6" s="299"/>
      <c r="P6" s="296"/>
      <c r="Q6" s="306" t="s">
        <v>161</v>
      </c>
      <c r="R6" s="298" t="s">
        <v>162</v>
      </c>
      <c r="S6" s="306" t="s">
        <v>175</v>
      </c>
      <c r="T6" s="87" t="s">
        <v>176</v>
      </c>
      <c r="U6" s="298" t="s">
        <v>163</v>
      </c>
      <c r="V6" s="314"/>
      <c r="W6" s="312" t="s">
        <v>164</v>
      </c>
      <c r="X6" s="299"/>
      <c r="Y6" s="311"/>
    </row>
    <row r="7" spans="1:25" ht="15" customHeight="1">
      <c r="A7" s="279" t="s">
        <v>119</v>
      </c>
      <c r="B7" s="288"/>
      <c r="C7" s="237">
        <f>SUM(C9:C18,C21,C27,C37,C44,C50,C58,C64)</f>
        <v>3720787</v>
      </c>
      <c r="D7" s="238">
        <f aca="true" t="shared" si="0" ref="D7:K7">SUM(D9:D18,D21,D27,D37,D44,D50,D58,D64)</f>
        <v>3221406</v>
      </c>
      <c r="E7" s="238">
        <f t="shared" si="0"/>
        <v>407217</v>
      </c>
      <c r="F7" s="238">
        <f t="shared" si="0"/>
        <v>92164</v>
      </c>
      <c r="G7" s="238">
        <f t="shared" si="0"/>
        <v>71910</v>
      </c>
      <c r="H7" s="238">
        <f t="shared" si="0"/>
        <v>287</v>
      </c>
      <c r="I7" s="238">
        <f t="shared" si="0"/>
        <v>16936</v>
      </c>
      <c r="J7" s="238">
        <f t="shared" si="0"/>
        <v>29288</v>
      </c>
      <c r="K7" s="238">
        <f t="shared" si="0"/>
        <v>43224</v>
      </c>
      <c r="L7" s="6"/>
      <c r="M7" s="304"/>
      <c r="N7" s="305"/>
      <c r="O7" s="299"/>
      <c r="P7" s="296"/>
      <c r="Q7" s="296"/>
      <c r="R7" s="299"/>
      <c r="S7" s="296"/>
      <c r="T7" s="88" t="s">
        <v>165</v>
      </c>
      <c r="U7" s="299"/>
      <c r="V7" s="315"/>
      <c r="W7" s="313"/>
      <c r="X7" s="299"/>
      <c r="Y7" s="311"/>
    </row>
    <row r="8" spans="1:25" ht="15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6"/>
      <c r="M8" s="279" t="s">
        <v>10</v>
      </c>
      <c r="N8" s="288"/>
      <c r="O8" s="234">
        <f>SUM(O10:O19,O22,O28,O38,O45,O51,O59,O65)</f>
        <v>106</v>
      </c>
      <c r="P8" s="235">
        <f aca="true" t="shared" si="1" ref="P8:Y8">SUM(P10:P19,P22,P28,P38,P45,P51,P59,P65)</f>
        <v>82</v>
      </c>
      <c r="Q8" s="235">
        <f t="shared" si="1"/>
        <v>61</v>
      </c>
      <c r="R8" s="235">
        <f t="shared" si="1"/>
        <v>26</v>
      </c>
      <c r="S8" s="235">
        <f t="shared" si="1"/>
        <v>34</v>
      </c>
      <c r="T8" s="40" t="s">
        <v>129</v>
      </c>
      <c r="U8" s="235">
        <f t="shared" si="1"/>
        <v>1</v>
      </c>
      <c r="V8" s="40" t="s">
        <v>129</v>
      </c>
      <c r="W8" s="235">
        <f t="shared" si="1"/>
        <v>21</v>
      </c>
      <c r="X8" s="235">
        <f>SUM(X10:X19,X22,X28,X38,X45,X51,X59,X65)</f>
        <v>5</v>
      </c>
      <c r="Y8" s="235">
        <f t="shared" si="1"/>
        <v>19</v>
      </c>
    </row>
    <row r="9" spans="1:25" ht="15" customHeight="1">
      <c r="A9" s="252" t="s">
        <v>11</v>
      </c>
      <c r="B9" s="278"/>
      <c r="C9" s="35">
        <f>SUM(D9:F9)</f>
        <v>422280</v>
      </c>
      <c r="D9" s="36">
        <v>318843</v>
      </c>
      <c r="E9" s="36">
        <v>77208</v>
      </c>
      <c r="F9" s="36">
        <v>26229</v>
      </c>
      <c r="G9" s="36">
        <v>12852</v>
      </c>
      <c r="H9" s="40" t="s">
        <v>424</v>
      </c>
      <c r="I9" s="36">
        <v>12657</v>
      </c>
      <c r="J9" s="36">
        <v>1000</v>
      </c>
      <c r="K9" s="36">
        <v>2642</v>
      </c>
      <c r="L9" s="6"/>
      <c r="M9" s="90"/>
      <c r="N9" s="91"/>
      <c r="O9" s="93"/>
      <c r="P9" s="89"/>
      <c r="Q9" s="89"/>
      <c r="R9" s="89"/>
      <c r="S9" s="89"/>
      <c r="T9" s="89"/>
      <c r="U9" s="89"/>
      <c r="V9" s="89"/>
      <c r="W9" s="89"/>
      <c r="X9" s="89"/>
      <c r="Y9" s="206"/>
    </row>
    <row r="10" spans="1:25" ht="15" customHeight="1">
      <c r="A10" s="252" t="s">
        <v>12</v>
      </c>
      <c r="B10" s="278"/>
      <c r="C10" s="35">
        <f aca="true" t="shared" si="2" ref="C10:C16">SUM(D10:F10)</f>
        <v>128838</v>
      </c>
      <c r="D10" s="36">
        <v>116805</v>
      </c>
      <c r="E10" s="36">
        <v>11433</v>
      </c>
      <c r="F10" s="36">
        <v>600</v>
      </c>
      <c r="G10" s="36">
        <v>498</v>
      </c>
      <c r="H10" s="40" t="s">
        <v>424</v>
      </c>
      <c r="I10" s="36">
        <v>20</v>
      </c>
      <c r="J10" s="36">
        <v>6725</v>
      </c>
      <c r="K10" s="36">
        <v>1565</v>
      </c>
      <c r="L10" s="6"/>
      <c r="M10" s="252" t="s">
        <v>11</v>
      </c>
      <c r="N10" s="294"/>
      <c r="O10" s="93">
        <f>SUM(P10,X10,Y10)</f>
        <v>6</v>
      </c>
      <c r="P10" s="89">
        <f>SUM(Q10,V10,W10)</f>
        <v>2</v>
      </c>
      <c r="Q10" s="89">
        <f>SUM(R10:U10)</f>
        <v>1</v>
      </c>
      <c r="R10" s="89">
        <v>1</v>
      </c>
      <c r="S10" s="89" t="s">
        <v>129</v>
      </c>
      <c r="T10" s="89" t="s">
        <v>129</v>
      </c>
      <c r="U10" s="89" t="s">
        <v>129</v>
      </c>
      <c r="V10" s="89" t="s">
        <v>129</v>
      </c>
      <c r="W10" s="89">
        <v>1</v>
      </c>
      <c r="X10" s="89" t="s">
        <v>129</v>
      </c>
      <c r="Y10" s="206">
        <v>4</v>
      </c>
    </row>
    <row r="11" spans="1:25" ht="15" customHeight="1">
      <c r="A11" s="252" t="s">
        <v>13</v>
      </c>
      <c r="B11" s="278"/>
      <c r="C11" s="35">
        <f t="shared" si="2"/>
        <v>359974</v>
      </c>
      <c r="D11" s="36">
        <v>336956</v>
      </c>
      <c r="E11" s="36">
        <v>19845</v>
      </c>
      <c r="F11" s="36">
        <v>3173</v>
      </c>
      <c r="G11" s="36">
        <v>1043</v>
      </c>
      <c r="H11" s="36">
        <v>30</v>
      </c>
      <c r="I11" s="36">
        <v>2036</v>
      </c>
      <c r="J11" s="36">
        <v>3114</v>
      </c>
      <c r="K11" s="36">
        <v>2173</v>
      </c>
      <c r="L11" s="6"/>
      <c r="M11" s="252" t="s">
        <v>12</v>
      </c>
      <c r="N11" s="294"/>
      <c r="O11" s="93">
        <f aca="true" t="shared" si="3" ref="O11:O17">SUM(P11,X11,Y11)</f>
        <v>4</v>
      </c>
      <c r="P11" s="89">
        <f aca="true" t="shared" si="4" ref="P11:P17">SUM(Q11,V11,W11)</f>
        <v>4</v>
      </c>
      <c r="Q11" s="89">
        <f aca="true" t="shared" si="5" ref="Q11:Q17">SUM(R11:U11)</f>
        <v>3</v>
      </c>
      <c r="R11" s="89">
        <v>2</v>
      </c>
      <c r="S11" s="89">
        <v>1</v>
      </c>
      <c r="T11" s="89" t="s">
        <v>129</v>
      </c>
      <c r="U11" s="89" t="s">
        <v>129</v>
      </c>
      <c r="V11" s="89" t="s">
        <v>129</v>
      </c>
      <c r="W11" s="89">
        <v>1</v>
      </c>
      <c r="X11" s="89" t="s">
        <v>129</v>
      </c>
      <c r="Y11" s="89" t="s">
        <v>129</v>
      </c>
    </row>
    <row r="12" spans="1:25" ht="15" customHeight="1">
      <c r="A12" s="252" t="s">
        <v>15</v>
      </c>
      <c r="B12" s="278"/>
      <c r="C12" s="35">
        <f t="shared" si="2"/>
        <v>113678</v>
      </c>
      <c r="D12" s="36">
        <v>97648</v>
      </c>
      <c r="E12" s="36">
        <v>12724</v>
      </c>
      <c r="F12" s="36">
        <v>3306</v>
      </c>
      <c r="G12" s="36">
        <v>3173</v>
      </c>
      <c r="H12" s="36">
        <v>10</v>
      </c>
      <c r="I12" s="36">
        <v>23</v>
      </c>
      <c r="J12" s="36">
        <v>826</v>
      </c>
      <c r="K12" s="36">
        <v>4797</v>
      </c>
      <c r="L12" s="6"/>
      <c r="M12" s="252" t="s">
        <v>13</v>
      </c>
      <c r="N12" s="294"/>
      <c r="O12" s="93">
        <f t="shared" si="3"/>
        <v>4</v>
      </c>
      <c r="P12" s="89">
        <f t="shared" si="4"/>
        <v>4</v>
      </c>
      <c r="Q12" s="89">
        <f t="shared" si="5"/>
        <v>3</v>
      </c>
      <c r="R12" s="89" t="s">
        <v>129</v>
      </c>
      <c r="S12" s="89">
        <v>3</v>
      </c>
      <c r="T12" s="89" t="s">
        <v>129</v>
      </c>
      <c r="U12" s="89" t="s">
        <v>129</v>
      </c>
      <c r="V12" s="89" t="s">
        <v>129</v>
      </c>
      <c r="W12" s="89">
        <v>1</v>
      </c>
      <c r="X12" s="89" t="s">
        <v>129</v>
      </c>
      <c r="Y12" s="89" t="s">
        <v>129</v>
      </c>
    </row>
    <row r="13" spans="1:25" ht="15" customHeight="1">
      <c r="A13" s="252" t="s">
        <v>16</v>
      </c>
      <c r="B13" s="278"/>
      <c r="C13" s="35">
        <f t="shared" si="2"/>
        <v>161447</v>
      </c>
      <c r="D13" s="36">
        <v>108402</v>
      </c>
      <c r="E13" s="36">
        <v>48687</v>
      </c>
      <c r="F13" s="36">
        <v>4358</v>
      </c>
      <c r="G13" s="36">
        <v>3634</v>
      </c>
      <c r="H13" s="40" t="s">
        <v>424</v>
      </c>
      <c r="I13" s="36">
        <v>562</v>
      </c>
      <c r="J13" s="36">
        <v>5604</v>
      </c>
      <c r="K13" s="36">
        <v>3862</v>
      </c>
      <c r="L13" s="6"/>
      <c r="M13" s="297" t="s">
        <v>166</v>
      </c>
      <c r="N13" s="294"/>
      <c r="O13" s="40" t="s">
        <v>129</v>
      </c>
      <c r="P13" s="40" t="s">
        <v>129</v>
      </c>
      <c r="Q13" s="40" t="s">
        <v>129</v>
      </c>
      <c r="R13" s="40" t="s">
        <v>129</v>
      </c>
      <c r="S13" s="40" t="s">
        <v>129</v>
      </c>
      <c r="T13" s="40" t="s">
        <v>129</v>
      </c>
      <c r="U13" s="40" t="s">
        <v>129</v>
      </c>
      <c r="V13" s="40" t="s">
        <v>129</v>
      </c>
      <c r="W13" s="40" t="s">
        <v>129</v>
      </c>
      <c r="X13" s="40" t="s">
        <v>129</v>
      </c>
      <c r="Y13" s="40" t="s">
        <v>129</v>
      </c>
    </row>
    <row r="14" spans="1:25" ht="15" customHeight="1">
      <c r="A14" s="252" t="s">
        <v>17</v>
      </c>
      <c r="B14" s="278"/>
      <c r="C14" s="35">
        <f t="shared" si="2"/>
        <v>318025</v>
      </c>
      <c r="D14" s="36">
        <v>294819</v>
      </c>
      <c r="E14" s="36">
        <v>12489</v>
      </c>
      <c r="F14" s="36">
        <v>10717</v>
      </c>
      <c r="G14" s="36">
        <v>10364</v>
      </c>
      <c r="H14" s="36">
        <v>197</v>
      </c>
      <c r="I14" s="36">
        <v>88</v>
      </c>
      <c r="J14" s="36">
        <v>82</v>
      </c>
      <c r="K14" s="36">
        <v>914</v>
      </c>
      <c r="L14" s="6"/>
      <c r="M14" s="252" t="s">
        <v>16</v>
      </c>
      <c r="N14" s="294"/>
      <c r="O14" s="93">
        <f t="shared" si="3"/>
        <v>3</v>
      </c>
      <c r="P14" s="89">
        <f t="shared" si="4"/>
        <v>3</v>
      </c>
      <c r="Q14" s="89">
        <f t="shared" si="5"/>
        <v>2</v>
      </c>
      <c r="R14" s="89" t="s">
        <v>129</v>
      </c>
      <c r="S14" s="89">
        <v>2</v>
      </c>
      <c r="T14" s="89" t="s">
        <v>129</v>
      </c>
      <c r="U14" s="89" t="s">
        <v>129</v>
      </c>
      <c r="V14" s="89" t="s">
        <v>129</v>
      </c>
      <c r="W14" s="89">
        <v>1</v>
      </c>
      <c r="X14" s="89" t="s">
        <v>129</v>
      </c>
      <c r="Y14" s="89" t="s">
        <v>129</v>
      </c>
    </row>
    <row r="15" spans="1:25" ht="15" customHeight="1">
      <c r="A15" s="252" t="s">
        <v>18</v>
      </c>
      <c r="B15" s="278"/>
      <c r="C15" s="35">
        <f t="shared" si="2"/>
        <v>217619</v>
      </c>
      <c r="D15" s="36">
        <v>202940</v>
      </c>
      <c r="E15" s="36">
        <v>13732</v>
      </c>
      <c r="F15" s="36">
        <v>947</v>
      </c>
      <c r="G15" s="36">
        <v>845</v>
      </c>
      <c r="H15" s="40" t="s">
        <v>424</v>
      </c>
      <c r="I15" s="36">
        <v>25</v>
      </c>
      <c r="J15" s="36">
        <v>206</v>
      </c>
      <c r="K15" s="36">
        <v>267</v>
      </c>
      <c r="L15" s="6"/>
      <c r="M15" s="252" t="s">
        <v>17</v>
      </c>
      <c r="N15" s="294"/>
      <c r="O15" s="93">
        <f t="shared" si="3"/>
        <v>3</v>
      </c>
      <c r="P15" s="89">
        <f t="shared" si="4"/>
        <v>3</v>
      </c>
      <c r="Q15" s="89">
        <f t="shared" si="5"/>
        <v>3</v>
      </c>
      <c r="R15" s="89">
        <v>2</v>
      </c>
      <c r="S15" s="89">
        <v>1</v>
      </c>
      <c r="T15" s="89" t="s">
        <v>129</v>
      </c>
      <c r="U15" s="89" t="s">
        <v>129</v>
      </c>
      <c r="V15" s="89" t="s">
        <v>129</v>
      </c>
      <c r="W15" s="89" t="s">
        <v>129</v>
      </c>
      <c r="X15" s="89" t="s">
        <v>129</v>
      </c>
      <c r="Y15" s="89" t="s">
        <v>129</v>
      </c>
    </row>
    <row r="16" spans="1:25" ht="15" customHeight="1">
      <c r="A16" s="252" t="s">
        <v>19</v>
      </c>
      <c r="B16" s="278"/>
      <c r="C16" s="35">
        <f t="shared" si="2"/>
        <v>288693</v>
      </c>
      <c r="D16" s="36">
        <v>281830</v>
      </c>
      <c r="E16" s="36">
        <v>4361</v>
      </c>
      <c r="F16" s="36">
        <v>2502</v>
      </c>
      <c r="G16" s="36">
        <v>2397</v>
      </c>
      <c r="H16" s="40" t="s">
        <v>424</v>
      </c>
      <c r="I16" s="36">
        <v>62</v>
      </c>
      <c r="J16" s="36">
        <v>288</v>
      </c>
      <c r="K16" s="36">
        <v>22</v>
      </c>
      <c r="L16" s="6"/>
      <c r="M16" s="252" t="s">
        <v>18</v>
      </c>
      <c r="N16" s="294"/>
      <c r="O16" s="93">
        <f t="shared" si="3"/>
        <v>2</v>
      </c>
      <c r="P16" s="89">
        <f t="shared" si="4"/>
        <v>2</v>
      </c>
      <c r="Q16" s="89">
        <f t="shared" si="5"/>
        <v>2</v>
      </c>
      <c r="R16" s="89">
        <v>1</v>
      </c>
      <c r="S16" s="89">
        <v>1</v>
      </c>
      <c r="T16" s="89" t="s">
        <v>129</v>
      </c>
      <c r="U16" s="89" t="s">
        <v>129</v>
      </c>
      <c r="V16" s="89" t="s">
        <v>129</v>
      </c>
      <c r="W16" s="89" t="s">
        <v>129</v>
      </c>
      <c r="X16" s="89" t="s">
        <v>129</v>
      </c>
      <c r="Y16" s="89" t="s">
        <v>129</v>
      </c>
    </row>
    <row r="17" spans="1:25" ht="15" customHeight="1">
      <c r="A17" s="24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6"/>
      <c r="M17" s="252" t="s">
        <v>19</v>
      </c>
      <c r="N17" s="294"/>
      <c r="O17" s="93">
        <f t="shared" si="3"/>
        <v>13</v>
      </c>
      <c r="P17" s="89">
        <f t="shared" si="4"/>
        <v>12</v>
      </c>
      <c r="Q17" s="89">
        <f t="shared" si="5"/>
        <v>3</v>
      </c>
      <c r="R17" s="89" t="s">
        <v>129</v>
      </c>
      <c r="S17" s="89">
        <v>3</v>
      </c>
      <c r="T17" s="89" t="s">
        <v>129</v>
      </c>
      <c r="U17" s="89" t="s">
        <v>129</v>
      </c>
      <c r="V17" s="89" t="s">
        <v>129</v>
      </c>
      <c r="W17" s="89">
        <v>9</v>
      </c>
      <c r="X17" s="89" t="s">
        <v>129</v>
      </c>
      <c r="Y17" s="89">
        <v>1</v>
      </c>
    </row>
    <row r="18" spans="1:25" ht="15" customHeight="1">
      <c r="A18" s="252" t="s">
        <v>20</v>
      </c>
      <c r="B18" s="278"/>
      <c r="C18" s="35">
        <f>SUM(C19)</f>
        <v>5777</v>
      </c>
      <c r="D18" s="36">
        <f aca="true" t="shared" si="6" ref="D18:K18">SUM(D19)</f>
        <v>5355</v>
      </c>
      <c r="E18" s="36">
        <f t="shared" si="6"/>
        <v>400</v>
      </c>
      <c r="F18" s="36">
        <f t="shared" si="6"/>
        <v>22</v>
      </c>
      <c r="G18" s="36">
        <f t="shared" si="6"/>
        <v>22</v>
      </c>
      <c r="H18" s="40" t="s">
        <v>129</v>
      </c>
      <c r="I18" s="40" t="s">
        <v>129</v>
      </c>
      <c r="J18" s="36">
        <f t="shared" si="6"/>
        <v>22</v>
      </c>
      <c r="K18" s="36">
        <f t="shared" si="6"/>
        <v>624</v>
      </c>
      <c r="L18" s="6"/>
      <c r="M18" s="90"/>
      <c r="N18" s="91"/>
      <c r="O18" s="93"/>
      <c r="P18" s="89"/>
      <c r="Q18" s="89"/>
      <c r="R18" s="89"/>
      <c r="S18" s="89"/>
      <c r="T18" s="89"/>
      <c r="U18" s="89"/>
      <c r="V18" s="89"/>
      <c r="W18" s="89"/>
      <c r="X18" s="89"/>
      <c r="Y18" s="206"/>
    </row>
    <row r="19" spans="1:25" ht="15" customHeight="1">
      <c r="A19" s="41"/>
      <c r="B19" s="42" t="s">
        <v>21</v>
      </c>
      <c r="C19" s="43">
        <f>SUM(D19:F19)</f>
        <v>5777</v>
      </c>
      <c r="D19" s="22">
        <v>5355</v>
      </c>
      <c r="E19" s="22">
        <v>400</v>
      </c>
      <c r="F19" s="22">
        <v>22</v>
      </c>
      <c r="G19" s="22">
        <v>22</v>
      </c>
      <c r="H19" s="44" t="s">
        <v>129</v>
      </c>
      <c r="I19" s="44" t="s">
        <v>129</v>
      </c>
      <c r="J19" s="22">
        <v>22</v>
      </c>
      <c r="K19" s="22">
        <v>624</v>
      </c>
      <c r="L19" s="6"/>
      <c r="M19" s="252" t="s">
        <v>20</v>
      </c>
      <c r="N19" s="294"/>
      <c r="O19" s="40" t="s">
        <v>129</v>
      </c>
      <c r="P19" s="40" t="s">
        <v>129</v>
      </c>
      <c r="Q19" s="40" t="s">
        <v>129</v>
      </c>
      <c r="R19" s="40" t="s">
        <v>129</v>
      </c>
      <c r="S19" s="40" t="s">
        <v>129</v>
      </c>
      <c r="T19" s="40" t="s">
        <v>129</v>
      </c>
      <c r="U19" s="40" t="s">
        <v>129</v>
      </c>
      <c r="V19" s="40" t="s">
        <v>129</v>
      </c>
      <c r="W19" s="40" t="s">
        <v>129</v>
      </c>
      <c r="X19" s="40" t="s">
        <v>129</v>
      </c>
      <c r="Y19" s="40" t="s">
        <v>129</v>
      </c>
    </row>
    <row r="20" spans="1:36" ht="15" customHeight="1">
      <c r="A20" s="41"/>
      <c r="B20" s="42"/>
      <c r="C20" s="45"/>
      <c r="D20" s="7"/>
      <c r="E20" s="7"/>
      <c r="F20" s="7"/>
      <c r="G20" s="7"/>
      <c r="H20" s="7"/>
      <c r="I20" s="7"/>
      <c r="J20" s="7"/>
      <c r="K20" s="7"/>
      <c r="L20" s="53"/>
      <c r="M20" s="41"/>
      <c r="N20" s="42" t="s">
        <v>21</v>
      </c>
      <c r="O20" s="89" t="s">
        <v>129</v>
      </c>
      <c r="P20" s="89" t="s">
        <v>129</v>
      </c>
      <c r="Q20" s="89" t="s">
        <v>129</v>
      </c>
      <c r="R20" s="89" t="s">
        <v>129</v>
      </c>
      <c r="S20" s="89" t="s">
        <v>129</v>
      </c>
      <c r="T20" s="89" t="s">
        <v>129</v>
      </c>
      <c r="U20" s="89" t="s">
        <v>129</v>
      </c>
      <c r="V20" s="89" t="s">
        <v>129</v>
      </c>
      <c r="W20" s="89" t="s">
        <v>129</v>
      </c>
      <c r="X20" s="89" t="s">
        <v>129</v>
      </c>
      <c r="Y20" s="89" t="s">
        <v>129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1:25" ht="15" customHeight="1">
      <c r="A21" s="252" t="s">
        <v>22</v>
      </c>
      <c r="B21" s="278"/>
      <c r="C21" s="35">
        <f>SUM(C22:C25)</f>
        <v>246701</v>
      </c>
      <c r="D21" s="36">
        <f aca="true" t="shared" si="7" ref="D21:K21">SUM(D22:D25)</f>
        <v>242271</v>
      </c>
      <c r="E21" s="36">
        <f t="shared" si="7"/>
        <v>3699</v>
      </c>
      <c r="F21" s="36">
        <f t="shared" si="7"/>
        <v>731</v>
      </c>
      <c r="G21" s="36">
        <f t="shared" si="7"/>
        <v>637</v>
      </c>
      <c r="H21" s="40" t="s">
        <v>129</v>
      </c>
      <c r="I21" s="36">
        <f t="shared" si="7"/>
        <v>17</v>
      </c>
      <c r="J21" s="36">
        <f t="shared" si="7"/>
        <v>13</v>
      </c>
      <c r="K21" s="36">
        <f t="shared" si="7"/>
        <v>423</v>
      </c>
      <c r="L21" s="6"/>
      <c r="M21" s="41"/>
      <c r="N21" s="42"/>
      <c r="O21" s="93"/>
      <c r="P21" s="89"/>
      <c r="Q21" s="89"/>
      <c r="R21" s="89"/>
      <c r="S21" s="89"/>
      <c r="T21" s="89"/>
      <c r="U21" s="89"/>
      <c r="V21" s="89"/>
      <c r="W21" s="89"/>
      <c r="X21" s="89"/>
      <c r="Y21" s="240"/>
    </row>
    <row r="22" spans="1:25" ht="15" customHeight="1">
      <c r="A22" s="41"/>
      <c r="B22" s="42" t="s">
        <v>24</v>
      </c>
      <c r="C22" s="43">
        <f>SUM(D22:F22)</f>
        <v>55967</v>
      </c>
      <c r="D22" s="22">
        <v>54364</v>
      </c>
      <c r="E22" s="22">
        <v>1565</v>
      </c>
      <c r="F22" s="22">
        <v>38</v>
      </c>
      <c r="G22" s="22">
        <v>23</v>
      </c>
      <c r="H22" s="44" t="s">
        <v>129</v>
      </c>
      <c r="I22" s="44" t="s">
        <v>129</v>
      </c>
      <c r="J22" s="44" t="s">
        <v>129</v>
      </c>
      <c r="K22" s="22">
        <v>11</v>
      </c>
      <c r="L22" s="6"/>
      <c r="M22" s="295" t="s">
        <v>22</v>
      </c>
      <c r="N22" s="294"/>
      <c r="O22" s="116">
        <f>SUM(O23:O26)</f>
        <v>8</v>
      </c>
      <c r="P22" s="40">
        <f>SUM(P23:P26)</f>
        <v>6</v>
      </c>
      <c r="Q22" s="40">
        <f>SUM(Q23:Q26)</f>
        <v>6</v>
      </c>
      <c r="R22" s="40">
        <f>SUM(R23:R26)</f>
        <v>2</v>
      </c>
      <c r="S22" s="40">
        <f>SUM(S23:S26)</f>
        <v>4</v>
      </c>
      <c r="T22" s="40" t="s">
        <v>129</v>
      </c>
      <c r="U22" s="40" t="s">
        <v>129</v>
      </c>
      <c r="V22" s="40" t="s">
        <v>129</v>
      </c>
      <c r="W22" s="40" t="s">
        <v>129</v>
      </c>
      <c r="X22" s="40" t="s">
        <v>129</v>
      </c>
      <c r="Y22" s="40">
        <f>SUM(Y23:Y26)</f>
        <v>2</v>
      </c>
    </row>
    <row r="23" spans="1:25" ht="15" customHeight="1">
      <c r="A23" s="41"/>
      <c r="B23" s="42" t="s">
        <v>27</v>
      </c>
      <c r="C23" s="43">
        <f>SUM(D23:F23)</f>
        <v>53080</v>
      </c>
      <c r="D23" s="22">
        <v>52482</v>
      </c>
      <c r="E23" s="22">
        <v>589</v>
      </c>
      <c r="F23" s="22">
        <v>9</v>
      </c>
      <c r="G23" s="22">
        <v>9</v>
      </c>
      <c r="H23" s="44" t="s">
        <v>129</v>
      </c>
      <c r="I23" s="44" t="s">
        <v>129</v>
      </c>
      <c r="J23" s="22">
        <v>10</v>
      </c>
      <c r="K23" s="22">
        <v>6</v>
      </c>
      <c r="L23" s="6"/>
      <c r="M23" s="41"/>
      <c r="N23" s="42" t="s">
        <v>24</v>
      </c>
      <c r="O23" s="204">
        <f>SUM(P23,X23,Y23)</f>
        <v>3</v>
      </c>
      <c r="P23" s="10">
        <f>SUM(Q23,V23,W23)</f>
        <v>3</v>
      </c>
      <c r="Q23" s="10">
        <f>SUM(R23:U23)</f>
        <v>3</v>
      </c>
      <c r="R23" s="10" t="s">
        <v>129</v>
      </c>
      <c r="S23" s="10">
        <v>3</v>
      </c>
      <c r="T23" s="10" t="s">
        <v>129</v>
      </c>
      <c r="U23" s="10" t="s">
        <v>129</v>
      </c>
      <c r="V23" s="10" t="s">
        <v>129</v>
      </c>
      <c r="W23" s="10" t="s">
        <v>129</v>
      </c>
      <c r="X23" s="10" t="s">
        <v>129</v>
      </c>
      <c r="Y23" s="10" t="s">
        <v>129</v>
      </c>
    </row>
    <row r="24" spans="1:25" ht="15" customHeight="1">
      <c r="A24" s="41"/>
      <c r="B24" s="42" t="s">
        <v>28</v>
      </c>
      <c r="C24" s="43">
        <f>SUM(D24:F24)</f>
        <v>55617</v>
      </c>
      <c r="D24" s="22">
        <v>55080</v>
      </c>
      <c r="E24" s="22">
        <v>400</v>
      </c>
      <c r="F24" s="22">
        <v>137</v>
      </c>
      <c r="G24" s="22">
        <v>111</v>
      </c>
      <c r="H24" s="44" t="s">
        <v>129</v>
      </c>
      <c r="I24" s="44">
        <v>13</v>
      </c>
      <c r="J24" s="22">
        <v>3</v>
      </c>
      <c r="K24" s="22">
        <v>398</v>
      </c>
      <c r="L24" s="6"/>
      <c r="M24" s="41"/>
      <c r="N24" s="42" t="s">
        <v>27</v>
      </c>
      <c r="O24" s="204">
        <f>SUM(P24,X24,Y24)</f>
        <v>1</v>
      </c>
      <c r="P24" s="10">
        <f>SUM(Q24,V24,W24)</f>
        <v>1</v>
      </c>
      <c r="Q24" s="10">
        <f>SUM(R24:U24)</f>
        <v>1</v>
      </c>
      <c r="R24" s="10" t="s">
        <v>129</v>
      </c>
      <c r="S24" s="10">
        <v>1</v>
      </c>
      <c r="T24" s="10" t="s">
        <v>129</v>
      </c>
      <c r="U24" s="10" t="s">
        <v>129</v>
      </c>
      <c r="V24" s="10" t="s">
        <v>129</v>
      </c>
      <c r="W24" s="10" t="s">
        <v>129</v>
      </c>
      <c r="X24" s="10" t="s">
        <v>129</v>
      </c>
      <c r="Y24" s="10" t="s">
        <v>129</v>
      </c>
    </row>
    <row r="25" spans="1:25" ht="15" customHeight="1">
      <c r="A25" s="41"/>
      <c r="B25" s="42" t="s">
        <v>29</v>
      </c>
      <c r="C25" s="43">
        <f>SUM(D25:F25)</f>
        <v>82037</v>
      </c>
      <c r="D25" s="22">
        <v>80345</v>
      </c>
      <c r="E25" s="22">
        <v>1145</v>
      </c>
      <c r="F25" s="22">
        <v>547</v>
      </c>
      <c r="G25" s="22">
        <v>494</v>
      </c>
      <c r="H25" s="44" t="s">
        <v>129</v>
      </c>
      <c r="I25" s="44">
        <v>4</v>
      </c>
      <c r="J25" s="44" t="s">
        <v>129</v>
      </c>
      <c r="K25" s="44">
        <v>8</v>
      </c>
      <c r="L25" s="6"/>
      <c r="M25" s="41"/>
      <c r="N25" s="42" t="s">
        <v>28</v>
      </c>
      <c r="O25" s="204">
        <f>SUM(P25,X25,Y25)</f>
        <v>3</v>
      </c>
      <c r="P25" s="10">
        <f>SUM(Q25,V25,W25)</f>
        <v>2</v>
      </c>
      <c r="Q25" s="10">
        <f>SUM(R25:U25)</f>
        <v>2</v>
      </c>
      <c r="R25" s="10">
        <v>2</v>
      </c>
      <c r="S25" s="10" t="s">
        <v>129</v>
      </c>
      <c r="T25" s="10" t="s">
        <v>129</v>
      </c>
      <c r="U25" s="10" t="s">
        <v>129</v>
      </c>
      <c r="V25" s="10" t="s">
        <v>129</v>
      </c>
      <c r="W25" s="10" t="s">
        <v>129</v>
      </c>
      <c r="X25" s="10" t="s">
        <v>129</v>
      </c>
      <c r="Y25" s="82">
        <v>1</v>
      </c>
    </row>
    <row r="26" spans="1:25" ht="15" customHeight="1">
      <c r="A26" s="41"/>
      <c r="B26" s="42"/>
      <c r="C26" s="45"/>
      <c r="D26" s="7"/>
      <c r="E26" s="7"/>
      <c r="F26" s="7"/>
      <c r="G26" s="7"/>
      <c r="H26" s="7"/>
      <c r="I26" s="7"/>
      <c r="J26" s="7"/>
      <c r="K26" s="7"/>
      <c r="L26" s="6"/>
      <c r="M26" s="41"/>
      <c r="N26" s="42" t="s">
        <v>29</v>
      </c>
      <c r="O26" s="204">
        <f>SUM(P26,X26,Y26)</f>
        <v>1</v>
      </c>
      <c r="P26" s="10" t="s">
        <v>129</v>
      </c>
      <c r="Q26" s="10" t="s">
        <v>129</v>
      </c>
      <c r="R26" s="10" t="s">
        <v>129</v>
      </c>
      <c r="S26" s="10" t="s">
        <v>129</v>
      </c>
      <c r="T26" s="10" t="s">
        <v>129</v>
      </c>
      <c r="U26" s="10" t="s">
        <v>129</v>
      </c>
      <c r="V26" s="10" t="s">
        <v>129</v>
      </c>
      <c r="W26" s="10" t="s">
        <v>129</v>
      </c>
      <c r="X26" s="10" t="s">
        <v>129</v>
      </c>
      <c r="Y26" s="82">
        <v>1</v>
      </c>
    </row>
    <row r="27" spans="1:25" ht="15" customHeight="1">
      <c r="A27" s="252" t="s">
        <v>30</v>
      </c>
      <c r="B27" s="278"/>
      <c r="C27" s="35">
        <f>SUM(C28:C35)</f>
        <v>186550</v>
      </c>
      <c r="D27" s="36">
        <f aca="true" t="shared" si="8" ref="D27:K27">SUM(D28:D35)</f>
        <v>180985</v>
      </c>
      <c r="E27" s="36">
        <f t="shared" si="8"/>
        <v>4270</v>
      </c>
      <c r="F27" s="36">
        <f t="shared" si="8"/>
        <v>1295</v>
      </c>
      <c r="G27" s="36">
        <f t="shared" si="8"/>
        <v>1020</v>
      </c>
      <c r="H27" s="40" t="s">
        <v>129</v>
      </c>
      <c r="I27" s="36">
        <f t="shared" si="8"/>
        <v>81</v>
      </c>
      <c r="J27" s="36">
        <f t="shared" si="8"/>
        <v>180</v>
      </c>
      <c r="K27" s="36">
        <f t="shared" si="8"/>
        <v>4691</v>
      </c>
      <c r="L27" s="6"/>
      <c r="M27" s="41"/>
      <c r="N27" s="42"/>
      <c r="O27" s="207"/>
      <c r="P27" s="94"/>
      <c r="Q27" s="94"/>
      <c r="R27" s="10"/>
      <c r="S27" s="10"/>
      <c r="T27" s="10"/>
      <c r="U27" s="10"/>
      <c r="V27" s="10"/>
      <c r="W27" s="10"/>
      <c r="X27" s="10"/>
      <c r="Y27" s="82"/>
    </row>
    <row r="28" spans="1:25" ht="15" customHeight="1">
      <c r="A28" s="41"/>
      <c r="B28" s="42" t="s">
        <v>31</v>
      </c>
      <c r="C28" s="43">
        <f>SUM(D28:F28)</f>
        <v>24792</v>
      </c>
      <c r="D28" s="22">
        <v>24436</v>
      </c>
      <c r="E28" s="22">
        <v>334</v>
      </c>
      <c r="F28" s="22">
        <v>22</v>
      </c>
      <c r="G28" s="22">
        <v>22</v>
      </c>
      <c r="H28" s="44" t="s">
        <v>129</v>
      </c>
      <c r="I28" s="44" t="s">
        <v>129</v>
      </c>
      <c r="J28" s="44" t="s">
        <v>129</v>
      </c>
      <c r="K28" s="44" t="s">
        <v>129</v>
      </c>
      <c r="L28" s="6"/>
      <c r="M28" s="252" t="s">
        <v>30</v>
      </c>
      <c r="N28" s="294"/>
      <c r="O28" s="116">
        <f>SUM(O29:O36)</f>
        <v>17</v>
      </c>
      <c r="P28" s="40">
        <f>SUM(P29:P36)</f>
        <v>16</v>
      </c>
      <c r="Q28" s="40">
        <f>SUM(Q29:Q36)</f>
        <v>11</v>
      </c>
      <c r="R28" s="40">
        <f>SUM(R29:R36)</f>
        <v>4</v>
      </c>
      <c r="S28" s="40">
        <f>SUM(S29:S36)</f>
        <v>7</v>
      </c>
      <c r="T28" s="40" t="s">
        <v>129</v>
      </c>
      <c r="U28" s="40" t="s">
        <v>129</v>
      </c>
      <c r="V28" s="40" t="s">
        <v>129</v>
      </c>
      <c r="W28" s="40">
        <f>SUM(W29:W36)</f>
        <v>5</v>
      </c>
      <c r="X28" s="40" t="s">
        <v>129</v>
      </c>
      <c r="Y28" s="40">
        <f>SUM(Y29:Y36)</f>
        <v>1</v>
      </c>
    </row>
    <row r="29" spans="1:25" ht="15" customHeight="1">
      <c r="A29" s="41"/>
      <c r="B29" s="42" t="s">
        <v>33</v>
      </c>
      <c r="C29" s="43">
        <f aca="true" t="shared" si="9" ref="C29:C35">SUM(D29:F29)</f>
        <v>66035</v>
      </c>
      <c r="D29" s="22">
        <v>65480</v>
      </c>
      <c r="E29" s="22">
        <v>101</v>
      </c>
      <c r="F29" s="22">
        <v>454</v>
      </c>
      <c r="G29" s="22">
        <v>363</v>
      </c>
      <c r="H29" s="44" t="s">
        <v>129</v>
      </c>
      <c r="I29" s="22">
        <v>50</v>
      </c>
      <c r="J29" s="44">
        <v>101</v>
      </c>
      <c r="K29" s="22">
        <v>461</v>
      </c>
      <c r="L29" s="6"/>
      <c r="M29" s="41"/>
      <c r="N29" s="42" t="s">
        <v>31</v>
      </c>
      <c r="O29" s="204">
        <f>SUM(P29,X29,Y29)</f>
        <v>1</v>
      </c>
      <c r="P29" s="10">
        <f>SUM(Q29,V29,W29)</f>
        <v>1</v>
      </c>
      <c r="Q29" s="10">
        <f>SUM(R29:U29)</f>
        <v>1</v>
      </c>
      <c r="R29" s="10">
        <v>1</v>
      </c>
      <c r="S29" s="10" t="s">
        <v>129</v>
      </c>
      <c r="T29" s="10" t="s">
        <v>129</v>
      </c>
      <c r="U29" s="10" t="s">
        <v>129</v>
      </c>
      <c r="V29" s="10" t="s">
        <v>129</v>
      </c>
      <c r="W29" s="10" t="s">
        <v>129</v>
      </c>
      <c r="X29" s="10" t="s">
        <v>129</v>
      </c>
      <c r="Y29" s="10" t="s">
        <v>129</v>
      </c>
    </row>
    <row r="30" spans="1:25" ht="15" customHeight="1">
      <c r="A30" s="41"/>
      <c r="B30" s="42" t="s">
        <v>34</v>
      </c>
      <c r="C30" s="43">
        <f t="shared" si="9"/>
        <v>34571</v>
      </c>
      <c r="D30" s="22">
        <v>33600</v>
      </c>
      <c r="E30" s="22">
        <v>428</v>
      </c>
      <c r="F30" s="22">
        <v>543</v>
      </c>
      <c r="G30" s="22">
        <v>481</v>
      </c>
      <c r="H30" s="44" t="s">
        <v>129</v>
      </c>
      <c r="I30" s="22">
        <v>19</v>
      </c>
      <c r="J30" s="44" t="s">
        <v>129</v>
      </c>
      <c r="K30" s="22">
        <v>13</v>
      </c>
      <c r="L30" s="6"/>
      <c r="M30" s="41"/>
      <c r="N30" s="42" t="s">
        <v>33</v>
      </c>
      <c r="O30" s="204">
        <f aca="true" t="shared" si="10" ref="O30:O36">SUM(P30,X30,Y30)</f>
        <v>3</v>
      </c>
      <c r="P30" s="10">
        <f aca="true" t="shared" si="11" ref="P30:P36">SUM(Q30,V30,W30)</f>
        <v>3</v>
      </c>
      <c r="Q30" s="10">
        <f aca="true" t="shared" si="12" ref="Q30:Q36">SUM(R30:U30)</f>
        <v>2</v>
      </c>
      <c r="R30" s="10">
        <v>1</v>
      </c>
      <c r="S30" s="10">
        <v>1</v>
      </c>
      <c r="T30" s="10" t="s">
        <v>129</v>
      </c>
      <c r="U30" s="10" t="s">
        <v>129</v>
      </c>
      <c r="V30" s="10" t="s">
        <v>129</v>
      </c>
      <c r="W30" s="10">
        <v>1</v>
      </c>
      <c r="X30" s="10" t="s">
        <v>129</v>
      </c>
      <c r="Y30" s="10" t="s">
        <v>129</v>
      </c>
    </row>
    <row r="31" spans="1:25" ht="15" customHeight="1">
      <c r="A31" s="41"/>
      <c r="B31" s="42" t="s">
        <v>35</v>
      </c>
      <c r="C31" s="43">
        <f t="shared" si="9"/>
        <v>5513</v>
      </c>
      <c r="D31" s="22">
        <v>4903</v>
      </c>
      <c r="E31" s="22">
        <v>579</v>
      </c>
      <c r="F31" s="22">
        <v>31</v>
      </c>
      <c r="G31" s="44" t="s">
        <v>129</v>
      </c>
      <c r="H31" s="44" t="s">
        <v>129</v>
      </c>
      <c r="I31" s="22">
        <v>5</v>
      </c>
      <c r="J31" s="44" t="s">
        <v>129</v>
      </c>
      <c r="K31" s="22">
        <v>1538</v>
      </c>
      <c r="L31" s="6"/>
      <c r="M31" s="41"/>
      <c r="N31" s="42" t="s">
        <v>34</v>
      </c>
      <c r="O31" s="204">
        <f t="shared" si="10"/>
        <v>3</v>
      </c>
      <c r="P31" s="10">
        <f t="shared" si="11"/>
        <v>2</v>
      </c>
      <c r="Q31" s="10">
        <f t="shared" si="12"/>
        <v>2</v>
      </c>
      <c r="R31" s="10" t="s">
        <v>129</v>
      </c>
      <c r="S31" s="10">
        <v>2</v>
      </c>
      <c r="T31" s="10" t="s">
        <v>129</v>
      </c>
      <c r="U31" s="10" t="s">
        <v>129</v>
      </c>
      <c r="V31" s="10" t="s">
        <v>129</v>
      </c>
      <c r="W31" s="10" t="s">
        <v>129</v>
      </c>
      <c r="X31" s="10" t="s">
        <v>129</v>
      </c>
      <c r="Y31" s="10">
        <v>1</v>
      </c>
    </row>
    <row r="32" spans="1:25" ht="15" customHeight="1">
      <c r="A32" s="41"/>
      <c r="B32" s="42" t="s">
        <v>36</v>
      </c>
      <c r="C32" s="43">
        <f t="shared" si="9"/>
        <v>6139</v>
      </c>
      <c r="D32" s="22">
        <v>5371</v>
      </c>
      <c r="E32" s="22">
        <v>722</v>
      </c>
      <c r="F32" s="22">
        <v>46</v>
      </c>
      <c r="G32" s="22">
        <v>22</v>
      </c>
      <c r="H32" s="44" t="s">
        <v>129</v>
      </c>
      <c r="I32" s="44" t="s">
        <v>129</v>
      </c>
      <c r="J32" s="44">
        <v>10</v>
      </c>
      <c r="K32" s="22">
        <v>1279</v>
      </c>
      <c r="L32" s="6"/>
      <c r="M32" s="41"/>
      <c r="N32" s="42" t="s">
        <v>35</v>
      </c>
      <c r="O32" s="204">
        <f t="shared" si="10"/>
        <v>3</v>
      </c>
      <c r="P32" s="10">
        <f t="shared" si="11"/>
        <v>3</v>
      </c>
      <c r="Q32" s="10">
        <f t="shared" si="12"/>
        <v>2</v>
      </c>
      <c r="R32" s="10">
        <v>1</v>
      </c>
      <c r="S32" s="10">
        <v>1</v>
      </c>
      <c r="T32" s="10" t="s">
        <v>129</v>
      </c>
      <c r="U32" s="10" t="s">
        <v>129</v>
      </c>
      <c r="V32" s="10" t="s">
        <v>129</v>
      </c>
      <c r="W32" s="10">
        <v>1</v>
      </c>
      <c r="X32" s="10" t="s">
        <v>129</v>
      </c>
      <c r="Y32" s="10" t="s">
        <v>129</v>
      </c>
    </row>
    <row r="33" spans="1:25" ht="15" customHeight="1">
      <c r="A33" s="41"/>
      <c r="B33" s="42" t="s">
        <v>37</v>
      </c>
      <c r="C33" s="43">
        <f t="shared" si="9"/>
        <v>47762</v>
      </c>
      <c r="D33" s="22">
        <v>45866</v>
      </c>
      <c r="E33" s="22">
        <v>1699</v>
      </c>
      <c r="F33" s="22">
        <v>197</v>
      </c>
      <c r="G33" s="22">
        <v>132</v>
      </c>
      <c r="H33" s="44" t="s">
        <v>129</v>
      </c>
      <c r="I33" s="44">
        <v>7</v>
      </c>
      <c r="J33" s="22">
        <v>53</v>
      </c>
      <c r="K33" s="22">
        <v>827</v>
      </c>
      <c r="L33" s="6"/>
      <c r="M33" s="41"/>
      <c r="N33" s="42" t="s">
        <v>36</v>
      </c>
      <c r="O33" s="204">
        <f t="shared" si="10"/>
        <v>1</v>
      </c>
      <c r="P33" s="10">
        <f t="shared" si="11"/>
        <v>1</v>
      </c>
      <c r="Q33" s="10" t="s">
        <v>129</v>
      </c>
      <c r="R33" s="10" t="s">
        <v>129</v>
      </c>
      <c r="S33" s="10" t="s">
        <v>129</v>
      </c>
      <c r="T33" s="10" t="s">
        <v>129</v>
      </c>
      <c r="U33" s="10" t="s">
        <v>129</v>
      </c>
      <c r="V33" s="10" t="s">
        <v>129</v>
      </c>
      <c r="W33" s="10">
        <v>1</v>
      </c>
      <c r="X33" s="10" t="s">
        <v>129</v>
      </c>
      <c r="Y33" s="10" t="s">
        <v>129</v>
      </c>
    </row>
    <row r="34" spans="1:25" ht="15" customHeight="1">
      <c r="A34" s="41"/>
      <c r="B34" s="42" t="s">
        <v>38</v>
      </c>
      <c r="C34" s="43">
        <f t="shared" si="9"/>
        <v>1417</v>
      </c>
      <c r="D34" s="22">
        <v>1206</v>
      </c>
      <c r="E34" s="22">
        <v>211</v>
      </c>
      <c r="F34" s="44" t="s">
        <v>129</v>
      </c>
      <c r="G34" s="44" t="s">
        <v>129</v>
      </c>
      <c r="H34" s="44" t="s">
        <v>129</v>
      </c>
      <c r="I34" s="44" t="s">
        <v>129</v>
      </c>
      <c r="J34" s="44">
        <v>1</v>
      </c>
      <c r="K34" s="22">
        <v>120</v>
      </c>
      <c r="L34" s="6"/>
      <c r="M34" s="41"/>
      <c r="N34" s="42" t="s">
        <v>37</v>
      </c>
      <c r="O34" s="204">
        <f t="shared" si="10"/>
        <v>4</v>
      </c>
      <c r="P34" s="10">
        <f t="shared" si="11"/>
        <v>4</v>
      </c>
      <c r="Q34" s="10">
        <f t="shared" si="12"/>
        <v>2</v>
      </c>
      <c r="R34" s="10" t="s">
        <v>129</v>
      </c>
      <c r="S34" s="10">
        <v>2</v>
      </c>
      <c r="T34" s="10" t="s">
        <v>129</v>
      </c>
      <c r="U34" s="10" t="s">
        <v>129</v>
      </c>
      <c r="V34" s="10" t="s">
        <v>129</v>
      </c>
      <c r="W34" s="10">
        <v>2</v>
      </c>
      <c r="X34" s="10" t="s">
        <v>129</v>
      </c>
      <c r="Y34" s="10" t="s">
        <v>129</v>
      </c>
    </row>
    <row r="35" spans="1:25" ht="15" customHeight="1">
      <c r="A35" s="41"/>
      <c r="B35" s="42" t="s">
        <v>39</v>
      </c>
      <c r="C35" s="43">
        <f t="shared" si="9"/>
        <v>321</v>
      </c>
      <c r="D35" s="22">
        <v>123</v>
      </c>
      <c r="E35" s="22">
        <v>196</v>
      </c>
      <c r="F35" s="22">
        <v>2</v>
      </c>
      <c r="G35" s="44" t="s">
        <v>129</v>
      </c>
      <c r="H35" s="44" t="s">
        <v>129</v>
      </c>
      <c r="I35" s="44" t="s">
        <v>129</v>
      </c>
      <c r="J35" s="22">
        <v>15</v>
      </c>
      <c r="K35" s="22">
        <v>453</v>
      </c>
      <c r="L35" s="6"/>
      <c r="M35" s="41"/>
      <c r="N35" s="42" t="s">
        <v>38</v>
      </c>
      <c r="O35" s="10" t="s">
        <v>129</v>
      </c>
      <c r="P35" s="10" t="s">
        <v>129</v>
      </c>
      <c r="Q35" s="10" t="s">
        <v>129</v>
      </c>
      <c r="R35" s="10" t="s">
        <v>129</v>
      </c>
      <c r="S35" s="10" t="s">
        <v>129</v>
      </c>
      <c r="T35" s="10" t="s">
        <v>129</v>
      </c>
      <c r="U35" s="10" t="s">
        <v>129</v>
      </c>
      <c r="V35" s="10" t="s">
        <v>129</v>
      </c>
      <c r="W35" s="10" t="s">
        <v>129</v>
      </c>
      <c r="X35" s="10" t="s">
        <v>129</v>
      </c>
      <c r="Y35" s="10" t="s">
        <v>129</v>
      </c>
    </row>
    <row r="36" spans="1:25" ht="15" customHeight="1">
      <c r="A36" s="41"/>
      <c r="B36" s="42"/>
      <c r="C36" s="45"/>
      <c r="D36" s="7"/>
      <c r="E36" s="7"/>
      <c r="F36" s="7"/>
      <c r="G36" s="7"/>
      <c r="H36" s="7"/>
      <c r="I36" s="7"/>
      <c r="J36" s="7"/>
      <c r="K36" s="7"/>
      <c r="L36" s="6"/>
      <c r="M36" s="41"/>
      <c r="N36" s="42" t="s">
        <v>39</v>
      </c>
      <c r="O36" s="204">
        <f t="shared" si="10"/>
        <v>2</v>
      </c>
      <c r="P36" s="10">
        <f t="shared" si="11"/>
        <v>2</v>
      </c>
      <c r="Q36" s="10">
        <f t="shared" si="12"/>
        <v>2</v>
      </c>
      <c r="R36" s="10">
        <v>1</v>
      </c>
      <c r="S36" s="10">
        <v>1</v>
      </c>
      <c r="T36" s="10" t="s">
        <v>129</v>
      </c>
      <c r="U36" s="10" t="s">
        <v>129</v>
      </c>
      <c r="V36" s="10" t="s">
        <v>129</v>
      </c>
      <c r="W36" s="10" t="s">
        <v>129</v>
      </c>
      <c r="X36" s="10" t="s">
        <v>129</v>
      </c>
      <c r="Y36" s="10" t="s">
        <v>129</v>
      </c>
    </row>
    <row r="37" spans="1:25" ht="15" customHeight="1">
      <c r="A37" s="252" t="s">
        <v>40</v>
      </c>
      <c r="B37" s="278"/>
      <c r="C37" s="35">
        <f>SUM(C38:C42)</f>
        <v>260188</v>
      </c>
      <c r="D37" s="36">
        <f aca="true" t="shared" si="13" ref="D37:K37">SUM(D38:D42)</f>
        <v>198855</v>
      </c>
      <c r="E37" s="36">
        <f t="shared" si="13"/>
        <v>53628</v>
      </c>
      <c r="F37" s="36">
        <f t="shared" si="13"/>
        <v>7705</v>
      </c>
      <c r="G37" s="36">
        <f t="shared" si="13"/>
        <v>6949</v>
      </c>
      <c r="H37" s="40" t="s">
        <v>129</v>
      </c>
      <c r="I37" s="36">
        <f t="shared" si="13"/>
        <v>345</v>
      </c>
      <c r="J37" s="36">
        <f t="shared" si="13"/>
        <v>254</v>
      </c>
      <c r="K37" s="36">
        <f t="shared" si="13"/>
        <v>783</v>
      </c>
      <c r="L37" s="6"/>
      <c r="M37" s="41"/>
      <c r="N37" s="42"/>
      <c r="O37" s="204"/>
      <c r="P37" s="10"/>
      <c r="Q37" s="10"/>
      <c r="R37" s="10"/>
      <c r="S37" s="10"/>
      <c r="T37" s="10"/>
      <c r="U37" s="10"/>
      <c r="V37" s="10"/>
      <c r="W37" s="10"/>
      <c r="X37" s="10"/>
      <c r="Y37" s="82"/>
    </row>
    <row r="38" spans="1:25" ht="15" customHeight="1">
      <c r="A38" s="41"/>
      <c r="B38" s="42" t="s">
        <v>41</v>
      </c>
      <c r="C38" s="43">
        <f>SUM(D38:F38)</f>
        <v>139140</v>
      </c>
      <c r="D38" s="22">
        <v>124088</v>
      </c>
      <c r="E38" s="22">
        <v>13972</v>
      </c>
      <c r="F38" s="22">
        <v>1080</v>
      </c>
      <c r="G38" s="22">
        <v>813</v>
      </c>
      <c r="H38" s="44" t="s">
        <v>129</v>
      </c>
      <c r="I38" s="22">
        <v>192</v>
      </c>
      <c r="J38" s="22">
        <v>236</v>
      </c>
      <c r="K38" s="22">
        <v>611</v>
      </c>
      <c r="L38" s="6"/>
      <c r="M38" s="252" t="s">
        <v>40</v>
      </c>
      <c r="N38" s="294"/>
      <c r="O38" s="116">
        <f>SUM(O39:O43)</f>
        <v>9</v>
      </c>
      <c r="P38" s="40">
        <f>SUM(P39:P43)</f>
        <v>3</v>
      </c>
      <c r="Q38" s="40">
        <f>SUM(Q39:Q43)</f>
        <v>3</v>
      </c>
      <c r="R38" s="40">
        <f>SUM(R39:R43)</f>
        <v>2</v>
      </c>
      <c r="S38" s="40">
        <f>SUM(S39:S43)</f>
        <v>1</v>
      </c>
      <c r="T38" s="40" t="s">
        <v>129</v>
      </c>
      <c r="U38" s="40" t="s">
        <v>129</v>
      </c>
      <c r="V38" s="40" t="s">
        <v>129</v>
      </c>
      <c r="W38" s="40" t="s">
        <v>129</v>
      </c>
      <c r="X38" s="40">
        <f>SUM(X39:X43)</f>
        <v>4</v>
      </c>
      <c r="Y38" s="40">
        <f>SUM(Y39:Y43)</f>
        <v>2</v>
      </c>
    </row>
    <row r="39" spans="1:25" ht="15" customHeight="1">
      <c r="A39" s="41"/>
      <c r="B39" s="42" t="s">
        <v>42</v>
      </c>
      <c r="C39" s="43">
        <f>SUM(D39:F39)</f>
        <v>27244</v>
      </c>
      <c r="D39" s="22">
        <v>19491</v>
      </c>
      <c r="E39" s="22">
        <v>2377</v>
      </c>
      <c r="F39" s="22">
        <v>5376</v>
      </c>
      <c r="G39" s="22">
        <v>5060</v>
      </c>
      <c r="H39" s="44" t="s">
        <v>129</v>
      </c>
      <c r="I39" s="22">
        <v>20</v>
      </c>
      <c r="J39" s="44" t="s">
        <v>129</v>
      </c>
      <c r="K39" s="22">
        <v>71</v>
      </c>
      <c r="L39" s="6"/>
      <c r="M39" s="41"/>
      <c r="N39" s="42" t="s">
        <v>41</v>
      </c>
      <c r="O39" s="204">
        <f>SUM(P39,X39,Y39)</f>
        <v>1</v>
      </c>
      <c r="P39" s="10" t="s">
        <v>129</v>
      </c>
      <c r="Q39" s="10" t="s">
        <v>129</v>
      </c>
      <c r="R39" s="10" t="s">
        <v>129</v>
      </c>
      <c r="S39" s="10" t="s">
        <v>129</v>
      </c>
      <c r="T39" s="10" t="s">
        <v>129</v>
      </c>
      <c r="U39" s="10" t="s">
        <v>129</v>
      </c>
      <c r="V39" s="10" t="s">
        <v>129</v>
      </c>
      <c r="W39" s="10" t="s">
        <v>129</v>
      </c>
      <c r="X39" s="10" t="s">
        <v>129</v>
      </c>
      <c r="Y39" s="82">
        <v>1</v>
      </c>
    </row>
    <row r="40" spans="1:25" ht="15" customHeight="1">
      <c r="A40" s="41"/>
      <c r="B40" s="42" t="s">
        <v>43</v>
      </c>
      <c r="C40" s="43">
        <f>SUM(D40:F40)</f>
        <v>2505</v>
      </c>
      <c r="D40" s="44" t="s">
        <v>129</v>
      </c>
      <c r="E40" s="22">
        <v>1871</v>
      </c>
      <c r="F40" s="22">
        <v>634</v>
      </c>
      <c r="G40" s="22">
        <v>634</v>
      </c>
      <c r="H40" s="44" t="s">
        <v>129</v>
      </c>
      <c r="I40" s="44" t="s">
        <v>129</v>
      </c>
      <c r="J40" s="44" t="s">
        <v>129</v>
      </c>
      <c r="K40" s="44" t="s">
        <v>129</v>
      </c>
      <c r="L40" s="6"/>
      <c r="M40" s="41"/>
      <c r="N40" s="42" t="s">
        <v>42</v>
      </c>
      <c r="O40" s="204">
        <f>SUM(P40,X40,Y40)</f>
        <v>1</v>
      </c>
      <c r="P40" s="10">
        <f>SUM(Q40,V40,W40)</f>
        <v>1</v>
      </c>
      <c r="Q40" s="10">
        <f>SUM(R40:U40)</f>
        <v>1</v>
      </c>
      <c r="R40" s="10">
        <v>1</v>
      </c>
      <c r="S40" s="10" t="s">
        <v>129</v>
      </c>
      <c r="T40" s="10" t="s">
        <v>129</v>
      </c>
      <c r="U40" s="10" t="s">
        <v>129</v>
      </c>
      <c r="V40" s="10" t="s">
        <v>129</v>
      </c>
      <c r="W40" s="10" t="s">
        <v>129</v>
      </c>
      <c r="X40" s="10" t="s">
        <v>129</v>
      </c>
      <c r="Y40" s="10" t="s">
        <v>129</v>
      </c>
    </row>
    <row r="41" spans="1:25" ht="15" customHeight="1">
      <c r="A41" s="41"/>
      <c r="B41" s="42" t="s">
        <v>48</v>
      </c>
      <c r="C41" s="43">
        <f>SUM(D41:F41)</f>
        <v>63200</v>
      </c>
      <c r="D41" s="22">
        <v>48430</v>
      </c>
      <c r="E41" s="22">
        <v>14236</v>
      </c>
      <c r="F41" s="22">
        <v>534</v>
      </c>
      <c r="G41" s="22">
        <v>392</v>
      </c>
      <c r="H41" s="44" t="s">
        <v>129</v>
      </c>
      <c r="I41" s="22">
        <v>133</v>
      </c>
      <c r="J41" s="22">
        <v>10</v>
      </c>
      <c r="K41" s="22">
        <v>79</v>
      </c>
      <c r="L41" s="6"/>
      <c r="M41" s="41"/>
      <c r="N41" s="42" t="s">
        <v>43</v>
      </c>
      <c r="O41" s="10" t="s">
        <v>129</v>
      </c>
      <c r="P41" s="10" t="s">
        <v>129</v>
      </c>
      <c r="Q41" s="10" t="s">
        <v>129</v>
      </c>
      <c r="R41" s="10" t="s">
        <v>129</v>
      </c>
      <c r="S41" s="10" t="s">
        <v>129</v>
      </c>
      <c r="T41" s="10" t="s">
        <v>129</v>
      </c>
      <c r="U41" s="10" t="s">
        <v>129</v>
      </c>
      <c r="V41" s="10" t="s">
        <v>129</v>
      </c>
      <c r="W41" s="10" t="s">
        <v>129</v>
      </c>
      <c r="X41" s="10" t="s">
        <v>129</v>
      </c>
      <c r="Y41" s="10" t="s">
        <v>129</v>
      </c>
    </row>
    <row r="42" spans="1:25" ht="15" customHeight="1">
      <c r="A42" s="41"/>
      <c r="B42" s="42" t="s">
        <v>49</v>
      </c>
      <c r="C42" s="43">
        <f>SUM(D42:F42)</f>
        <v>28099</v>
      </c>
      <c r="D42" s="22">
        <v>6846</v>
      </c>
      <c r="E42" s="22">
        <v>21172</v>
      </c>
      <c r="F42" s="22">
        <v>81</v>
      </c>
      <c r="G42" s="22">
        <v>50</v>
      </c>
      <c r="H42" s="44" t="s">
        <v>129</v>
      </c>
      <c r="I42" s="44" t="s">
        <v>129</v>
      </c>
      <c r="J42" s="44">
        <v>8</v>
      </c>
      <c r="K42" s="44">
        <v>22</v>
      </c>
      <c r="L42" s="6"/>
      <c r="M42" s="41"/>
      <c r="N42" s="42" t="s">
        <v>48</v>
      </c>
      <c r="O42" s="204">
        <f>SUM(P42,X42,Y42)</f>
        <v>2</v>
      </c>
      <c r="P42" s="10">
        <f>SUM(Q42,V42,W42)</f>
        <v>1</v>
      </c>
      <c r="Q42" s="10">
        <f>SUM(R42:U42)</f>
        <v>1</v>
      </c>
      <c r="R42" s="10">
        <v>1</v>
      </c>
      <c r="S42" s="10" t="s">
        <v>129</v>
      </c>
      <c r="T42" s="10" t="s">
        <v>129</v>
      </c>
      <c r="U42" s="10" t="s">
        <v>129</v>
      </c>
      <c r="V42" s="10" t="s">
        <v>129</v>
      </c>
      <c r="W42" s="10" t="s">
        <v>129</v>
      </c>
      <c r="X42" s="10" t="s">
        <v>129</v>
      </c>
      <c r="Y42" s="10">
        <v>1</v>
      </c>
    </row>
    <row r="43" spans="1:25" ht="15" customHeight="1">
      <c r="A43" s="41"/>
      <c r="B43" s="42"/>
      <c r="C43" s="45"/>
      <c r="D43" s="7"/>
      <c r="E43" s="7"/>
      <c r="F43" s="7"/>
      <c r="G43" s="7"/>
      <c r="H43" s="7"/>
      <c r="I43" s="7"/>
      <c r="J43" s="7"/>
      <c r="K43" s="7"/>
      <c r="L43" s="6"/>
      <c r="M43" s="41"/>
      <c r="N43" s="42" t="s">
        <v>49</v>
      </c>
      <c r="O43" s="204">
        <f>SUM(P43,X43,Y43)</f>
        <v>5</v>
      </c>
      <c r="P43" s="10">
        <f>SUM(Q43,V43,W43)</f>
        <v>1</v>
      </c>
      <c r="Q43" s="10">
        <f>SUM(R43:U43)</f>
        <v>1</v>
      </c>
      <c r="R43" s="10" t="s">
        <v>129</v>
      </c>
      <c r="S43" s="10">
        <v>1</v>
      </c>
      <c r="T43" s="10" t="s">
        <v>129</v>
      </c>
      <c r="U43" s="10" t="s">
        <v>129</v>
      </c>
      <c r="V43" s="10" t="s">
        <v>129</v>
      </c>
      <c r="W43" s="10" t="s">
        <v>129</v>
      </c>
      <c r="X43" s="10">
        <v>4</v>
      </c>
      <c r="Y43" s="10" t="s">
        <v>129</v>
      </c>
    </row>
    <row r="44" spans="1:25" ht="15" customHeight="1">
      <c r="A44" s="252" t="s">
        <v>50</v>
      </c>
      <c r="B44" s="278"/>
      <c r="C44" s="35">
        <f>SUM(C45:C48)</f>
        <v>381044</v>
      </c>
      <c r="D44" s="36">
        <f aca="true" t="shared" si="14" ref="D44:K44">SUM(D45:D48)</f>
        <v>320444</v>
      </c>
      <c r="E44" s="36">
        <f t="shared" si="14"/>
        <v>48112</v>
      </c>
      <c r="F44" s="36">
        <f t="shared" si="14"/>
        <v>12488</v>
      </c>
      <c r="G44" s="36">
        <f t="shared" si="14"/>
        <v>11630</v>
      </c>
      <c r="H44" s="40" t="s">
        <v>129</v>
      </c>
      <c r="I44" s="36">
        <f t="shared" si="14"/>
        <v>406</v>
      </c>
      <c r="J44" s="36">
        <f t="shared" si="14"/>
        <v>2059</v>
      </c>
      <c r="K44" s="36">
        <f t="shared" si="14"/>
        <v>4247</v>
      </c>
      <c r="L44" s="6"/>
      <c r="M44" s="41"/>
      <c r="N44" s="42"/>
      <c r="O44" s="204"/>
      <c r="P44" s="10"/>
      <c r="Q44" s="10"/>
      <c r="R44" s="10"/>
      <c r="S44" s="10"/>
      <c r="T44" s="10"/>
      <c r="U44" s="10"/>
      <c r="V44" s="10"/>
      <c r="W44" s="10"/>
      <c r="X44" s="10"/>
      <c r="Y44" s="82"/>
    </row>
    <row r="45" spans="1:25" ht="15" customHeight="1">
      <c r="A45" s="21"/>
      <c r="B45" s="42" t="s">
        <v>51</v>
      </c>
      <c r="C45" s="43">
        <f>SUM(D45:F45)</f>
        <v>87021</v>
      </c>
      <c r="D45" s="22">
        <v>67425</v>
      </c>
      <c r="E45" s="22">
        <v>18956</v>
      </c>
      <c r="F45" s="22">
        <v>640</v>
      </c>
      <c r="G45" s="22">
        <v>569</v>
      </c>
      <c r="H45" s="44" t="s">
        <v>129</v>
      </c>
      <c r="I45" s="22">
        <v>23</v>
      </c>
      <c r="J45" s="22">
        <v>124</v>
      </c>
      <c r="K45" s="22">
        <v>2010</v>
      </c>
      <c r="L45" s="6"/>
      <c r="M45" s="252" t="s">
        <v>50</v>
      </c>
      <c r="N45" s="294"/>
      <c r="O45" s="116">
        <f>SUM(O46:O49)</f>
        <v>13</v>
      </c>
      <c r="P45" s="40">
        <f>SUM(P46:P49)</f>
        <v>7</v>
      </c>
      <c r="Q45" s="40">
        <f>SUM(Q46:Q49)</f>
        <v>7</v>
      </c>
      <c r="R45" s="40">
        <f>SUM(R46:R49)</f>
        <v>2</v>
      </c>
      <c r="S45" s="40">
        <f>SUM(S46:S49)</f>
        <v>5</v>
      </c>
      <c r="T45" s="40" t="s">
        <v>129</v>
      </c>
      <c r="U45" s="40" t="s">
        <v>129</v>
      </c>
      <c r="V45" s="40" t="s">
        <v>129</v>
      </c>
      <c r="W45" s="40" t="s">
        <v>129</v>
      </c>
      <c r="X45" s="40">
        <f>SUM(X46:X49)</f>
        <v>1</v>
      </c>
      <c r="Y45" s="40">
        <f>SUM(Y46:Y49)</f>
        <v>5</v>
      </c>
    </row>
    <row r="46" spans="1:25" ht="15" customHeight="1">
      <c r="A46" s="21"/>
      <c r="B46" s="42" t="s">
        <v>52</v>
      </c>
      <c r="C46" s="43">
        <f>SUM(D46:F46)</f>
        <v>62505</v>
      </c>
      <c r="D46" s="22">
        <v>55927</v>
      </c>
      <c r="E46" s="22">
        <v>3883</v>
      </c>
      <c r="F46" s="22">
        <v>2695</v>
      </c>
      <c r="G46" s="22">
        <v>2625</v>
      </c>
      <c r="H46" s="44" t="s">
        <v>129</v>
      </c>
      <c r="I46" s="22">
        <v>6</v>
      </c>
      <c r="J46" s="22">
        <v>62</v>
      </c>
      <c r="K46" s="22">
        <v>255</v>
      </c>
      <c r="L46" s="6"/>
      <c r="M46" s="21"/>
      <c r="N46" s="42" t="s">
        <v>51</v>
      </c>
      <c r="O46" s="204">
        <f>SUM(P46,X46,Y46)</f>
        <v>5</v>
      </c>
      <c r="P46" s="10">
        <f>SUM(Q46,V46,W46)</f>
        <v>2</v>
      </c>
      <c r="Q46" s="10">
        <f>SUM(R46:U46)</f>
        <v>2</v>
      </c>
      <c r="R46" s="10">
        <v>2</v>
      </c>
      <c r="S46" s="10" t="s">
        <v>129</v>
      </c>
      <c r="T46" s="10" t="s">
        <v>129</v>
      </c>
      <c r="U46" s="10" t="s">
        <v>129</v>
      </c>
      <c r="V46" s="10" t="s">
        <v>129</v>
      </c>
      <c r="W46" s="10" t="s">
        <v>129</v>
      </c>
      <c r="X46" s="10">
        <v>1</v>
      </c>
      <c r="Y46" s="99">
        <v>2</v>
      </c>
    </row>
    <row r="47" spans="1:25" ht="15" customHeight="1">
      <c r="A47" s="21"/>
      <c r="B47" s="42" t="s">
        <v>53</v>
      </c>
      <c r="C47" s="43">
        <f>SUM(D47:F47)</f>
        <v>167459</v>
      </c>
      <c r="D47" s="22">
        <v>138528</v>
      </c>
      <c r="E47" s="22">
        <v>21487</v>
      </c>
      <c r="F47" s="22">
        <v>7444</v>
      </c>
      <c r="G47" s="22">
        <v>7007</v>
      </c>
      <c r="H47" s="44" t="s">
        <v>129</v>
      </c>
      <c r="I47" s="22">
        <v>180</v>
      </c>
      <c r="J47" s="22">
        <v>1092</v>
      </c>
      <c r="K47" s="22">
        <v>1778</v>
      </c>
      <c r="L47" s="6"/>
      <c r="M47" s="21"/>
      <c r="N47" s="42" t="s">
        <v>52</v>
      </c>
      <c r="O47" s="204">
        <f>SUM(P47,X47,Y47)</f>
        <v>1</v>
      </c>
      <c r="P47" s="10" t="s">
        <v>129</v>
      </c>
      <c r="Q47" s="10" t="s">
        <v>129</v>
      </c>
      <c r="R47" s="10" t="s">
        <v>129</v>
      </c>
      <c r="S47" s="10" t="s">
        <v>129</v>
      </c>
      <c r="T47" s="10" t="s">
        <v>129</v>
      </c>
      <c r="U47" s="10" t="s">
        <v>129</v>
      </c>
      <c r="V47" s="10" t="s">
        <v>129</v>
      </c>
      <c r="W47" s="10" t="s">
        <v>129</v>
      </c>
      <c r="X47" s="10" t="s">
        <v>129</v>
      </c>
      <c r="Y47" s="10">
        <v>1</v>
      </c>
    </row>
    <row r="48" spans="1:25" ht="15" customHeight="1">
      <c r="A48" s="21"/>
      <c r="B48" s="42" t="s">
        <v>55</v>
      </c>
      <c r="C48" s="43">
        <f>SUM(D48:F48)</f>
        <v>64059</v>
      </c>
      <c r="D48" s="22">
        <v>58564</v>
      </c>
      <c r="E48" s="22">
        <v>3786</v>
      </c>
      <c r="F48" s="22">
        <v>1709</v>
      </c>
      <c r="G48" s="22">
        <v>1429</v>
      </c>
      <c r="H48" s="44" t="s">
        <v>129</v>
      </c>
      <c r="I48" s="22">
        <v>197</v>
      </c>
      <c r="J48" s="22">
        <v>781</v>
      </c>
      <c r="K48" s="22">
        <v>204</v>
      </c>
      <c r="L48" s="6"/>
      <c r="M48" s="21"/>
      <c r="N48" s="42" t="s">
        <v>53</v>
      </c>
      <c r="O48" s="204">
        <f>SUM(P48,X48,Y48)</f>
        <v>2</v>
      </c>
      <c r="P48" s="10">
        <f>SUM(Q48,V48,W48)</f>
        <v>2</v>
      </c>
      <c r="Q48" s="10">
        <f>SUM(R48:U48)</f>
        <v>2</v>
      </c>
      <c r="R48" s="10" t="s">
        <v>129</v>
      </c>
      <c r="S48" s="10">
        <v>2</v>
      </c>
      <c r="T48" s="10" t="s">
        <v>129</v>
      </c>
      <c r="U48" s="10" t="s">
        <v>129</v>
      </c>
      <c r="V48" s="10" t="s">
        <v>129</v>
      </c>
      <c r="W48" s="10" t="s">
        <v>129</v>
      </c>
      <c r="X48" s="10" t="s">
        <v>129</v>
      </c>
      <c r="Y48" s="10" t="s">
        <v>129</v>
      </c>
    </row>
    <row r="49" spans="1:25" ht="15" customHeight="1">
      <c r="A49" s="21"/>
      <c r="B49" s="42"/>
      <c r="C49" s="45"/>
      <c r="D49" s="7"/>
      <c r="E49" s="7"/>
      <c r="F49" s="7"/>
      <c r="G49" s="7"/>
      <c r="H49" s="7"/>
      <c r="I49" s="7"/>
      <c r="J49" s="7"/>
      <c r="K49" s="7"/>
      <c r="L49" s="6"/>
      <c r="M49" s="21"/>
      <c r="N49" s="42" t="s">
        <v>55</v>
      </c>
      <c r="O49" s="204">
        <f>SUM(P49,X49,Y49)</f>
        <v>5</v>
      </c>
      <c r="P49" s="10">
        <f>SUM(Q49,V49,W49)</f>
        <v>3</v>
      </c>
      <c r="Q49" s="10">
        <f>SUM(R49:U49)</f>
        <v>3</v>
      </c>
      <c r="R49" s="10" t="s">
        <v>129</v>
      </c>
      <c r="S49" s="10">
        <v>3</v>
      </c>
      <c r="T49" s="10" t="s">
        <v>129</v>
      </c>
      <c r="U49" s="10" t="s">
        <v>129</v>
      </c>
      <c r="V49" s="10" t="s">
        <v>129</v>
      </c>
      <c r="W49" s="10" t="s">
        <v>129</v>
      </c>
      <c r="X49" s="10" t="s">
        <v>129</v>
      </c>
      <c r="Y49" s="10">
        <v>2</v>
      </c>
    </row>
    <row r="50" spans="1:25" ht="15" customHeight="1">
      <c r="A50" s="252" t="s">
        <v>56</v>
      </c>
      <c r="B50" s="278"/>
      <c r="C50" s="35">
        <f>SUM(C51:C56)</f>
        <v>309724</v>
      </c>
      <c r="D50" s="36">
        <f aca="true" t="shared" si="15" ref="D50:K50">SUM(D51:D56)</f>
        <v>284658</v>
      </c>
      <c r="E50" s="36">
        <f t="shared" si="15"/>
        <v>23433</v>
      </c>
      <c r="F50" s="36">
        <f t="shared" si="15"/>
        <v>1633</v>
      </c>
      <c r="G50" s="36">
        <f t="shared" si="15"/>
        <v>1341</v>
      </c>
      <c r="H50" s="36">
        <f t="shared" si="15"/>
        <v>2</v>
      </c>
      <c r="I50" s="36">
        <f t="shared" si="15"/>
        <v>144</v>
      </c>
      <c r="J50" s="36">
        <f t="shared" si="15"/>
        <v>4690</v>
      </c>
      <c r="K50" s="36">
        <f t="shared" si="15"/>
        <v>4393</v>
      </c>
      <c r="L50" s="6"/>
      <c r="M50" s="21"/>
      <c r="N50" s="42"/>
      <c r="O50" s="204"/>
      <c r="P50" s="10"/>
      <c r="Q50" s="10"/>
      <c r="R50" s="10"/>
      <c r="S50" s="10"/>
      <c r="T50" s="10"/>
      <c r="U50" s="10"/>
      <c r="V50" s="10"/>
      <c r="W50" s="10"/>
      <c r="X50" s="10"/>
      <c r="Y50" s="99"/>
    </row>
    <row r="51" spans="1:25" ht="15" customHeight="1">
      <c r="A51" s="41"/>
      <c r="B51" s="42" t="s">
        <v>57</v>
      </c>
      <c r="C51" s="43">
        <f aca="true" t="shared" si="16" ref="C51:C56">SUM(D51:F51)</f>
        <v>37536</v>
      </c>
      <c r="D51" s="22">
        <v>35410</v>
      </c>
      <c r="E51" s="22">
        <v>2030</v>
      </c>
      <c r="F51" s="22">
        <v>96</v>
      </c>
      <c r="G51" s="22">
        <v>92</v>
      </c>
      <c r="H51" s="44" t="s">
        <v>129</v>
      </c>
      <c r="I51" s="44" t="s">
        <v>129</v>
      </c>
      <c r="J51" s="22">
        <v>1734</v>
      </c>
      <c r="K51" s="22">
        <v>216</v>
      </c>
      <c r="L51" s="6"/>
      <c r="M51" s="252" t="s">
        <v>56</v>
      </c>
      <c r="N51" s="294"/>
      <c r="O51" s="116">
        <f>SUM(O52:O57)</f>
        <v>4</v>
      </c>
      <c r="P51" s="40">
        <f>SUM(P52:P57)</f>
        <v>4</v>
      </c>
      <c r="Q51" s="40">
        <f>SUM(Q52:Q57)</f>
        <v>3</v>
      </c>
      <c r="R51" s="40">
        <f>SUM(R52:R57)</f>
        <v>3</v>
      </c>
      <c r="S51" s="40" t="s">
        <v>129</v>
      </c>
      <c r="T51" s="40" t="s">
        <v>129</v>
      </c>
      <c r="U51" s="40" t="s">
        <v>129</v>
      </c>
      <c r="V51" s="40" t="s">
        <v>129</v>
      </c>
      <c r="W51" s="40">
        <f>SUM(W52:W57)</f>
        <v>1</v>
      </c>
      <c r="X51" s="40" t="s">
        <v>129</v>
      </c>
      <c r="Y51" s="40" t="s">
        <v>129</v>
      </c>
    </row>
    <row r="52" spans="1:25" ht="15" customHeight="1">
      <c r="A52" s="41"/>
      <c r="B52" s="42" t="s">
        <v>58</v>
      </c>
      <c r="C52" s="43">
        <f t="shared" si="16"/>
        <v>41018</v>
      </c>
      <c r="D52" s="22">
        <v>39139</v>
      </c>
      <c r="E52" s="22">
        <v>1803</v>
      </c>
      <c r="F52" s="22">
        <v>76</v>
      </c>
      <c r="G52" s="22">
        <v>65</v>
      </c>
      <c r="H52" s="44" t="s">
        <v>129</v>
      </c>
      <c r="I52" s="22">
        <v>10</v>
      </c>
      <c r="J52" s="22">
        <v>550</v>
      </c>
      <c r="K52" s="22">
        <v>382</v>
      </c>
      <c r="L52" s="6"/>
      <c r="M52" s="41"/>
      <c r="N52" s="42" t="s">
        <v>57</v>
      </c>
      <c r="O52" s="204">
        <f>SUM(P52,X52,Y52)</f>
        <v>1</v>
      </c>
      <c r="P52" s="10">
        <f>SUM(Q52,V52,W52)</f>
        <v>1</v>
      </c>
      <c r="Q52" s="10">
        <f>SUM(R52:U52)</f>
        <v>1</v>
      </c>
      <c r="R52" s="10">
        <v>1</v>
      </c>
      <c r="S52" s="10" t="s">
        <v>129</v>
      </c>
      <c r="T52" s="10" t="s">
        <v>129</v>
      </c>
      <c r="U52" s="10" t="s">
        <v>129</v>
      </c>
      <c r="V52" s="10" t="s">
        <v>129</v>
      </c>
      <c r="W52" s="10" t="s">
        <v>129</v>
      </c>
      <c r="X52" s="10" t="s">
        <v>129</v>
      </c>
      <c r="Y52" s="10" t="s">
        <v>129</v>
      </c>
    </row>
    <row r="53" spans="1:25" ht="15" customHeight="1">
      <c r="A53" s="41"/>
      <c r="B53" s="42" t="s">
        <v>59</v>
      </c>
      <c r="C53" s="43">
        <f t="shared" si="16"/>
        <v>81630</v>
      </c>
      <c r="D53" s="22">
        <v>74369</v>
      </c>
      <c r="E53" s="22">
        <v>6928</v>
      </c>
      <c r="F53" s="22">
        <v>333</v>
      </c>
      <c r="G53" s="22">
        <v>188</v>
      </c>
      <c r="H53" s="44">
        <v>2</v>
      </c>
      <c r="I53" s="22">
        <v>90</v>
      </c>
      <c r="J53" s="22">
        <v>1088</v>
      </c>
      <c r="K53" s="22">
        <v>3200</v>
      </c>
      <c r="L53" s="6"/>
      <c r="M53" s="41"/>
      <c r="N53" s="42" t="s">
        <v>58</v>
      </c>
      <c r="O53" s="10" t="s">
        <v>129</v>
      </c>
      <c r="P53" s="10" t="s">
        <v>129</v>
      </c>
      <c r="Q53" s="10" t="s">
        <v>129</v>
      </c>
      <c r="R53" s="10" t="s">
        <v>129</v>
      </c>
      <c r="S53" s="10" t="s">
        <v>129</v>
      </c>
      <c r="T53" s="10" t="s">
        <v>129</v>
      </c>
      <c r="U53" s="10" t="s">
        <v>129</v>
      </c>
      <c r="V53" s="10" t="s">
        <v>129</v>
      </c>
      <c r="W53" s="10" t="s">
        <v>129</v>
      </c>
      <c r="X53" s="10" t="s">
        <v>129</v>
      </c>
      <c r="Y53" s="10" t="s">
        <v>129</v>
      </c>
    </row>
    <row r="54" spans="1:25" ht="15" customHeight="1">
      <c r="A54" s="41"/>
      <c r="B54" s="42" t="s">
        <v>60</v>
      </c>
      <c r="C54" s="43">
        <f t="shared" si="16"/>
        <v>76176</v>
      </c>
      <c r="D54" s="22">
        <v>72395</v>
      </c>
      <c r="E54" s="22">
        <v>3656</v>
      </c>
      <c r="F54" s="22">
        <v>125</v>
      </c>
      <c r="G54" s="22">
        <v>69</v>
      </c>
      <c r="H54" s="44" t="s">
        <v>129</v>
      </c>
      <c r="I54" s="22">
        <v>9</v>
      </c>
      <c r="J54" s="22">
        <v>333</v>
      </c>
      <c r="K54" s="22">
        <v>161</v>
      </c>
      <c r="L54" s="6"/>
      <c r="M54" s="41"/>
      <c r="N54" s="42" t="s">
        <v>59</v>
      </c>
      <c r="O54" s="204">
        <f>SUM(P54,X54,Y54)</f>
        <v>1</v>
      </c>
      <c r="P54" s="10">
        <f>SUM(Q54,V54,W54)</f>
        <v>1</v>
      </c>
      <c r="Q54" s="10">
        <f>SUM(R54:U54)</f>
        <v>1</v>
      </c>
      <c r="R54" s="10">
        <v>1</v>
      </c>
      <c r="S54" s="10" t="s">
        <v>129</v>
      </c>
      <c r="T54" s="10" t="s">
        <v>129</v>
      </c>
      <c r="U54" s="10" t="s">
        <v>129</v>
      </c>
      <c r="V54" s="10" t="s">
        <v>129</v>
      </c>
      <c r="W54" s="10" t="s">
        <v>129</v>
      </c>
      <c r="X54" s="10" t="s">
        <v>129</v>
      </c>
      <c r="Y54" s="10" t="s">
        <v>129</v>
      </c>
    </row>
    <row r="55" spans="1:25" ht="15" customHeight="1">
      <c r="A55" s="41"/>
      <c r="B55" s="42" t="s">
        <v>61</v>
      </c>
      <c r="C55" s="43">
        <f t="shared" si="16"/>
        <v>47922</v>
      </c>
      <c r="D55" s="22">
        <v>39050</v>
      </c>
      <c r="E55" s="22">
        <v>8229</v>
      </c>
      <c r="F55" s="22">
        <v>643</v>
      </c>
      <c r="G55" s="22">
        <v>598</v>
      </c>
      <c r="H55" s="44" t="s">
        <v>129</v>
      </c>
      <c r="I55" s="44">
        <v>35</v>
      </c>
      <c r="J55" s="22">
        <v>700</v>
      </c>
      <c r="K55" s="22">
        <v>323</v>
      </c>
      <c r="L55" s="6"/>
      <c r="M55" s="41"/>
      <c r="N55" s="42" t="s">
        <v>60</v>
      </c>
      <c r="O55" s="10" t="s">
        <v>129</v>
      </c>
      <c r="P55" s="10" t="s">
        <v>129</v>
      </c>
      <c r="Q55" s="10" t="s">
        <v>129</v>
      </c>
      <c r="R55" s="10" t="s">
        <v>129</v>
      </c>
      <c r="S55" s="10" t="s">
        <v>129</v>
      </c>
      <c r="T55" s="10" t="s">
        <v>129</v>
      </c>
      <c r="U55" s="10" t="s">
        <v>129</v>
      </c>
      <c r="V55" s="10" t="s">
        <v>129</v>
      </c>
      <c r="W55" s="10" t="s">
        <v>129</v>
      </c>
      <c r="X55" s="10" t="s">
        <v>129</v>
      </c>
      <c r="Y55" s="10" t="s">
        <v>129</v>
      </c>
    </row>
    <row r="56" spans="1:25" ht="15" customHeight="1">
      <c r="A56" s="41"/>
      <c r="B56" s="42" t="s">
        <v>62</v>
      </c>
      <c r="C56" s="43">
        <f t="shared" si="16"/>
        <v>25442</v>
      </c>
      <c r="D56" s="22">
        <v>24295</v>
      </c>
      <c r="E56" s="22">
        <v>787</v>
      </c>
      <c r="F56" s="22">
        <v>360</v>
      </c>
      <c r="G56" s="22">
        <v>329</v>
      </c>
      <c r="H56" s="44" t="s">
        <v>129</v>
      </c>
      <c r="I56" s="44" t="s">
        <v>129</v>
      </c>
      <c r="J56" s="22">
        <v>285</v>
      </c>
      <c r="K56" s="22">
        <v>111</v>
      </c>
      <c r="L56" s="6"/>
      <c r="M56" s="41"/>
      <c r="N56" s="42" t="s">
        <v>61</v>
      </c>
      <c r="O56" s="204">
        <f>SUM(P56,X56,Y56)</f>
        <v>1</v>
      </c>
      <c r="P56" s="10">
        <f>SUM(Q56,V56,W56)</f>
        <v>1</v>
      </c>
      <c r="Q56" s="10" t="s">
        <v>129</v>
      </c>
      <c r="R56" s="10" t="s">
        <v>129</v>
      </c>
      <c r="S56" s="10" t="s">
        <v>129</v>
      </c>
      <c r="T56" s="10" t="s">
        <v>129</v>
      </c>
      <c r="U56" s="10" t="s">
        <v>129</v>
      </c>
      <c r="V56" s="10" t="s">
        <v>129</v>
      </c>
      <c r="W56" s="10">
        <v>1</v>
      </c>
      <c r="X56" s="10" t="s">
        <v>129</v>
      </c>
      <c r="Y56" s="10" t="s">
        <v>129</v>
      </c>
    </row>
    <row r="57" spans="1:25" ht="15" customHeight="1">
      <c r="A57" s="41"/>
      <c r="B57" s="42"/>
      <c r="C57" s="45"/>
      <c r="D57" s="7"/>
      <c r="E57" s="7"/>
      <c r="F57" s="7"/>
      <c r="G57" s="7"/>
      <c r="H57" s="7"/>
      <c r="I57" s="7"/>
      <c r="J57" s="7"/>
      <c r="K57" s="7"/>
      <c r="L57" s="6"/>
      <c r="M57" s="41"/>
      <c r="N57" s="42" t="s">
        <v>62</v>
      </c>
      <c r="O57" s="204">
        <f>SUM(P57,X57,Y57)</f>
        <v>1</v>
      </c>
      <c r="P57" s="10">
        <f>SUM(Q57,V57,W57)</f>
        <v>1</v>
      </c>
      <c r="Q57" s="10">
        <f>SUM(R57:U57)</f>
        <v>1</v>
      </c>
      <c r="R57" s="10">
        <v>1</v>
      </c>
      <c r="S57" s="10" t="s">
        <v>129</v>
      </c>
      <c r="T57" s="10" t="s">
        <v>129</v>
      </c>
      <c r="U57" s="10" t="s">
        <v>129</v>
      </c>
      <c r="V57" s="10" t="s">
        <v>129</v>
      </c>
      <c r="W57" s="10" t="s">
        <v>129</v>
      </c>
      <c r="X57" s="10" t="s">
        <v>129</v>
      </c>
      <c r="Y57" s="10" t="s">
        <v>129</v>
      </c>
    </row>
    <row r="58" spans="1:25" ht="15" customHeight="1">
      <c r="A58" s="252" t="s">
        <v>63</v>
      </c>
      <c r="B58" s="278"/>
      <c r="C58" s="35">
        <f>SUM(C59:C62)</f>
        <v>273465</v>
      </c>
      <c r="D58" s="36">
        <f aca="true" t="shared" si="17" ref="D58:K58">SUM(D59:D62)</f>
        <v>207530</v>
      </c>
      <c r="E58" s="36">
        <f t="shared" si="17"/>
        <v>52507</v>
      </c>
      <c r="F58" s="36">
        <f t="shared" si="17"/>
        <v>13428</v>
      </c>
      <c r="G58" s="36">
        <f t="shared" si="17"/>
        <v>12564</v>
      </c>
      <c r="H58" s="36">
        <f t="shared" si="17"/>
        <v>4</v>
      </c>
      <c r="I58" s="36">
        <f t="shared" si="17"/>
        <v>460</v>
      </c>
      <c r="J58" s="36">
        <f t="shared" si="17"/>
        <v>4225</v>
      </c>
      <c r="K58" s="36">
        <f t="shared" si="17"/>
        <v>11102</v>
      </c>
      <c r="L58" s="6"/>
      <c r="M58" s="41"/>
      <c r="N58" s="42"/>
      <c r="O58" s="204"/>
      <c r="P58" s="10"/>
      <c r="Q58" s="10"/>
      <c r="R58" s="10"/>
      <c r="S58" s="10"/>
      <c r="T58" s="10"/>
      <c r="U58" s="10"/>
      <c r="V58" s="10"/>
      <c r="W58" s="10"/>
      <c r="X58" s="10"/>
      <c r="Y58" s="99"/>
    </row>
    <row r="59" spans="1:25" ht="15" customHeight="1">
      <c r="A59" s="41"/>
      <c r="B59" s="42" t="s">
        <v>67</v>
      </c>
      <c r="C59" s="43">
        <f>SUM(D59:F59)</f>
        <v>90390</v>
      </c>
      <c r="D59" s="22">
        <v>67161</v>
      </c>
      <c r="E59" s="22">
        <v>19679</v>
      </c>
      <c r="F59" s="22">
        <v>3550</v>
      </c>
      <c r="G59" s="22">
        <v>3234</v>
      </c>
      <c r="H59" s="44" t="s">
        <v>129</v>
      </c>
      <c r="I59" s="22">
        <v>168</v>
      </c>
      <c r="J59" s="22">
        <v>503</v>
      </c>
      <c r="K59" s="22">
        <v>3078</v>
      </c>
      <c r="L59" s="6"/>
      <c r="M59" s="252" t="s">
        <v>63</v>
      </c>
      <c r="N59" s="294"/>
      <c r="O59" s="116">
        <f>SUM(O60:O63)</f>
        <v>18</v>
      </c>
      <c r="P59" s="40">
        <f>SUM(P60:P63)</f>
        <v>16</v>
      </c>
      <c r="Q59" s="40">
        <f>SUM(Q60:Q63)</f>
        <v>14</v>
      </c>
      <c r="R59" s="40">
        <f>SUM(R60:R63)</f>
        <v>7</v>
      </c>
      <c r="S59" s="40">
        <f>SUM(S60:S63)</f>
        <v>6</v>
      </c>
      <c r="T59" s="40" t="s">
        <v>129</v>
      </c>
      <c r="U59" s="40">
        <f>SUM(U60:U63)</f>
        <v>1</v>
      </c>
      <c r="V59" s="40" t="s">
        <v>129</v>
      </c>
      <c r="W59" s="40">
        <f>SUM(W60:W63)</f>
        <v>2</v>
      </c>
      <c r="X59" s="40" t="s">
        <v>129</v>
      </c>
      <c r="Y59" s="40">
        <f>SUM(Y60:Y63)</f>
        <v>2</v>
      </c>
    </row>
    <row r="60" spans="1:25" ht="15" customHeight="1">
      <c r="A60" s="41"/>
      <c r="B60" s="42" t="s">
        <v>70</v>
      </c>
      <c r="C60" s="43">
        <f>SUM(D60:F60)</f>
        <v>67800</v>
      </c>
      <c r="D60" s="22">
        <v>54176</v>
      </c>
      <c r="E60" s="22">
        <v>11303</v>
      </c>
      <c r="F60" s="22">
        <v>2321</v>
      </c>
      <c r="G60" s="22">
        <v>1935</v>
      </c>
      <c r="H60" s="44" t="s">
        <v>129</v>
      </c>
      <c r="I60" s="22">
        <v>201</v>
      </c>
      <c r="J60" s="22">
        <v>155</v>
      </c>
      <c r="K60" s="22">
        <v>2818</v>
      </c>
      <c r="L60" s="6"/>
      <c r="M60" s="41"/>
      <c r="N60" s="42" t="s">
        <v>67</v>
      </c>
      <c r="O60" s="204">
        <f>SUM(P60,X60,Y60)</f>
        <v>4</v>
      </c>
      <c r="P60" s="10">
        <f>SUM(Q60,V60,W60)</f>
        <v>3</v>
      </c>
      <c r="Q60" s="10">
        <f>SUM(R60:U60)</f>
        <v>3</v>
      </c>
      <c r="R60" s="10">
        <v>2</v>
      </c>
      <c r="S60" s="10">
        <v>1</v>
      </c>
      <c r="T60" s="10" t="s">
        <v>129</v>
      </c>
      <c r="U60" s="10" t="s">
        <v>129</v>
      </c>
      <c r="V60" s="10" t="s">
        <v>129</v>
      </c>
      <c r="W60" s="10" t="s">
        <v>129</v>
      </c>
      <c r="X60" s="10" t="s">
        <v>129</v>
      </c>
      <c r="Y60" s="99">
        <v>1</v>
      </c>
    </row>
    <row r="61" spans="1:25" ht="15" customHeight="1">
      <c r="A61" s="41"/>
      <c r="B61" s="42" t="s">
        <v>71</v>
      </c>
      <c r="C61" s="43">
        <f>SUM(D61:F61)</f>
        <v>53235</v>
      </c>
      <c r="D61" s="22">
        <v>34404</v>
      </c>
      <c r="E61" s="22">
        <v>15717</v>
      </c>
      <c r="F61" s="22">
        <v>3114</v>
      </c>
      <c r="G61" s="22">
        <v>3068</v>
      </c>
      <c r="H61" s="22">
        <v>4</v>
      </c>
      <c r="I61" s="44">
        <v>22</v>
      </c>
      <c r="J61" s="22">
        <v>333</v>
      </c>
      <c r="K61" s="22">
        <v>2027</v>
      </c>
      <c r="L61" s="6"/>
      <c r="M61" s="41"/>
      <c r="N61" s="42" t="s">
        <v>70</v>
      </c>
      <c r="O61" s="204">
        <f>SUM(P61,X61,Y61)</f>
        <v>5</v>
      </c>
      <c r="P61" s="10">
        <f>SUM(Q61,V61,W61)</f>
        <v>5</v>
      </c>
      <c r="Q61" s="10">
        <f>SUM(R61:U61)</f>
        <v>4</v>
      </c>
      <c r="R61" s="10">
        <v>1</v>
      </c>
      <c r="S61" s="10">
        <v>3</v>
      </c>
      <c r="T61" s="10" t="s">
        <v>129</v>
      </c>
      <c r="U61" s="10" t="s">
        <v>129</v>
      </c>
      <c r="V61" s="10" t="s">
        <v>129</v>
      </c>
      <c r="W61" s="10">
        <v>1</v>
      </c>
      <c r="X61" s="10" t="s">
        <v>129</v>
      </c>
      <c r="Y61" s="10" t="s">
        <v>129</v>
      </c>
    </row>
    <row r="62" spans="1:25" ht="15" customHeight="1">
      <c r="A62" s="41"/>
      <c r="B62" s="42" t="s">
        <v>72</v>
      </c>
      <c r="C62" s="43">
        <f>SUM(D62:F62)</f>
        <v>62040</v>
      </c>
      <c r="D62" s="22">
        <v>51789</v>
      </c>
      <c r="E62" s="22">
        <v>5808</v>
      </c>
      <c r="F62" s="22">
        <v>4443</v>
      </c>
      <c r="G62" s="22">
        <v>4327</v>
      </c>
      <c r="H62" s="44" t="s">
        <v>129</v>
      </c>
      <c r="I62" s="22">
        <v>69</v>
      </c>
      <c r="J62" s="22">
        <v>3234</v>
      </c>
      <c r="K62" s="22">
        <v>3179</v>
      </c>
      <c r="L62" s="6"/>
      <c r="M62" s="41"/>
      <c r="N62" s="42" t="s">
        <v>71</v>
      </c>
      <c r="O62" s="204">
        <f>SUM(P62,X62,Y62)</f>
        <v>2</v>
      </c>
      <c r="P62" s="10">
        <f>SUM(Q62,V62,W62)</f>
        <v>2</v>
      </c>
      <c r="Q62" s="10">
        <f>SUM(R62:U62)</f>
        <v>2</v>
      </c>
      <c r="R62" s="10">
        <v>1</v>
      </c>
      <c r="S62" s="10">
        <v>1</v>
      </c>
      <c r="T62" s="10" t="s">
        <v>129</v>
      </c>
      <c r="U62" s="10" t="s">
        <v>129</v>
      </c>
      <c r="V62" s="10" t="s">
        <v>129</v>
      </c>
      <c r="W62" s="10" t="s">
        <v>129</v>
      </c>
      <c r="X62" s="10" t="s">
        <v>129</v>
      </c>
      <c r="Y62" s="10" t="s">
        <v>129</v>
      </c>
    </row>
    <row r="63" spans="1:25" ht="15" customHeight="1">
      <c r="A63" s="41"/>
      <c r="B63" s="42"/>
      <c r="C63" s="45"/>
      <c r="D63" s="7"/>
      <c r="E63" s="7"/>
      <c r="F63" s="7"/>
      <c r="G63" s="7"/>
      <c r="H63" s="7"/>
      <c r="I63" s="7"/>
      <c r="J63" s="7"/>
      <c r="K63" s="7"/>
      <c r="L63" s="6"/>
      <c r="M63" s="41"/>
      <c r="N63" s="42" t="s">
        <v>72</v>
      </c>
      <c r="O63" s="204">
        <f>SUM(P63,X63,Y63)</f>
        <v>7</v>
      </c>
      <c r="P63" s="10">
        <f>SUM(Q63,V63,W63)</f>
        <v>6</v>
      </c>
      <c r="Q63" s="10">
        <f>SUM(R63:U63)</f>
        <v>5</v>
      </c>
      <c r="R63" s="10">
        <v>3</v>
      </c>
      <c r="S63" s="10">
        <v>1</v>
      </c>
      <c r="T63" s="10" t="s">
        <v>129</v>
      </c>
      <c r="U63" s="10">
        <v>1</v>
      </c>
      <c r="V63" s="10" t="s">
        <v>129</v>
      </c>
      <c r="W63" s="10">
        <v>1</v>
      </c>
      <c r="X63" s="10" t="s">
        <v>129</v>
      </c>
      <c r="Y63" s="99">
        <v>1</v>
      </c>
    </row>
    <row r="64" spans="1:25" ht="15" customHeight="1">
      <c r="A64" s="252" t="s">
        <v>73</v>
      </c>
      <c r="B64" s="278"/>
      <c r="C64" s="35">
        <f>SUM(C65)</f>
        <v>46784</v>
      </c>
      <c r="D64" s="36">
        <f aca="true" t="shared" si="18" ref="D64:K64">SUM(D65)</f>
        <v>23065</v>
      </c>
      <c r="E64" s="36">
        <f t="shared" si="18"/>
        <v>20689</v>
      </c>
      <c r="F64" s="36">
        <f t="shared" si="18"/>
        <v>3030</v>
      </c>
      <c r="G64" s="36">
        <f t="shared" si="18"/>
        <v>2941</v>
      </c>
      <c r="H64" s="36">
        <f t="shared" si="18"/>
        <v>44</v>
      </c>
      <c r="I64" s="36">
        <f t="shared" si="18"/>
        <v>10</v>
      </c>
      <c r="J64" s="40" t="s">
        <v>129</v>
      </c>
      <c r="K64" s="36">
        <f t="shared" si="18"/>
        <v>719</v>
      </c>
      <c r="L64" s="6"/>
      <c r="M64" s="41"/>
      <c r="N64" s="42"/>
      <c r="O64" s="204"/>
      <c r="P64" s="10"/>
      <c r="Q64" s="10"/>
      <c r="R64" s="10"/>
      <c r="S64" s="10"/>
      <c r="T64" s="10"/>
      <c r="U64" s="10"/>
      <c r="V64" s="10"/>
      <c r="W64" s="10"/>
      <c r="X64" s="10"/>
      <c r="Y64" s="99"/>
    </row>
    <row r="65" spans="1:25" ht="15" customHeight="1">
      <c r="A65" s="54"/>
      <c r="B65" s="55" t="s">
        <v>74</v>
      </c>
      <c r="C65" s="239">
        <f>SUM(D65:F65)</f>
        <v>46784</v>
      </c>
      <c r="D65" s="57">
        <v>23065</v>
      </c>
      <c r="E65" s="57">
        <v>20689</v>
      </c>
      <c r="F65" s="57">
        <v>3030</v>
      </c>
      <c r="G65" s="57">
        <v>2941</v>
      </c>
      <c r="H65" s="79">
        <v>44</v>
      </c>
      <c r="I65" s="57">
        <v>10</v>
      </c>
      <c r="J65" s="79" t="s">
        <v>129</v>
      </c>
      <c r="K65" s="57">
        <v>719</v>
      </c>
      <c r="L65" s="6"/>
      <c r="M65" s="252" t="s">
        <v>73</v>
      </c>
      <c r="N65" s="294"/>
      <c r="O65" s="116">
        <f>SUM(O66)</f>
        <v>2</v>
      </c>
      <c r="P65" s="40" t="s">
        <v>129</v>
      </c>
      <c r="Q65" s="40" t="s">
        <v>129</v>
      </c>
      <c r="R65" s="40" t="s">
        <v>129</v>
      </c>
      <c r="S65" s="40" t="s">
        <v>129</v>
      </c>
      <c r="T65" s="40" t="s">
        <v>129</v>
      </c>
      <c r="U65" s="40" t="s">
        <v>129</v>
      </c>
      <c r="V65" s="40" t="s">
        <v>129</v>
      </c>
      <c r="W65" s="40" t="s">
        <v>129</v>
      </c>
      <c r="X65" s="40" t="s">
        <v>129</v>
      </c>
      <c r="Y65" s="40">
        <f>SUM(Y66)</f>
        <v>2</v>
      </c>
    </row>
    <row r="66" spans="1:25" ht="15" customHeight="1">
      <c r="A66" s="219" t="s">
        <v>438</v>
      </c>
      <c r="B66" s="21"/>
      <c r="C66" s="7"/>
      <c r="D66" s="7"/>
      <c r="E66" s="7"/>
      <c r="F66" s="7"/>
      <c r="G66" s="7"/>
      <c r="H66" s="7"/>
      <c r="I66" s="7"/>
      <c r="J66" s="7"/>
      <c r="K66" s="7"/>
      <c r="M66" s="54"/>
      <c r="N66" s="55" t="s">
        <v>74</v>
      </c>
      <c r="O66" s="241">
        <f>SUM(P66,X66,Y66)</f>
        <v>2</v>
      </c>
      <c r="P66" s="96" t="s">
        <v>129</v>
      </c>
      <c r="Q66" s="96" t="s">
        <v>129</v>
      </c>
      <c r="R66" s="96" t="s">
        <v>129</v>
      </c>
      <c r="S66" s="96" t="s">
        <v>129</v>
      </c>
      <c r="T66" s="96" t="s">
        <v>129</v>
      </c>
      <c r="U66" s="96" t="s">
        <v>129</v>
      </c>
      <c r="V66" s="96" t="s">
        <v>129</v>
      </c>
      <c r="W66" s="96" t="s">
        <v>129</v>
      </c>
      <c r="X66" s="96" t="s">
        <v>129</v>
      </c>
      <c r="Y66" s="208">
        <v>2</v>
      </c>
    </row>
    <row r="67" spans="1:24" ht="15" customHeight="1">
      <c r="A67" s="21" t="s">
        <v>177</v>
      </c>
      <c r="B67" s="6"/>
      <c r="C67" s="50"/>
      <c r="D67" s="50"/>
      <c r="E67" s="50"/>
      <c r="F67" s="50"/>
      <c r="G67" s="50"/>
      <c r="H67" s="50"/>
      <c r="I67" s="50"/>
      <c r="J67" s="50"/>
      <c r="K67" s="50"/>
      <c r="M67" s="6" t="s">
        <v>167</v>
      </c>
      <c r="N67" s="6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11" ht="15" customHeight="1">
      <c r="A68" s="21" t="s">
        <v>168</v>
      </c>
      <c r="B68" s="6"/>
      <c r="C68" s="50"/>
      <c r="D68" s="50"/>
      <c r="E68" s="50"/>
      <c r="F68" s="50"/>
      <c r="G68" s="50"/>
      <c r="H68" s="50"/>
      <c r="I68" s="50"/>
      <c r="J68" s="50"/>
      <c r="K68" s="50"/>
    </row>
    <row r="69" spans="2:11" ht="14.25">
      <c r="B69" s="6"/>
      <c r="C69" s="50"/>
      <c r="D69" s="50"/>
      <c r="E69" s="50"/>
      <c r="F69" s="50"/>
      <c r="G69" s="50"/>
      <c r="H69" s="50"/>
      <c r="I69" s="50"/>
      <c r="J69" s="50"/>
      <c r="K69" s="50"/>
    </row>
    <row r="70" spans="1:11" ht="14.25">
      <c r="A70" s="6"/>
      <c r="B70" s="6"/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4.25">
      <c r="A71" s="6"/>
      <c r="B71" s="6"/>
      <c r="C71" s="50"/>
      <c r="D71" s="50"/>
      <c r="E71" s="50"/>
      <c r="F71" s="50"/>
      <c r="G71" s="50"/>
      <c r="H71" s="50"/>
      <c r="I71" s="50"/>
      <c r="J71" s="50"/>
      <c r="K71" s="50"/>
    </row>
    <row r="72" spans="1:11" ht="14.25">
      <c r="A72" s="6"/>
      <c r="B72" s="6"/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14.25">
      <c r="A73" s="6"/>
      <c r="B73" s="6"/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14.25">
      <c r="A74" s="6"/>
      <c r="B74" s="6"/>
      <c r="C74" s="50"/>
      <c r="D74" s="50"/>
      <c r="E74" s="50"/>
      <c r="F74" s="50"/>
      <c r="G74" s="50"/>
      <c r="H74" s="50"/>
      <c r="I74" s="50"/>
      <c r="J74" s="50"/>
      <c r="K74" s="50"/>
    </row>
    <row r="75" spans="1:11" ht="14.25">
      <c r="A75" s="6"/>
      <c r="B75" s="6"/>
      <c r="C75" s="50"/>
      <c r="D75" s="50"/>
      <c r="E75" s="50"/>
      <c r="F75" s="50"/>
      <c r="G75" s="50"/>
      <c r="H75" s="50"/>
      <c r="I75" s="50"/>
      <c r="J75" s="50"/>
      <c r="K75" s="50"/>
    </row>
    <row r="76" spans="1:11" ht="14.25">
      <c r="A76" s="6"/>
      <c r="B76" s="6"/>
      <c r="C76" s="50"/>
      <c r="D76" s="50"/>
      <c r="E76" s="50"/>
      <c r="F76" s="50"/>
      <c r="G76" s="50"/>
      <c r="H76" s="50"/>
      <c r="I76" s="50"/>
      <c r="J76" s="50"/>
      <c r="K76" s="50"/>
    </row>
  </sheetData>
  <sheetProtection/>
  <mergeCells count="56">
    <mergeCell ref="S6:S7"/>
    <mergeCell ref="Q5:U5"/>
    <mergeCell ref="F5:I5"/>
    <mergeCell ref="Y4:Y7"/>
    <mergeCell ref="U6:U7"/>
    <mergeCell ref="W6:W7"/>
    <mergeCell ref="V5:V7"/>
    <mergeCell ref="O4:O7"/>
    <mergeCell ref="P4:W4"/>
    <mergeCell ref="Q6:Q7"/>
    <mergeCell ref="R6:R7"/>
    <mergeCell ref="A9:B9"/>
    <mergeCell ref="A4:B6"/>
    <mergeCell ref="X4:X7"/>
    <mergeCell ref="C4:I4"/>
    <mergeCell ref="J4:J6"/>
    <mergeCell ref="M4:N7"/>
    <mergeCell ref="C5:C6"/>
    <mergeCell ref="D5:D6"/>
    <mergeCell ref="E5:E6"/>
    <mergeCell ref="P5:P7"/>
    <mergeCell ref="A12:B12"/>
    <mergeCell ref="M12:N12"/>
    <mergeCell ref="A13:B13"/>
    <mergeCell ref="M13:N13"/>
    <mergeCell ref="A7:B7"/>
    <mergeCell ref="A10:B10"/>
    <mergeCell ref="M10:N10"/>
    <mergeCell ref="A11:B11"/>
    <mergeCell ref="M11:N11"/>
    <mergeCell ref="M8:N8"/>
    <mergeCell ref="A16:B16"/>
    <mergeCell ref="M16:N16"/>
    <mergeCell ref="M17:N17"/>
    <mergeCell ref="A18:B18"/>
    <mergeCell ref="A14:B14"/>
    <mergeCell ref="M14:N14"/>
    <mergeCell ref="A15:B15"/>
    <mergeCell ref="M15:N15"/>
    <mergeCell ref="A37:B37"/>
    <mergeCell ref="M38:N38"/>
    <mergeCell ref="A44:B44"/>
    <mergeCell ref="M19:N19"/>
    <mergeCell ref="A21:B21"/>
    <mergeCell ref="M22:N22"/>
    <mergeCell ref="A27:B27"/>
    <mergeCell ref="A2:K2"/>
    <mergeCell ref="M2:Y2"/>
    <mergeCell ref="M59:N59"/>
    <mergeCell ref="A64:B64"/>
    <mergeCell ref="M65:N65"/>
    <mergeCell ref="M45:N45"/>
    <mergeCell ref="A50:B50"/>
    <mergeCell ref="M51:N51"/>
    <mergeCell ref="A58:B58"/>
    <mergeCell ref="M28:N2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zoomScale="75" zoomScaleNormal="75" zoomScalePageLayoutView="0" workbookViewId="0" topLeftCell="D1">
      <selection activeCell="S1" sqref="S1"/>
    </sheetView>
  </sheetViews>
  <sheetFormatPr defaultColWidth="10.59765625" defaultRowHeight="15"/>
  <cols>
    <col min="1" max="1" width="2.59765625" style="4" customWidth="1"/>
    <col min="2" max="7" width="18.59765625" style="4" customWidth="1"/>
    <col min="8" max="8" width="9.69921875" style="4" customWidth="1"/>
    <col min="9" max="9" width="2.59765625" style="4" customWidth="1"/>
    <col min="10" max="10" width="11" style="4" customWidth="1"/>
    <col min="11" max="19" width="11.3984375" style="4" customWidth="1"/>
    <col min="20" max="16384" width="10.59765625" style="4" customWidth="1"/>
  </cols>
  <sheetData>
    <row r="1" spans="1:19" s="2" customFormat="1" ht="19.5" customHeight="1">
      <c r="A1" s="1" t="s">
        <v>244</v>
      </c>
      <c r="S1" s="3" t="s">
        <v>245</v>
      </c>
    </row>
    <row r="2" spans="1:19" ht="19.5" customHeight="1">
      <c r="A2" s="318" t="s">
        <v>246</v>
      </c>
      <c r="B2" s="318"/>
      <c r="C2" s="318"/>
      <c r="D2" s="318"/>
      <c r="E2" s="318"/>
      <c r="F2" s="318"/>
      <c r="G2" s="318"/>
      <c r="I2" s="318" t="s">
        <v>247</v>
      </c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2:19" ht="18" customHeight="1" thickBot="1">
      <c r="B3" s="98"/>
      <c r="C3" s="98"/>
      <c r="D3" s="98"/>
      <c r="E3" s="98"/>
      <c r="F3" s="98"/>
      <c r="G3" s="99" t="s">
        <v>178</v>
      </c>
      <c r="J3" s="98"/>
      <c r="K3" s="98"/>
      <c r="L3" s="98"/>
      <c r="M3" s="98"/>
      <c r="N3" s="98"/>
      <c r="O3" s="98"/>
      <c r="P3" s="98"/>
      <c r="Q3" s="98"/>
      <c r="R3" s="98"/>
      <c r="S3" s="99" t="s">
        <v>248</v>
      </c>
    </row>
    <row r="4" spans="1:19" ht="15" customHeight="1">
      <c r="A4" s="319" t="s">
        <v>249</v>
      </c>
      <c r="B4" s="320"/>
      <c r="C4" s="100" t="s">
        <v>444</v>
      </c>
      <c r="D4" s="100" t="s">
        <v>445</v>
      </c>
      <c r="E4" s="100" t="s">
        <v>446</v>
      </c>
      <c r="F4" s="100" t="s">
        <v>447</v>
      </c>
      <c r="G4" s="230" t="s">
        <v>448</v>
      </c>
      <c r="H4" s="68"/>
      <c r="I4" s="321" t="s">
        <v>179</v>
      </c>
      <c r="J4" s="322"/>
      <c r="K4" s="327" t="s">
        <v>180</v>
      </c>
      <c r="L4" s="319"/>
      <c r="M4" s="320"/>
      <c r="N4" s="327" t="s">
        <v>181</v>
      </c>
      <c r="O4" s="319"/>
      <c r="P4" s="320"/>
      <c r="Q4" s="327" t="s">
        <v>182</v>
      </c>
      <c r="R4" s="319"/>
      <c r="S4" s="319"/>
    </row>
    <row r="5" spans="1:24" ht="15" customHeight="1">
      <c r="A5" s="328" t="s">
        <v>250</v>
      </c>
      <c r="B5" s="329"/>
      <c r="C5" s="101">
        <v>143700</v>
      </c>
      <c r="D5" s="102">
        <v>141500</v>
      </c>
      <c r="E5" s="102">
        <v>139600</v>
      </c>
      <c r="F5" s="102">
        <v>138900</v>
      </c>
      <c r="G5" s="102">
        <v>128700</v>
      </c>
      <c r="I5" s="323"/>
      <c r="J5" s="324"/>
      <c r="K5" s="286" t="s">
        <v>183</v>
      </c>
      <c r="L5" s="330" t="s">
        <v>184</v>
      </c>
      <c r="M5" s="286" t="s">
        <v>185</v>
      </c>
      <c r="N5" s="286" t="s">
        <v>183</v>
      </c>
      <c r="O5" s="330" t="s">
        <v>184</v>
      </c>
      <c r="P5" s="286" t="s">
        <v>185</v>
      </c>
      <c r="Q5" s="286" t="s">
        <v>183</v>
      </c>
      <c r="R5" s="330" t="s">
        <v>184</v>
      </c>
      <c r="S5" s="331" t="s">
        <v>186</v>
      </c>
      <c r="X5" s="47"/>
    </row>
    <row r="6" spans="1:24" ht="15" customHeight="1">
      <c r="A6" s="68"/>
      <c r="B6" s="103"/>
      <c r="C6" s="104"/>
      <c r="D6" s="99"/>
      <c r="E6" s="99"/>
      <c r="F6" s="99"/>
      <c r="G6" s="99"/>
      <c r="I6" s="325"/>
      <c r="J6" s="326"/>
      <c r="K6" s="269"/>
      <c r="L6" s="291"/>
      <c r="M6" s="269"/>
      <c r="N6" s="269"/>
      <c r="O6" s="291"/>
      <c r="P6" s="269"/>
      <c r="Q6" s="269"/>
      <c r="R6" s="291"/>
      <c r="S6" s="332"/>
      <c r="X6" s="47"/>
    </row>
    <row r="7" spans="1:24" ht="15" customHeight="1">
      <c r="A7" s="68"/>
      <c r="B7" s="103"/>
      <c r="C7" s="104"/>
      <c r="D7" s="99"/>
      <c r="E7" s="99"/>
      <c r="F7" s="99"/>
      <c r="G7" s="99"/>
      <c r="I7" s="105"/>
      <c r="J7" s="106"/>
      <c r="K7" s="107"/>
      <c r="L7" s="108" t="s">
        <v>187</v>
      </c>
      <c r="M7" s="105"/>
      <c r="N7" s="105"/>
      <c r="O7" s="108" t="s">
        <v>187</v>
      </c>
      <c r="P7" s="105"/>
      <c r="Q7" s="105"/>
      <c r="R7" s="108" t="s">
        <v>187</v>
      </c>
      <c r="S7" s="105"/>
      <c r="X7" s="47"/>
    </row>
    <row r="8" spans="1:24" ht="15" customHeight="1">
      <c r="A8" s="297" t="s">
        <v>188</v>
      </c>
      <c r="B8" s="253"/>
      <c r="C8" s="104"/>
      <c r="D8" s="99"/>
      <c r="E8" s="99"/>
      <c r="F8" s="99"/>
      <c r="G8" s="99"/>
      <c r="I8" s="333" t="s">
        <v>439</v>
      </c>
      <c r="J8" s="334"/>
      <c r="K8" s="109">
        <v>27800</v>
      </c>
      <c r="L8" s="44">
        <v>517</v>
      </c>
      <c r="M8" s="44">
        <v>143700</v>
      </c>
      <c r="N8" s="44">
        <v>2</v>
      </c>
      <c r="O8" s="44">
        <v>20</v>
      </c>
      <c r="P8" s="44">
        <f>SUM(C9)</f>
        <v>0</v>
      </c>
      <c r="Q8" s="44">
        <v>494</v>
      </c>
      <c r="R8" s="44">
        <v>286</v>
      </c>
      <c r="S8" s="44">
        <f>SUM(C10)</f>
        <v>1410</v>
      </c>
      <c r="X8" s="47"/>
    </row>
    <row r="9" spans="1:24" ht="15" customHeight="1">
      <c r="A9" s="68"/>
      <c r="B9" s="110" t="s">
        <v>189</v>
      </c>
      <c r="C9" s="109">
        <v>0</v>
      </c>
      <c r="D9" s="44">
        <v>13</v>
      </c>
      <c r="E9" s="44">
        <v>60</v>
      </c>
      <c r="F9" s="111" t="s">
        <v>251</v>
      </c>
      <c r="G9" s="111" t="s">
        <v>252</v>
      </c>
      <c r="I9" s="335" t="s">
        <v>449</v>
      </c>
      <c r="J9" s="336"/>
      <c r="K9" s="109">
        <v>27700</v>
      </c>
      <c r="L9" s="44">
        <v>511</v>
      </c>
      <c r="M9" s="44">
        <f>SUM(D5)</f>
        <v>141500</v>
      </c>
      <c r="N9" s="44">
        <v>15</v>
      </c>
      <c r="O9" s="44">
        <v>87</v>
      </c>
      <c r="P9" s="44">
        <f>SUM(D9)</f>
        <v>13</v>
      </c>
      <c r="Q9" s="44">
        <v>697</v>
      </c>
      <c r="R9" s="44">
        <v>283</v>
      </c>
      <c r="S9" s="44">
        <v>1970</v>
      </c>
      <c r="X9" s="47"/>
    </row>
    <row r="10" spans="1:24" ht="15" customHeight="1">
      <c r="A10" s="68"/>
      <c r="B10" s="110" t="s">
        <v>190</v>
      </c>
      <c r="C10" s="109">
        <v>1410</v>
      </c>
      <c r="D10" s="44">
        <v>1970</v>
      </c>
      <c r="E10" s="44">
        <v>3150</v>
      </c>
      <c r="F10" s="44">
        <v>3270</v>
      </c>
      <c r="G10" s="44">
        <v>3090</v>
      </c>
      <c r="I10" s="335" t="s">
        <v>450</v>
      </c>
      <c r="J10" s="336"/>
      <c r="K10" s="109">
        <v>26900</v>
      </c>
      <c r="L10" s="44">
        <v>519</v>
      </c>
      <c r="M10" s="44">
        <f>SUM(E5)</f>
        <v>139600</v>
      </c>
      <c r="N10" s="44">
        <v>39</v>
      </c>
      <c r="O10" s="44">
        <v>154</v>
      </c>
      <c r="P10" s="44">
        <f>SUM(E9)</f>
        <v>60</v>
      </c>
      <c r="Q10" s="44">
        <v>924</v>
      </c>
      <c r="R10" s="44">
        <v>341</v>
      </c>
      <c r="S10" s="44">
        <f>SUM(E10)</f>
        <v>3150</v>
      </c>
      <c r="X10" s="47"/>
    </row>
    <row r="11" spans="1:24" ht="15" customHeight="1">
      <c r="A11" s="68"/>
      <c r="B11" s="103"/>
      <c r="C11" s="104"/>
      <c r="D11" s="99"/>
      <c r="E11" s="99"/>
      <c r="F11" s="99"/>
      <c r="G11" s="99"/>
      <c r="I11" s="335" t="s">
        <v>451</v>
      </c>
      <c r="J11" s="336"/>
      <c r="K11" s="109">
        <v>26600</v>
      </c>
      <c r="L11" s="44">
        <v>522</v>
      </c>
      <c r="M11" s="44">
        <f>SUM(F5)</f>
        <v>138900</v>
      </c>
      <c r="N11" s="44" t="s">
        <v>191</v>
      </c>
      <c r="O11" s="44" t="s">
        <v>191</v>
      </c>
      <c r="P11" s="44" t="s">
        <v>191</v>
      </c>
      <c r="Q11" s="44">
        <v>1170</v>
      </c>
      <c r="R11" s="44">
        <v>279</v>
      </c>
      <c r="S11" s="44">
        <f>SUM(F10)</f>
        <v>3270</v>
      </c>
      <c r="X11" s="47"/>
    </row>
    <row r="12" spans="1:24" ht="15" customHeight="1">
      <c r="A12" s="68"/>
      <c r="B12" s="103"/>
      <c r="C12" s="104"/>
      <c r="D12" s="99"/>
      <c r="E12" s="99"/>
      <c r="F12" s="99"/>
      <c r="G12" s="99"/>
      <c r="I12" s="337" t="s">
        <v>452</v>
      </c>
      <c r="J12" s="338"/>
      <c r="K12" s="112">
        <v>26100</v>
      </c>
      <c r="L12" s="113">
        <v>493</v>
      </c>
      <c r="M12" s="40">
        <f>SUM(G5)</f>
        <v>128700</v>
      </c>
      <c r="N12" s="113">
        <v>43</v>
      </c>
      <c r="O12" s="40" t="s">
        <v>191</v>
      </c>
      <c r="P12" s="40" t="s">
        <v>191</v>
      </c>
      <c r="Q12" s="113">
        <v>1210</v>
      </c>
      <c r="R12" s="113">
        <v>255</v>
      </c>
      <c r="S12" s="113">
        <f>SUM(G10)</f>
        <v>3090</v>
      </c>
      <c r="X12" s="47"/>
    </row>
    <row r="13" spans="1:24" ht="15" customHeight="1">
      <c r="A13" s="297" t="s">
        <v>192</v>
      </c>
      <c r="B13" s="253"/>
      <c r="C13" s="104"/>
      <c r="D13" s="99"/>
      <c r="E13" s="99"/>
      <c r="F13" s="99"/>
      <c r="G13" s="99"/>
      <c r="I13" s="68"/>
      <c r="J13" s="103"/>
      <c r="K13" s="114"/>
      <c r="L13" s="115"/>
      <c r="M13" s="115"/>
      <c r="N13" s="115"/>
      <c r="O13" s="115"/>
      <c r="P13" s="115"/>
      <c r="Q13" s="115"/>
      <c r="R13" s="115"/>
      <c r="S13" s="115"/>
      <c r="X13" s="47"/>
    </row>
    <row r="14" spans="1:24" ht="15" customHeight="1">
      <c r="A14" s="68"/>
      <c r="B14" s="110" t="s">
        <v>193</v>
      </c>
      <c r="C14" s="109">
        <v>5260</v>
      </c>
      <c r="D14" s="44">
        <v>5510</v>
      </c>
      <c r="E14" s="44" t="s">
        <v>194</v>
      </c>
      <c r="F14" s="44">
        <v>5310</v>
      </c>
      <c r="G14" s="44">
        <v>5020</v>
      </c>
      <c r="I14" s="339" t="s">
        <v>253</v>
      </c>
      <c r="J14" s="340"/>
      <c r="K14" s="116">
        <v>2280</v>
      </c>
      <c r="L14" s="40">
        <v>515</v>
      </c>
      <c r="M14" s="40">
        <v>11700</v>
      </c>
      <c r="N14" s="40">
        <v>17</v>
      </c>
      <c r="O14" s="40" t="s">
        <v>191</v>
      </c>
      <c r="P14" s="40" t="s">
        <v>191</v>
      </c>
      <c r="Q14" s="40">
        <v>70</v>
      </c>
      <c r="R14" s="40">
        <v>323</v>
      </c>
      <c r="S14" s="40">
        <v>226</v>
      </c>
      <c r="T14" s="117"/>
      <c r="X14" s="47"/>
    </row>
    <row r="15" spans="1:24" ht="15" customHeight="1">
      <c r="A15" s="68"/>
      <c r="B15" s="110" t="s">
        <v>254</v>
      </c>
      <c r="C15" s="109">
        <v>5180</v>
      </c>
      <c r="D15" s="44">
        <v>5110</v>
      </c>
      <c r="E15" s="44">
        <v>5000</v>
      </c>
      <c r="F15" s="44">
        <v>4880</v>
      </c>
      <c r="G15" s="44">
        <v>4540</v>
      </c>
      <c r="I15" s="339" t="s">
        <v>255</v>
      </c>
      <c r="J15" s="340"/>
      <c r="K15" s="116">
        <v>902</v>
      </c>
      <c r="L15" s="40">
        <v>461</v>
      </c>
      <c r="M15" s="40">
        <v>4160</v>
      </c>
      <c r="N15" s="40" t="s">
        <v>195</v>
      </c>
      <c r="O15" s="40" t="s">
        <v>195</v>
      </c>
      <c r="P15" s="40" t="s">
        <v>195</v>
      </c>
      <c r="Q15" s="40" t="s">
        <v>196</v>
      </c>
      <c r="R15" s="40" t="s">
        <v>196</v>
      </c>
      <c r="S15" s="40" t="s">
        <v>196</v>
      </c>
      <c r="X15" s="47"/>
    </row>
    <row r="16" spans="1:24" ht="15" customHeight="1">
      <c r="A16" s="68"/>
      <c r="B16" s="103"/>
      <c r="C16" s="104"/>
      <c r="D16" s="99"/>
      <c r="E16" s="99"/>
      <c r="F16" s="99"/>
      <c r="G16" s="99"/>
      <c r="I16" s="339" t="s">
        <v>256</v>
      </c>
      <c r="J16" s="340"/>
      <c r="K16" s="116">
        <v>2650</v>
      </c>
      <c r="L16" s="40">
        <v>499</v>
      </c>
      <c r="M16" s="40">
        <v>13200</v>
      </c>
      <c r="N16" s="40" t="s">
        <v>195</v>
      </c>
      <c r="O16" s="40" t="s">
        <v>195</v>
      </c>
      <c r="P16" s="40" t="s">
        <v>195</v>
      </c>
      <c r="Q16" s="40">
        <v>398</v>
      </c>
      <c r="R16" s="40">
        <v>303</v>
      </c>
      <c r="S16" s="40">
        <v>1210</v>
      </c>
      <c r="X16" s="47"/>
    </row>
    <row r="17" spans="1:24" ht="15" customHeight="1">
      <c r="A17" s="68"/>
      <c r="B17" s="103"/>
      <c r="C17" s="104"/>
      <c r="D17" s="99"/>
      <c r="E17" s="99"/>
      <c r="F17" s="99"/>
      <c r="G17" s="99"/>
      <c r="I17" s="339" t="s">
        <v>257</v>
      </c>
      <c r="J17" s="340"/>
      <c r="K17" s="116">
        <v>934</v>
      </c>
      <c r="L17" s="40">
        <v>446</v>
      </c>
      <c r="M17" s="40">
        <v>4170</v>
      </c>
      <c r="N17" s="40" t="s">
        <v>195</v>
      </c>
      <c r="O17" s="40" t="s">
        <v>195</v>
      </c>
      <c r="P17" s="40" t="s">
        <v>195</v>
      </c>
      <c r="Q17" s="40" t="s">
        <v>196</v>
      </c>
      <c r="R17" s="40" t="s">
        <v>196</v>
      </c>
      <c r="S17" s="40" t="s">
        <v>196</v>
      </c>
      <c r="X17" s="47"/>
    </row>
    <row r="18" spans="1:24" ht="15" customHeight="1">
      <c r="A18" s="297" t="s">
        <v>197</v>
      </c>
      <c r="B18" s="253"/>
      <c r="C18" s="104"/>
      <c r="D18" s="99"/>
      <c r="E18" s="99"/>
      <c r="F18" s="99"/>
      <c r="G18" s="99"/>
      <c r="I18" s="339" t="s">
        <v>258</v>
      </c>
      <c r="J18" s="340"/>
      <c r="K18" s="116">
        <v>989</v>
      </c>
      <c r="L18" s="40">
        <v>466</v>
      </c>
      <c r="M18" s="40">
        <v>4610</v>
      </c>
      <c r="N18" s="40" t="s">
        <v>195</v>
      </c>
      <c r="O18" s="40" t="s">
        <v>195</v>
      </c>
      <c r="P18" s="40" t="s">
        <v>195</v>
      </c>
      <c r="Q18" s="40" t="s">
        <v>196</v>
      </c>
      <c r="R18" s="40" t="s">
        <v>196</v>
      </c>
      <c r="S18" s="40" t="s">
        <v>196</v>
      </c>
      <c r="X18" s="47"/>
    </row>
    <row r="19" spans="1:24" ht="15" customHeight="1">
      <c r="A19" s="68"/>
      <c r="B19" s="110" t="s">
        <v>198</v>
      </c>
      <c r="C19" s="109">
        <v>2760</v>
      </c>
      <c r="D19" s="44">
        <v>2800</v>
      </c>
      <c r="E19" s="44">
        <v>3950</v>
      </c>
      <c r="F19" s="44">
        <v>3100</v>
      </c>
      <c r="G19" s="44">
        <v>3360</v>
      </c>
      <c r="I19" s="339" t="s">
        <v>259</v>
      </c>
      <c r="J19" s="340"/>
      <c r="K19" s="116">
        <v>2170</v>
      </c>
      <c r="L19" s="40">
        <v>504</v>
      </c>
      <c r="M19" s="40">
        <v>10900</v>
      </c>
      <c r="N19" s="40" t="s">
        <v>195</v>
      </c>
      <c r="O19" s="40" t="s">
        <v>195</v>
      </c>
      <c r="P19" s="40" t="s">
        <v>195</v>
      </c>
      <c r="Q19" s="40">
        <v>35</v>
      </c>
      <c r="R19" s="40">
        <v>251</v>
      </c>
      <c r="S19" s="40">
        <v>88</v>
      </c>
      <c r="X19" s="47"/>
    </row>
    <row r="20" spans="1:24" ht="15" customHeight="1">
      <c r="A20" s="68"/>
      <c r="B20" s="110" t="s">
        <v>199</v>
      </c>
      <c r="C20" s="109" t="s">
        <v>194</v>
      </c>
      <c r="D20" s="44" t="s">
        <v>194</v>
      </c>
      <c r="E20" s="44" t="s">
        <v>194</v>
      </c>
      <c r="F20" s="44" t="s">
        <v>194</v>
      </c>
      <c r="G20" s="44">
        <v>135</v>
      </c>
      <c r="I20" s="339" t="s">
        <v>260</v>
      </c>
      <c r="J20" s="340"/>
      <c r="K20" s="116">
        <v>1560</v>
      </c>
      <c r="L20" s="40">
        <v>502</v>
      </c>
      <c r="M20" s="40">
        <v>7840</v>
      </c>
      <c r="N20" s="40" t="s">
        <v>195</v>
      </c>
      <c r="O20" s="40" t="s">
        <v>195</v>
      </c>
      <c r="P20" s="40" t="s">
        <v>195</v>
      </c>
      <c r="Q20" s="40">
        <v>69</v>
      </c>
      <c r="R20" s="40">
        <v>171</v>
      </c>
      <c r="S20" s="40">
        <v>118</v>
      </c>
      <c r="X20" s="47"/>
    </row>
    <row r="21" spans="1:24" ht="15" customHeight="1">
      <c r="A21" s="68"/>
      <c r="B21" s="103"/>
      <c r="C21" s="104"/>
      <c r="D21" s="99"/>
      <c r="E21" s="99"/>
      <c r="F21" s="99"/>
      <c r="G21" s="99"/>
      <c r="I21" s="339" t="s">
        <v>261</v>
      </c>
      <c r="J21" s="340"/>
      <c r="K21" s="116">
        <v>2210</v>
      </c>
      <c r="L21" s="40">
        <v>549</v>
      </c>
      <c r="M21" s="40">
        <v>12100</v>
      </c>
      <c r="N21" s="40" t="s">
        <v>195</v>
      </c>
      <c r="O21" s="40" t="s">
        <v>195</v>
      </c>
      <c r="P21" s="40" t="s">
        <v>195</v>
      </c>
      <c r="Q21" s="40">
        <v>2</v>
      </c>
      <c r="R21" s="40">
        <v>300</v>
      </c>
      <c r="S21" s="40">
        <v>6</v>
      </c>
      <c r="X21" s="47"/>
    </row>
    <row r="22" spans="1:24" ht="15" customHeight="1">
      <c r="A22" s="68"/>
      <c r="B22" s="103"/>
      <c r="C22" s="104"/>
      <c r="D22" s="99"/>
      <c r="E22" s="99"/>
      <c r="F22" s="99"/>
      <c r="G22" s="99"/>
      <c r="I22" s="118"/>
      <c r="J22" s="119"/>
      <c r="K22" s="116"/>
      <c r="L22" s="40"/>
      <c r="M22" s="40"/>
      <c r="N22" s="226"/>
      <c r="O22" s="226"/>
      <c r="P22" s="226"/>
      <c r="Q22" s="40"/>
      <c r="R22" s="40"/>
      <c r="S22" s="40"/>
      <c r="X22" s="47"/>
    </row>
    <row r="23" spans="1:24" ht="15" customHeight="1">
      <c r="A23" s="297" t="s">
        <v>200</v>
      </c>
      <c r="B23" s="253"/>
      <c r="C23" s="104"/>
      <c r="D23" s="99"/>
      <c r="E23" s="99"/>
      <c r="F23" s="99"/>
      <c r="G23" s="99"/>
      <c r="I23" s="341" t="s">
        <v>20</v>
      </c>
      <c r="J23" s="342"/>
      <c r="K23" s="35">
        <f>SUM(K24)</f>
        <v>53</v>
      </c>
      <c r="L23" s="36">
        <f>100*M23/K23</f>
        <v>438</v>
      </c>
      <c r="M23" s="36">
        <f>SUM(M24)</f>
        <v>232.14</v>
      </c>
      <c r="N23" s="44" t="s">
        <v>464</v>
      </c>
      <c r="O23" s="44" t="s">
        <v>464</v>
      </c>
      <c r="P23" s="44" t="s">
        <v>464</v>
      </c>
      <c r="Q23" s="44" t="s">
        <v>464</v>
      </c>
      <c r="R23" s="44" t="s">
        <v>464</v>
      </c>
      <c r="S23" s="44" t="s">
        <v>464</v>
      </c>
      <c r="X23" s="47"/>
    </row>
    <row r="24" spans="1:24" ht="15" customHeight="1">
      <c r="A24" s="68"/>
      <c r="B24" s="110" t="s">
        <v>201</v>
      </c>
      <c r="C24" s="109">
        <v>18600</v>
      </c>
      <c r="D24" s="44">
        <v>18300</v>
      </c>
      <c r="E24" s="44">
        <v>18500</v>
      </c>
      <c r="F24" s="44">
        <v>17300</v>
      </c>
      <c r="G24" s="44">
        <v>17400</v>
      </c>
      <c r="I24" s="120"/>
      <c r="J24" s="110" t="s">
        <v>21</v>
      </c>
      <c r="K24" s="109">
        <v>53</v>
      </c>
      <c r="L24" s="44">
        <v>438</v>
      </c>
      <c r="M24" s="44">
        <f>K24*L24/100</f>
        <v>232.14</v>
      </c>
      <c r="N24" s="44" t="s">
        <v>464</v>
      </c>
      <c r="O24" s="44" t="s">
        <v>464</v>
      </c>
      <c r="P24" s="44" t="s">
        <v>464</v>
      </c>
      <c r="Q24" s="44" t="s">
        <v>196</v>
      </c>
      <c r="R24" s="44" t="s">
        <v>196</v>
      </c>
      <c r="S24" s="44" t="s">
        <v>196</v>
      </c>
      <c r="X24" s="47"/>
    </row>
    <row r="25" spans="1:24" ht="15" customHeight="1">
      <c r="A25" s="68"/>
      <c r="B25" s="110" t="s">
        <v>202</v>
      </c>
      <c r="C25" s="109">
        <v>1570</v>
      </c>
      <c r="D25" s="44">
        <v>1690</v>
      </c>
      <c r="E25" s="44">
        <v>1610</v>
      </c>
      <c r="F25" s="44">
        <v>1510</v>
      </c>
      <c r="G25" s="44">
        <v>1400</v>
      </c>
      <c r="I25" s="120"/>
      <c r="J25" s="110"/>
      <c r="K25" s="104"/>
      <c r="L25" s="99"/>
      <c r="M25" s="99"/>
      <c r="N25" s="99"/>
      <c r="O25" s="99"/>
      <c r="P25" s="99"/>
      <c r="Q25" s="99"/>
      <c r="R25" s="99"/>
      <c r="S25" s="99"/>
      <c r="X25" s="47"/>
    </row>
    <row r="26" spans="1:24" ht="15" customHeight="1">
      <c r="A26" s="68"/>
      <c r="B26" s="110" t="s">
        <v>203</v>
      </c>
      <c r="C26" s="109">
        <v>1280</v>
      </c>
      <c r="D26" s="44">
        <v>1210</v>
      </c>
      <c r="E26" s="44">
        <v>1380</v>
      </c>
      <c r="F26" s="44">
        <v>1080</v>
      </c>
      <c r="G26" s="44">
        <v>1220</v>
      </c>
      <c r="I26" s="341" t="s">
        <v>22</v>
      </c>
      <c r="J26" s="342"/>
      <c r="K26" s="35">
        <f>SUM(K27:K30)</f>
        <v>1749</v>
      </c>
      <c r="L26" s="36">
        <f>100*M26/K26</f>
        <v>515.7232704402516</v>
      </c>
      <c r="M26" s="36">
        <f>SUM(M27:M30)</f>
        <v>9020</v>
      </c>
      <c r="N26" s="40" t="s">
        <v>469</v>
      </c>
      <c r="O26" s="40" t="s">
        <v>469</v>
      </c>
      <c r="P26" s="40" t="s">
        <v>469</v>
      </c>
      <c r="Q26" s="36">
        <f>SUM(Q27:Q30)</f>
        <v>200</v>
      </c>
      <c r="R26" s="36">
        <f>100*S26/Q26</f>
        <v>251.5</v>
      </c>
      <c r="S26" s="36">
        <f>SUM(S27:S30)</f>
        <v>503</v>
      </c>
      <c r="X26" s="47"/>
    </row>
    <row r="27" spans="1:24" ht="15" customHeight="1">
      <c r="A27" s="68"/>
      <c r="B27" s="110" t="s">
        <v>204</v>
      </c>
      <c r="C27" s="109">
        <v>270</v>
      </c>
      <c r="D27" s="44">
        <v>249</v>
      </c>
      <c r="E27" s="44">
        <v>240</v>
      </c>
      <c r="F27" s="44">
        <v>236</v>
      </c>
      <c r="G27" s="44">
        <v>259</v>
      </c>
      <c r="I27" s="120"/>
      <c r="J27" s="110" t="s">
        <v>24</v>
      </c>
      <c r="K27" s="109">
        <v>365</v>
      </c>
      <c r="L27" s="44">
        <v>520</v>
      </c>
      <c r="M27" s="44">
        <v>1900</v>
      </c>
      <c r="N27" s="44" t="s">
        <v>464</v>
      </c>
      <c r="O27" s="44" t="s">
        <v>464</v>
      </c>
      <c r="P27" s="44" t="s">
        <v>464</v>
      </c>
      <c r="Q27" s="44">
        <v>47</v>
      </c>
      <c r="R27" s="44">
        <v>329</v>
      </c>
      <c r="S27" s="44">
        <v>155</v>
      </c>
      <c r="T27" s="120"/>
      <c r="U27" s="120"/>
      <c r="X27" s="47"/>
    </row>
    <row r="28" spans="1:24" ht="15" customHeight="1">
      <c r="A28" s="68"/>
      <c r="B28" s="110" t="s">
        <v>205</v>
      </c>
      <c r="C28" s="109">
        <v>1090</v>
      </c>
      <c r="D28" s="44">
        <v>1310</v>
      </c>
      <c r="E28" s="44">
        <v>1230</v>
      </c>
      <c r="F28" s="44">
        <v>1200</v>
      </c>
      <c r="G28" s="44">
        <v>917</v>
      </c>
      <c r="I28" s="120"/>
      <c r="J28" s="110" t="s">
        <v>27</v>
      </c>
      <c r="K28" s="109">
        <v>366</v>
      </c>
      <c r="L28" s="44">
        <v>517</v>
      </c>
      <c r="M28" s="44">
        <v>1890</v>
      </c>
      <c r="N28" s="44" t="s">
        <v>464</v>
      </c>
      <c r="O28" s="44" t="s">
        <v>464</v>
      </c>
      <c r="P28" s="44" t="s">
        <v>464</v>
      </c>
      <c r="Q28" s="44">
        <v>28</v>
      </c>
      <c r="R28" s="44">
        <v>278</v>
      </c>
      <c r="S28" s="44">
        <v>78</v>
      </c>
      <c r="X28" s="47"/>
    </row>
    <row r="29" spans="1:24" ht="15" customHeight="1">
      <c r="A29" s="68"/>
      <c r="B29" s="110" t="s">
        <v>206</v>
      </c>
      <c r="C29" s="109">
        <v>448</v>
      </c>
      <c r="D29" s="44">
        <v>404</v>
      </c>
      <c r="E29" s="44">
        <v>422</v>
      </c>
      <c r="F29" s="44">
        <v>402</v>
      </c>
      <c r="G29" s="44">
        <v>411</v>
      </c>
      <c r="I29" s="120"/>
      <c r="J29" s="110" t="s">
        <v>28</v>
      </c>
      <c r="K29" s="109">
        <v>496</v>
      </c>
      <c r="L29" s="44">
        <v>491</v>
      </c>
      <c r="M29" s="44">
        <v>2440</v>
      </c>
      <c r="N29" s="44" t="s">
        <v>464</v>
      </c>
      <c r="O29" s="44" t="s">
        <v>464</v>
      </c>
      <c r="P29" s="44" t="s">
        <v>464</v>
      </c>
      <c r="Q29" s="44">
        <v>61</v>
      </c>
      <c r="R29" s="44">
        <v>236</v>
      </c>
      <c r="S29" s="44">
        <v>144</v>
      </c>
      <c r="X29" s="47"/>
    </row>
    <row r="30" spans="1:24" ht="15" customHeight="1">
      <c r="A30" s="68"/>
      <c r="B30" s="110" t="s">
        <v>207</v>
      </c>
      <c r="C30" s="109">
        <v>821</v>
      </c>
      <c r="D30" s="44">
        <v>654</v>
      </c>
      <c r="E30" s="44">
        <v>686</v>
      </c>
      <c r="F30" s="44">
        <v>701</v>
      </c>
      <c r="G30" s="44">
        <v>616</v>
      </c>
      <c r="I30" s="120"/>
      <c r="J30" s="110" t="s">
        <v>29</v>
      </c>
      <c r="K30" s="109">
        <v>522</v>
      </c>
      <c r="L30" s="44">
        <v>535</v>
      </c>
      <c r="M30" s="44">
        <v>2790</v>
      </c>
      <c r="N30" s="44" t="s">
        <v>464</v>
      </c>
      <c r="O30" s="44" t="s">
        <v>464</v>
      </c>
      <c r="P30" s="44" t="s">
        <v>464</v>
      </c>
      <c r="Q30" s="44">
        <v>64</v>
      </c>
      <c r="R30" s="44">
        <v>197</v>
      </c>
      <c r="S30" s="44">
        <v>126</v>
      </c>
      <c r="X30" s="47"/>
    </row>
    <row r="31" spans="1:24" ht="15" customHeight="1">
      <c r="A31" s="68"/>
      <c r="B31" s="110" t="s">
        <v>208</v>
      </c>
      <c r="C31" s="109">
        <v>4210</v>
      </c>
      <c r="D31" s="44">
        <v>4120</v>
      </c>
      <c r="E31" s="44">
        <v>4060</v>
      </c>
      <c r="F31" s="44">
        <v>3310</v>
      </c>
      <c r="G31" s="44">
        <v>3570</v>
      </c>
      <c r="I31" s="120"/>
      <c r="J31" s="110"/>
      <c r="K31" s="104"/>
      <c r="L31" s="44"/>
      <c r="M31" s="99"/>
      <c r="N31" s="99"/>
      <c r="O31" s="99"/>
      <c r="P31" s="99"/>
      <c r="Q31" s="99"/>
      <c r="R31" s="99"/>
      <c r="S31" s="99"/>
      <c r="X31" s="47"/>
    </row>
    <row r="32" spans="1:24" ht="15" customHeight="1">
      <c r="A32" s="68"/>
      <c r="B32" s="110" t="s">
        <v>209</v>
      </c>
      <c r="C32" s="109">
        <v>3750</v>
      </c>
      <c r="D32" s="44">
        <v>3360</v>
      </c>
      <c r="E32" s="44">
        <v>3110</v>
      </c>
      <c r="F32" s="44">
        <v>2720</v>
      </c>
      <c r="G32" s="44">
        <v>2560</v>
      </c>
      <c r="I32" s="341" t="s">
        <v>30</v>
      </c>
      <c r="J32" s="342"/>
      <c r="K32" s="35">
        <f>SUM(K33:K40)</f>
        <v>1403</v>
      </c>
      <c r="L32" s="36">
        <f>100*M32/K32</f>
        <v>505.84461867426944</v>
      </c>
      <c r="M32" s="36">
        <f>SUM(M33:M40)</f>
        <v>7097</v>
      </c>
      <c r="N32" s="40" t="str">
        <f>N34</f>
        <v>-</v>
      </c>
      <c r="O32" s="40" t="str">
        <f>O34</f>
        <v>-</v>
      </c>
      <c r="P32" s="40" t="str">
        <f>P34</f>
        <v>-</v>
      </c>
      <c r="Q32" s="36">
        <f>SUM(Q33:Q40)</f>
        <v>26</v>
      </c>
      <c r="R32" s="36">
        <f>100*S32/Q32</f>
        <v>207.69230769230768</v>
      </c>
      <c r="S32" s="36">
        <f>SUM(S33:S40)</f>
        <v>54</v>
      </c>
      <c r="X32" s="47"/>
    </row>
    <row r="33" spans="1:24" ht="15" customHeight="1">
      <c r="A33" s="68"/>
      <c r="B33" s="110" t="s">
        <v>210</v>
      </c>
      <c r="C33" s="109">
        <v>623</v>
      </c>
      <c r="D33" s="44">
        <v>705</v>
      </c>
      <c r="E33" s="44">
        <v>709</v>
      </c>
      <c r="F33" s="44">
        <v>686</v>
      </c>
      <c r="G33" s="44">
        <v>659</v>
      </c>
      <c r="I33" s="120"/>
      <c r="J33" s="110" t="s">
        <v>31</v>
      </c>
      <c r="K33" s="109">
        <v>204</v>
      </c>
      <c r="L33" s="44">
        <v>534</v>
      </c>
      <c r="M33" s="44">
        <v>1090</v>
      </c>
      <c r="N33" s="44" t="s">
        <v>464</v>
      </c>
      <c r="O33" s="44" t="s">
        <v>464</v>
      </c>
      <c r="P33" s="44" t="s">
        <v>464</v>
      </c>
      <c r="Q33" s="44" t="s">
        <v>464</v>
      </c>
      <c r="R33" s="44" t="s">
        <v>464</v>
      </c>
      <c r="S33" s="44" t="s">
        <v>464</v>
      </c>
      <c r="X33" s="47"/>
    </row>
    <row r="34" spans="1:24" ht="15" customHeight="1">
      <c r="A34" s="68"/>
      <c r="B34" s="110" t="s">
        <v>211</v>
      </c>
      <c r="C34" s="109">
        <v>2280</v>
      </c>
      <c r="D34" s="44">
        <v>2220</v>
      </c>
      <c r="E34" s="44">
        <v>2190</v>
      </c>
      <c r="F34" s="44">
        <v>2160</v>
      </c>
      <c r="G34" s="44">
        <v>2120</v>
      </c>
      <c r="I34" s="120"/>
      <c r="J34" s="110" t="s">
        <v>33</v>
      </c>
      <c r="K34" s="109">
        <v>484</v>
      </c>
      <c r="L34" s="44">
        <v>527</v>
      </c>
      <c r="M34" s="44">
        <v>2550</v>
      </c>
      <c r="N34" s="44" t="s">
        <v>464</v>
      </c>
      <c r="O34" s="44" t="s">
        <v>464</v>
      </c>
      <c r="P34" s="44" t="s">
        <v>464</v>
      </c>
      <c r="Q34" s="44">
        <v>26</v>
      </c>
      <c r="R34" s="44">
        <v>208</v>
      </c>
      <c r="S34" s="44">
        <v>54</v>
      </c>
      <c r="X34" s="47"/>
    </row>
    <row r="35" spans="1:24" ht="15" customHeight="1">
      <c r="A35" s="68"/>
      <c r="B35" s="110" t="s">
        <v>212</v>
      </c>
      <c r="C35" s="109">
        <v>1350</v>
      </c>
      <c r="D35" s="44">
        <v>1280</v>
      </c>
      <c r="E35" s="44">
        <v>1300</v>
      </c>
      <c r="F35" s="44">
        <v>1290</v>
      </c>
      <c r="G35" s="44">
        <v>1250</v>
      </c>
      <c r="I35" s="120"/>
      <c r="J35" s="110" t="s">
        <v>34</v>
      </c>
      <c r="K35" s="109">
        <v>276</v>
      </c>
      <c r="L35" s="44">
        <v>531</v>
      </c>
      <c r="M35" s="44">
        <v>1470</v>
      </c>
      <c r="N35" s="44" t="s">
        <v>464</v>
      </c>
      <c r="O35" s="44" t="s">
        <v>464</v>
      </c>
      <c r="P35" s="44" t="s">
        <v>464</v>
      </c>
      <c r="Q35" s="44">
        <v>0</v>
      </c>
      <c r="R35" s="44">
        <v>290</v>
      </c>
      <c r="S35" s="44">
        <v>0</v>
      </c>
      <c r="X35" s="47"/>
    </row>
    <row r="36" spans="1:24" ht="15" customHeight="1">
      <c r="A36" s="68"/>
      <c r="B36" s="110" t="s">
        <v>213</v>
      </c>
      <c r="C36" s="109">
        <v>3220</v>
      </c>
      <c r="D36" s="44">
        <v>3090</v>
      </c>
      <c r="E36" s="44">
        <v>2960</v>
      </c>
      <c r="F36" s="44">
        <v>2890</v>
      </c>
      <c r="G36" s="44">
        <v>2520</v>
      </c>
      <c r="I36" s="120"/>
      <c r="J36" s="110" t="s">
        <v>35</v>
      </c>
      <c r="K36" s="109">
        <v>50</v>
      </c>
      <c r="L36" s="44">
        <v>458</v>
      </c>
      <c r="M36" s="44">
        <v>229</v>
      </c>
      <c r="N36" s="44" t="s">
        <v>464</v>
      </c>
      <c r="O36" s="44" t="s">
        <v>464</v>
      </c>
      <c r="P36" s="44" t="s">
        <v>464</v>
      </c>
      <c r="Q36" s="44" t="s">
        <v>196</v>
      </c>
      <c r="R36" s="44" t="s">
        <v>196</v>
      </c>
      <c r="S36" s="44" t="s">
        <v>196</v>
      </c>
      <c r="X36" s="47"/>
    </row>
    <row r="37" spans="1:24" ht="15" customHeight="1">
      <c r="A37" s="68"/>
      <c r="B37" s="110" t="s">
        <v>214</v>
      </c>
      <c r="C37" s="109">
        <v>6330</v>
      </c>
      <c r="D37" s="44">
        <v>6550</v>
      </c>
      <c r="E37" s="44">
        <v>6160</v>
      </c>
      <c r="F37" s="44">
        <v>6150</v>
      </c>
      <c r="G37" s="44">
        <v>5920</v>
      </c>
      <c r="I37" s="120"/>
      <c r="J37" s="110" t="s">
        <v>36</v>
      </c>
      <c r="K37" s="109">
        <v>49</v>
      </c>
      <c r="L37" s="44">
        <v>448</v>
      </c>
      <c r="M37" s="44">
        <v>220</v>
      </c>
      <c r="N37" s="44" t="s">
        <v>464</v>
      </c>
      <c r="O37" s="44" t="s">
        <v>464</v>
      </c>
      <c r="P37" s="44" t="s">
        <v>464</v>
      </c>
      <c r="Q37" s="44" t="s">
        <v>196</v>
      </c>
      <c r="R37" s="44" t="s">
        <v>196</v>
      </c>
      <c r="S37" s="44" t="s">
        <v>196</v>
      </c>
      <c r="X37" s="47"/>
    </row>
    <row r="38" spans="1:24" ht="15" customHeight="1">
      <c r="A38" s="68"/>
      <c r="B38" s="110" t="s">
        <v>215</v>
      </c>
      <c r="C38" s="109">
        <v>3530</v>
      </c>
      <c r="D38" s="44">
        <v>3510</v>
      </c>
      <c r="E38" s="44">
        <v>3530</v>
      </c>
      <c r="F38" s="44">
        <v>3480</v>
      </c>
      <c r="G38" s="44">
        <v>3250</v>
      </c>
      <c r="I38" s="120"/>
      <c r="J38" s="110" t="s">
        <v>37</v>
      </c>
      <c r="K38" s="109">
        <v>330</v>
      </c>
      <c r="L38" s="44">
        <v>454</v>
      </c>
      <c r="M38" s="44">
        <v>1500</v>
      </c>
      <c r="N38" s="44" t="s">
        <v>464</v>
      </c>
      <c r="O38" s="44" t="s">
        <v>464</v>
      </c>
      <c r="P38" s="44" t="s">
        <v>464</v>
      </c>
      <c r="Q38" s="44" t="s">
        <v>196</v>
      </c>
      <c r="R38" s="44" t="s">
        <v>196</v>
      </c>
      <c r="S38" s="44" t="s">
        <v>196</v>
      </c>
      <c r="X38" s="47"/>
    </row>
    <row r="39" spans="1:24" ht="15" customHeight="1">
      <c r="A39" s="68"/>
      <c r="B39" s="110" t="s">
        <v>216</v>
      </c>
      <c r="C39" s="109">
        <v>2820</v>
      </c>
      <c r="D39" s="44">
        <v>3140</v>
      </c>
      <c r="E39" s="44">
        <v>2990</v>
      </c>
      <c r="F39" s="44">
        <v>2630</v>
      </c>
      <c r="G39" s="44">
        <v>2910</v>
      </c>
      <c r="I39" s="120"/>
      <c r="J39" s="110" t="s">
        <v>38</v>
      </c>
      <c r="K39" s="109">
        <v>10</v>
      </c>
      <c r="L39" s="44">
        <v>365</v>
      </c>
      <c r="M39" s="44">
        <v>37</v>
      </c>
      <c r="N39" s="44" t="s">
        <v>464</v>
      </c>
      <c r="O39" s="44" t="s">
        <v>464</v>
      </c>
      <c r="P39" s="44" t="s">
        <v>464</v>
      </c>
      <c r="Q39" s="44" t="s">
        <v>196</v>
      </c>
      <c r="R39" s="44" t="s">
        <v>196</v>
      </c>
      <c r="S39" s="44" t="s">
        <v>196</v>
      </c>
      <c r="X39" s="47"/>
    </row>
    <row r="40" spans="1:24" ht="15" customHeight="1">
      <c r="A40" s="68"/>
      <c r="B40" s="110" t="s">
        <v>217</v>
      </c>
      <c r="C40" s="109">
        <v>165</v>
      </c>
      <c r="D40" s="44">
        <v>161</v>
      </c>
      <c r="E40" s="44">
        <v>166</v>
      </c>
      <c r="F40" s="44">
        <v>152</v>
      </c>
      <c r="G40" s="44">
        <v>150</v>
      </c>
      <c r="I40" s="120"/>
      <c r="J40" s="110" t="s">
        <v>39</v>
      </c>
      <c r="K40" s="109">
        <v>0</v>
      </c>
      <c r="L40" s="44">
        <v>300</v>
      </c>
      <c r="M40" s="44">
        <v>1</v>
      </c>
      <c r="N40" s="44" t="s">
        <v>464</v>
      </c>
      <c r="O40" s="44" t="s">
        <v>464</v>
      </c>
      <c r="P40" s="44" t="s">
        <v>464</v>
      </c>
      <c r="Q40" s="44" t="s">
        <v>196</v>
      </c>
      <c r="R40" s="44" t="s">
        <v>196</v>
      </c>
      <c r="S40" s="44" t="s">
        <v>196</v>
      </c>
      <c r="X40" s="47"/>
    </row>
    <row r="41" spans="1:24" ht="15" customHeight="1">
      <c r="A41" s="68"/>
      <c r="B41" s="110" t="s">
        <v>218</v>
      </c>
      <c r="C41" s="109">
        <v>199</v>
      </c>
      <c r="D41" s="44">
        <v>198</v>
      </c>
      <c r="E41" s="44">
        <v>191</v>
      </c>
      <c r="F41" s="44">
        <v>163</v>
      </c>
      <c r="G41" s="44">
        <v>160</v>
      </c>
      <c r="I41" s="120"/>
      <c r="J41" s="110"/>
      <c r="K41" s="104"/>
      <c r="L41" s="44"/>
      <c r="M41" s="99"/>
      <c r="N41" s="99"/>
      <c r="O41" s="99"/>
      <c r="P41" s="99"/>
      <c r="Q41" s="99"/>
      <c r="R41" s="99"/>
      <c r="S41" s="99"/>
      <c r="X41" s="47"/>
    </row>
    <row r="42" spans="1:24" ht="15" customHeight="1">
      <c r="A42" s="68"/>
      <c r="B42" s="110" t="s">
        <v>219</v>
      </c>
      <c r="C42" s="109">
        <v>37</v>
      </c>
      <c r="D42" s="44">
        <v>50</v>
      </c>
      <c r="E42" s="44">
        <v>51</v>
      </c>
      <c r="F42" s="44">
        <v>30</v>
      </c>
      <c r="G42" s="44">
        <v>34</v>
      </c>
      <c r="I42" s="341" t="s">
        <v>40</v>
      </c>
      <c r="J42" s="342"/>
      <c r="K42" s="35">
        <f>SUM(K43:K47)</f>
        <v>1839</v>
      </c>
      <c r="L42" s="36">
        <f>100*M42/K42</f>
        <v>496.9548667754214</v>
      </c>
      <c r="M42" s="36">
        <f>SUM(M43:M47)</f>
        <v>9139</v>
      </c>
      <c r="N42" s="36">
        <f>SUM(N43:N47)</f>
        <v>26</v>
      </c>
      <c r="O42" s="40" t="s">
        <v>191</v>
      </c>
      <c r="P42" s="40" t="s">
        <v>191</v>
      </c>
      <c r="Q42" s="36">
        <f>SUM(Q43:Q47)</f>
        <v>315</v>
      </c>
      <c r="R42" s="36">
        <f>100*S42/Q42</f>
        <v>208.25396825396825</v>
      </c>
      <c r="S42" s="36">
        <f>SUM(S43:S47)</f>
        <v>656</v>
      </c>
      <c r="X42" s="47"/>
    </row>
    <row r="43" spans="1:24" ht="15" customHeight="1">
      <c r="A43" s="68"/>
      <c r="B43" s="110" t="s">
        <v>220</v>
      </c>
      <c r="C43" s="109">
        <v>356</v>
      </c>
      <c r="D43" s="44">
        <v>392</v>
      </c>
      <c r="E43" s="44">
        <v>438</v>
      </c>
      <c r="F43" s="44">
        <v>402</v>
      </c>
      <c r="G43" s="44">
        <v>350</v>
      </c>
      <c r="I43" s="120"/>
      <c r="J43" s="110" t="s">
        <v>41</v>
      </c>
      <c r="K43" s="109">
        <v>1160</v>
      </c>
      <c r="L43" s="44">
        <v>500</v>
      </c>
      <c r="M43" s="44">
        <v>5800</v>
      </c>
      <c r="N43" s="44">
        <v>15</v>
      </c>
      <c r="O43" s="44" t="s">
        <v>191</v>
      </c>
      <c r="P43" s="44" t="s">
        <v>191</v>
      </c>
      <c r="Q43" s="44">
        <v>123</v>
      </c>
      <c r="R43" s="44">
        <v>219</v>
      </c>
      <c r="S43" s="44">
        <v>269</v>
      </c>
      <c r="X43" s="47"/>
    </row>
    <row r="44" spans="1:24" ht="15" customHeight="1">
      <c r="A44" s="68"/>
      <c r="B44" s="110" t="s">
        <v>262</v>
      </c>
      <c r="C44" s="109">
        <v>291</v>
      </c>
      <c r="D44" s="44">
        <v>280</v>
      </c>
      <c r="E44" s="44">
        <v>219</v>
      </c>
      <c r="F44" s="44">
        <v>173</v>
      </c>
      <c r="G44" s="44">
        <v>160</v>
      </c>
      <c r="I44" s="120"/>
      <c r="J44" s="110" t="s">
        <v>42</v>
      </c>
      <c r="K44" s="109">
        <v>161</v>
      </c>
      <c r="L44" s="44">
        <v>488</v>
      </c>
      <c r="M44" s="44">
        <v>786</v>
      </c>
      <c r="N44" s="44" t="s">
        <v>464</v>
      </c>
      <c r="O44" s="44" t="s">
        <v>464</v>
      </c>
      <c r="P44" s="44" t="s">
        <v>464</v>
      </c>
      <c r="Q44" s="44" t="s">
        <v>196</v>
      </c>
      <c r="R44" s="44" t="s">
        <v>196</v>
      </c>
      <c r="S44" s="44" t="s">
        <v>196</v>
      </c>
      <c r="X44" s="47"/>
    </row>
    <row r="45" spans="1:24" ht="15" customHeight="1">
      <c r="A45" s="68"/>
      <c r="B45" s="110" t="s">
        <v>221</v>
      </c>
      <c r="C45" s="109">
        <v>268</v>
      </c>
      <c r="D45" s="44">
        <v>279</v>
      </c>
      <c r="E45" s="44">
        <v>275</v>
      </c>
      <c r="F45" s="44">
        <v>249</v>
      </c>
      <c r="G45" s="44">
        <v>221</v>
      </c>
      <c r="I45" s="120"/>
      <c r="J45" s="110" t="s">
        <v>43</v>
      </c>
      <c r="K45" s="109" t="s">
        <v>464</v>
      </c>
      <c r="L45" s="44" t="s">
        <v>464</v>
      </c>
      <c r="M45" s="44" t="s">
        <v>464</v>
      </c>
      <c r="N45" s="44" t="s">
        <v>464</v>
      </c>
      <c r="O45" s="44" t="s">
        <v>464</v>
      </c>
      <c r="P45" s="44" t="s">
        <v>464</v>
      </c>
      <c r="Q45" s="44" t="s">
        <v>196</v>
      </c>
      <c r="R45" s="44" t="s">
        <v>196</v>
      </c>
      <c r="S45" s="44" t="s">
        <v>196</v>
      </c>
      <c r="X45" s="47"/>
    </row>
    <row r="46" spans="1:24" ht="15" customHeight="1">
      <c r="A46" s="68"/>
      <c r="B46" s="110" t="s">
        <v>222</v>
      </c>
      <c r="C46" s="109">
        <v>23200</v>
      </c>
      <c r="D46" s="44">
        <v>24500</v>
      </c>
      <c r="E46" s="44">
        <v>24300</v>
      </c>
      <c r="F46" s="44">
        <v>22100</v>
      </c>
      <c r="G46" s="44">
        <v>20200</v>
      </c>
      <c r="I46" s="120"/>
      <c r="J46" s="110" t="s">
        <v>48</v>
      </c>
      <c r="K46" s="109">
        <v>436</v>
      </c>
      <c r="L46" s="44">
        <v>496</v>
      </c>
      <c r="M46" s="44">
        <v>2160</v>
      </c>
      <c r="N46" s="44">
        <v>11</v>
      </c>
      <c r="O46" s="44" t="s">
        <v>191</v>
      </c>
      <c r="P46" s="44" t="s">
        <v>191</v>
      </c>
      <c r="Q46" s="44">
        <v>73</v>
      </c>
      <c r="R46" s="44">
        <v>312</v>
      </c>
      <c r="S46" s="44">
        <v>228</v>
      </c>
      <c r="X46" s="47"/>
    </row>
    <row r="47" spans="1:24" ht="15" customHeight="1">
      <c r="A47" s="68"/>
      <c r="B47" s="110" t="s">
        <v>223</v>
      </c>
      <c r="C47" s="109">
        <v>750</v>
      </c>
      <c r="D47" s="44">
        <v>736</v>
      </c>
      <c r="E47" s="44">
        <v>727</v>
      </c>
      <c r="F47" s="44">
        <v>698</v>
      </c>
      <c r="G47" s="44">
        <v>661</v>
      </c>
      <c r="I47" s="120"/>
      <c r="J47" s="110" t="s">
        <v>49</v>
      </c>
      <c r="K47" s="109">
        <v>82</v>
      </c>
      <c r="L47" s="44">
        <v>479</v>
      </c>
      <c r="M47" s="44">
        <v>393</v>
      </c>
      <c r="N47" s="44" t="s">
        <v>464</v>
      </c>
      <c r="O47" s="44" t="s">
        <v>464</v>
      </c>
      <c r="P47" s="44" t="s">
        <v>464</v>
      </c>
      <c r="Q47" s="44">
        <v>119</v>
      </c>
      <c r="R47" s="44">
        <v>134</v>
      </c>
      <c r="S47" s="44">
        <v>159</v>
      </c>
      <c r="X47" s="47"/>
    </row>
    <row r="48" spans="1:24" ht="15" customHeight="1">
      <c r="A48" s="68"/>
      <c r="B48" s="110" t="s">
        <v>224</v>
      </c>
      <c r="C48" s="109">
        <v>458</v>
      </c>
      <c r="D48" s="44">
        <v>439</v>
      </c>
      <c r="E48" s="44">
        <v>477</v>
      </c>
      <c r="F48" s="44">
        <v>392</v>
      </c>
      <c r="G48" s="44">
        <v>330</v>
      </c>
      <c r="I48" s="120"/>
      <c r="J48" s="110"/>
      <c r="K48" s="104"/>
      <c r="L48" s="44"/>
      <c r="M48" s="99"/>
      <c r="N48" s="99"/>
      <c r="O48" s="99"/>
      <c r="P48" s="99"/>
      <c r="Q48" s="99"/>
      <c r="R48" s="99"/>
      <c r="S48" s="99"/>
      <c r="X48" s="47"/>
    </row>
    <row r="49" spans="1:24" ht="15" customHeight="1">
      <c r="A49" s="68"/>
      <c r="B49" s="110" t="s">
        <v>225</v>
      </c>
      <c r="C49" s="109">
        <v>584</v>
      </c>
      <c r="D49" s="44">
        <v>613</v>
      </c>
      <c r="E49" s="44">
        <v>766</v>
      </c>
      <c r="F49" s="44">
        <v>789</v>
      </c>
      <c r="G49" s="44">
        <v>952</v>
      </c>
      <c r="I49" s="341" t="s">
        <v>50</v>
      </c>
      <c r="J49" s="342"/>
      <c r="K49" s="35">
        <f>SUM(K50:K53)</f>
        <v>2638</v>
      </c>
      <c r="L49" s="36">
        <f>100*M49/K49</f>
        <v>483.6997725549659</v>
      </c>
      <c r="M49" s="36">
        <f>SUM(M50:M53)</f>
        <v>12760</v>
      </c>
      <c r="N49" s="40" t="s">
        <v>469</v>
      </c>
      <c r="O49" s="40" t="s">
        <v>469</v>
      </c>
      <c r="P49" s="40" t="s">
        <v>469</v>
      </c>
      <c r="Q49" s="36">
        <f>SUM(Q50:Q53)</f>
        <v>80</v>
      </c>
      <c r="R49" s="36">
        <f>100*S49/Q49</f>
        <v>222.5</v>
      </c>
      <c r="S49" s="36">
        <f>SUM(S50:S53)</f>
        <v>178</v>
      </c>
      <c r="X49" s="47"/>
    </row>
    <row r="50" spans="1:24" ht="15" customHeight="1">
      <c r="A50" s="68"/>
      <c r="B50" s="110" t="s">
        <v>226</v>
      </c>
      <c r="C50" s="109">
        <v>1160</v>
      </c>
      <c r="D50" s="44">
        <v>1440</v>
      </c>
      <c r="E50" s="44">
        <v>725</v>
      </c>
      <c r="F50" s="44">
        <v>1720</v>
      </c>
      <c r="G50" s="44">
        <v>769</v>
      </c>
      <c r="I50" s="68"/>
      <c r="J50" s="110" t="s">
        <v>51</v>
      </c>
      <c r="K50" s="109">
        <v>590</v>
      </c>
      <c r="L50" s="44">
        <v>465</v>
      </c>
      <c r="M50" s="44">
        <v>2740</v>
      </c>
      <c r="N50" s="44" t="s">
        <v>464</v>
      </c>
      <c r="O50" s="44" t="s">
        <v>464</v>
      </c>
      <c r="P50" s="44" t="s">
        <v>464</v>
      </c>
      <c r="Q50" s="44">
        <v>33</v>
      </c>
      <c r="R50" s="44">
        <v>252</v>
      </c>
      <c r="S50" s="44">
        <v>83</v>
      </c>
      <c r="X50" s="47"/>
    </row>
    <row r="51" spans="1:24" ht="15" customHeight="1">
      <c r="A51" s="68"/>
      <c r="B51" s="110"/>
      <c r="C51" s="104"/>
      <c r="D51" s="99"/>
      <c r="E51" s="99"/>
      <c r="F51" s="99"/>
      <c r="G51" s="99"/>
      <c r="I51" s="68"/>
      <c r="J51" s="110" t="s">
        <v>52</v>
      </c>
      <c r="K51" s="109">
        <v>465</v>
      </c>
      <c r="L51" s="44">
        <v>491</v>
      </c>
      <c r="M51" s="44">
        <v>2280</v>
      </c>
      <c r="N51" s="44" t="s">
        <v>464</v>
      </c>
      <c r="O51" s="44" t="s">
        <v>464</v>
      </c>
      <c r="P51" s="44" t="s">
        <v>464</v>
      </c>
      <c r="Q51" s="44">
        <v>7</v>
      </c>
      <c r="R51" s="44">
        <v>201</v>
      </c>
      <c r="S51" s="44">
        <v>14</v>
      </c>
      <c r="X51" s="47"/>
    </row>
    <row r="52" spans="1:24" ht="15" customHeight="1">
      <c r="A52" s="68"/>
      <c r="B52" s="110"/>
      <c r="C52" s="104"/>
      <c r="D52" s="99"/>
      <c r="E52" s="99"/>
      <c r="F52" s="99"/>
      <c r="G52" s="99"/>
      <c r="I52" s="68"/>
      <c r="J52" s="110" t="s">
        <v>53</v>
      </c>
      <c r="K52" s="109">
        <v>1100</v>
      </c>
      <c r="L52" s="44">
        <v>485</v>
      </c>
      <c r="M52" s="44">
        <v>5350</v>
      </c>
      <c r="N52" s="44" t="s">
        <v>464</v>
      </c>
      <c r="O52" s="44" t="s">
        <v>464</v>
      </c>
      <c r="P52" s="44" t="s">
        <v>464</v>
      </c>
      <c r="Q52" s="44">
        <v>29</v>
      </c>
      <c r="R52" s="44">
        <v>172</v>
      </c>
      <c r="S52" s="44">
        <v>50</v>
      </c>
      <c r="X52" s="47"/>
    </row>
    <row r="53" spans="1:24" ht="15" customHeight="1">
      <c r="A53" s="297" t="s">
        <v>227</v>
      </c>
      <c r="B53" s="253"/>
      <c r="C53" s="104"/>
      <c r="D53" s="99"/>
      <c r="E53" s="99"/>
      <c r="F53" s="99"/>
      <c r="G53" s="99"/>
      <c r="I53" s="68"/>
      <c r="J53" s="110" t="s">
        <v>55</v>
      </c>
      <c r="K53" s="109">
        <v>483</v>
      </c>
      <c r="L53" s="44">
        <v>495</v>
      </c>
      <c r="M53" s="44">
        <v>2390</v>
      </c>
      <c r="N53" s="44" t="s">
        <v>464</v>
      </c>
      <c r="O53" s="44" t="s">
        <v>464</v>
      </c>
      <c r="P53" s="44" t="s">
        <v>464</v>
      </c>
      <c r="Q53" s="44">
        <v>11</v>
      </c>
      <c r="R53" s="44">
        <v>281</v>
      </c>
      <c r="S53" s="44">
        <v>31</v>
      </c>
      <c r="X53" s="47"/>
    </row>
    <row r="54" spans="1:24" ht="15" customHeight="1">
      <c r="A54" s="68"/>
      <c r="B54" s="110" t="s">
        <v>228</v>
      </c>
      <c r="C54" s="109">
        <v>989</v>
      </c>
      <c r="D54" s="44">
        <v>894</v>
      </c>
      <c r="E54" s="44">
        <v>1080</v>
      </c>
      <c r="F54" s="44">
        <v>889</v>
      </c>
      <c r="G54" s="44">
        <v>1070</v>
      </c>
      <c r="I54" s="68"/>
      <c r="J54" s="110"/>
      <c r="K54" s="104"/>
      <c r="L54" s="44"/>
      <c r="M54" s="99"/>
      <c r="N54" s="44"/>
      <c r="O54" s="44"/>
      <c r="P54" s="44"/>
      <c r="Q54" s="99"/>
      <c r="R54" s="99"/>
      <c r="S54" s="99"/>
      <c r="X54" s="47"/>
    </row>
    <row r="55" spans="1:24" ht="15" customHeight="1">
      <c r="A55" s="68"/>
      <c r="B55" s="110" t="s">
        <v>229</v>
      </c>
      <c r="C55" s="109">
        <v>1920</v>
      </c>
      <c r="D55" s="44">
        <v>1830</v>
      </c>
      <c r="E55" s="44">
        <v>1660</v>
      </c>
      <c r="F55" s="44">
        <v>1540</v>
      </c>
      <c r="G55" s="44">
        <v>1470</v>
      </c>
      <c r="I55" s="341" t="s">
        <v>56</v>
      </c>
      <c r="J55" s="342"/>
      <c r="K55" s="35">
        <f>SUM(K56:K61)</f>
        <v>2435</v>
      </c>
      <c r="L55" s="36">
        <f>100*M55/K55</f>
        <v>469.69199178644766</v>
      </c>
      <c r="M55" s="36">
        <f>SUM(M56:M61)</f>
        <v>11437</v>
      </c>
      <c r="N55" s="40" t="s">
        <v>469</v>
      </c>
      <c r="O55" s="40" t="s">
        <v>469</v>
      </c>
      <c r="P55" s="40" t="s">
        <v>469</v>
      </c>
      <c r="Q55" s="36">
        <f>SUM(Q56:Q61)</f>
        <v>10</v>
      </c>
      <c r="R55" s="36">
        <f>100*S55/Q55</f>
        <v>200</v>
      </c>
      <c r="S55" s="36">
        <f>SUM(S56:S61)</f>
        <v>20</v>
      </c>
      <c r="X55" s="47"/>
    </row>
    <row r="56" spans="1:24" ht="15" customHeight="1">
      <c r="A56" s="68"/>
      <c r="B56" s="110" t="s">
        <v>230</v>
      </c>
      <c r="C56" s="109">
        <v>4330</v>
      </c>
      <c r="D56" s="44">
        <v>4240</v>
      </c>
      <c r="E56" s="44">
        <v>4570</v>
      </c>
      <c r="F56" s="44">
        <v>4830</v>
      </c>
      <c r="G56" s="44">
        <v>4440</v>
      </c>
      <c r="I56" s="120"/>
      <c r="J56" s="110" t="s">
        <v>57</v>
      </c>
      <c r="K56" s="109">
        <v>342</v>
      </c>
      <c r="L56" s="44">
        <v>465</v>
      </c>
      <c r="M56" s="44">
        <v>1590</v>
      </c>
      <c r="N56" s="44" t="s">
        <v>464</v>
      </c>
      <c r="O56" s="44" t="s">
        <v>464</v>
      </c>
      <c r="P56" s="44" t="s">
        <v>464</v>
      </c>
      <c r="Q56" s="44" t="s">
        <v>196</v>
      </c>
      <c r="R56" s="44" t="s">
        <v>196</v>
      </c>
      <c r="S56" s="44" t="s">
        <v>196</v>
      </c>
      <c r="X56" s="47"/>
    </row>
    <row r="57" spans="1:24" ht="15" customHeight="1">
      <c r="A57" s="68"/>
      <c r="B57" s="110" t="s">
        <v>231</v>
      </c>
      <c r="C57" s="109">
        <v>134</v>
      </c>
      <c r="D57" s="44">
        <v>139</v>
      </c>
      <c r="E57" s="44">
        <v>145</v>
      </c>
      <c r="F57" s="44">
        <v>114</v>
      </c>
      <c r="G57" s="44">
        <v>138</v>
      </c>
      <c r="I57" s="120"/>
      <c r="J57" s="110" t="s">
        <v>58</v>
      </c>
      <c r="K57" s="109">
        <v>306</v>
      </c>
      <c r="L57" s="44">
        <v>476</v>
      </c>
      <c r="M57" s="44">
        <v>1460</v>
      </c>
      <c r="N57" s="44" t="s">
        <v>464</v>
      </c>
      <c r="O57" s="44" t="s">
        <v>464</v>
      </c>
      <c r="P57" s="44" t="s">
        <v>464</v>
      </c>
      <c r="Q57" s="44" t="s">
        <v>196</v>
      </c>
      <c r="R57" s="44" t="s">
        <v>196</v>
      </c>
      <c r="S57" s="44" t="s">
        <v>196</v>
      </c>
      <c r="X57" s="47"/>
    </row>
    <row r="58" spans="1:24" ht="15" customHeight="1">
      <c r="A58" s="68"/>
      <c r="B58" s="110" t="s">
        <v>232</v>
      </c>
      <c r="C58" s="109">
        <v>302</v>
      </c>
      <c r="D58" s="44">
        <v>289</v>
      </c>
      <c r="E58" s="44">
        <v>321</v>
      </c>
      <c r="F58" s="44">
        <v>275</v>
      </c>
      <c r="G58" s="44">
        <v>277</v>
      </c>
      <c r="I58" s="120"/>
      <c r="J58" s="110" t="s">
        <v>59</v>
      </c>
      <c r="K58" s="109">
        <v>621</v>
      </c>
      <c r="L58" s="44">
        <v>472</v>
      </c>
      <c r="M58" s="44">
        <v>2930</v>
      </c>
      <c r="N58" s="44" t="s">
        <v>464</v>
      </c>
      <c r="O58" s="44" t="s">
        <v>464</v>
      </c>
      <c r="P58" s="44" t="s">
        <v>464</v>
      </c>
      <c r="Q58" s="44">
        <v>6</v>
      </c>
      <c r="R58" s="44">
        <v>159</v>
      </c>
      <c r="S58" s="44">
        <v>10</v>
      </c>
      <c r="X58" s="47"/>
    </row>
    <row r="59" spans="1:24" ht="15" customHeight="1">
      <c r="A59" s="68"/>
      <c r="B59" s="110" t="s">
        <v>233</v>
      </c>
      <c r="C59" s="109">
        <v>1220</v>
      </c>
      <c r="D59" s="44">
        <v>1320</v>
      </c>
      <c r="E59" s="44">
        <v>1270</v>
      </c>
      <c r="F59" s="44">
        <v>1200</v>
      </c>
      <c r="G59" s="44">
        <v>1480</v>
      </c>
      <c r="I59" s="120"/>
      <c r="J59" s="110" t="s">
        <v>60</v>
      </c>
      <c r="K59" s="109">
        <v>590</v>
      </c>
      <c r="L59" s="44">
        <v>472</v>
      </c>
      <c r="M59" s="44">
        <v>2790</v>
      </c>
      <c r="N59" s="44" t="s">
        <v>464</v>
      </c>
      <c r="O59" s="44" t="s">
        <v>464</v>
      </c>
      <c r="P59" s="44" t="s">
        <v>464</v>
      </c>
      <c r="Q59" s="44">
        <v>4</v>
      </c>
      <c r="R59" s="44">
        <v>244</v>
      </c>
      <c r="S59" s="44">
        <v>10</v>
      </c>
      <c r="X59" s="47"/>
    </row>
    <row r="60" spans="1:24" ht="15" customHeight="1">
      <c r="A60" s="68"/>
      <c r="B60" s="110" t="s">
        <v>234</v>
      </c>
      <c r="C60" s="109">
        <v>154</v>
      </c>
      <c r="D60" s="44">
        <v>189</v>
      </c>
      <c r="E60" s="44">
        <v>201</v>
      </c>
      <c r="F60" s="44">
        <v>197</v>
      </c>
      <c r="G60" s="44">
        <v>136</v>
      </c>
      <c r="I60" s="120"/>
      <c r="J60" s="110" t="s">
        <v>61</v>
      </c>
      <c r="K60" s="109">
        <v>375</v>
      </c>
      <c r="L60" s="44">
        <v>455</v>
      </c>
      <c r="M60" s="44">
        <v>1710</v>
      </c>
      <c r="N60" s="44" t="s">
        <v>465</v>
      </c>
      <c r="O60" s="44" t="s">
        <v>466</v>
      </c>
      <c r="P60" s="44" t="s">
        <v>466</v>
      </c>
      <c r="Q60" s="44" t="s">
        <v>467</v>
      </c>
      <c r="R60" s="44" t="s">
        <v>465</v>
      </c>
      <c r="S60" s="44" t="s">
        <v>465</v>
      </c>
      <c r="X60" s="47"/>
    </row>
    <row r="61" spans="1:24" ht="15" customHeight="1">
      <c r="A61" s="68"/>
      <c r="B61" s="110" t="s">
        <v>235</v>
      </c>
      <c r="C61" s="109">
        <v>193</v>
      </c>
      <c r="D61" s="44">
        <v>184</v>
      </c>
      <c r="E61" s="44">
        <v>165</v>
      </c>
      <c r="F61" s="44">
        <v>132</v>
      </c>
      <c r="G61" s="44">
        <v>164</v>
      </c>
      <c r="I61" s="120"/>
      <c r="J61" s="110" t="s">
        <v>62</v>
      </c>
      <c r="K61" s="109">
        <v>201</v>
      </c>
      <c r="L61" s="44">
        <v>476</v>
      </c>
      <c r="M61" s="44">
        <v>957</v>
      </c>
      <c r="N61" s="44" t="s">
        <v>467</v>
      </c>
      <c r="O61" s="44" t="s">
        <v>467</v>
      </c>
      <c r="P61" s="44" t="s">
        <v>467</v>
      </c>
      <c r="Q61" s="44" t="s">
        <v>196</v>
      </c>
      <c r="R61" s="44" t="s">
        <v>196</v>
      </c>
      <c r="S61" s="44" t="s">
        <v>196</v>
      </c>
      <c r="X61" s="47"/>
    </row>
    <row r="62" spans="1:24" ht="15" customHeight="1">
      <c r="A62" s="68"/>
      <c r="B62" s="110"/>
      <c r="C62" s="104"/>
      <c r="D62" s="99"/>
      <c r="E62" s="99"/>
      <c r="F62" s="99"/>
      <c r="G62" s="99"/>
      <c r="I62" s="120"/>
      <c r="J62" s="110"/>
      <c r="K62" s="104"/>
      <c r="L62" s="44"/>
      <c r="M62" s="99"/>
      <c r="N62" s="44"/>
      <c r="O62" s="44"/>
      <c r="P62" s="44"/>
      <c r="Q62" s="99"/>
      <c r="R62" s="99"/>
      <c r="S62" s="99"/>
      <c r="X62" s="47"/>
    </row>
    <row r="63" spans="1:24" ht="15" customHeight="1">
      <c r="A63" s="68"/>
      <c r="B63" s="110"/>
      <c r="C63" s="104"/>
      <c r="D63" s="99"/>
      <c r="E63" s="99"/>
      <c r="F63" s="99"/>
      <c r="G63" s="99"/>
      <c r="I63" s="341" t="s">
        <v>63</v>
      </c>
      <c r="J63" s="342"/>
      <c r="K63" s="35">
        <f>SUM(K64:K67)</f>
        <v>2120</v>
      </c>
      <c r="L63" s="36">
        <f>100*M63/K63</f>
        <v>443.8679245283019</v>
      </c>
      <c r="M63" s="36">
        <f>SUM(M64:M67)</f>
        <v>9410</v>
      </c>
      <c r="N63" s="44" t="s">
        <v>467</v>
      </c>
      <c r="O63" s="44" t="s">
        <v>465</v>
      </c>
      <c r="P63" s="44" t="s">
        <v>468</v>
      </c>
      <c r="Q63" s="44" t="s">
        <v>468</v>
      </c>
      <c r="R63" s="44" t="s">
        <v>467</v>
      </c>
      <c r="S63" s="44" t="s">
        <v>466</v>
      </c>
      <c r="X63" s="47"/>
    </row>
    <row r="64" spans="1:24" ht="15" customHeight="1">
      <c r="A64" s="297" t="s">
        <v>236</v>
      </c>
      <c r="B64" s="253"/>
      <c r="C64" s="104"/>
      <c r="D64" s="99"/>
      <c r="E64" s="99"/>
      <c r="F64" s="99"/>
      <c r="G64" s="99"/>
      <c r="I64" s="120"/>
      <c r="J64" s="110" t="s">
        <v>67</v>
      </c>
      <c r="K64" s="109">
        <v>704</v>
      </c>
      <c r="L64" s="44">
        <v>445</v>
      </c>
      <c r="M64" s="44">
        <v>3130</v>
      </c>
      <c r="N64" s="44" t="s">
        <v>466</v>
      </c>
      <c r="O64" s="44" t="s">
        <v>467</v>
      </c>
      <c r="P64" s="44" t="s">
        <v>469</v>
      </c>
      <c r="Q64" s="44" t="s">
        <v>464</v>
      </c>
      <c r="R64" s="44" t="s">
        <v>464</v>
      </c>
      <c r="S64" s="44" t="s">
        <v>464</v>
      </c>
      <c r="T64" s="120"/>
      <c r="U64" s="120"/>
      <c r="V64" s="120"/>
      <c r="X64" s="47"/>
    </row>
    <row r="65" spans="1:24" ht="15" customHeight="1">
      <c r="A65" s="68"/>
      <c r="B65" s="110" t="s">
        <v>237</v>
      </c>
      <c r="C65" s="109">
        <v>939</v>
      </c>
      <c r="D65" s="44">
        <v>904</v>
      </c>
      <c r="E65" s="44">
        <v>894</v>
      </c>
      <c r="F65" s="44">
        <v>738</v>
      </c>
      <c r="G65" s="44">
        <v>717</v>
      </c>
      <c r="I65" s="120"/>
      <c r="J65" s="110" t="s">
        <v>70</v>
      </c>
      <c r="K65" s="109">
        <v>542</v>
      </c>
      <c r="L65" s="44">
        <v>456</v>
      </c>
      <c r="M65" s="44">
        <v>2470</v>
      </c>
      <c r="N65" s="44" t="s">
        <v>464</v>
      </c>
      <c r="O65" s="44" t="s">
        <v>470</v>
      </c>
      <c r="P65" s="44" t="s">
        <v>195</v>
      </c>
      <c r="Q65" s="44" t="s">
        <v>464</v>
      </c>
      <c r="R65" s="44" t="s">
        <v>464</v>
      </c>
      <c r="S65" s="44" t="s">
        <v>195</v>
      </c>
      <c r="X65" s="47"/>
    </row>
    <row r="66" spans="1:24" ht="15" customHeight="1">
      <c r="A66" s="97"/>
      <c r="B66" s="121" t="s">
        <v>238</v>
      </c>
      <c r="C66" s="109">
        <v>10</v>
      </c>
      <c r="D66" s="44" t="s">
        <v>194</v>
      </c>
      <c r="E66" s="44" t="s">
        <v>194</v>
      </c>
      <c r="F66" s="44" t="s">
        <v>194</v>
      </c>
      <c r="G66" s="44" t="s">
        <v>194</v>
      </c>
      <c r="I66" s="120"/>
      <c r="J66" s="110" t="s">
        <v>71</v>
      </c>
      <c r="K66" s="109">
        <v>391</v>
      </c>
      <c r="L66" s="44">
        <v>443</v>
      </c>
      <c r="M66" s="44">
        <v>1730</v>
      </c>
      <c r="N66" s="44" t="s">
        <v>470</v>
      </c>
      <c r="O66" s="44" t="s">
        <v>470</v>
      </c>
      <c r="P66" s="44" t="s">
        <v>195</v>
      </c>
      <c r="Q66" s="44" t="s">
        <v>195</v>
      </c>
      <c r="R66" s="44" t="s">
        <v>469</v>
      </c>
      <c r="S66" s="44" t="s">
        <v>195</v>
      </c>
      <c r="X66" s="47"/>
    </row>
    <row r="67" spans="1:24" ht="15" customHeight="1">
      <c r="A67" s="4" t="s">
        <v>239</v>
      </c>
      <c r="C67" s="122"/>
      <c r="D67" s="122"/>
      <c r="E67" s="122"/>
      <c r="F67" s="122"/>
      <c r="G67" s="122"/>
      <c r="I67" s="120"/>
      <c r="J67" s="110" t="s">
        <v>72</v>
      </c>
      <c r="K67" s="109">
        <v>483</v>
      </c>
      <c r="L67" s="44">
        <v>430</v>
      </c>
      <c r="M67" s="44">
        <v>2080</v>
      </c>
      <c r="N67" s="44" t="s">
        <v>471</v>
      </c>
      <c r="O67" s="44" t="s">
        <v>471</v>
      </c>
      <c r="P67" s="44" t="s">
        <v>471</v>
      </c>
      <c r="Q67" s="44" t="s">
        <v>471</v>
      </c>
      <c r="R67" s="44" t="s">
        <v>471</v>
      </c>
      <c r="S67" s="44" t="s">
        <v>471</v>
      </c>
      <c r="X67" s="47"/>
    </row>
    <row r="68" spans="1:24" ht="15" customHeight="1">
      <c r="A68" s="4" t="s">
        <v>240</v>
      </c>
      <c r="I68" s="120"/>
      <c r="J68" s="110"/>
      <c r="K68" s="104"/>
      <c r="L68" s="99"/>
      <c r="M68" s="99"/>
      <c r="N68" s="44"/>
      <c r="O68" s="44"/>
      <c r="P68" s="44"/>
      <c r="Q68" s="99"/>
      <c r="R68" s="99"/>
      <c r="S68" s="99"/>
      <c r="X68" s="47"/>
    </row>
    <row r="69" spans="1:24" ht="15" customHeight="1">
      <c r="A69" s="4" t="s">
        <v>241</v>
      </c>
      <c r="I69" s="341" t="s">
        <v>73</v>
      </c>
      <c r="J69" s="342"/>
      <c r="K69" s="35">
        <f>SUM(K70)</f>
        <v>216</v>
      </c>
      <c r="L69" s="36">
        <f>100*M69/K69</f>
        <v>444.9074074074074</v>
      </c>
      <c r="M69" s="36">
        <f>SUM(M70)</f>
        <v>961</v>
      </c>
      <c r="N69" s="40" t="s">
        <v>469</v>
      </c>
      <c r="O69" s="40" t="s">
        <v>469</v>
      </c>
      <c r="P69" s="40" t="s">
        <v>469</v>
      </c>
      <c r="Q69" s="36">
        <f>SUM(Q70)</f>
        <v>7</v>
      </c>
      <c r="R69" s="36">
        <v>413</v>
      </c>
      <c r="S69" s="36">
        <f>SUM(S70)</f>
        <v>29</v>
      </c>
      <c r="X69" s="47"/>
    </row>
    <row r="70" spans="9:27" ht="15" customHeight="1">
      <c r="I70" s="123"/>
      <c r="J70" s="121" t="s">
        <v>74</v>
      </c>
      <c r="K70" s="124">
        <v>216</v>
      </c>
      <c r="L70" s="79">
        <v>445</v>
      </c>
      <c r="M70" s="79">
        <v>961</v>
      </c>
      <c r="N70" s="227" t="s">
        <v>195</v>
      </c>
      <c r="O70" s="227" t="s">
        <v>195</v>
      </c>
      <c r="P70" s="227" t="s">
        <v>195</v>
      </c>
      <c r="Q70" s="79">
        <v>7</v>
      </c>
      <c r="R70" s="79">
        <v>413</v>
      </c>
      <c r="S70" s="79">
        <v>29</v>
      </c>
      <c r="T70" s="120"/>
      <c r="U70" s="120"/>
      <c r="V70" s="120"/>
      <c r="W70" s="120"/>
      <c r="X70" s="47"/>
      <c r="Y70" s="120"/>
      <c r="Z70" s="120"/>
      <c r="AA70" s="120"/>
    </row>
    <row r="71" spans="9:24" ht="15" customHeight="1">
      <c r="I71" s="4" t="s">
        <v>242</v>
      </c>
      <c r="X71" s="47"/>
    </row>
    <row r="72" spans="9:24" ht="15" customHeight="1">
      <c r="I72" s="4" t="s">
        <v>243</v>
      </c>
      <c r="K72" s="117"/>
      <c r="L72" s="117"/>
      <c r="M72" s="117"/>
      <c r="N72" s="117"/>
      <c r="O72" s="117"/>
      <c r="P72" s="117"/>
      <c r="Q72" s="117"/>
      <c r="R72" s="117"/>
      <c r="S72" s="117"/>
      <c r="X72" s="47"/>
    </row>
    <row r="73" ht="14.25">
      <c r="X73" s="47"/>
    </row>
    <row r="74" ht="14.25">
      <c r="X74" s="47"/>
    </row>
    <row r="75" ht="14.25">
      <c r="X75" s="47"/>
    </row>
    <row r="76" ht="14.25">
      <c r="X76" s="47"/>
    </row>
    <row r="77" ht="14.25">
      <c r="X77" s="47"/>
    </row>
    <row r="78" ht="14.25">
      <c r="X78" s="47"/>
    </row>
  </sheetData>
  <sheetProtection/>
  <mergeCells count="44">
    <mergeCell ref="I42:J42"/>
    <mergeCell ref="I49:J49"/>
    <mergeCell ref="I69:J69"/>
    <mergeCell ref="A53:B53"/>
    <mergeCell ref="I55:J55"/>
    <mergeCell ref="I63:J63"/>
    <mergeCell ref="A64:B64"/>
    <mergeCell ref="I20:J20"/>
    <mergeCell ref="I21:J21"/>
    <mergeCell ref="A23:B23"/>
    <mergeCell ref="I23:J23"/>
    <mergeCell ref="I26:J26"/>
    <mergeCell ref="I32:J32"/>
    <mergeCell ref="I15:J15"/>
    <mergeCell ref="I16:J16"/>
    <mergeCell ref="I17:J17"/>
    <mergeCell ref="A18:B18"/>
    <mergeCell ref="I18:J18"/>
    <mergeCell ref="I19:J19"/>
    <mergeCell ref="I9:J9"/>
    <mergeCell ref="I10:J10"/>
    <mergeCell ref="I11:J11"/>
    <mergeCell ref="I12:J12"/>
    <mergeCell ref="A13:B13"/>
    <mergeCell ref="I14:J14"/>
    <mergeCell ref="Q5:Q6"/>
    <mergeCell ref="R5:R6"/>
    <mergeCell ref="S5:S6"/>
    <mergeCell ref="A8:B8"/>
    <mergeCell ref="I8:J8"/>
    <mergeCell ref="M5:M6"/>
    <mergeCell ref="N5:N6"/>
    <mergeCell ref="O5:O6"/>
    <mergeCell ref="P5:P6"/>
    <mergeCell ref="A2:G2"/>
    <mergeCell ref="I2:S2"/>
    <mergeCell ref="A4:B4"/>
    <mergeCell ref="I4:J6"/>
    <mergeCell ref="K4:M4"/>
    <mergeCell ref="N4:P4"/>
    <mergeCell ref="Q4:S4"/>
    <mergeCell ref="A5:B5"/>
    <mergeCell ref="K5:K6"/>
    <mergeCell ref="L5:L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75" zoomScaleNormal="75" zoomScalePageLayoutView="0" workbookViewId="0" topLeftCell="D1">
      <selection activeCell="U1" sqref="U1"/>
    </sheetView>
  </sheetViews>
  <sheetFormatPr defaultColWidth="10.59765625" defaultRowHeight="15"/>
  <cols>
    <col min="1" max="1" width="13.3984375" style="4" customWidth="1"/>
    <col min="2" max="8" width="13.59765625" style="4" customWidth="1"/>
    <col min="9" max="9" width="5.09765625" style="4" customWidth="1"/>
    <col min="10" max="10" width="2.59765625" style="4" customWidth="1"/>
    <col min="11" max="11" width="9.59765625" style="4" customWidth="1"/>
    <col min="12" max="21" width="10.59765625" style="4" customWidth="1"/>
    <col min="22" max="16384" width="10.59765625" style="4" customWidth="1"/>
  </cols>
  <sheetData>
    <row r="1" spans="1:21" s="2" customFormat="1" ht="19.5" customHeight="1">
      <c r="A1" s="1" t="s">
        <v>293</v>
      </c>
      <c r="U1" s="3" t="s">
        <v>294</v>
      </c>
    </row>
    <row r="2" spans="1:21" ht="19.5" customHeight="1">
      <c r="A2" s="260" t="s">
        <v>295</v>
      </c>
      <c r="B2" s="260"/>
      <c r="C2" s="260"/>
      <c r="D2" s="260"/>
      <c r="E2" s="260"/>
      <c r="F2" s="260"/>
      <c r="G2" s="60"/>
      <c r="H2" s="6"/>
      <c r="I2" s="6"/>
      <c r="K2" s="81"/>
      <c r="L2" s="205" t="s">
        <v>440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ht="18" customHeight="1" thickBot="1">
      <c r="A3" s="126"/>
      <c r="B3" s="126"/>
      <c r="C3" s="6"/>
      <c r="D3" s="6"/>
      <c r="E3" s="6"/>
      <c r="F3" s="6"/>
      <c r="G3" s="6"/>
      <c r="H3" s="6"/>
      <c r="I3" s="6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263</v>
      </c>
    </row>
    <row r="4" spans="1:21" ht="15" customHeight="1">
      <c r="A4" s="254" t="s">
        <v>264</v>
      </c>
      <c r="B4" s="276" t="s">
        <v>265</v>
      </c>
      <c r="C4" s="276" t="s">
        <v>266</v>
      </c>
      <c r="D4" s="276" t="s">
        <v>267</v>
      </c>
      <c r="E4" s="276" t="s">
        <v>268</v>
      </c>
      <c r="F4" s="262" t="s">
        <v>269</v>
      </c>
      <c r="G4" s="7"/>
      <c r="H4" s="6"/>
      <c r="I4" s="6"/>
      <c r="J4" s="270" t="s">
        <v>296</v>
      </c>
      <c r="K4" s="271"/>
      <c r="L4" s="259" t="s">
        <v>270</v>
      </c>
      <c r="M4" s="281"/>
      <c r="N4" s="281"/>
      <c r="O4" s="282"/>
      <c r="P4" s="302" t="s">
        <v>271</v>
      </c>
      <c r="Q4" s="61" t="s">
        <v>272</v>
      </c>
      <c r="R4" s="302" t="s">
        <v>273</v>
      </c>
      <c r="S4" s="276" t="s">
        <v>274</v>
      </c>
      <c r="T4" s="302" t="s">
        <v>275</v>
      </c>
      <c r="U4" s="345" t="s">
        <v>276</v>
      </c>
    </row>
    <row r="5" spans="1:21" ht="15" customHeight="1">
      <c r="A5" s="343"/>
      <c r="B5" s="344"/>
      <c r="C5" s="344"/>
      <c r="D5" s="344"/>
      <c r="E5" s="344"/>
      <c r="F5" s="283"/>
      <c r="G5" s="7"/>
      <c r="H5" s="6"/>
      <c r="I5" s="6"/>
      <c r="J5" s="274"/>
      <c r="K5" s="275"/>
      <c r="L5" s="23" t="s">
        <v>277</v>
      </c>
      <c r="M5" s="23" t="s">
        <v>278</v>
      </c>
      <c r="N5" s="23" t="s">
        <v>279</v>
      </c>
      <c r="O5" s="23" t="s">
        <v>280</v>
      </c>
      <c r="P5" s="291"/>
      <c r="Q5" s="128" t="s">
        <v>441</v>
      </c>
      <c r="R5" s="291"/>
      <c r="S5" s="269"/>
      <c r="T5" s="291"/>
      <c r="U5" s="346"/>
    </row>
    <row r="6" spans="1:23" ht="15" customHeight="1">
      <c r="A6" s="255"/>
      <c r="B6" s="129" t="s">
        <v>281</v>
      </c>
      <c r="C6" s="129" t="s">
        <v>281</v>
      </c>
      <c r="D6" s="129" t="s">
        <v>281</v>
      </c>
      <c r="E6" s="129" t="s">
        <v>282</v>
      </c>
      <c r="F6" s="130" t="s">
        <v>282</v>
      </c>
      <c r="G6" s="22"/>
      <c r="H6" s="6"/>
      <c r="I6" s="6"/>
      <c r="J6" s="279" t="s">
        <v>10</v>
      </c>
      <c r="K6" s="288"/>
      <c r="L6" s="237">
        <f>SUM(L8:L17,L20,L26,L36,L43,L49,L57,L63)</f>
        <v>15071</v>
      </c>
      <c r="M6" s="238">
        <f aca="true" t="shared" si="0" ref="M6:U6">SUM(M8:M17,M20,M26,M36,M43,M49,M57,M63)</f>
        <v>4680</v>
      </c>
      <c r="N6" s="238">
        <f t="shared" si="0"/>
        <v>12500</v>
      </c>
      <c r="O6" s="238">
        <f t="shared" si="0"/>
        <v>1965</v>
      </c>
      <c r="P6" s="238">
        <f t="shared" si="0"/>
        <v>18864</v>
      </c>
      <c r="Q6" s="238">
        <f t="shared" si="0"/>
        <v>278</v>
      </c>
      <c r="R6" s="238">
        <f t="shared" si="0"/>
        <v>20670</v>
      </c>
      <c r="S6" s="238">
        <f t="shared" si="0"/>
        <v>5389</v>
      </c>
      <c r="T6" s="238">
        <f t="shared" si="0"/>
        <v>17962</v>
      </c>
      <c r="U6" s="238">
        <f t="shared" si="0"/>
        <v>13775</v>
      </c>
      <c r="V6" s="50"/>
      <c r="W6" s="50"/>
    </row>
    <row r="7" spans="1:23" ht="15" customHeight="1">
      <c r="A7" s="59" t="s">
        <v>439</v>
      </c>
      <c r="B7" s="101">
        <v>6520</v>
      </c>
      <c r="C7" s="102">
        <v>4560</v>
      </c>
      <c r="D7" s="102">
        <v>44300</v>
      </c>
      <c r="E7" s="102">
        <v>2213</v>
      </c>
      <c r="F7" s="102" t="s">
        <v>283</v>
      </c>
      <c r="G7" s="22"/>
      <c r="H7" s="6"/>
      <c r="I7" s="6"/>
      <c r="J7" s="347"/>
      <c r="K7" s="348"/>
      <c r="L7" s="26"/>
      <c r="M7" s="27"/>
      <c r="N7" s="27"/>
      <c r="O7" s="27"/>
      <c r="P7" s="27"/>
      <c r="Q7" s="27"/>
      <c r="R7" s="27"/>
      <c r="S7" s="27"/>
      <c r="T7" s="27"/>
      <c r="U7" s="27"/>
      <c r="V7" s="50"/>
      <c r="W7" s="50"/>
    </row>
    <row r="8" spans="1:23" ht="15" customHeight="1">
      <c r="A8" s="127"/>
      <c r="B8" s="104"/>
      <c r="C8" s="99"/>
      <c r="D8" s="99"/>
      <c r="E8" s="99"/>
      <c r="F8" s="99"/>
      <c r="G8" s="22"/>
      <c r="H8" s="6"/>
      <c r="I8" s="6"/>
      <c r="J8" s="252" t="s">
        <v>11</v>
      </c>
      <c r="K8" s="278"/>
      <c r="L8" s="35">
        <v>822</v>
      </c>
      <c r="M8" s="36">
        <v>794</v>
      </c>
      <c r="N8" s="36">
        <v>2012</v>
      </c>
      <c r="O8" s="36">
        <v>229</v>
      </c>
      <c r="P8" s="36">
        <v>1955</v>
      </c>
      <c r="Q8" s="36">
        <v>96</v>
      </c>
      <c r="R8" s="36">
        <v>2367</v>
      </c>
      <c r="S8" s="36">
        <v>180</v>
      </c>
      <c r="T8" s="36">
        <v>2325</v>
      </c>
      <c r="U8" s="36">
        <v>1920</v>
      </c>
      <c r="V8" s="50"/>
      <c r="W8" s="50"/>
    </row>
    <row r="9" spans="1:23" ht="15" customHeight="1">
      <c r="A9" s="19">
        <v>12</v>
      </c>
      <c r="B9" s="109">
        <v>6300</v>
      </c>
      <c r="C9" s="44">
        <v>4160</v>
      </c>
      <c r="D9" s="44">
        <v>41600</v>
      </c>
      <c r="E9" s="44">
        <v>2191</v>
      </c>
      <c r="F9" s="44" t="s">
        <v>196</v>
      </c>
      <c r="G9" s="22"/>
      <c r="H9" s="6"/>
      <c r="I9" s="6"/>
      <c r="J9" s="252" t="s">
        <v>12</v>
      </c>
      <c r="K9" s="278"/>
      <c r="L9" s="35">
        <v>1395</v>
      </c>
      <c r="M9" s="36">
        <v>198</v>
      </c>
      <c r="N9" s="36">
        <v>321</v>
      </c>
      <c r="O9" s="36">
        <v>21</v>
      </c>
      <c r="P9" s="36">
        <v>914</v>
      </c>
      <c r="Q9" s="36">
        <v>4</v>
      </c>
      <c r="R9" s="36">
        <v>1228</v>
      </c>
      <c r="S9" s="36">
        <v>361</v>
      </c>
      <c r="T9" s="36">
        <v>1022</v>
      </c>
      <c r="U9" s="36">
        <v>1069</v>
      </c>
      <c r="V9" s="50"/>
      <c r="W9" s="50"/>
    </row>
    <row r="10" spans="1:23" ht="15" customHeight="1">
      <c r="A10" s="127"/>
      <c r="B10" s="104"/>
      <c r="C10" s="99"/>
      <c r="D10" s="99"/>
      <c r="E10" s="99"/>
      <c r="F10" s="99"/>
      <c r="G10" s="34"/>
      <c r="H10" s="6"/>
      <c r="I10" s="6"/>
      <c r="J10" s="252" t="s">
        <v>13</v>
      </c>
      <c r="K10" s="278"/>
      <c r="L10" s="35">
        <v>596</v>
      </c>
      <c r="M10" s="36">
        <v>309</v>
      </c>
      <c r="N10" s="36">
        <v>1229</v>
      </c>
      <c r="O10" s="36">
        <v>198</v>
      </c>
      <c r="P10" s="36">
        <v>1299</v>
      </c>
      <c r="Q10" s="36">
        <v>8</v>
      </c>
      <c r="R10" s="36">
        <v>1506</v>
      </c>
      <c r="S10" s="36">
        <v>63</v>
      </c>
      <c r="T10" s="36">
        <v>1504</v>
      </c>
      <c r="U10" s="36">
        <v>1135</v>
      </c>
      <c r="V10" s="50"/>
      <c r="W10" s="50"/>
    </row>
    <row r="11" spans="1:23" ht="15" customHeight="1">
      <c r="A11" s="19">
        <v>13</v>
      </c>
      <c r="B11" s="109">
        <v>6070</v>
      </c>
      <c r="C11" s="44">
        <v>4180</v>
      </c>
      <c r="D11" s="44">
        <v>39800</v>
      </c>
      <c r="E11" s="44">
        <v>2190</v>
      </c>
      <c r="F11" s="44" t="s">
        <v>283</v>
      </c>
      <c r="G11" s="21"/>
      <c r="H11" s="6"/>
      <c r="I11" s="6"/>
      <c r="J11" s="252" t="s">
        <v>15</v>
      </c>
      <c r="K11" s="278"/>
      <c r="L11" s="35">
        <v>1144</v>
      </c>
      <c r="M11" s="36">
        <v>242</v>
      </c>
      <c r="N11" s="36">
        <v>245</v>
      </c>
      <c r="O11" s="36">
        <v>25</v>
      </c>
      <c r="P11" s="36">
        <v>941</v>
      </c>
      <c r="Q11" s="36">
        <v>2</v>
      </c>
      <c r="R11" s="36">
        <v>979</v>
      </c>
      <c r="S11" s="36">
        <v>673</v>
      </c>
      <c r="T11" s="36">
        <v>591</v>
      </c>
      <c r="U11" s="36">
        <v>583</v>
      </c>
      <c r="V11" s="50"/>
      <c r="W11" s="50"/>
    </row>
    <row r="12" spans="1:23" ht="15" customHeight="1">
      <c r="A12" s="127"/>
      <c r="B12" s="104"/>
      <c r="C12" s="99"/>
      <c r="D12" s="99"/>
      <c r="E12" s="99"/>
      <c r="F12" s="99"/>
      <c r="G12" s="68"/>
      <c r="H12" s="6"/>
      <c r="I12" s="6"/>
      <c r="J12" s="252" t="s">
        <v>16</v>
      </c>
      <c r="K12" s="278"/>
      <c r="L12" s="35">
        <v>1373</v>
      </c>
      <c r="M12" s="36">
        <v>342</v>
      </c>
      <c r="N12" s="36">
        <v>388</v>
      </c>
      <c r="O12" s="36">
        <v>75</v>
      </c>
      <c r="P12" s="36">
        <v>1029</v>
      </c>
      <c r="Q12" s="36">
        <v>13</v>
      </c>
      <c r="R12" s="36">
        <v>1147</v>
      </c>
      <c r="S12" s="36">
        <v>892</v>
      </c>
      <c r="T12" s="36">
        <v>604</v>
      </c>
      <c r="U12" s="36">
        <v>478</v>
      </c>
      <c r="V12" s="50"/>
      <c r="W12" s="50"/>
    </row>
    <row r="13" spans="1:23" ht="15" customHeight="1">
      <c r="A13" s="131">
        <v>14</v>
      </c>
      <c r="B13" s="109">
        <v>5990</v>
      </c>
      <c r="C13" s="44">
        <v>4000</v>
      </c>
      <c r="D13" s="44">
        <v>37900</v>
      </c>
      <c r="E13" s="44">
        <v>1836</v>
      </c>
      <c r="F13" s="44" t="s">
        <v>283</v>
      </c>
      <c r="G13" s="21"/>
      <c r="H13" s="6"/>
      <c r="I13" s="6"/>
      <c r="J13" s="252" t="s">
        <v>17</v>
      </c>
      <c r="K13" s="278"/>
      <c r="L13" s="35">
        <v>425</v>
      </c>
      <c r="M13" s="36">
        <v>151</v>
      </c>
      <c r="N13" s="36">
        <v>936</v>
      </c>
      <c r="O13" s="36">
        <v>205</v>
      </c>
      <c r="P13" s="36">
        <v>1022</v>
      </c>
      <c r="Q13" s="36">
        <v>35</v>
      </c>
      <c r="R13" s="36">
        <v>1061</v>
      </c>
      <c r="S13" s="36">
        <v>29</v>
      </c>
      <c r="T13" s="36">
        <v>1084</v>
      </c>
      <c r="U13" s="36">
        <v>994</v>
      </c>
      <c r="V13" s="50"/>
      <c r="W13" s="50"/>
    </row>
    <row r="14" spans="1:23" ht="15" customHeight="1">
      <c r="A14" s="127"/>
      <c r="B14" s="104"/>
      <c r="C14" s="99"/>
      <c r="D14" s="99"/>
      <c r="E14" s="99"/>
      <c r="F14" s="99"/>
      <c r="G14" s="21"/>
      <c r="H14" s="6"/>
      <c r="I14" s="6"/>
      <c r="J14" s="252" t="s">
        <v>18</v>
      </c>
      <c r="K14" s="278"/>
      <c r="L14" s="35">
        <v>733</v>
      </c>
      <c r="M14" s="36">
        <v>196</v>
      </c>
      <c r="N14" s="36">
        <v>671</v>
      </c>
      <c r="O14" s="36">
        <v>48</v>
      </c>
      <c r="P14" s="36">
        <v>885</v>
      </c>
      <c r="Q14" s="36">
        <v>11</v>
      </c>
      <c r="R14" s="36">
        <v>1030</v>
      </c>
      <c r="S14" s="36">
        <v>104</v>
      </c>
      <c r="T14" s="36">
        <v>992</v>
      </c>
      <c r="U14" s="36">
        <v>765</v>
      </c>
      <c r="V14" s="50"/>
      <c r="W14" s="50"/>
    </row>
    <row r="15" spans="1:23" ht="15" customHeight="1">
      <c r="A15" s="202">
        <v>15</v>
      </c>
      <c r="B15" s="213">
        <v>6050</v>
      </c>
      <c r="C15" s="214">
        <v>3930</v>
      </c>
      <c r="D15" s="214">
        <v>37500</v>
      </c>
      <c r="E15" s="214">
        <v>1628</v>
      </c>
      <c r="F15" s="214" t="s">
        <v>283</v>
      </c>
      <c r="G15" s="21"/>
      <c r="H15" s="6"/>
      <c r="I15" s="6"/>
      <c r="J15" s="252" t="s">
        <v>19</v>
      </c>
      <c r="K15" s="278"/>
      <c r="L15" s="35">
        <v>209</v>
      </c>
      <c r="M15" s="36">
        <v>126</v>
      </c>
      <c r="N15" s="36">
        <v>930</v>
      </c>
      <c r="O15" s="36">
        <v>292</v>
      </c>
      <c r="P15" s="36">
        <v>1250</v>
      </c>
      <c r="Q15" s="36">
        <v>18</v>
      </c>
      <c r="R15" s="36">
        <v>1064</v>
      </c>
      <c r="S15" s="36">
        <v>15</v>
      </c>
      <c r="T15" s="36">
        <v>872</v>
      </c>
      <c r="U15" s="36">
        <v>307</v>
      </c>
      <c r="V15" s="50"/>
      <c r="W15" s="50"/>
    </row>
    <row r="16" spans="1:23" ht="15" customHeight="1">
      <c r="A16" s="228" t="s">
        <v>284</v>
      </c>
      <c r="B16" s="6"/>
      <c r="C16" s="6"/>
      <c r="D16" s="6"/>
      <c r="E16" s="6"/>
      <c r="F16" s="6"/>
      <c r="G16" s="68"/>
      <c r="I16" s="6"/>
      <c r="J16" s="76"/>
      <c r="K16" s="77"/>
      <c r="L16" s="26"/>
      <c r="M16" s="27"/>
      <c r="N16" s="27"/>
      <c r="O16" s="27"/>
      <c r="P16" s="27"/>
      <c r="Q16" s="27"/>
      <c r="R16" s="27"/>
      <c r="S16" s="27"/>
      <c r="T16" s="27"/>
      <c r="U16" s="27"/>
      <c r="V16" s="50"/>
      <c r="W16" s="50"/>
    </row>
    <row r="17" spans="1:23" ht="15" customHeight="1">
      <c r="A17" s="4" t="s">
        <v>14</v>
      </c>
      <c r="I17" s="6"/>
      <c r="J17" s="252" t="s">
        <v>20</v>
      </c>
      <c r="K17" s="278"/>
      <c r="L17" s="35">
        <f>SUM(L18)</f>
        <v>15</v>
      </c>
      <c r="M17" s="36">
        <f>SUM(M18)</f>
        <v>11</v>
      </c>
      <c r="N17" s="36">
        <f>SUM(N18)</f>
        <v>22</v>
      </c>
      <c r="O17" s="36">
        <f>SUM(O18)</f>
        <v>1</v>
      </c>
      <c r="P17" s="36">
        <f>SUM(P18)</f>
        <v>42</v>
      </c>
      <c r="Q17" s="40" t="s">
        <v>129</v>
      </c>
      <c r="R17" s="36">
        <f>SUM(R18)</f>
        <v>31</v>
      </c>
      <c r="S17" s="36">
        <f>SUM(S18)</f>
        <v>7</v>
      </c>
      <c r="T17" s="36">
        <f>SUM(T18)</f>
        <v>26</v>
      </c>
      <c r="U17" s="36">
        <f>SUM(U18)</f>
        <v>29</v>
      </c>
      <c r="V17" s="50"/>
      <c r="W17" s="50"/>
    </row>
    <row r="18" spans="7:23" ht="15" customHeight="1">
      <c r="G18" s="6"/>
      <c r="H18" s="6"/>
      <c r="I18" s="6"/>
      <c r="J18" s="41"/>
      <c r="K18" s="42" t="s">
        <v>21</v>
      </c>
      <c r="L18" s="43">
        <v>15</v>
      </c>
      <c r="M18" s="22">
        <v>11</v>
      </c>
      <c r="N18" s="22">
        <v>22</v>
      </c>
      <c r="O18" s="22">
        <v>1</v>
      </c>
      <c r="P18" s="22">
        <v>42</v>
      </c>
      <c r="Q18" s="44" t="s">
        <v>129</v>
      </c>
      <c r="R18" s="22">
        <v>31</v>
      </c>
      <c r="S18" s="22">
        <v>7</v>
      </c>
      <c r="T18" s="22">
        <v>26</v>
      </c>
      <c r="U18" s="22">
        <v>29</v>
      </c>
      <c r="V18" s="50"/>
      <c r="W18" s="50"/>
    </row>
    <row r="19" spans="7:23" ht="15" customHeight="1">
      <c r="G19" s="6"/>
      <c r="H19" s="6"/>
      <c r="I19" s="6"/>
      <c r="J19" s="41"/>
      <c r="K19" s="42"/>
      <c r="L19" s="45"/>
      <c r="M19" s="7"/>
      <c r="N19" s="7"/>
      <c r="O19" s="7"/>
      <c r="P19" s="7"/>
      <c r="Q19" s="7"/>
      <c r="R19" s="7"/>
      <c r="S19" s="7"/>
      <c r="T19" s="7"/>
      <c r="U19" s="7"/>
      <c r="V19" s="50"/>
      <c r="W19" s="50"/>
    </row>
    <row r="20" spans="7:23" ht="15" customHeight="1">
      <c r="G20" s="6"/>
      <c r="H20" s="6"/>
      <c r="I20" s="6"/>
      <c r="J20" s="252" t="s">
        <v>22</v>
      </c>
      <c r="K20" s="278"/>
      <c r="L20" s="35">
        <f aca="true" t="shared" si="1" ref="L20:U20">SUM(L21:L24)</f>
        <v>182</v>
      </c>
      <c r="M20" s="36">
        <f t="shared" si="1"/>
        <v>129</v>
      </c>
      <c r="N20" s="36">
        <f t="shared" si="1"/>
        <v>886</v>
      </c>
      <c r="O20" s="36">
        <f t="shared" si="1"/>
        <v>206</v>
      </c>
      <c r="P20" s="36">
        <f t="shared" si="1"/>
        <v>990</v>
      </c>
      <c r="Q20" s="36">
        <f t="shared" si="1"/>
        <v>9</v>
      </c>
      <c r="R20" s="36">
        <f t="shared" si="1"/>
        <v>1043</v>
      </c>
      <c r="S20" s="36">
        <f t="shared" si="1"/>
        <v>33</v>
      </c>
      <c r="T20" s="36">
        <f t="shared" si="1"/>
        <v>1000</v>
      </c>
      <c r="U20" s="36">
        <f t="shared" si="1"/>
        <v>521</v>
      </c>
      <c r="V20" s="50"/>
      <c r="W20" s="50"/>
    </row>
    <row r="21" spans="1:23" ht="15" customHeight="1">
      <c r="A21" s="6"/>
      <c r="B21" s="6"/>
      <c r="C21" s="6"/>
      <c r="D21" s="6"/>
      <c r="E21" s="6"/>
      <c r="F21" s="6"/>
      <c r="G21" s="6"/>
      <c r="H21" s="6"/>
      <c r="I21" s="6"/>
      <c r="J21" s="41"/>
      <c r="K21" s="42" t="s">
        <v>24</v>
      </c>
      <c r="L21" s="43">
        <v>43</v>
      </c>
      <c r="M21" s="22">
        <v>34</v>
      </c>
      <c r="N21" s="22">
        <v>249</v>
      </c>
      <c r="O21" s="22">
        <v>32</v>
      </c>
      <c r="P21" s="22">
        <v>250</v>
      </c>
      <c r="Q21" s="22">
        <v>3</v>
      </c>
      <c r="R21" s="22">
        <v>285</v>
      </c>
      <c r="S21" s="22">
        <v>3</v>
      </c>
      <c r="T21" s="22">
        <v>279</v>
      </c>
      <c r="U21" s="22">
        <v>117</v>
      </c>
      <c r="V21" s="50"/>
      <c r="W21" s="50"/>
    </row>
    <row r="22" spans="7:23" ht="15" customHeight="1">
      <c r="G22" s="6"/>
      <c r="H22" s="6"/>
      <c r="I22" s="6"/>
      <c r="J22" s="41"/>
      <c r="K22" s="42" t="s">
        <v>27</v>
      </c>
      <c r="L22" s="43">
        <v>27</v>
      </c>
      <c r="M22" s="22">
        <v>22</v>
      </c>
      <c r="N22" s="22">
        <v>151</v>
      </c>
      <c r="O22" s="22">
        <v>53</v>
      </c>
      <c r="P22" s="22">
        <v>156</v>
      </c>
      <c r="Q22" s="22">
        <v>1</v>
      </c>
      <c r="R22" s="22">
        <v>190</v>
      </c>
      <c r="S22" s="22">
        <v>7</v>
      </c>
      <c r="T22" s="22">
        <v>182</v>
      </c>
      <c r="U22" s="22">
        <v>156</v>
      </c>
      <c r="V22" s="50"/>
      <c r="W22" s="50"/>
    </row>
    <row r="23" spans="8:23" ht="15" customHeight="1">
      <c r="H23" s="6"/>
      <c r="I23" s="6"/>
      <c r="J23" s="41"/>
      <c r="K23" s="42" t="s">
        <v>28</v>
      </c>
      <c r="L23" s="43">
        <v>52</v>
      </c>
      <c r="M23" s="22">
        <v>52</v>
      </c>
      <c r="N23" s="22">
        <v>214</v>
      </c>
      <c r="O23" s="22">
        <v>41</v>
      </c>
      <c r="P23" s="22">
        <v>253</v>
      </c>
      <c r="Q23" s="22">
        <v>2</v>
      </c>
      <c r="R23" s="22">
        <v>253</v>
      </c>
      <c r="S23" s="22">
        <v>14</v>
      </c>
      <c r="T23" s="22">
        <v>249</v>
      </c>
      <c r="U23" s="22">
        <v>128</v>
      </c>
      <c r="V23" s="50"/>
      <c r="W23" s="50"/>
    </row>
    <row r="24" spans="7:23" ht="15" customHeight="1">
      <c r="G24" s="6"/>
      <c r="H24" s="6"/>
      <c r="I24" s="6"/>
      <c r="J24" s="41"/>
      <c r="K24" s="42" t="s">
        <v>29</v>
      </c>
      <c r="L24" s="43">
        <v>60</v>
      </c>
      <c r="M24" s="22">
        <v>21</v>
      </c>
      <c r="N24" s="22">
        <v>272</v>
      </c>
      <c r="O24" s="22">
        <v>80</v>
      </c>
      <c r="P24" s="22">
        <v>331</v>
      </c>
      <c r="Q24" s="22">
        <v>3</v>
      </c>
      <c r="R24" s="22">
        <v>315</v>
      </c>
      <c r="S24" s="22">
        <v>9</v>
      </c>
      <c r="T24" s="22">
        <v>290</v>
      </c>
      <c r="U24" s="22">
        <v>120</v>
      </c>
      <c r="V24" s="50"/>
      <c r="W24" s="50"/>
    </row>
    <row r="25" spans="1:23" ht="18" customHeight="1">
      <c r="A25" s="260" t="s">
        <v>297</v>
      </c>
      <c r="B25" s="260"/>
      <c r="C25" s="260"/>
      <c r="D25" s="260"/>
      <c r="E25" s="260"/>
      <c r="F25" s="260"/>
      <c r="G25" s="260"/>
      <c r="H25" s="6"/>
      <c r="I25" s="6"/>
      <c r="J25" s="41"/>
      <c r="K25" s="42"/>
      <c r="L25" s="45"/>
      <c r="M25" s="7"/>
      <c r="N25" s="7"/>
      <c r="O25" s="7"/>
      <c r="P25" s="7"/>
      <c r="Q25" s="7"/>
      <c r="R25" s="7"/>
      <c r="S25" s="7"/>
      <c r="T25" s="7"/>
      <c r="U25" s="7"/>
      <c r="V25" s="50"/>
      <c r="W25" s="50"/>
    </row>
    <row r="26" spans="7:23" ht="15" customHeight="1" thickBot="1">
      <c r="G26" s="6"/>
      <c r="H26" s="6"/>
      <c r="I26" s="6"/>
      <c r="J26" s="252" t="s">
        <v>30</v>
      </c>
      <c r="K26" s="278"/>
      <c r="L26" s="35">
        <f aca="true" t="shared" si="2" ref="L26:U26">SUM(L27:L34)</f>
        <v>378</v>
      </c>
      <c r="M26" s="36">
        <f t="shared" si="2"/>
        <v>182</v>
      </c>
      <c r="N26" s="36">
        <f t="shared" si="2"/>
        <v>826</v>
      </c>
      <c r="O26" s="36">
        <f t="shared" si="2"/>
        <v>150</v>
      </c>
      <c r="P26" s="36">
        <f t="shared" si="2"/>
        <v>978</v>
      </c>
      <c r="Q26" s="36">
        <f t="shared" si="2"/>
        <v>8</v>
      </c>
      <c r="R26" s="36">
        <f t="shared" si="2"/>
        <v>986</v>
      </c>
      <c r="S26" s="36">
        <f t="shared" si="2"/>
        <v>44</v>
      </c>
      <c r="T26" s="36">
        <f t="shared" si="2"/>
        <v>926</v>
      </c>
      <c r="U26" s="36">
        <f t="shared" si="2"/>
        <v>600</v>
      </c>
      <c r="V26" s="50"/>
      <c r="W26" s="50"/>
    </row>
    <row r="27" spans="1:23" ht="15" customHeight="1">
      <c r="A27" s="254" t="s">
        <v>264</v>
      </c>
      <c r="B27" s="276" t="s">
        <v>298</v>
      </c>
      <c r="C27" s="262"/>
      <c r="D27" s="262" t="s">
        <v>299</v>
      </c>
      <c r="E27" s="254"/>
      <c r="F27" s="254" t="s">
        <v>300</v>
      </c>
      <c r="G27" s="262"/>
      <c r="H27" s="6"/>
      <c r="I27" s="6"/>
      <c r="J27" s="41"/>
      <c r="K27" s="42" t="s">
        <v>31</v>
      </c>
      <c r="L27" s="43">
        <v>18</v>
      </c>
      <c r="M27" s="22">
        <v>21</v>
      </c>
      <c r="N27" s="22">
        <v>81</v>
      </c>
      <c r="O27" s="22">
        <v>35</v>
      </c>
      <c r="P27" s="22">
        <v>81</v>
      </c>
      <c r="Q27" s="44" t="s">
        <v>129</v>
      </c>
      <c r="R27" s="22">
        <v>97</v>
      </c>
      <c r="S27" s="22">
        <v>2</v>
      </c>
      <c r="T27" s="22">
        <v>77</v>
      </c>
      <c r="U27" s="22">
        <v>19</v>
      </c>
      <c r="V27" s="50"/>
      <c r="W27" s="50"/>
    </row>
    <row r="28" spans="1:23" ht="15" customHeight="1">
      <c r="A28" s="343"/>
      <c r="B28" s="344"/>
      <c r="C28" s="283"/>
      <c r="D28" s="283"/>
      <c r="E28" s="336"/>
      <c r="F28" s="336"/>
      <c r="G28" s="283"/>
      <c r="H28" s="6"/>
      <c r="I28" s="6"/>
      <c r="J28" s="41"/>
      <c r="K28" s="42" t="s">
        <v>33</v>
      </c>
      <c r="L28" s="43">
        <v>91</v>
      </c>
      <c r="M28" s="22">
        <v>35</v>
      </c>
      <c r="N28" s="22">
        <v>268</v>
      </c>
      <c r="O28" s="22">
        <v>58</v>
      </c>
      <c r="P28" s="22">
        <v>298</v>
      </c>
      <c r="Q28" s="44" t="s">
        <v>129</v>
      </c>
      <c r="R28" s="22">
        <v>303</v>
      </c>
      <c r="S28" s="22">
        <v>13</v>
      </c>
      <c r="T28" s="22">
        <v>261</v>
      </c>
      <c r="U28" s="22">
        <v>179</v>
      </c>
      <c r="V28" s="50"/>
      <c r="W28" s="50"/>
    </row>
    <row r="29" spans="1:23" ht="15" customHeight="1">
      <c r="A29" s="336"/>
      <c r="B29" s="132"/>
      <c r="C29" s="96" t="s">
        <v>282</v>
      </c>
      <c r="D29" s="95"/>
      <c r="E29" s="73" t="s">
        <v>285</v>
      </c>
      <c r="F29" s="133"/>
      <c r="G29" s="96" t="s">
        <v>286</v>
      </c>
      <c r="H29" s="6"/>
      <c r="I29" s="6"/>
      <c r="J29" s="41"/>
      <c r="K29" s="42" t="s">
        <v>34</v>
      </c>
      <c r="L29" s="43">
        <v>67</v>
      </c>
      <c r="M29" s="22">
        <v>42</v>
      </c>
      <c r="N29" s="22">
        <v>206</v>
      </c>
      <c r="O29" s="22">
        <v>22</v>
      </c>
      <c r="P29" s="22">
        <v>215</v>
      </c>
      <c r="Q29" s="22">
        <v>3</v>
      </c>
      <c r="R29" s="22">
        <v>239</v>
      </c>
      <c r="S29" s="22">
        <v>5</v>
      </c>
      <c r="T29" s="22">
        <v>247</v>
      </c>
      <c r="U29" s="22">
        <v>244</v>
      </c>
      <c r="V29" s="50"/>
      <c r="W29" s="50"/>
    </row>
    <row r="30" spans="1:23" ht="15" customHeight="1">
      <c r="A30" s="59" t="s">
        <v>439</v>
      </c>
      <c r="B30" s="18"/>
      <c r="C30" s="17">
        <v>1790</v>
      </c>
      <c r="D30" s="18"/>
      <c r="E30" s="134">
        <v>16.63072625698324</v>
      </c>
      <c r="F30" s="18"/>
      <c r="G30" s="135">
        <v>29769</v>
      </c>
      <c r="H30" s="6"/>
      <c r="I30" s="6"/>
      <c r="J30" s="41"/>
      <c r="K30" s="42" t="s">
        <v>35</v>
      </c>
      <c r="L30" s="43">
        <v>17</v>
      </c>
      <c r="M30" s="22">
        <v>6</v>
      </c>
      <c r="N30" s="22">
        <v>38</v>
      </c>
      <c r="O30" s="22">
        <v>3</v>
      </c>
      <c r="P30" s="22">
        <v>47</v>
      </c>
      <c r="Q30" s="44" t="s">
        <v>129</v>
      </c>
      <c r="R30" s="22">
        <v>33</v>
      </c>
      <c r="S30" s="22">
        <v>1</v>
      </c>
      <c r="T30" s="22">
        <v>10</v>
      </c>
      <c r="U30" s="22">
        <v>5</v>
      </c>
      <c r="V30" s="50"/>
      <c r="W30" s="50"/>
    </row>
    <row r="31" spans="1:23" ht="15" customHeight="1">
      <c r="A31" s="127"/>
      <c r="C31" s="68"/>
      <c r="E31" s="136"/>
      <c r="G31" s="137"/>
      <c r="H31" s="6"/>
      <c r="I31" s="6"/>
      <c r="J31" s="41"/>
      <c r="K31" s="42" t="s">
        <v>36</v>
      </c>
      <c r="L31" s="43">
        <v>34</v>
      </c>
      <c r="M31" s="22">
        <v>14</v>
      </c>
      <c r="N31" s="22">
        <v>26</v>
      </c>
      <c r="O31" s="22">
        <v>3</v>
      </c>
      <c r="P31" s="22">
        <v>51</v>
      </c>
      <c r="Q31" s="22">
        <v>3</v>
      </c>
      <c r="R31" s="22">
        <v>37</v>
      </c>
      <c r="S31" s="22">
        <v>8</v>
      </c>
      <c r="T31" s="22">
        <v>34</v>
      </c>
      <c r="U31" s="22">
        <v>13</v>
      </c>
      <c r="V31" s="50"/>
      <c r="W31" s="50"/>
    </row>
    <row r="32" spans="1:23" ht="15" customHeight="1">
      <c r="A32" s="19">
        <v>12</v>
      </c>
      <c r="B32" s="7"/>
      <c r="C32" s="22">
        <v>1807</v>
      </c>
      <c r="D32" s="7"/>
      <c r="E32" s="138">
        <v>16.44881018262313</v>
      </c>
      <c r="F32" s="7"/>
      <c r="G32" s="139">
        <v>29723</v>
      </c>
      <c r="H32" s="6"/>
      <c r="I32" s="6"/>
      <c r="J32" s="41"/>
      <c r="K32" s="42" t="s">
        <v>37</v>
      </c>
      <c r="L32" s="43">
        <v>148</v>
      </c>
      <c r="M32" s="22">
        <v>54</v>
      </c>
      <c r="N32" s="22">
        <v>198</v>
      </c>
      <c r="O32" s="22">
        <v>29</v>
      </c>
      <c r="P32" s="22">
        <v>278</v>
      </c>
      <c r="Q32" s="22">
        <v>2</v>
      </c>
      <c r="R32" s="22">
        <v>261</v>
      </c>
      <c r="S32" s="22">
        <v>12</v>
      </c>
      <c r="T32" s="22">
        <v>279</v>
      </c>
      <c r="U32" s="22">
        <v>129</v>
      </c>
      <c r="V32" s="50"/>
      <c r="W32" s="50"/>
    </row>
    <row r="33" spans="1:23" ht="15" customHeight="1">
      <c r="A33" s="127"/>
      <c r="C33" s="68"/>
      <c r="E33" s="136"/>
      <c r="G33" s="137"/>
      <c r="H33" s="6"/>
      <c r="I33" s="6"/>
      <c r="J33" s="41"/>
      <c r="K33" s="42" t="s">
        <v>38</v>
      </c>
      <c r="L33" s="43">
        <v>2</v>
      </c>
      <c r="M33" s="22">
        <v>10</v>
      </c>
      <c r="N33" s="22">
        <v>9</v>
      </c>
      <c r="O33" s="44" t="s">
        <v>129</v>
      </c>
      <c r="P33" s="22">
        <v>7</v>
      </c>
      <c r="Q33" s="44" t="s">
        <v>129</v>
      </c>
      <c r="R33" s="22">
        <v>16</v>
      </c>
      <c r="S33" s="22">
        <v>3</v>
      </c>
      <c r="T33" s="22">
        <v>17</v>
      </c>
      <c r="U33" s="22">
        <v>11</v>
      </c>
      <c r="V33" s="50"/>
      <c r="W33" s="50"/>
    </row>
    <row r="34" spans="1:23" ht="15" customHeight="1">
      <c r="A34" s="19">
        <v>13</v>
      </c>
      <c r="B34" s="7"/>
      <c r="C34" s="22">
        <v>1765</v>
      </c>
      <c r="D34" s="7"/>
      <c r="E34" s="138">
        <v>15.8</v>
      </c>
      <c r="F34" s="7"/>
      <c r="G34" s="139">
        <v>27951</v>
      </c>
      <c r="I34" s="6"/>
      <c r="J34" s="41"/>
      <c r="K34" s="42" t="s">
        <v>39</v>
      </c>
      <c r="L34" s="43">
        <v>1</v>
      </c>
      <c r="M34" s="44" t="s">
        <v>129</v>
      </c>
      <c r="N34" s="44" t="s">
        <v>129</v>
      </c>
      <c r="O34" s="44" t="s">
        <v>129</v>
      </c>
      <c r="P34" s="22">
        <v>1</v>
      </c>
      <c r="Q34" s="44" t="s">
        <v>129</v>
      </c>
      <c r="R34" s="44" t="s">
        <v>129</v>
      </c>
      <c r="S34" s="44" t="s">
        <v>129</v>
      </c>
      <c r="T34" s="22">
        <v>1</v>
      </c>
      <c r="U34" s="44" t="s">
        <v>129</v>
      </c>
      <c r="V34" s="50"/>
      <c r="W34" s="50"/>
    </row>
    <row r="35" spans="1:23" ht="15" customHeight="1">
      <c r="A35" s="127"/>
      <c r="C35" s="68"/>
      <c r="E35" s="136"/>
      <c r="G35" s="137"/>
      <c r="I35" s="6"/>
      <c r="J35" s="41"/>
      <c r="K35" s="42"/>
      <c r="L35" s="45"/>
      <c r="M35" s="7"/>
      <c r="N35" s="7"/>
      <c r="O35" s="7"/>
      <c r="P35" s="7"/>
      <c r="Q35" s="7"/>
      <c r="R35" s="7"/>
      <c r="S35" s="7"/>
      <c r="T35" s="7"/>
      <c r="U35" s="7"/>
      <c r="V35" s="50"/>
      <c r="W35" s="50"/>
    </row>
    <row r="36" spans="1:23" ht="15" customHeight="1">
      <c r="A36" s="131">
        <v>14</v>
      </c>
      <c r="B36" s="7"/>
      <c r="C36" s="22">
        <v>1456</v>
      </c>
      <c r="D36" s="7"/>
      <c r="E36" s="138">
        <v>17.6</v>
      </c>
      <c r="F36" s="7"/>
      <c r="G36" s="139">
        <v>25643</v>
      </c>
      <c r="H36" s="6"/>
      <c r="I36" s="6"/>
      <c r="J36" s="252" t="s">
        <v>40</v>
      </c>
      <c r="K36" s="278"/>
      <c r="L36" s="35">
        <f aca="true" t="shared" si="3" ref="L36:U36">SUM(L37:L41)</f>
        <v>919</v>
      </c>
      <c r="M36" s="36">
        <f t="shared" si="3"/>
        <v>443</v>
      </c>
      <c r="N36" s="36">
        <f t="shared" si="3"/>
        <v>882</v>
      </c>
      <c r="O36" s="36">
        <f t="shared" si="3"/>
        <v>158</v>
      </c>
      <c r="P36" s="36">
        <f t="shared" si="3"/>
        <v>1289</v>
      </c>
      <c r="Q36" s="36">
        <f t="shared" si="3"/>
        <v>19</v>
      </c>
      <c r="R36" s="36">
        <f t="shared" si="3"/>
        <v>1438</v>
      </c>
      <c r="S36" s="36">
        <f t="shared" si="3"/>
        <v>64</v>
      </c>
      <c r="T36" s="36">
        <f t="shared" si="3"/>
        <v>1580</v>
      </c>
      <c r="U36" s="36">
        <f t="shared" si="3"/>
        <v>1020</v>
      </c>
      <c r="V36" s="50"/>
      <c r="W36" s="50"/>
    </row>
    <row r="37" spans="1:23" ht="15" customHeight="1">
      <c r="A37" s="127"/>
      <c r="C37" s="68"/>
      <c r="E37" s="136"/>
      <c r="G37" s="137"/>
      <c r="H37" s="6"/>
      <c r="I37" s="6"/>
      <c r="J37" s="41"/>
      <c r="K37" s="42" t="s">
        <v>41</v>
      </c>
      <c r="L37" s="43">
        <v>653</v>
      </c>
      <c r="M37" s="22">
        <v>291</v>
      </c>
      <c r="N37" s="22">
        <v>523</v>
      </c>
      <c r="O37" s="22">
        <v>83</v>
      </c>
      <c r="P37" s="22">
        <v>803</v>
      </c>
      <c r="Q37" s="22">
        <v>9</v>
      </c>
      <c r="R37" s="22">
        <v>976</v>
      </c>
      <c r="S37" s="22">
        <v>44</v>
      </c>
      <c r="T37" s="22">
        <v>1107</v>
      </c>
      <c r="U37" s="22">
        <v>696</v>
      </c>
      <c r="V37" s="50"/>
      <c r="W37" s="50"/>
    </row>
    <row r="38" spans="1:23" ht="15" customHeight="1">
      <c r="A38" s="202">
        <v>15</v>
      </c>
      <c r="B38" s="32"/>
      <c r="C38" s="203">
        <v>1342</v>
      </c>
      <c r="D38" s="32"/>
      <c r="E38" s="211">
        <v>18.6</v>
      </c>
      <c r="F38" s="32"/>
      <c r="G38" s="212">
        <v>24982</v>
      </c>
      <c r="H38" s="6"/>
      <c r="I38" s="6"/>
      <c r="J38" s="41"/>
      <c r="K38" s="42" t="s">
        <v>42</v>
      </c>
      <c r="L38" s="43">
        <v>116</v>
      </c>
      <c r="M38" s="22">
        <v>63</v>
      </c>
      <c r="N38" s="22">
        <v>122</v>
      </c>
      <c r="O38" s="22">
        <v>3</v>
      </c>
      <c r="P38" s="22">
        <v>199</v>
      </c>
      <c r="Q38" s="44" t="s">
        <v>129</v>
      </c>
      <c r="R38" s="22">
        <v>153</v>
      </c>
      <c r="S38" s="22">
        <v>8</v>
      </c>
      <c r="T38" s="22">
        <v>153</v>
      </c>
      <c r="U38" s="22">
        <v>97</v>
      </c>
      <c r="V38" s="50"/>
      <c r="W38" s="50"/>
    </row>
    <row r="39" spans="1:23" ht="15" customHeight="1">
      <c r="A39" s="122" t="s">
        <v>287</v>
      </c>
      <c r="B39" s="6"/>
      <c r="C39" s="6"/>
      <c r="D39" s="6"/>
      <c r="E39" s="6"/>
      <c r="F39" s="6"/>
      <c r="G39" s="6"/>
      <c r="H39" s="6"/>
      <c r="I39" s="6"/>
      <c r="J39" s="41"/>
      <c r="K39" s="42" t="s">
        <v>43</v>
      </c>
      <c r="L39" s="43">
        <v>16</v>
      </c>
      <c r="M39" s="22">
        <v>4</v>
      </c>
      <c r="N39" s="44" t="s">
        <v>129</v>
      </c>
      <c r="O39" s="44">
        <v>2</v>
      </c>
      <c r="P39" s="22">
        <v>4</v>
      </c>
      <c r="Q39" s="44" t="s">
        <v>129</v>
      </c>
      <c r="R39" s="44" t="s">
        <v>129</v>
      </c>
      <c r="S39" s="44" t="s">
        <v>129</v>
      </c>
      <c r="T39" s="44" t="s">
        <v>129</v>
      </c>
      <c r="U39" s="44" t="s">
        <v>129</v>
      </c>
      <c r="V39" s="50"/>
      <c r="W39" s="50"/>
    </row>
    <row r="40" spans="1:23" ht="15" customHeight="1">
      <c r="A40" s="6" t="s">
        <v>14</v>
      </c>
      <c r="H40" s="6"/>
      <c r="I40" s="6"/>
      <c r="J40" s="41"/>
      <c r="K40" s="42" t="s">
        <v>48</v>
      </c>
      <c r="L40" s="43">
        <v>97</v>
      </c>
      <c r="M40" s="22">
        <v>52</v>
      </c>
      <c r="N40" s="22">
        <v>203</v>
      </c>
      <c r="O40" s="22">
        <v>41</v>
      </c>
      <c r="P40" s="22">
        <v>237</v>
      </c>
      <c r="Q40" s="22">
        <v>6</v>
      </c>
      <c r="R40" s="22">
        <v>261</v>
      </c>
      <c r="S40" s="22">
        <v>7</v>
      </c>
      <c r="T40" s="22">
        <v>275</v>
      </c>
      <c r="U40" s="22">
        <v>203</v>
      </c>
      <c r="V40" s="50"/>
      <c r="W40" s="50"/>
    </row>
    <row r="41" spans="8:23" ht="15" customHeight="1">
      <c r="H41" s="6"/>
      <c r="I41" s="6"/>
      <c r="J41" s="41"/>
      <c r="K41" s="42" t="s">
        <v>49</v>
      </c>
      <c r="L41" s="43">
        <v>37</v>
      </c>
      <c r="M41" s="22">
        <v>33</v>
      </c>
      <c r="N41" s="22">
        <v>34</v>
      </c>
      <c r="O41" s="22">
        <v>29</v>
      </c>
      <c r="P41" s="22">
        <v>46</v>
      </c>
      <c r="Q41" s="22">
        <v>4</v>
      </c>
      <c r="R41" s="22">
        <v>48</v>
      </c>
      <c r="S41" s="22">
        <v>5</v>
      </c>
      <c r="T41" s="22">
        <v>45</v>
      </c>
      <c r="U41" s="22">
        <v>24</v>
      </c>
      <c r="V41" s="50"/>
      <c r="W41" s="50"/>
    </row>
    <row r="42" spans="8:23" ht="15" customHeight="1">
      <c r="H42" s="6"/>
      <c r="I42" s="6"/>
      <c r="J42" s="41"/>
      <c r="K42" s="42"/>
      <c r="L42" s="45"/>
      <c r="M42" s="7"/>
      <c r="N42" s="7"/>
      <c r="O42" s="7"/>
      <c r="P42" s="7"/>
      <c r="Q42" s="7"/>
      <c r="R42" s="7"/>
      <c r="S42" s="7"/>
      <c r="T42" s="7"/>
      <c r="U42" s="7"/>
      <c r="V42" s="50"/>
      <c r="W42" s="50"/>
    </row>
    <row r="43" spans="8:23" ht="15" customHeight="1">
      <c r="H43" s="6"/>
      <c r="I43" s="140"/>
      <c r="J43" s="252" t="s">
        <v>50</v>
      </c>
      <c r="K43" s="278"/>
      <c r="L43" s="35">
        <f aca="true" t="shared" si="4" ref="L43:U43">SUM(L44:L47)</f>
        <v>2026</v>
      </c>
      <c r="M43" s="36">
        <f t="shared" si="4"/>
        <v>513</v>
      </c>
      <c r="N43" s="36">
        <f t="shared" si="4"/>
        <v>1361</v>
      </c>
      <c r="O43" s="36">
        <f t="shared" si="4"/>
        <v>145</v>
      </c>
      <c r="P43" s="36">
        <f t="shared" si="4"/>
        <v>2181</v>
      </c>
      <c r="Q43" s="36">
        <f t="shared" si="4"/>
        <v>9</v>
      </c>
      <c r="R43" s="36">
        <f t="shared" si="4"/>
        <v>2391</v>
      </c>
      <c r="S43" s="36">
        <f t="shared" si="4"/>
        <v>732</v>
      </c>
      <c r="T43" s="36">
        <f t="shared" si="4"/>
        <v>2163</v>
      </c>
      <c r="U43" s="36">
        <f t="shared" si="4"/>
        <v>1625</v>
      </c>
      <c r="V43" s="141"/>
      <c r="W43" s="50"/>
    </row>
    <row r="44" spans="8:23" ht="15" customHeight="1">
      <c r="H44" s="6"/>
      <c r="I44" s="6"/>
      <c r="J44" s="21"/>
      <c r="K44" s="42" t="s">
        <v>51</v>
      </c>
      <c r="L44" s="43">
        <v>660</v>
      </c>
      <c r="M44" s="22">
        <v>92</v>
      </c>
      <c r="N44" s="22">
        <v>279</v>
      </c>
      <c r="O44" s="22">
        <v>49</v>
      </c>
      <c r="P44" s="22">
        <v>518</v>
      </c>
      <c r="Q44" s="22">
        <v>2</v>
      </c>
      <c r="R44" s="22">
        <v>572</v>
      </c>
      <c r="S44" s="22">
        <v>336</v>
      </c>
      <c r="T44" s="22">
        <v>445</v>
      </c>
      <c r="U44" s="22">
        <v>307</v>
      </c>
      <c r="V44" s="50"/>
      <c r="W44" s="50"/>
    </row>
    <row r="45" spans="8:23" ht="15" customHeight="1">
      <c r="H45" s="6"/>
      <c r="I45" s="6"/>
      <c r="J45" s="21"/>
      <c r="K45" s="42" t="s">
        <v>52</v>
      </c>
      <c r="L45" s="43">
        <v>303</v>
      </c>
      <c r="M45" s="22">
        <v>119</v>
      </c>
      <c r="N45" s="22">
        <v>195</v>
      </c>
      <c r="O45" s="22">
        <v>15</v>
      </c>
      <c r="P45" s="22">
        <v>286</v>
      </c>
      <c r="Q45" s="22">
        <v>4</v>
      </c>
      <c r="R45" s="22">
        <v>375</v>
      </c>
      <c r="S45" s="22">
        <v>27</v>
      </c>
      <c r="T45" s="22">
        <v>394</v>
      </c>
      <c r="U45" s="22">
        <v>283</v>
      </c>
      <c r="V45" s="50"/>
      <c r="W45" s="50"/>
    </row>
    <row r="46" spans="9:23" ht="15" customHeight="1">
      <c r="I46" s="6"/>
      <c r="J46" s="21"/>
      <c r="K46" s="42" t="s">
        <v>53</v>
      </c>
      <c r="L46" s="43">
        <v>894</v>
      </c>
      <c r="M46" s="22">
        <v>213</v>
      </c>
      <c r="N46" s="22">
        <v>642</v>
      </c>
      <c r="O46" s="22">
        <v>52</v>
      </c>
      <c r="P46" s="22">
        <v>1082</v>
      </c>
      <c r="Q46" s="22">
        <v>3</v>
      </c>
      <c r="R46" s="22">
        <v>1088</v>
      </c>
      <c r="S46" s="22">
        <v>351</v>
      </c>
      <c r="T46" s="22">
        <v>963</v>
      </c>
      <c r="U46" s="22">
        <v>750</v>
      </c>
      <c r="V46" s="50"/>
      <c r="W46" s="50"/>
    </row>
    <row r="47" spans="9:23" ht="15" customHeight="1">
      <c r="I47" s="6"/>
      <c r="J47" s="21"/>
      <c r="K47" s="42" t="s">
        <v>55</v>
      </c>
      <c r="L47" s="43">
        <v>169</v>
      </c>
      <c r="M47" s="22">
        <v>89</v>
      </c>
      <c r="N47" s="22">
        <v>245</v>
      </c>
      <c r="O47" s="22">
        <v>29</v>
      </c>
      <c r="P47" s="22">
        <v>295</v>
      </c>
      <c r="Q47" s="44" t="s">
        <v>129</v>
      </c>
      <c r="R47" s="22">
        <v>356</v>
      </c>
      <c r="S47" s="22">
        <v>18</v>
      </c>
      <c r="T47" s="22">
        <v>361</v>
      </c>
      <c r="U47" s="22">
        <v>285</v>
      </c>
      <c r="V47" s="50"/>
      <c r="W47" s="50"/>
    </row>
    <row r="48" spans="9:23" ht="15" customHeight="1">
      <c r="I48" s="6"/>
      <c r="J48" s="21"/>
      <c r="K48" s="42"/>
      <c r="L48" s="45"/>
      <c r="M48" s="7"/>
      <c r="N48" s="7"/>
      <c r="O48" s="7"/>
      <c r="P48" s="7"/>
      <c r="Q48" s="7"/>
      <c r="R48" s="7"/>
      <c r="S48" s="7"/>
      <c r="T48" s="7"/>
      <c r="U48" s="7"/>
      <c r="V48" s="50"/>
      <c r="W48" s="50"/>
    </row>
    <row r="49" spans="9:23" ht="15" customHeight="1">
      <c r="I49" s="6"/>
      <c r="J49" s="252" t="s">
        <v>56</v>
      </c>
      <c r="K49" s="278"/>
      <c r="L49" s="35">
        <f>SUM(L50:L55)</f>
        <v>2157</v>
      </c>
      <c r="M49" s="36">
        <f aca="true" t="shared" si="5" ref="M49:U49">SUM(M50:M55)</f>
        <v>392</v>
      </c>
      <c r="N49" s="36">
        <f t="shared" si="5"/>
        <v>766</v>
      </c>
      <c r="O49" s="36">
        <f t="shared" si="5"/>
        <v>81</v>
      </c>
      <c r="P49" s="36">
        <f t="shared" si="5"/>
        <v>1794</v>
      </c>
      <c r="Q49" s="36">
        <f t="shared" si="5"/>
        <v>18</v>
      </c>
      <c r="R49" s="36">
        <f t="shared" si="5"/>
        <v>2081</v>
      </c>
      <c r="S49" s="36">
        <f t="shared" si="5"/>
        <v>582</v>
      </c>
      <c r="T49" s="36">
        <f t="shared" si="5"/>
        <v>1828</v>
      </c>
      <c r="U49" s="36">
        <f t="shared" si="5"/>
        <v>1616</v>
      </c>
      <c r="V49" s="50"/>
      <c r="W49" s="50"/>
    </row>
    <row r="50" spans="1:23" ht="18" customHeight="1">
      <c r="A50" s="260" t="s">
        <v>301</v>
      </c>
      <c r="B50" s="260"/>
      <c r="C50" s="260"/>
      <c r="D50" s="260"/>
      <c r="E50" s="260"/>
      <c r="F50" s="260"/>
      <c r="G50" s="260"/>
      <c r="H50" s="260"/>
      <c r="I50" s="6"/>
      <c r="J50" s="41"/>
      <c r="K50" s="42" t="s">
        <v>57</v>
      </c>
      <c r="L50" s="43">
        <v>276</v>
      </c>
      <c r="M50" s="22">
        <v>50</v>
      </c>
      <c r="N50" s="22">
        <v>114</v>
      </c>
      <c r="O50" s="22">
        <v>6</v>
      </c>
      <c r="P50" s="22">
        <v>214</v>
      </c>
      <c r="Q50" s="22">
        <v>10</v>
      </c>
      <c r="R50" s="22">
        <v>304</v>
      </c>
      <c r="S50" s="22">
        <v>130</v>
      </c>
      <c r="T50" s="22">
        <v>273</v>
      </c>
      <c r="U50" s="22">
        <v>216</v>
      </c>
      <c r="V50" s="50"/>
      <c r="W50" s="50"/>
    </row>
    <row r="51" spans="1:23" ht="15" customHeight="1" thickBot="1">
      <c r="A51" s="6"/>
      <c r="B51" s="6"/>
      <c r="C51" s="6"/>
      <c r="D51" s="6"/>
      <c r="H51" s="10" t="s">
        <v>178</v>
      </c>
      <c r="I51" s="6"/>
      <c r="J51" s="41"/>
      <c r="K51" s="42" t="s">
        <v>58</v>
      </c>
      <c r="L51" s="43">
        <v>211</v>
      </c>
      <c r="M51" s="22">
        <v>48</v>
      </c>
      <c r="N51" s="22">
        <v>111</v>
      </c>
      <c r="O51" s="22">
        <v>26</v>
      </c>
      <c r="P51" s="22">
        <v>248</v>
      </c>
      <c r="Q51" s="22">
        <v>1</v>
      </c>
      <c r="R51" s="22">
        <v>246</v>
      </c>
      <c r="S51" s="22">
        <v>31</v>
      </c>
      <c r="T51" s="22">
        <v>213</v>
      </c>
      <c r="U51" s="22">
        <v>200</v>
      </c>
      <c r="V51" s="50"/>
      <c r="W51" s="50"/>
    </row>
    <row r="52" spans="1:23" ht="15" customHeight="1">
      <c r="A52" s="254" t="s">
        <v>264</v>
      </c>
      <c r="B52" s="349" t="s">
        <v>288</v>
      </c>
      <c r="C52" s="349" t="s">
        <v>289</v>
      </c>
      <c r="D52" s="349" t="s">
        <v>290</v>
      </c>
      <c r="E52" s="349" t="s">
        <v>302</v>
      </c>
      <c r="F52" s="351"/>
      <c r="G52" s="351"/>
      <c r="H52" s="327"/>
      <c r="I52" s="6"/>
      <c r="J52" s="41"/>
      <c r="K52" s="42" t="s">
        <v>59</v>
      </c>
      <c r="L52" s="43">
        <v>768</v>
      </c>
      <c r="M52" s="22">
        <v>94</v>
      </c>
      <c r="N52" s="22">
        <v>149</v>
      </c>
      <c r="O52" s="22">
        <v>20</v>
      </c>
      <c r="P52" s="22">
        <v>573</v>
      </c>
      <c r="Q52" s="22">
        <v>1</v>
      </c>
      <c r="R52" s="22">
        <v>605</v>
      </c>
      <c r="S52" s="22">
        <v>312</v>
      </c>
      <c r="T52" s="22">
        <v>447</v>
      </c>
      <c r="U52" s="22">
        <v>359</v>
      </c>
      <c r="V52" s="50"/>
      <c r="W52" s="50"/>
    </row>
    <row r="53" spans="1:23" ht="15" customHeight="1">
      <c r="A53" s="343"/>
      <c r="B53" s="350"/>
      <c r="C53" s="350"/>
      <c r="D53" s="350"/>
      <c r="E53" s="296"/>
      <c r="F53" s="296"/>
      <c r="G53" s="296"/>
      <c r="H53" s="352"/>
      <c r="I53" s="6"/>
      <c r="J53" s="41"/>
      <c r="K53" s="42" t="s">
        <v>60</v>
      </c>
      <c r="L53" s="43">
        <v>405</v>
      </c>
      <c r="M53" s="22">
        <v>79</v>
      </c>
      <c r="N53" s="22">
        <v>181</v>
      </c>
      <c r="O53" s="22">
        <v>19</v>
      </c>
      <c r="P53" s="22">
        <v>378</v>
      </c>
      <c r="Q53" s="22">
        <v>3</v>
      </c>
      <c r="R53" s="22">
        <v>407</v>
      </c>
      <c r="S53" s="22">
        <v>57</v>
      </c>
      <c r="T53" s="22">
        <v>391</v>
      </c>
      <c r="U53" s="22">
        <v>366</v>
      </c>
      <c r="V53" s="50"/>
      <c r="W53" s="50"/>
    </row>
    <row r="54" spans="1:23" ht="15" customHeight="1">
      <c r="A54" s="336"/>
      <c r="B54" s="296"/>
      <c r="C54" s="296"/>
      <c r="D54" s="296"/>
      <c r="E54" s="306" t="s">
        <v>7</v>
      </c>
      <c r="F54" s="306" t="s">
        <v>291</v>
      </c>
      <c r="G54" s="306" t="s">
        <v>303</v>
      </c>
      <c r="H54" s="265" t="s">
        <v>292</v>
      </c>
      <c r="I54" s="6"/>
      <c r="J54" s="41"/>
      <c r="K54" s="42" t="s">
        <v>61</v>
      </c>
      <c r="L54" s="43">
        <v>341</v>
      </c>
      <c r="M54" s="22">
        <v>100</v>
      </c>
      <c r="N54" s="22">
        <v>133</v>
      </c>
      <c r="O54" s="22">
        <v>5</v>
      </c>
      <c r="P54" s="22">
        <v>245</v>
      </c>
      <c r="Q54" s="22">
        <v>3</v>
      </c>
      <c r="R54" s="22">
        <v>363</v>
      </c>
      <c r="S54" s="22">
        <v>39</v>
      </c>
      <c r="T54" s="22">
        <v>361</v>
      </c>
      <c r="U54" s="22">
        <v>360</v>
      </c>
      <c r="V54" s="50"/>
      <c r="W54" s="50"/>
    </row>
    <row r="55" spans="1:23" ht="15" customHeight="1">
      <c r="A55" s="255"/>
      <c r="B55" s="296"/>
      <c r="C55" s="296"/>
      <c r="D55" s="296"/>
      <c r="E55" s="296"/>
      <c r="F55" s="296"/>
      <c r="G55" s="296"/>
      <c r="H55" s="352"/>
      <c r="I55" s="6"/>
      <c r="J55" s="41"/>
      <c r="K55" s="42" t="s">
        <v>62</v>
      </c>
      <c r="L55" s="43">
        <v>156</v>
      </c>
      <c r="M55" s="22">
        <v>21</v>
      </c>
      <c r="N55" s="22">
        <v>78</v>
      </c>
      <c r="O55" s="22">
        <v>5</v>
      </c>
      <c r="P55" s="22">
        <v>136</v>
      </c>
      <c r="Q55" s="44" t="s">
        <v>129</v>
      </c>
      <c r="R55" s="22">
        <v>156</v>
      </c>
      <c r="S55" s="22">
        <v>13</v>
      </c>
      <c r="T55" s="22">
        <v>143</v>
      </c>
      <c r="U55" s="22">
        <v>115</v>
      </c>
      <c r="V55" s="50"/>
      <c r="W55" s="50"/>
    </row>
    <row r="56" spans="1:23" ht="15" customHeight="1">
      <c r="A56" s="59" t="s">
        <v>439</v>
      </c>
      <c r="B56" s="142">
        <v>34683</v>
      </c>
      <c r="C56" s="17">
        <v>38388</v>
      </c>
      <c r="D56" s="17">
        <v>10881</v>
      </c>
      <c r="E56" s="17">
        <f>SUM(F56:H56)</f>
        <v>62190</v>
      </c>
      <c r="F56" s="17">
        <v>61668</v>
      </c>
      <c r="G56" s="17">
        <v>95</v>
      </c>
      <c r="H56" s="17">
        <v>427</v>
      </c>
      <c r="I56" s="6"/>
      <c r="J56" s="41"/>
      <c r="K56" s="42"/>
      <c r="L56" s="45"/>
      <c r="M56" s="7"/>
      <c r="N56" s="7"/>
      <c r="O56" s="7"/>
      <c r="P56" s="7"/>
      <c r="Q56" s="7"/>
      <c r="R56" s="7"/>
      <c r="S56" s="7"/>
      <c r="T56" s="7"/>
      <c r="U56" s="7"/>
      <c r="V56" s="50"/>
      <c r="W56" s="50"/>
    </row>
    <row r="57" spans="1:23" ht="15" customHeight="1">
      <c r="A57" s="127"/>
      <c r="B57" s="143"/>
      <c r="C57" s="9"/>
      <c r="D57" s="9"/>
      <c r="E57" s="9"/>
      <c r="F57" s="9"/>
      <c r="G57" s="9"/>
      <c r="H57" s="9"/>
      <c r="I57" s="6"/>
      <c r="J57" s="252" t="s">
        <v>63</v>
      </c>
      <c r="K57" s="278"/>
      <c r="L57" s="35">
        <f aca="true" t="shared" si="6" ref="L57:U57">SUM(L58:L61)</f>
        <v>2221</v>
      </c>
      <c r="M57" s="36">
        <f t="shared" si="6"/>
        <v>575</v>
      </c>
      <c r="N57" s="36">
        <f t="shared" si="6"/>
        <v>835</v>
      </c>
      <c r="O57" s="36">
        <f t="shared" si="6"/>
        <v>106</v>
      </c>
      <c r="P57" s="36">
        <f t="shared" si="6"/>
        <v>2036</v>
      </c>
      <c r="Q57" s="36">
        <f t="shared" si="6"/>
        <v>22</v>
      </c>
      <c r="R57" s="36">
        <f t="shared" si="6"/>
        <v>2099</v>
      </c>
      <c r="S57" s="36">
        <f t="shared" si="6"/>
        <v>1408</v>
      </c>
      <c r="T57" s="36">
        <f t="shared" si="6"/>
        <v>1316</v>
      </c>
      <c r="U57" s="36">
        <f t="shared" si="6"/>
        <v>994</v>
      </c>
      <c r="V57" s="50"/>
      <c r="W57" s="50"/>
    </row>
    <row r="58" spans="1:23" ht="15" customHeight="1">
      <c r="A58" s="19">
        <v>12</v>
      </c>
      <c r="B58" s="43">
        <v>34496</v>
      </c>
      <c r="C58" s="22">
        <v>35684</v>
      </c>
      <c r="D58" s="22">
        <v>8225</v>
      </c>
      <c r="E58" s="22">
        <f>SUM(F58:H58)</f>
        <v>61955</v>
      </c>
      <c r="F58" s="22">
        <v>61493</v>
      </c>
      <c r="G58" s="22">
        <v>7</v>
      </c>
      <c r="H58" s="22">
        <v>455</v>
      </c>
      <c r="I58" s="6"/>
      <c r="J58" s="41"/>
      <c r="K58" s="42" t="s">
        <v>67</v>
      </c>
      <c r="L58" s="43">
        <v>690</v>
      </c>
      <c r="M58" s="22">
        <v>193</v>
      </c>
      <c r="N58" s="22">
        <v>264</v>
      </c>
      <c r="O58" s="22">
        <v>47</v>
      </c>
      <c r="P58" s="22">
        <v>585</v>
      </c>
      <c r="Q58" s="22">
        <v>12</v>
      </c>
      <c r="R58" s="22">
        <v>686</v>
      </c>
      <c r="S58" s="22">
        <v>497</v>
      </c>
      <c r="T58" s="22">
        <v>430</v>
      </c>
      <c r="U58" s="22">
        <v>274</v>
      </c>
      <c r="V58" s="50"/>
      <c r="W58" s="50"/>
    </row>
    <row r="59" spans="1:23" ht="15" customHeight="1">
      <c r="A59" s="127"/>
      <c r="B59" s="144"/>
      <c r="C59" s="68"/>
      <c r="D59" s="68"/>
      <c r="E59" s="68"/>
      <c r="F59" s="68"/>
      <c r="G59" s="68"/>
      <c r="H59" s="68"/>
      <c r="I59" s="6"/>
      <c r="J59" s="41"/>
      <c r="K59" s="42" t="s">
        <v>70</v>
      </c>
      <c r="L59" s="43">
        <v>719</v>
      </c>
      <c r="M59" s="22">
        <v>129</v>
      </c>
      <c r="N59" s="22">
        <v>224</v>
      </c>
      <c r="O59" s="22">
        <v>16</v>
      </c>
      <c r="P59" s="22">
        <v>612</v>
      </c>
      <c r="Q59" s="22">
        <v>6</v>
      </c>
      <c r="R59" s="22">
        <v>580</v>
      </c>
      <c r="S59" s="22">
        <v>504</v>
      </c>
      <c r="T59" s="22">
        <v>238</v>
      </c>
      <c r="U59" s="22">
        <v>215</v>
      </c>
      <c r="V59" s="50"/>
      <c r="W59" s="50"/>
    </row>
    <row r="60" spans="1:23" ht="15" customHeight="1">
      <c r="A60" s="19">
        <v>13</v>
      </c>
      <c r="B60" s="43">
        <v>33155</v>
      </c>
      <c r="C60" s="22">
        <v>21531</v>
      </c>
      <c r="D60" s="22">
        <v>3850</v>
      </c>
      <c r="E60" s="22">
        <f>SUM(F60:H60)</f>
        <v>50836</v>
      </c>
      <c r="F60" s="22">
        <v>50330</v>
      </c>
      <c r="G60" s="22">
        <v>6</v>
      </c>
      <c r="H60" s="22">
        <v>500</v>
      </c>
      <c r="I60" s="6"/>
      <c r="J60" s="41"/>
      <c r="K60" s="42" t="s">
        <v>71</v>
      </c>
      <c r="L60" s="43">
        <v>372</v>
      </c>
      <c r="M60" s="22">
        <v>106</v>
      </c>
      <c r="N60" s="22">
        <v>139</v>
      </c>
      <c r="O60" s="22">
        <v>29</v>
      </c>
      <c r="P60" s="22">
        <v>356</v>
      </c>
      <c r="Q60" s="22">
        <v>2</v>
      </c>
      <c r="R60" s="22">
        <v>367</v>
      </c>
      <c r="S60" s="22">
        <v>246</v>
      </c>
      <c r="T60" s="22">
        <v>234</v>
      </c>
      <c r="U60" s="22">
        <v>209</v>
      </c>
      <c r="V60" s="50"/>
      <c r="W60" s="50"/>
    </row>
    <row r="61" spans="1:23" ht="15" customHeight="1">
      <c r="A61" s="127"/>
      <c r="B61" s="144"/>
      <c r="C61" s="68"/>
      <c r="D61" s="68"/>
      <c r="E61" s="68"/>
      <c r="F61" s="68"/>
      <c r="G61" s="68"/>
      <c r="H61" s="68"/>
      <c r="I61" s="6"/>
      <c r="J61" s="41"/>
      <c r="K61" s="42" t="s">
        <v>72</v>
      </c>
      <c r="L61" s="43">
        <v>440</v>
      </c>
      <c r="M61" s="22">
        <v>147</v>
      </c>
      <c r="N61" s="22">
        <v>208</v>
      </c>
      <c r="O61" s="22">
        <v>14</v>
      </c>
      <c r="P61" s="22">
        <v>483</v>
      </c>
      <c r="Q61" s="22">
        <v>2</v>
      </c>
      <c r="R61" s="22">
        <v>466</v>
      </c>
      <c r="S61" s="22">
        <v>161</v>
      </c>
      <c r="T61" s="22">
        <v>414</v>
      </c>
      <c r="U61" s="22">
        <v>296</v>
      </c>
      <c r="V61" s="50"/>
      <c r="W61" s="50"/>
    </row>
    <row r="62" spans="1:23" ht="15" customHeight="1">
      <c r="A62" s="131">
        <v>14</v>
      </c>
      <c r="B62" s="43">
        <v>32364</v>
      </c>
      <c r="C62" s="22">
        <v>17729</v>
      </c>
      <c r="D62" s="22">
        <v>254</v>
      </c>
      <c r="E62" s="22">
        <f>SUM(F62:H62)</f>
        <v>49839</v>
      </c>
      <c r="F62" s="22">
        <v>49359</v>
      </c>
      <c r="G62" s="22">
        <v>16</v>
      </c>
      <c r="H62" s="22">
        <v>464</v>
      </c>
      <c r="I62" s="6"/>
      <c r="J62" s="41"/>
      <c r="K62" s="42"/>
      <c r="L62" s="45"/>
      <c r="M62" s="7"/>
      <c r="N62" s="7"/>
      <c r="O62" s="7"/>
      <c r="P62" s="7"/>
      <c r="Q62" s="7"/>
      <c r="R62" s="7"/>
      <c r="S62" s="7"/>
      <c r="T62" s="7"/>
      <c r="U62" s="7"/>
      <c r="V62" s="50"/>
      <c r="W62" s="50"/>
    </row>
    <row r="63" spans="2:23" ht="15" customHeight="1">
      <c r="B63" s="144"/>
      <c r="C63" s="68"/>
      <c r="D63" s="68"/>
      <c r="E63" s="68"/>
      <c r="F63" s="68"/>
      <c r="G63" s="68"/>
      <c r="H63" s="68"/>
      <c r="I63" s="6"/>
      <c r="J63" s="252" t="s">
        <v>73</v>
      </c>
      <c r="K63" s="278"/>
      <c r="L63" s="116">
        <f aca="true" t="shared" si="7" ref="L63:U63">SUM(L64)</f>
        <v>476</v>
      </c>
      <c r="M63" s="40">
        <f t="shared" si="7"/>
        <v>77</v>
      </c>
      <c r="N63" s="40">
        <f t="shared" si="7"/>
        <v>190</v>
      </c>
      <c r="O63" s="40">
        <f t="shared" si="7"/>
        <v>25</v>
      </c>
      <c r="P63" s="40">
        <f t="shared" si="7"/>
        <v>259</v>
      </c>
      <c r="Q63" s="40">
        <f t="shared" si="7"/>
        <v>6</v>
      </c>
      <c r="R63" s="40">
        <f t="shared" si="7"/>
        <v>219</v>
      </c>
      <c r="S63" s="40">
        <f t="shared" si="7"/>
        <v>202</v>
      </c>
      <c r="T63" s="40">
        <f t="shared" si="7"/>
        <v>129</v>
      </c>
      <c r="U63" s="40">
        <f t="shared" si="7"/>
        <v>119</v>
      </c>
      <c r="V63" s="50"/>
      <c r="W63" s="50"/>
    </row>
    <row r="64" spans="1:23" ht="15" customHeight="1">
      <c r="A64" s="202">
        <v>15</v>
      </c>
      <c r="B64" s="209">
        <v>31966</v>
      </c>
      <c r="C64" s="210">
        <v>21116</v>
      </c>
      <c r="D64" s="210">
        <v>407</v>
      </c>
      <c r="E64" s="210">
        <f>SUM(F64:H64)</f>
        <v>52675</v>
      </c>
      <c r="F64" s="210">
        <v>52108</v>
      </c>
      <c r="G64" s="210">
        <v>50</v>
      </c>
      <c r="H64" s="210">
        <v>517</v>
      </c>
      <c r="I64" s="6"/>
      <c r="J64" s="54"/>
      <c r="K64" s="55" t="s">
        <v>74</v>
      </c>
      <c r="L64" s="56">
        <v>476</v>
      </c>
      <c r="M64" s="57">
        <v>77</v>
      </c>
      <c r="N64" s="57">
        <v>190</v>
      </c>
      <c r="O64" s="57">
        <v>25</v>
      </c>
      <c r="P64" s="57">
        <v>259</v>
      </c>
      <c r="Q64" s="57">
        <v>6</v>
      </c>
      <c r="R64" s="57">
        <v>219</v>
      </c>
      <c r="S64" s="57">
        <v>202</v>
      </c>
      <c r="T64" s="57">
        <v>129</v>
      </c>
      <c r="U64" s="57">
        <v>119</v>
      </c>
      <c r="V64" s="50"/>
      <c r="W64" s="50"/>
    </row>
    <row r="65" spans="1:10" ht="15" customHeight="1">
      <c r="A65" s="39" t="s">
        <v>14</v>
      </c>
      <c r="B65" s="6"/>
      <c r="C65" s="6"/>
      <c r="D65" s="6"/>
      <c r="E65" s="6"/>
      <c r="F65" s="6"/>
      <c r="G65" s="6"/>
      <c r="H65" s="6"/>
      <c r="J65" s="4" t="s">
        <v>99</v>
      </c>
    </row>
  </sheetData>
  <sheetProtection/>
  <mergeCells count="47">
    <mergeCell ref="E54:E55"/>
    <mergeCell ref="F54:F55"/>
    <mergeCell ref="G54:G55"/>
    <mergeCell ref="H54:H55"/>
    <mergeCell ref="A25:G25"/>
    <mergeCell ref="A27:A29"/>
    <mergeCell ref="B27:C28"/>
    <mergeCell ref="D27:E28"/>
    <mergeCell ref="F27:G28"/>
    <mergeCell ref="J43:K43"/>
    <mergeCell ref="J49:K49"/>
    <mergeCell ref="A50:H50"/>
    <mergeCell ref="J57:K57"/>
    <mergeCell ref="J63:K63"/>
    <mergeCell ref="A52:A55"/>
    <mergeCell ref="B52:B55"/>
    <mergeCell ref="C52:C55"/>
    <mergeCell ref="D52:D55"/>
    <mergeCell ref="E52:H53"/>
    <mergeCell ref="J26:K26"/>
    <mergeCell ref="J12:K12"/>
    <mergeCell ref="J13:K13"/>
    <mergeCell ref="J14:K14"/>
    <mergeCell ref="J15:K15"/>
    <mergeCell ref="J36:K36"/>
    <mergeCell ref="J8:K8"/>
    <mergeCell ref="J9:K9"/>
    <mergeCell ref="J10:K10"/>
    <mergeCell ref="J11:K11"/>
    <mergeCell ref="J17:K17"/>
    <mergeCell ref="J20:K20"/>
    <mergeCell ref="T4:T5"/>
    <mergeCell ref="U4:U5"/>
    <mergeCell ref="R4:R5"/>
    <mergeCell ref="S4:S5"/>
    <mergeCell ref="J6:K6"/>
    <mergeCell ref="J7:K7"/>
    <mergeCell ref="L4:O4"/>
    <mergeCell ref="P4:P5"/>
    <mergeCell ref="J4:K5"/>
    <mergeCell ref="A2:F2"/>
    <mergeCell ref="A4:A6"/>
    <mergeCell ref="B4:B5"/>
    <mergeCell ref="C4:C5"/>
    <mergeCell ref="D4:D5"/>
    <mergeCell ref="E4:E5"/>
    <mergeCell ref="F4:F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5" zoomScaleNormal="75" zoomScalePageLayoutView="0" workbookViewId="0" topLeftCell="I1">
      <selection activeCell="O1" sqref="O1"/>
    </sheetView>
  </sheetViews>
  <sheetFormatPr defaultColWidth="10.59765625" defaultRowHeight="15"/>
  <cols>
    <col min="1" max="3" width="3.59765625" style="148" customWidth="1"/>
    <col min="4" max="4" width="25" style="148" customWidth="1"/>
    <col min="5" max="15" width="14.59765625" style="148" customWidth="1"/>
    <col min="16" max="16384" width="10.59765625" style="148" customWidth="1"/>
  </cols>
  <sheetData>
    <row r="1" spans="1:15" s="146" customFormat="1" ht="19.5" customHeight="1">
      <c r="A1" s="145" t="s">
        <v>349</v>
      </c>
      <c r="O1" s="147" t="s">
        <v>350</v>
      </c>
    </row>
    <row r="2" spans="1:15" ht="19.5" customHeight="1">
      <c r="A2" s="376" t="s">
        <v>351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7"/>
    </row>
    <row r="3" spans="1:15" ht="19.5" customHeight="1">
      <c r="A3" s="378" t="s">
        <v>352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5" ht="18" customHeight="1" thickBot="1">
      <c r="A4" s="149" t="s">
        <v>304</v>
      </c>
      <c r="O4" s="150" t="s">
        <v>305</v>
      </c>
    </row>
    <row r="5" spans="1:15" ht="21.75" customHeight="1">
      <c r="A5" s="380" t="s">
        <v>306</v>
      </c>
      <c r="B5" s="381"/>
      <c r="C5" s="381"/>
      <c r="D5" s="382"/>
      <c r="E5" s="370" t="s">
        <v>444</v>
      </c>
      <c r="F5" s="370" t="s">
        <v>453</v>
      </c>
      <c r="G5" s="370" t="s">
        <v>454</v>
      </c>
      <c r="H5" s="370" t="s">
        <v>455</v>
      </c>
      <c r="I5" s="370" t="s">
        <v>456</v>
      </c>
      <c r="J5" s="368" t="s">
        <v>307</v>
      </c>
      <c r="K5" s="369"/>
      <c r="L5" s="369"/>
      <c r="M5" s="369"/>
      <c r="N5" s="369"/>
      <c r="O5" s="257"/>
    </row>
    <row r="6" spans="1:15" ht="21.75" customHeight="1">
      <c r="A6" s="383"/>
      <c r="B6" s="383"/>
      <c r="C6" s="383"/>
      <c r="D6" s="384"/>
      <c r="E6" s="287"/>
      <c r="F6" s="287"/>
      <c r="G6" s="287"/>
      <c r="H6" s="287"/>
      <c r="I6" s="287"/>
      <c r="J6" s="152" t="s">
        <v>308</v>
      </c>
      <c r="K6" s="152" t="s">
        <v>309</v>
      </c>
      <c r="L6" s="152" t="s">
        <v>310</v>
      </c>
      <c r="M6" s="152" t="s">
        <v>311</v>
      </c>
      <c r="N6" s="152" t="s">
        <v>353</v>
      </c>
      <c r="O6" s="153" t="s">
        <v>354</v>
      </c>
    </row>
    <row r="7" spans="1:15" s="156" customFormat="1" ht="21.75" customHeight="1">
      <c r="A7" s="353" t="s">
        <v>312</v>
      </c>
      <c r="B7" s="373" t="s">
        <v>313</v>
      </c>
      <c r="C7" s="374"/>
      <c r="D7" s="375"/>
      <c r="E7" s="154">
        <v>4.54</v>
      </c>
      <c r="F7" s="155">
        <v>4.59</v>
      </c>
      <c r="G7" s="155">
        <v>4.64</v>
      </c>
      <c r="H7" s="155">
        <v>4.62</v>
      </c>
      <c r="I7" s="155">
        <v>4.31</v>
      </c>
      <c r="J7" s="155">
        <v>2.99</v>
      </c>
      <c r="K7" s="155">
        <v>4.7</v>
      </c>
      <c r="L7" s="155">
        <v>5.93</v>
      </c>
      <c r="M7" s="155">
        <v>3.93</v>
      </c>
      <c r="N7" s="155">
        <v>3.88</v>
      </c>
      <c r="O7" s="155">
        <v>3.82</v>
      </c>
    </row>
    <row r="8" spans="1:15" ht="21.75" customHeight="1">
      <c r="A8" s="371"/>
      <c r="B8" s="365" t="s">
        <v>314</v>
      </c>
      <c r="C8" s="366"/>
      <c r="D8" s="367"/>
      <c r="E8" s="160">
        <v>137.1</v>
      </c>
      <c r="F8" s="161">
        <v>137.4</v>
      </c>
      <c r="G8" s="161">
        <v>137.7</v>
      </c>
      <c r="H8" s="161">
        <v>141.2</v>
      </c>
      <c r="I8" s="162">
        <v>143</v>
      </c>
      <c r="J8" s="162">
        <v>42</v>
      </c>
      <c r="K8" s="162">
        <v>74</v>
      </c>
      <c r="L8" s="162">
        <v>125</v>
      </c>
      <c r="M8" s="162">
        <v>169</v>
      </c>
      <c r="N8" s="162">
        <v>250</v>
      </c>
      <c r="O8" s="162">
        <v>500</v>
      </c>
    </row>
    <row r="9" spans="1:15" ht="21.75" customHeight="1">
      <c r="A9" s="371"/>
      <c r="B9" s="365" t="s">
        <v>315</v>
      </c>
      <c r="C9" s="366"/>
      <c r="D9" s="367"/>
      <c r="E9" s="222">
        <v>857</v>
      </c>
      <c r="F9" s="221">
        <v>875</v>
      </c>
      <c r="G9" s="221">
        <v>830</v>
      </c>
      <c r="H9" s="221">
        <v>834</v>
      </c>
      <c r="I9" s="162">
        <v>822</v>
      </c>
      <c r="J9" s="162">
        <v>500</v>
      </c>
      <c r="K9" s="162">
        <v>530</v>
      </c>
      <c r="L9" s="162">
        <v>748</v>
      </c>
      <c r="M9" s="162">
        <v>865</v>
      </c>
      <c r="N9" s="162">
        <v>1777</v>
      </c>
      <c r="O9" s="162">
        <v>1757</v>
      </c>
    </row>
    <row r="10" spans="1:15" ht="21.75" customHeight="1">
      <c r="A10" s="371"/>
      <c r="B10" s="365" t="s">
        <v>316</v>
      </c>
      <c r="C10" s="366"/>
      <c r="D10" s="367"/>
      <c r="E10" s="160">
        <v>2604</v>
      </c>
      <c r="F10" s="161">
        <v>2692.8</v>
      </c>
      <c r="G10" s="161">
        <v>2587.6</v>
      </c>
      <c r="H10" s="161">
        <v>2599.8</v>
      </c>
      <c r="I10" s="162">
        <v>2520</v>
      </c>
      <c r="J10" s="162">
        <v>1003</v>
      </c>
      <c r="K10" s="162">
        <v>858</v>
      </c>
      <c r="L10" s="162">
        <v>3828</v>
      </c>
      <c r="M10" s="162">
        <v>4163</v>
      </c>
      <c r="N10" s="162">
        <v>4240</v>
      </c>
      <c r="O10" s="162">
        <v>7120</v>
      </c>
    </row>
    <row r="11" spans="1:15" ht="21.75" customHeight="1">
      <c r="A11" s="372"/>
      <c r="B11" s="163"/>
      <c r="C11" s="164"/>
      <c r="D11" s="165" t="s">
        <v>317</v>
      </c>
      <c r="E11" s="160">
        <v>1268.2</v>
      </c>
      <c r="F11" s="161">
        <v>1407.7</v>
      </c>
      <c r="G11" s="161">
        <v>1317.2</v>
      </c>
      <c r="H11" s="161">
        <v>1340.5</v>
      </c>
      <c r="I11" s="162">
        <v>1252</v>
      </c>
      <c r="J11" s="162">
        <v>473</v>
      </c>
      <c r="K11" s="162">
        <v>589</v>
      </c>
      <c r="L11" s="162">
        <v>1337</v>
      </c>
      <c r="M11" s="162">
        <v>1975</v>
      </c>
      <c r="N11" s="162">
        <v>2074</v>
      </c>
      <c r="O11" s="162">
        <v>3675</v>
      </c>
    </row>
    <row r="12" spans="1:15" ht="21.75" customHeight="1">
      <c r="A12" s="353" t="s">
        <v>318</v>
      </c>
      <c r="B12" s="356" t="s">
        <v>319</v>
      </c>
      <c r="C12" s="357"/>
      <c r="D12" s="358"/>
      <c r="E12" s="166">
        <f>SUM(E13,E16)</f>
        <v>7641.8</v>
      </c>
      <c r="F12" s="167">
        <f aca="true" t="shared" si="0" ref="F12:O12">SUM(F13,F16)</f>
        <v>7390.599999999999</v>
      </c>
      <c r="G12" s="167">
        <f t="shared" si="0"/>
        <v>7319</v>
      </c>
      <c r="H12" s="167">
        <f t="shared" si="0"/>
        <v>7174.9</v>
      </c>
      <c r="I12" s="168">
        <f t="shared" si="0"/>
        <v>7255</v>
      </c>
      <c r="J12" s="168">
        <f t="shared" si="0"/>
        <v>7887</v>
      </c>
      <c r="K12" s="168">
        <f t="shared" si="0"/>
        <v>6267</v>
      </c>
      <c r="L12" s="168">
        <f t="shared" si="0"/>
        <v>9480</v>
      </c>
      <c r="M12" s="168">
        <f t="shared" si="0"/>
        <v>8256</v>
      </c>
      <c r="N12" s="168">
        <f t="shared" si="0"/>
        <v>5964</v>
      </c>
      <c r="O12" s="168">
        <f t="shared" si="0"/>
        <v>8067</v>
      </c>
    </row>
    <row r="13" spans="1:15" ht="21.75" customHeight="1">
      <c r="A13" s="371"/>
      <c r="B13" s="157"/>
      <c r="C13" s="366" t="s">
        <v>320</v>
      </c>
      <c r="D13" s="334"/>
      <c r="E13" s="160">
        <f>E14-E15</f>
        <v>414.5</v>
      </c>
      <c r="F13" s="161">
        <f aca="true" t="shared" si="1" ref="F13:O13">F14-F15</f>
        <v>346.3999999999994</v>
      </c>
      <c r="G13" s="161">
        <f t="shared" si="1"/>
        <v>379.9000000000001</v>
      </c>
      <c r="H13" s="161">
        <f t="shared" si="1"/>
        <v>396.7999999999997</v>
      </c>
      <c r="I13" s="162">
        <f t="shared" si="1"/>
        <v>602</v>
      </c>
      <c r="J13" s="162">
        <f t="shared" si="1"/>
        <v>396</v>
      </c>
      <c r="K13" s="162">
        <f t="shared" si="1"/>
        <v>98</v>
      </c>
      <c r="L13" s="162">
        <f t="shared" si="1"/>
        <v>355</v>
      </c>
      <c r="M13" s="162">
        <f t="shared" si="1"/>
        <v>245</v>
      </c>
      <c r="N13" s="162">
        <f t="shared" si="1"/>
        <v>1170</v>
      </c>
      <c r="O13" s="162">
        <f t="shared" si="1"/>
        <v>3448</v>
      </c>
    </row>
    <row r="14" spans="1:15" ht="21.75" customHeight="1">
      <c r="A14" s="371"/>
      <c r="B14" s="157"/>
      <c r="C14" s="158"/>
      <c r="D14" s="159" t="s">
        <v>321</v>
      </c>
      <c r="E14" s="160">
        <f>'48'!D6</f>
        <v>2311.6</v>
      </c>
      <c r="F14" s="161">
        <f>'48'!E6</f>
        <v>2248.9999999999995</v>
      </c>
      <c r="G14" s="161">
        <f>'48'!F6</f>
        <v>2254.6</v>
      </c>
      <c r="H14" s="161">
        <f>'48'!G6</f>
        <v>2278.7</v>
      </c>
      <c r="I14" s="242">
        <f>'48'!H6</f>
        <v>2462</v>
      </c>
      <c r="J14" s="162">
        <v>2182</v>
      </c>
      <c r="K14" s="162">
        <v>740</v>
      </c>
      <c r="L14" s="162">
        <v>1598</v>
      </c>
      <c r="M14" s="162">
        <v>2179</v>
      </c>
      <c r="N14" s="162">
        <v>5388</v>
      </c>
      <c r="O14" s="162">
        <v>9226</v>
      </c>
    </row>
    <row r="15" spans="1:15" ht="21.75" customHeight="1">
      <c r="A15" s="371"/>
      <c r="B15" s="157"/>
      <c r="C15" s="158"/>
      <c r="D15" s="159" t="s">
        <v>322</v>
      </c>
      <c r="E15" s="160">
        <f>'48'!D22</f>
        <v>1897.1</v>
      </c>
      <c r="F15" s="161">
        <f>'48'!E22</f>
        <v>1902.6000000000001</v>
      </c>
      <c r="G15" s="161">
        <f>'48'!F22</f>
        <v>1874.6999999999998</v>
      </c>
      <c r="H15" s="161">
        <f>'48'!G22</f>
        <v>1881.9</v>
      </c>
      <c r="I15" s="242">
        <f>'48'!H22</f>
        <v>1860</v>
      </c>
      <c r="J15" s="162">
        <v>1786</v>
      </c>
      <c r="K15" s="162">
        <v>642</v>
      </c>
      <c r="L15" s="162">
        <v>1243</v>
      </c>
      <c r="M15" s="162">
        <v>1934</v>
      </c>
      <c r="N15" s="162">
        <v>4218</v>
      </c>
      <c r="O15" s="162">
        <v>5778</v>
      </c>
    </row>
    <row r="16" spans="1:15" ht="21.75" customHeight="1">
      <c r="A16" s="371"/>
      <c r="B16" s="157"/>
      <c r="C16" s="366" t="s">
        <v>323</v>
      </c>
      <c r="D16" s="334"/>
      <c r="E16" s="160">
        <f>E17-E18</f>
        <v>7227.3</v>
      </c>
      <c r="F16" s="161">
        <f aca="true" t="shared" si="2" ref="F16:O16">F17-F18</f>
        <v>7044.2</v>
      </c>
      <c r="G16" s="161">
        <f t="shared" si="2"/>
        <v>6939.099999999999</v>
      </c>
      <c r="H16" s="161">
        <f t="shared" si="2"/>
        <v>6778.1</v>
      </c>
      <c r="I16" s="162">
        <f t="shared" si="2"/>
        <v>6653</v>
      </c>
      <c r="J16" s="162">
        <f t="shared" si="2"/>
        <v>7491</v>
      </c>
      <c r="K16" s="162">
        <f t="shared" si="2"/>
        <v>6169</v>
      </c>
      <c r="L16" s="162">
        <f t="shared" si="2"/>
        <v>9125</v>
      </c>
      <c r="M16" s="162">
        <f t="shared" si="2"/>
        <v>8011</v>
      </c>
      <c r="N16" s="162">
        <f t="shared" si="2"/>
        <v>4794</v>
      </c>
      <c r="O16" s="162">
        <f t="shared" si="2"/>
        <v>4619</v>
      </c>
    </row>
    <row r="17" spans="1:15" ht="21.75" customHeight="1">
      <c r="A17" s="371"/>
      <c r="B17" s="157"/>
      <c r="C17" s="158"/>
      <c r="D17" s="159" t="s">
        <v>324</v>
      </c>
      <c r="E17" s="160">
        <f>'48'!M6</f>
        <v>7524</v>
      </c>
      <c r="F17" s="161">
        <f>'48'!N6</f>
        <v>7318.099999999999</v>
      </c>
      <c r="G17" s="161">
        <f>'48'!O6</f>
        <v>7186.599999999999</v>
      </c>
      <c r="H17" s="161">
        <f>'48'!P6</f>
        <v>7077</v>
      </c>
      <c r="I17" s="242">
        <f>'48'!Q6</f>
        <v>6941</v>
      </c>
      <c r="J17" s="162">
        <v>7603</v>
      </c>
      <c r="K17" s="162">
        <v>6641</v>
      </c>
      <c r="L17" s="162">
        <v>9186</v>
      </c>
      <c r="M17" s="162">
        <v>8052</v>
      </c>
      <c r="N17" s="162">
        <v>5198</v>
      </c>
      <c r="O17" s="162">
        <v>4832</v>
      </c>
    </row>
    <row r="18" spans="1:15" ht="21.75" customHeight="1">
      <c r="A18" s="371"/>
      <c r="B18" s="157"/>
      <c r="C18" s="158"/>
      <c r="D18" s="159" t="s">
        <v>325</v>
      </c>
      <c r="E18" s="160">
        <v>296.7</v>
      </c>
      <c r="F18" s="161">
        <v>273.9</v>
      </c>
      <c r="G18" s="161">
        <v>247.5</v>
      </c>
      <c r="H18" s="161">
        <v>298.9</v>
      </c>
      <c r="I18" s="162">
        <v>288</v>
      </c>
      <c r="J18" s="162">
        <v>112</v>
      </c>
      <c r="K18" s="162">
        <v>472</v>
      </c>
      <c r="L18" s="162">
        <v>61</v>
      </c>
      <c r="M18" s="162">
        <v>41</v>
      </c>
      <c r="N18" s="162">
        <v>404</v>
      </c>
      <c r="O18" s="162">
        <v>213</v>
      </c>
    </row>
    <row r="19" spans="1:15" ht="21.75" customHeight="1">
      <c r="A19" s="371"/>
      <c r="B19" s="365" t="s">
        <v>326</v>
      </c>
      <c r="C19" s="366"/>
      <c r="D19" s="367"/>
      <c r="E19" s="160">
        <f>'48'!M19</f>
        <v>1681.5</v>
      </c>
      <c r="F19" s="161">
        <f>'48'!N19</f>
        <v>1652.8000000000002</v>
      </c>
      <c r="G19" s="161">
        <f>'48'!O19</f>
        <v>1628.8</v>
      </c>
      <c r="H19" s="161">
        <f>'48'!P19</f>
        <v>1622.1999999999998</v>
      </c>
      <c r="I19" s="242">
        <f>'48'!Q19</f>
        <v>1638</v>
      </c>
      <c r="J19" s="162">
        <v>1824</v>
      </c>
      <c r="K19" s="162">
        <v>1465</v>
      </c>
      <c r="L19" s="162">
        <v>1931</v>
      </c>
      <c r="M19" s="162">
        <v>1977</v>
      </c>
      <c r="N19" s="162">
        <v>1519</v>
      </c>
      <c r="O19" s="162">
        <v>1452</v>
      </c>
    </row>
    <row r="20" spans="1:15" ht="21.75" customHeight="1">
      <c r="A20" s="371"/>
      <c r="B20" s="365" t="s">
        <v>327</v>
      </c>
      <c r="C20" s="366"/>
      <c r="D20" s="367"/>
      <c r="E20" s="160">
        <v>1780.2</v>
      </c>
      <c r="F20" s="161">
        <v>1796.4</v>
      </c>
      <c r="G20" s="161">
        <v>1857.1</v>
      </c>
      <c r="H20" s="161">
        <v>1922.4</v>
      </c>
      <c r="I20" s="162">
        <v>1908</v>
      </c>
      <c r="J20" s="243">
        <v>1375</v>
      </c>
      <c r="K20" s="243">
        <v>1472</v>
      </c>
      <c r="L20" s="243">
        <v>2685</v>
      </c>
      <c r="M20" s="243">
        <v>1769</v>
      </c>
      <c r="N20" s="243">
        <v>3667</v>
      </c>
      <c r="O20" s="243">
        <v>2186</v>
      </c>
    </row>
    <row r="21" spans="1:15" ht="21.75" customHeight="1">
      <c r="A21" s="371"/>
      <c r="B21" s="365" t="s">
        <v>328</v>
      </c>
      <c r="C21" s="366"/>
      <c r="D21" s="367"/>
      <c r="E21" s="160">
        <f>SUM(E12,E20-E19)</f>
        <v>7740.5</v>
      </c>
      <c r="F21" s="161">
        <f aca="true" t="shared" si="3" ref="F21:O21">SUM(F12,F20-F19)</f>
        <v>7534.199999999999</v>
      </c>
      <c r="G21" s="161">
        <f t="shared" si="3"/>
        <v>7547.3</v>
      </c>
      <c r="H21" s="161">
        <f t="shared" si="3"/>
        <v>7475.1</v>
      </c>
      <c r="I21" s="162">
        <f t="shared" si="3"/>
        <v>7525</v>
      </c>
      <c r="J21" s="162">
        <f t="shared" si="3"/>
        <v>7438</v>
      </c>
      <c r="K21" s="162">
        <f t="shared" si="3"/>
        <v>6274</v>
      </c>
      <c r="L21" s="162">
        <f t="shared" si="3"/>
        <v>10234</v>
      </c>
      <c r="M21" s="162">
        <f t="shared" si="3"/>
        <v>8048</v>
      </c>
      <c r="N21" s="162">
        <f t="shared" si="3"/>
        <v>8112</v>
      </c>
      <c r="O21" s="162">
        <f t="shared" si="3"/>
        <v>8801</v>
      </c>
    </row>
    <row r="22" spans="1:15" ht="21.75" customHeight="1">
      <c r="A22" s="371"/>
      <c r="B22" s="365" t="s">
        <v>329</v>
      </c>
      <c r="C22" s="366"/>
      <c r="D22" s="367"/>
      <c r="E22" s="160">
        <f>'48'!M26</f>
        <v>6275.9</v>
      </c>
      <c r="F22" s="161">
        <f>'48'!N26</f>
        <v>6162.5</v>
      </c>
      <c r="G22" s="161">
        <f>'48'!O26</f>
        <v>6090.6</v>
      </c>
      <c r="H22" s="161">
        <f>'48'!P26</f>
        <v>6049.7</v>
      </c>
      <c r="I22" s="242">
        <f>'48'!Q26</f>
        <v>5908</v>
      </c>
      <c r="J22" s="162">
        <v>5426</v>
      </c>
      <c r="K22" s="162">
        <v>5832</v>
      </c>
      <c r="L22" s="162">
        <v>7175</v>
      </c>
      <c r="M22" s="162">
        <v>5932</v>
      </c>
      <c r="N22" s="162">
        <v>5243</v>
      </c>
      <c r="O22" s="162">
        <v>6170</v>
      </c>
    </row>
    <row r="23" spans="1:15" ht="21.75" customHeight="1">
      <c r="A23" s="372"/>
      <c r="B23" s="362" t="s">
        <v>330</v>
      </c>
      <c r="C23" s="363"/>
      <c r="D23" s="364"/>
      <c r="E23" s="244">
        <f>E21-E22</f>
        <v>1464.6000000000004</v>
      </c>
      <c r="F23" s="245">
        <f aca="true" t="shared" si="4" ref="F23:O23">F21-F22</f>
        <v>1371.699999999999</v>
      </c>
      <c r="G23" s="245">
        <f t="shared" si="4"/>
        <v>1456.6999999999998</v>
      </c>
      <c r="H23" s="245">
        <f t="shared" si="4"/>
        <v>1425.4000000000005</v>
      </c>
      <c r="I23" s="246">
        <f t="shared" si="4"/>
        <v>1617</v>
      </c>
      <c r="J23" s="246">
        <f t="shared" si="4"/>
        <v>2012</v>
      </c>
      <c r="K23" s="246">
        <f t="shared" si="4"/>
        <v>442</v>
      </c>
      <c r="L23" s="246">
        <f t="shared" si="4"/>
        <v>3059</v>
      </c>
      <c r="M23" s="246">
        <f t="shared" si="4"/>
        <v>2116</v>
      </c>
      <c r="N23" s="246">
        <f t="shared" si="4"/>
        <v>2869</v>
      </c>
      <c r="O23" s="246">
        <f t="shared" si="4"/>
        <v>2631</v>
      </c>
    </row>
    <row r="24" spans="1:15" ht="21.75" customHeight="1">
      <c r="A24" s="353" t="s">
        <v>331</v>
      </c>
      <c r="B24" s="356" t="s">
        <v>332</v>
      </c>
      <c r="C24" s="357"/>
      <c r="D24" s="358"/>
      <c r="E24" s="166">
        <v>417.9</v>
      </c>
      <c r="F24" s="167">
        <v>274.7</v>
      </c>
      <c r="G24" s="167">
        <v>282.6</v>
      </c>
      <c r="H24" s="167">
        <v>171.9</v>
      </c>
      <c r="I24" s="168">
        <v>176</v>
      </c>
      <c r="J24" s="168">
        <v>147</v>
      </c>
      <c r="K24" s="168">
        <v>236</v>
      </c>
      <c r="L24" s="168">
        <v>130</v>
      </c>
      <c r="M24" s="168">
        <v>127</v>
      </c>
      <c r="N24" s="168">
        <v>79</v>
      </c>
      <c r="O24" s="168">
        <v>168</v>
      </c>
    </row>
    <row r="25" spans="1:15" ht="21.75" customHeight="1">
      <c r="A25" s="354"/>
      <c r="B25" s="365" t="s">
        <v>333</v>
      </c>
      <c r="C25" s="366"/>
      <c r="D25" s="367"/>
      <c r="E25" s="160">
        <f>SUM(E26,E27)</f>
        <v>19699.199999999997</v>
      </c>
      <c r="F25" s="161">
        <f aca="true" t="shared" si="5" ref="F25:O25">SUM(F26,F27)</f>
        <v>17427.6</v>
      </c>
      <c r="G25" s="161">
        <f t="shared" si="5"/>
        <v>18859.1</v>
      </c>
      <c r="H25" s="161">
        <f t="shared" si="5"/>
        <v>18121.4</v>
      </c>
      <c r="I25" s="162">
        <f t="shared" si="5"/>
        <v>17969</v>
      </c>
      <c r="J25" s="162">
        <f t="shared" si="5"/>
        <v>15162</v>
      </c>
      <c r="K25" s="162">
        <f t="shared" si="5"/>
        <v>15929</v>
      </c>
      <c r="L25" s="162">
        <f t="shared" si="5"/>
        <v>18913</v>
      </c>
      <c r="M25" s="162">
        <f t="shared" si="5"/>
        <v>16758</v>
      </c>
      <c r="N25" s="162">
        <f t="shared" si="5"/>
        <v>21004</v>
      </c>
      <c r="O25" s="162">
        <f t="shared" si="5"/>
        <v>29310</v>
      </c>
    </row>
    <row r="26" spans="1:15" ht="21.75" customHeight="1">
      <c r="A26" s="354"/>
      <c r="B26" s="169"/>
      <c r="C26" s="170"/>
      <c r="D26" s="159" t="s">
        <v>334</v>
      </c>
      <c r="E26" s="160">
        <v>11419.3</v>
      </c>
      <c r="F26" s="161">
        <v>11203.4</v>
      </c>
      <c r="G26" s="161">
        <v>11162.8</v>
      </c>
      <c r="H26" s="161">
        <v>11142.8</v>
      </c>
      <c r="I26" s="162">
        <v>11160</v>
      </c>
      <c r="J26" s="162">
        <v>11042</v>
      </c>
      <c r="K26" s="162">
        <v>8720</v>
      </c>
      <c r="L26" s="162">
        <v>13289</v>
      </c>
      <c r="M26" s="162">
        <v>11868</v>
      </c>
      <c r="N26" s="162">
        <v>14101</v>
      </c>
      <c r="O26" s="162">
        <v>15983</v>
      </c>
    </row>
    <row r="27" spans="1:15" ht="21.75" customHeight="1">
      <c r="A27" s="354"/>
      <c r="B27" s="169"/>
      <c r="C27" s="170"/>
      <c r="D27" s="159" t="s">
        <v>335</v>
      </c>
      <c r="E27" s="160">
        <v>8279.9</v>
      </c>
      <c r="F27" s="161">
        <v>6224.2</v>
      </c>
      <c r="G27" s="161">
        <v>7696.3</v>
      </c>
      <c r="H27" s="161">
        <v>6978.6</v>
      </c>
      <c r="I27" s="162">
        <v>6809</v>
      </c>
      <c r="J27" s="162">
        <v>4120</v>
      </c>
      <c r="K27" s="162">
        <v>7209</v>
      </c>
      <c r="L27" s="162">
        <v>5624</v>
      </c>
      <c r="M27" s="162">
        <v>4890</v>
      </c>
      <c r="N27" s="162">
        <v>6903</v>
      </c>
      <c r="O27" s="162">
        <v>13327</v>
      </c>
    </row>
    <row r="28" spans="1:15" ht="21.75" customHeight="1">
      <c r="A28" s="354"/>
      <c r="B28" s="365" t="s">
        <v>336</v>
      </c>
      <c r="C28" s="366"/>
      <c r="D28" s="367"/>
      <c r="E28" s="160">
        <f>SUM(E29,E30)</f>
        <v>19771.4</v>
      </c>
      <c r="F28" s="161">
        <f aca="true" t="shared" si="6" ref="F28:O28">SUM(F29,F30)</f>
        <v>17420.199999999997</v>
      </c>
      <c r="G28" s="161">
        <f t="shared" si="6"/>
        <v>18974.5</v>
      </c>
      <c r="H28" s="161">
        <f t="shared" si="6"/>
        <v>18213.2</v>
      </c>
      <c r="I28" s="162">
        <f t="shared" si="6"/>
        <v>17962</v>
      </c>
      <c r="J28" s="162">
        <f t="shared" si="6"/>
        <v>15205</v>
      </c>
      <c r="K28" s="162">
        <f t="shared" si="6"/>
        <v>15936</v>
      </c>
      <c r="L28" s="162">
        <f t="shared" si="6"/>
        <v>18919</v>
      </c>
      <c r="M28" s="162">
        <f t="shared" si="6"/>
        <v>16709</v>
      </c>
      <c r="N28" s="162">
        <f t="shared" si="6"/>
        <v>20967</v>
      </c>
      <c r="O28" s="162">
        <f t="shared" si="6"/>
        <v>29226</v>
      </c>
    </row>
    <row r="29" spans="1:15" ht="21.75" customHeight="1">
      <c r="A29" s="354"/>
      <c r="B29" s="169"/>
      <c r="C29" s="170"/>
      <c r="D29" s="159" t="s">
        <v>337</v>
      </c>
      <c r="E29" s="160">
        <v>8929.5</v>
      </c>
      <c r="F29" s="161">
        <v>8813.4</v>
      </c>
      <c r="G29" s="161">
        <v>8625.8</v>
      </c>
      <c r="H29" s="161">
        <v>8603.1</v>
      </c>
      <c r="I29" s="162">
        <v>8478</v>
      </c>
      <c r="J29" s="162">
        <v>8226</v>
      </c>
      <c r="K29" s="162">
        <v>7424</v>
      </c>
      <c r="L29" s="162">
        <v>9043</v>
      </c>
      <c r="M29" s="162">
        <v>8376</v>
      </c>
      <c r="N29" s="162">
        <v>9831</v>
      </c>
      <c r="O29" s="162">
        <v>11773</v>
      </c>
    </row>
    <row r="30" spans="1:15" ht="21.75" customHeight="1">
      <c r="A30" s="354"/>
      <c r="B30" s="169"/>
      <c r="C30" s="170"/>
      <c r="D30" s="159" t="s">
        <v>338</v>
      </c>
      <c r="E30" s="160">
        <v>10841.9</v>
      </c>
      <c r="F30" s="161">
        <v>8606.8</v>
      </c>
      <c r="G30" s="161">
        <v>10348.7</v>
      </c>
      <c r="H30" s="161">
        <v>9610.1</v>
      </c>
      <c r="I30" s="162">
        <v>9484</v>
      </c>
      <c r="J30" s="162">
        <v>6979</v>
      </c>
      <c r="K30" s="162">
        <v>8512</v>
      </c>
      <c r="L30" s="162">
        <v>9876</v>
      </c>
      <c r="M30" s="162">
        <v>8333</v>
      </c>
      <c r="N30" s="162">
        <v>11136</v>
      </c>
      <c r="O30" s="162">
        <v>17453</v>
      </c>
    </row>
    <row r="31" spans="1:23" ht="21.75" customHeight="1">
      <c r="A31" s="354"/>
      <c r="B31" s="359" t="s">
        <v>339</v>
      </c>
      <c r="C31" s="360"/>
      <c r="D31" s="361"/>
      <c r="E31" s="160">
        <v>0.1</v>
      </c>
      <c r="F31" s="161">
        <v>-0.3</v>
      </c>
      <c r="G31" s="161">
        <v>0.2</v>
      </c>
      <c r="H31" s="161">
        <v>94</v>
      </c>
      <c r="I31" s="162">
        <v>1</v>
      </c>
      <c r="J31" s="171">
        <v>2</v>
      </c>
      <c r="K31" s="171" t="s">
        <v>464</v>
      </c>
      <c r="L31" s="171">
        <v>-2</v>
      </c>
      <c r="M31" s="171">
        <v>-1</v>
      </c>
      <c r="N31" s="171">
        <v>0.5</v>
      </c>
      <c r="O31" s="171">
        <v>4</v>
      </c>
      <c r="P31" s="172"/>
      <c r="Q31" s="172"/>
      <c r="R31" s="172"/>
      <c r="S31" s="172"/>
      <c r="T31" s="172"/>
      <c r="U31" s="172"/>
      <c r="V31" s="172"/>
      <c r="W31" s="172"/>
    </row>
    <row r="32" spans="1:15" ht="21.75" customHeight="1">
      <c r="A32" s="355"/>
      <c r="B32" s="362" t="s">
        <v>340</v>
      </c>
      <c r="C32" s="363"/>
      <c r="D32" s="364"/>
      <c r="E32" s="160">
        <f>SUM(E24,E25,E31)-E28</f>
        <v>345.79999999999563</v>
      </c>
      <c r="F32" s="161">
        <f aca="true" t="shared" si="7" ref="F32:O32">SUM(F24,F25,F31)-F28</f>
        <v>281.8000000000029</v>
      </c>
      <c r="G32" s="161">
        <f t="shared" si="7"/>
        <v>167.39999999999782</v>
      </c>
      <c r="H32" s="161">
        <f t="shared" si="7"/>
        <v>174.10000000000218</v>
      </c>
      <c r="I32" s="247">
        <f t="shared" si="7"/>
        <v>184</v>
      </c>
      <c r="J32" s="247">
        <f t="shared" si="7"/>
        <v>106</v>
      </c>
      <c r="K32" s="247">
        <f t="shared" si="7"/>
        <v>229</v>
      </c>
      <c r="L32" s="247">
        <f t="shared" si="7"/>
        <v>122</v>
      </c>
      <c r="M32" s="247">
        <f t="shared" si="7"/>
        <v>175</v>
      </c>
      <c r="N32" s="247">
        <f t="shared" si="7"/>
        <v>116.5</v>
      </c>
      <c r="O32" s="247">
        <f t="shared" si="7"/>
        <v>256</v>
      </c>
    </row>
    <row r="33" spans="1:15" ht="21.75" customHeight="1">
      <c r="A33" s="353" t="s">
        <v>341</v>
      </c>
      <c r="B33" s="356" t="s">
        <v>342</v>
      </c>
      <c r="C33" s="357"/>
      <c r="D33" s="387"/>
      <c r="E33" s="248">
        <f>E22/E7</f>
        <v>1382.3568281938326</v>
      </c>
      <c r="F33" s="173">
        <v>1345.5</v>
      </c>
      <c r="G33" s="173">
        <v>1324</v>
      </c>
      <c r="H33" s="173">
        <v>1298.2</v>
      </c>
      <c r="I33" s="215">
        <v>1358</v>
      </c>
      <c r="J33" s="215">
        <f aca="true" t="shared" si="8" ref="J33:O33">J22/J7</f>
        <v>1814.715719063545</v>
      </c>
      <c r="K33" s="215">
        <v>1220</v>
      </c>
      <c r="L33" s="215">
        <f t="shared" si="8"/>
        <v>1209.9494097807758</v>
      </c>
      <c r="M33" s="215">
        <v>1494</v>
      </c>
      <c r="N33" s="215">
        <v>1398</v>
      </c>
      <c r="O33" s="215">
        <f t="shared" si="8"/>
        <v>1615.1832460732985</v>
      </c>
    </row>
    <row r="34" spans="1:15" ht="21.75" customHeight="1">
      <c r="A34" s="385"/>
      <c r="B34" s="365" t="s">
        <v>343</v>
      </c>
      <c r="C34" s="366"/>
      <c r="D34" s="367"/>
      <c r="E34" s="249">
        <f>100*'48'!M31/'46'!E22</f>
        <v>21.631957169489635</v>
      </c>
      <c r="F34" s="174" t="s">
        <v>194</v>
      </c>
      <c r="G34" s="174" t="s">
        <v>194</v>
      </c>
      <c r="H34" s="174" t="s">
        <v>194</v>
      </c>
      <c r="I34" s="171" t="s">
        <v>194</v>
      </c>
      <c r="J34" s="171" t="s">
        <v>472</v>
      </c>
      <c r="K34" s="171" t="s">
        <v>472</v>
      </c>
      <c r="L34" s="171" t="s">
        <v>472</v>
      </c>
      <c r="M34" s="171" t="s">
        <v>472</v>
      </c>
      <c r="N34" s="171" t="s">
        <v>472</v>
      </c>
      <c r="O34" s="171" t="s">
        <v>344</v>
      </c>
    </row>
    <row r="35" spans="1:15" ht="21.75" customHeight="1">
      <c r="A35" s="386"/>
      <c r="B35" s="362" t="s">
        <v>345</v>
      </c>
      <c r="C35" s="363"/>
      <c r="D35" s="364"/>
      <c r="E35" s="250">
        <f>100*E22/E21</f>
        <v>81.07874168335378</v>
      </c>
      <c r="F35" s="251">
        <f aca="true" t="shared" si="9" ref="F35:M35">100*F22/F21</f>
        <v>81.79368745188607</v>
      </c>
      <c r="G35" s="251">
        <f t="shared" si="9"/>
        <v>80.69905794125052</v>
      </c>
      <c r="H35" s="251">
        <f t="shared" si="9"/>
        <v>80.931358777809</v>
      </c>
      <c r="I35" s="251">
        <f t="shared" si="9"/>
        <v>78.51162790697674</v>
      </c>
      <c r="J35" s="251">
        <f t="shared" si="9"/>
        <v>72.94971766603926</v>
      </c>
      <c r="K35" s="251">
        <f t="shared" si="9"/>
        <v>92.95505259802358</v>
      </c>
      <c r="L35" s="251">
        <f t="shared" si="9"/>
        <v>70.10943912448701</v>
      </c>
      <c r="M35" s="251">
        <f t="shared" si="9"/>
        <v>73.70775347912524</v>
      </c>
      <c r="N35" s="175">
        <v>64.6</v>
      </c>
      <c r="O35" s="175">
        <v>70.1</v>
      </c>
    </row>
    <row r="36" spans="1:14" ht="15" customHeight="1">
      <c r="A36" s="148" t="s">
        <v>346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ht="15" customHeight="1">
      <c r="A37" s="148" t="s">
        <v>347</v>
      </c>
    </row>
    <row r="38" ht="15" customHeight="1">
      <c r="A38" s="148" t="s">
        <v>348</v>
      </c>
    </row>
    <row r="39" ht="15" customHeight="1">
      <c r="A39" s="148" t="s">
        <v>14</v>
      </c>
    </row>
  </sheetData>
  <sheetProtection/>
  <mergeCells count="33">
    <mergeCell ref="A33:A35"/>
    <mergeCell ref="B33:D33"/>
    <mergeCell ref="B34:D34"/>
    <mergeCell ref="B35:D35"/>
    <mergeCell ref="A12:A23"/>
    <mergeCell ref="B12:D12"/>
    <mergeCell ref="C13:D13"/>
    <mergeCell ref="C16:D16"/>
    <mergeCell ref="B19:D19"/>
    <mergeCell ref="B20:D20"/>
    <mergeCell ref="B28:D28"/>
    <mergeCell ref="A2:O2"/>
    <mergeCell ref="A3:O3"/>
    <mergeCell ref="A5:D6"/>
    <mergeCell ref="E5:E6"/>
    <mergeCell ref="F5:F6"/>
    <mergeCell ref="I5:I6"/>
    <mergeCell ref="B8:D8"/>
    <mergeCell ref="B9:D9"/>
    <mergeCell ref="B10:D10"/>
    <mergeCell ref="B21:D21"/>
    <mergeCell ref="B22:D22"/>
    <mergeCell ref="B23:D23"/>
    <mergeCell ref="A24:A32"/>
    <mergeCell ref="B24:D24"/>
    <mergeCell ref="B31:D31"/>
    <mergeCell ref="B32:D32"/>
    <mergeCell ref="B25:D25"/>
    <mergeCell ref="J5:O5"/>
    <mergeCell ref="G5:G6"/>
    <mergeCell ref="H5:H6"/>
    <mergeCell ref="A7:A11"/>
    <mergeCell ref="B7:D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5" zoomScaleNormal="75" zoomScalePageLayoutView="0" workbookViewId="0" topLeftCell="D1">
      <selection activeCell="Q1" sqref="Q1"/>
    </sheetView>
  </sheetViews>
  <sheetFormatPr defaultColWidth="10.59765625" defaultRowHeight="15"/>
  <cols>
    <col min="1" max="2" width="3.59765625" style="4" customWidth="1"/>
    <col min="3" max="3" width="17.59765625" style="4" customWidth="1"/>
    <col min="4" max="7" width="12.59765625" style="4" customWidth="1"/>
    <col min="8" max="8" width="12.59765625" style="199" customWidth="1"/>
    <col min="9" max="9" width="8.5" style="4" customWidth="1"/>
    <col min="10" max="10" width="3.59765625" style="4" customWidth="1"/>
    <col min="11" max="11" width="2.59765625" style="4" customWidth="1"/>
    <col min="12" max="12" width="17.59765625" style="4" customWidth="1"/>
    <col min="13" max="16" width="12.59765625" style="4" customWidth="1"/>
    <col min="17" max="17" width="12.59765625" style="200" customWidth="1"/>
    <col min="18" max="16384" width="10.59765625" style="4" customWidth="1"/>
  </cols>
  <sheetData>
    <row r="1" spans="1:17" s="2" customFormat="1" ht="19.5" customHeight="1">
      <c r="A1" s="1" t="s">
        <v>418</v>
      </c>
      <c r="H1" s="177"/>
      <c r="Q1" s="178" t="s">
        <v>419</v>
      </c>
    </row>
    <row r="2" spans="1:17" ht="19.5" customHeight="1">
      <c r="A2" s="388" t="s">
        <v>355</v>
      </c>
      <c r="B2" s="388"/>
      <c r="C2" s="388"/>
      <c r="D2" s="388"/>
      <c r="E2" s="388"/>
      <c r="F2" s="388"/>
      <c r="G2" s="388"/>
      <c r="H2" s="388"/>
      <c r="J2" s="388" t="s">
        <v>355</v>
      </c>
      <c r="K2" s="388"/>
      <c r="L2" s="388"/>
      <c r="M2" s="388"/>
      <c r="N2" s="388"/>
      <c r="O2" s="388"/>
      <c r="P2" s="388"/>
      <c r="Q2" s="388"/>
    </row>
    <row r="3" spans="1:17" ht="19.5" customHeight="1">
      <c r="A3" s="261" t="s">
        <v>356</v>
      </c>
      <c r="B3" s="261"/>
      <c r="C3" s="261"/>
      <c r="D3" s="261"/>
      <c r="E3" s="261"/>
      <c r="F3" s="261"/>
      <c r="G3" s="261"/>
      <c r="H3" s="261"/>
      <c r="I3" s="6"/>
      <c r="J3" s="261" t="s">
        <v>357</v>
      </c>
      <c r="K3" s="261"/>
      <c r="L3" s="261"/>
      <c r="M3" s="261"/>
      <c r="N3" s="261"/>
      <c r="O3" s="261"/>
      <c r="P3" s="261"/>
      <c r="Q3" s="261"/>
    </row>
    <row r="4" spans="1:17" ht="18" customHeight="1" thickBot="1">
      <c r="A4" s="179" t="s">
        <v>304</v>
      </c>
      <c r="H4" s="180" t="s">
        <v>305</v>
      </c>
      <c r="J4" s="179" t="s">
        <v>304</v>
      </c>
      <c r="Q4" s="181" t="s">
        <v>358</v>
      </c>
    </row>
    <row r="5" spans="1:18" ht="20.25" customHeight="1">
      <c r="A5" s="281" t="s">
        <v>359</v>
      </c>
      <c r="B5" s="281"/>
      <c r="C5" s="282"/>
      <c r="D5" s="151" t="s">
        <v>457</v>
      </c>
      <c r="E5" s="151" t="s">
        <v>458</v>
      </c>
      <c r="F5" s="151" t="s">
        <v>459</v>
      </c>
      <c r="G5" s="151" t="s">
        <v>460</v>
      </c>
      <c r="H5" s="231" t="s">
        <v>461</v>
      </c>
      <c r="I5" s="21"/>
      <c r="J5" s="281" t="s">
        <v>359</v>
      </c>
      <c r="K5" s="281"/>
      <c r="L5" s="282"/>
      <c r="M5" s="151" t="s">
        <v>457</v>
      </c>
      <c r="N5" s="151" t="s">
        <v>458</v>
      </c>
      <c r="O5" s="151" t="s">
        <v>459</v>
      </c>
      <c r="P5" s="151" t="s">
        <v>460</v>
      </c>
      <c r="Q5" s="231" t="s">
        <v>461</v>
      </c>
      <c r="R5" s="68"/>
    </row>
    <row r="6" spans="1:17" ht="20.25" customHeight="1">
      <c r="A6" s="70"/>
      <c r="B6" s="389" t="s">
        <v>360</v>
      </c>
      <c r="C6" s="288"/>
      <c r="D6" s="182">
        <f>SUM(D10,D19:D21)</f>
        <v>2311.6</v>
      </c>
      <c r="E6" s="182">
        <f>SUM(E10,E19:E21)</f>
        <v>2248.9999999999995</v>
      </c>
      <c r="F6" s="182">
        <f>SUM(F10,F19:F21)</f>
        <v>2254.6</v>
      </c>
      <c r="G6" s="182">
        <f>SUM(G10,G19:G21)</f>
        <v>2278.7</v>
      </c>
      <c r="H6" s="238">
        <f>SUM(H10,H19:H21)</f>
        <v>2462</v>
      </c>
      <c r="I6" s="6"/>
      <c r="J6" s="70"/>
      <c r="K6" s="389" t="s">
        <v>360</v>
      </c>
      <c r="L6" s="288"/>
      <c r="M6" s="182">
        <f>SUM(M10,M15)</f>
        <v>7524</v>
      </c>
      <c r="N6" s="182">
        <f>SUM(N10,N15)</f>
        <v>7318.099999999999</v>
      </c>
      <c r="O6" s="182">
        <f>SUM(O10,O15)</f>
        <v>7186.599999999999</v>
      </c>
      <c r="P6" s="182">
        <f>SUM(P10,P15)</f>
        <v>7077</v>
      </c>
      <c r="Q6" s="238">
        <f>SUM(Q10,Q15)</f>
        <v>6941</v>
      </c>
    </row>
    <row r="7" spans="1:17" ht="9.75" customHeight="1">
      <c r="A7" s="70"/>
      <c r="B7" s="20"/>
      <c r="C7" s="70"/>
      <c r="D7" s="45"/>
      <c r="E7" s="7"/>
      <c r="F7" s="7"/>
      <c r="G7" s="7"/>
      <c r="H7" s="216"/>
      <c r="I7" s="6"/>
      <c r="J7" s="390" t="s">
        <v>361</v>
      </c>
      <c r="K7" s="391"/>
      <c r="L7" s="392"/>
      <c r="M7" s="45"/>
      <c r="N7" s="7"/>
      <c r="O7" s="7"/>
      <c r="P7" s="7"/>
      <c r="Q7" s="186"/>
    </row>
    <row r="8" spans="1:17" ht="20.25" customHeight="1">
      <c r="A8" s="390" t="s">
        <v>362</v>
      </c>
      <c r="B8" s="185"/>
      <c r="C8" s="42" t="s">
        <v>363</v>
      </c>
      <c r="D8" s="187">
        <v>2116.6</v>
      </c>
      <c r="E8" s="188">
        <v>2089.8</v>
      </c>
      <c r="F8" s="188">
        <v>2119.8</v>
      </c>
      <c r="G8" s="188">
        <v>2143.7</v>
      </c>
      <c r="H8" s="22">
        <v>2312</v>
      </c>
      <c r="I8" s="6"/>
      <c r="J8" s="390"/>
      <c r="K8" s="185"/>
      <c r="L8" s="42" t="s">
        <v>363</v>
      </c>
      <c r="M8" s="187">
        <v>7522.5</v>
      </c>
      <c r="N8" s="188">
        <v>7317.2</v>
      </c>
      <c r="O8" s="188">
        <v>7185.9</v>
      </c>
      <c r="P8" s="188">
        <v>7076.7</v>
      </c>
      <c r="Q8" s="139">
        <v>6940</v>
      </c>
    </row>
    <row r="9" spans="1:17" ht="9.75" customHeight="1">
      <c r="A9" s="390"/>
      <c r="B9" s="185"/>
      <c r="C9" s="42"/>
      <c r="D9" s="187"/>
      <c r="E9" s="188"/>
      <c r="F9" s="188"/>
      <c r="G9" s="188"/>
      <c r="H9" s="22"/>
      <c r="I9" s="6"/>
      <c r="J9" s="390"/>
      <c r="K9" s="185"/>
      <c r="L9" s="42"/>
      <c r="M9" s="187"/>
      <c r="N9" s="188"/>
      <c r="O9" s="188"/>
      <c r="P9" s="188"/>
      <c r="Q9" s="139"/>
    </row>
    <row r="10" spans="1:17" ht="20.25" customHeight="1">
      <c r="A10" s="390"/>
      <c r="B10" s="391" t="s">
        <v>364</v>
      </c>
      <c r="C10" s="392"/>
      <c r="D10" s="187">
        <f>SUM(D11:D18)</f>
        <v>1681.9999999999998</v>
      </c>
      <c r="E10" s="188">
        <f>SUM(E11:E18)</f>
        <v>1632.8999999999999</v>
      </c>
      <c r="F10" s="188">
        <f>SUM(F11:F18)</f>
        <v>1680.8999999999999</v>
      </c>
      <c r="G10" s="188">
        <f>SUM(G11:G18)</f>
        <v>1657.6999999999998</v>
      </c>
      <c r="H10" s="22">
        <v>1868</v>
      </c>
      <c r="I10" s="6"/>
      <c r="J10" s="390"/>
      <c r="K10" s="391" t="s">
        <v>365</v>
      </c>
      <c r="L10" s="392"/>
      <c r="M10" s="188">
        <f>SUM(M11:M14)</f>
        <v>425.1</v>
      </c>
      <c r="N10" s="188">
        <f>SUM(N11:N14)</f>
        <v>451.20000000000005</v>
      </c>
      <c r="O10" s="188">
        <f>SUM(O11:O14)</f>
        <v>434.3</v>
      </c>
      <c r="P10" s="188">
        <f>SUM(P11:P14)</f>
        <v>405.20000000000005</v>
      </c>
      <c r="Q10" s="22">
        <f>SUM(Q11:Q14)</f>
        <v>398</v>
      </c>
    </row>
    <row r="11" spans="1:17" ht="20.25" customHeight="1">
      <c r="A11" s="390"/>
      <c r="B11" s="20"/>
      <c r="C11" s="42" t="s">
        <v>366</v>
      </c>
      <c r="D11" s="187">
        <v>1193</v>
      </c>
      <c r="E11" s="188">
        <v>1129.8</v>
      </c>
      <c r="F11" s="188">
        <v>1195.4</v>
      </c>
      <c r="G11" s="188">
        <v>1173.1</v>
      </c>
      <c r="H11" s="22">
        <v>1372</v>
      </c>
      <c r="I11" s="6"/>
      <c r="J11" s="390"/>
      <c r="K11" s="20"/>
      <c r="L11" s="42" t="s">
        <v>367</v>
      </c>
      <c r="M11" s="187">
        <v>0.5</v>
      </c>
      <c r="N11" s="188">
        <v>0.1</v>
      </c>
      <c r="O11" s="188">
        <v>0</v>
      </c>
      <c r="P11" s="188">
        <v>0.6</v>
      </c>
      <c r="Q11" s="139">
        <v>0</v>
      </c>
    </row>
    <row r="12" spans="1:17" ht="20.25" customHeight="1">
      <c r="A12" s="390"/>
      <c r="B12" s="20"/>
      <c r="C12" s="42" t="s">
        <v>368</v>
      </c>
      <c r="D12" s="189" t="s">
        <v>420</v>
      </c>
      <c r="E12" s="188">
        <v>1.1</v>
      </c>
      <c r="F12" s="188">
        <v>1</v>
      </c>
      <c r="G12" s="188">
        <v>5.7</v>
      </c>
      <c r="H12" s="22">
        <v>3</v>
      </c>
      <c r="I12" s="6"/>
      <c r="J12" s="390"/>
      <c r="K12" s="20"/>
      <c r="L12" s="42" t="s">
        <v>369</v>
      </c>
      <c r="M12" s="189" t="s">
        <v>420</v>
      </c>
      <c r="N12" s="190" t="s">
        <v>420</v>
      </c>
      <c r="O12" s="190" t="s">
        <v>420</v>
      </c>
      <c r="P12" s="190" t="s">
        <v>420</v>
      </c>
      <c r="Q12" s="217" t="s">
        <v>420</v>
      </c>
    </row>
    <row r="13" spans="1:17" ht="20.25" customHeight="1">
      <c r="A13" s="390"/>
      <c r="B13" s="20"/>
      <c r="C13" s="42" t="s">
        <v>421</v>
      </c>
      <c r="D13" s="187">
        <v>9.6</v>
      </c>
      <c r="E13" s="188">
        <v>18</v>
      </c>
      <c r="F13" s="188">
        <v>25.6</v>
      </c>
      <c r="G13" s="188">
        <v>24.7</v>
      </c>
      <c r="H13" s="22">
        <v>28</v>
      </c>
      <c r="I13" s="6"/>
      <c r="J13" s="390"/>
      <c r="K13" s="20"/>
      <c r="L13" s="42" t="s">
        <v>370</v>
      </c>
      <c r="M13" s="187">
        <v>395.5</v>
      </c>
      <c r="N13" s="188">
        <v>438</v>
      </c>
      <c r="O13" s="188">
        <v>395.6</v>
      </c>
      <c r="P13" s="188">
        <v>362.3</v>
      </c>
      <c r="Q13" s="139">
        <v>364</v>
      </c>
    </row>
    <row r="14" spans="1:17" ht="20.25" customHeight="1">
      <c r="A14" s="390"/>
      <c r="B14" s="20"/>
      <c r="C14" s="42" t="s">
        <v>371</v>
      </c>
      <c r="D14" s="187">
        <v>9.6</v>
      </c>
      <c r="E14" s="188">
        <v>6.2</v>
      </c>
      <c r="F14" s="188">
        <v>5.7</v>
      </c>
      <c r="G14" s="188">
        <v>5.6</v>
      </c>
      <c r="H14" s="22">
        <v>7</v>
      </c>
      <c r="I14" s="6"/>
      <c r="J14" s="390"/>
      <c r="K14" s="20"/>
      <c r="L14" s="42" t="s">
        <v>372</v>
      </c>
      <c r="M14" s="187">
        <v>29.1</v>
      </c>
      <c r="N14" s="188">
        <v>13.1</v>
      </c>
      <c r="O14" s="188">
        <v>38.7</v>
      </c>
      <c r="P14" s="188">
        <v>42.3</v>
      </c>
      <c r="Q14" s="139">
        <v>34</v>
      </c>
    </row>
    <row r="15" spans="1:17" ht="20.25" customHeight="1">
      <c r="A15" s="390"/>
      <c r="B15" s="20"/>
      <c r="C15" s="42" t="s">
        <v>373</v>
      </c>
      <c r="D15" s="187">
        <v>355.2</v>
      </c>
      <c r="E15" s="188">
        <v>374.6</v>
      </c>
      <c r="F15" s="188">
        <v>372.8</v>
      </c>
      <c r="G15" s="188">
        <v>365.3</v>
      </c>
      <c r="H15" s="22">
        <v>357</v>
      </c>
      <c r="I15" s="6"/>
      <c r="J15" s="390"/>
      <c r="K15" s="391" t="s">
        <v>422</v>
      </c>
      <c r="L15" s="392"/>
      <c r="M15" s="188">
        <f>SUM(M16:M18)</f>
        <v>7098.9</v>
      </c>
      <c r="N15" s="188">
        <f>SUM(N16:N18)</f>
        <v>6866.9</v>
      </c>
      <c r="O15" s="188">
        <f>SUM(O16:O18)</f>
        <v>6752.299999999999</v>
      </c>
      <c r="P15" s="188">
        <f>SUM(P16:P18)</f>
        <v>6671.8</v>
      </c>
      <c r="Q15" s="22">
        <f>SUM(Q16:Q18)</f>
        <v>6543</v>
      </c>
    </row>
    <row r="16" spans="1:17" ht="20.25" customHeight="1">
      <c r="A16" s="390"/>
      <c r="B16" s="20"/>
      <c r="C16" s="42" t="s">
        <v>374</v>
      </c>
      <c r="D16" s="187">
        <v>26.6</v>
      </c>
      <c r="E16" s="188">
        <v>22.2</v>
      </c>
      <c r="F16" s="188">
        <v>21.1</v>
      </c>
      <c r="G16" s="188">
        <v>18.3</v>
      </c>
      <c r="H16" s="22">
        <v>10</v>
      </c>
      <c r="I16" s="6"/>
      <c r="J16" s="390"/>
      <c r="K16" s="20"/>
      <c r="L16" s="42" t="s">
        <v>375</v>
      </c>
      <c r="M16" s="187">
        <v>326.8</v>
      </c>
      <c r="N16" s="188">
        <v>208.5</v>
      </c>
      <c r="O16" s="188">
        <v>106.7</v>
      </c>
      <c r="P16" s="188">
        <v>218.8</v>
      </c>
      <c r="Q16" s="139">
        <v>223</v>
      </c>
    </row>
    <row r="17" spans="1:17" ht="20.25" customHeight="1">
      <c r="A17" s="390"/>
      <c r="B17" s="20"/>
      <c r="C17" s="42" t="s">
        <v>236</v>
      </c>
      <c r="D17" s="189" t="s">
        <v>420</v>
      </c>
      <c r="E17" s="188">
        <v>0</v>
      </c>
      <c r="F17" s="188">
        <v>0</v>
      </c>
      <c r="G17" s="188">
        <v>0</v>
      </c>
      <c r="H17" s="22">
        <v>0</v>
      </c>
      <c r="I17" s="6"/>
      <c r="J17" s="390"/>
      <c r="K17" s="20"/>
      <c r="L17" s="42" t="s">
        <v>376</v>
      </c>
      <c r="M17" s="187">
        <v>6508.7</v>
      </c>
      <c r="N17" s="188">
        <v>6407</v>
      </c>
      <c r="O17" s="188">
        <v>6301.4</v>
      </c>
      <c r="P17" s="188">
        <v>6120.4</v>
      </c>
      <c r="Q17" s="139">
        <v>5979</v>
      </c>
    </row>
    <row r="18" spans="1:17" ht="20.25" customHeight="1">
      <c r="A18" s="390"/>
      <c r="B18" s="20"/>
      <c r="C18" s="42" t="s">
        <v>377</v>
      </c>
      <c r="D18" s="187">
        <v>88</v>
      </c>
      <c r="E18" s="188">
        <v>81</v>
      </c>
      <c r="F18" s="188">
        <v>59.3</v>
      </c>
      <c r="G18" s="188">
        <v>65</v>
      </c>
      <c r="H18" s="22">
        <v>85</v>
      </c>
      <c r="I18" s="6"/>
      <c r="J18" s="74"/>
      <c r="K18" s="95"/>
      <c r="L18" s="55" t="s">
        <v>292</v>
      </c>
      <c r="M18" s="187">
        <v>263.4</v>
      </c>
      <c r="N18" s="188">
        <v>251.4</v>
      </c>
      <c r="O18" s="188">
        <v>344.2</v>
      </c>
      <c r="P18" s="188">
        <v>332.6</v>
      </c>
      <c r="Q18" s="139">
        <v>341</v>
      </c>
    </row>
    <row r="19" spans="1:17" ht="20.25" customHeight="1">
      <c r="A19" s="390"/>
      <c r="B19" s="391" t="s">
        <v>378</v>
      </c>
      <c r="C19" s="392"/>
      <c r="D19" s="189" t="s">
        <v>420</v>
      </c>
      <c r="E19" s="190" t="s">
        <v>420</v>
      </c>
      <c r="F19" s="190" t="s">
        <v>420</v>
      </c>
      <c r="G19" s="190" t="s">
        <v>420</v>
      </c>
      <c r="H19" s="111" t="s">
        <v>420</v>
      </c>
      <c r="I19" s="6"/>
      <c r="J19" s="393" t="s">
        <v>379</v>
      </c>
      <c r="K19" s="389" t="s">
        <v>360</v>
      </c>
      <c r="L19" s="288"/>
      <c r="M19" s="182">
        <f>SUM(M21:M24)</f>
        <v>1681.5</v>
      </c>
      <c r="N19" s="182">
        <f>SUM(N21:N24)</f>
        <v>1652.8000000000002</v>
      </c>
      <c r="O19" s="182">
        <f>SUM(O21:O24)</f>
        <v>1628.8</v>
      </c>
      <c r="P19" s="182">
        <f>SUM(P21:P24)</f>
        <v>1622.1999999999998</v>
      </c>
      <c r="Q19" s="238">
        <f>SUM(Q21:Q24)</f>
        <v>1638</v>
      </c>
    </row>
    <row r="20" spans="1:17" ht="20.25" customHeight="1">
      <c r="A20" s="390"/>
      <c r="B20" s="391" t="s">
        <v>380</v>
      </c>
      <c r="C20" s="392"/>
      <c r="D20" s="187">
        <v>546.5</v>
      </c>
      <c r="E20" s="188">
        <v>542.4</v>
      </c>
      <c r="F20" s="188">
        <v>494.8</v>
      </c>
      <c r="G20" s="188">
        <v>506.6</v>
      </c>
      <c r="H20" s="22">
        <v>467</v>
      </c>
      <c r="I20" s="6"/>
      <c r="J20" s="394"/>
      <c r="K20" s="20"/>
      <c r="L20" s="70"/>
      <c r="M20" s="45"/>
      <c r="N20" s="7"/>
      <c r="O20" s="7"/>
      <c r="P20" s="7"/>
      <c r="Q20" s="186"/>
    </row>
    <row r="21" spans="1:17" ht="20.25" customHeight="1">
      <c r="A21" s="74"/>
      <c r="B21" s="396" t="s">
        <v>381</v>
      </c>
      <c r="C21" s="397"/>
      <c r="D21" s="187">
        <v>83.1</v>
      </c>
      <c r="E21" s="188">
        <v>73.7</v>
      </c>
      <c r="F21" s="188">
        <v>78.9</v>
      </c>
      <c r="G21" s="188">
        <v>114.4</v>
      </c>
      <c r="H21" s="22">
        <v>127</v>
      </c>
      <c r="I21" s="6"/>
      <c r="J21" s="394"/>
      <c r="K21" s="391" t="s">
        <v>382</v>
      </c>
      <c r="L21" s="392"/>
      <c r="M21" s="187">
        <v>298.9</v>
      </c>
      <c r="N21" s="188">
        <v>293.3</v>
      </c>
      <c r="O21" s="188">
        <v>280.5</v>
      </c>
      <c r="P21" s="188">
        <v>269.9</v>
      </c>
      <c r="Q21" s="139">
        <v>257</v>
      </c>
    </row>
    <row r="22" spans="1:17" ht="20.25" customHeight="1">
      <c r="A22" s="70"/>
      <c r="B22" s="389" t="s">
        <v>383</v>
      </c>
      <c r="C22" s="288"/>
      <c r="D22" s="182">
        <f>SUM(D27:D39)</f>
        <v>1897.1</v>
      </c>
      <c r="E22" s="182">
        <f>SUM(E27:E39)</f>
        <v>1902.6000000000001</v>
      </c>
      <c r="F22" s="182">
        <f>SUM(F27:F39)</f>
        <v>1874.6999999999998</v>
      </c>
      <c r="G22" s="182">
        <f>SUM(G27:G39)</f>
        <v>1881.9</v>
      </c>
      <c r="H22" s="238">
        <f>SUM(H27:H39)</f>
        <v>1860</v>
      </c>
      <c r="I22" s="6"/>
      <c r="J22" s="394"/>
      <c r="K22" s="391" t="s">
        <v>384</v>
      </c>
      <c r="L22" s="392"/>
      <c r="M22" s="187">
        <v>118.4</v>
      </c>
      <c r="N22" s="188">
        <v>125.6</v>
      </c>
      <c r="O22" s="188">
        <v>120.4</v>
      </c>
      <c r="P22" s="188">
        <v>122.9</v>
      </c>
      <c r="Q22" s="139">
        <v>109</v>
      </c>
    </row>
    <row r="23" spans="1:17" ht="20.25" customHeight="1">
      <c r="A23" s="70"/>
      <c r="B23" s="20"/>
      <c r="C23" s="70"/>
      <c r="D23" s="45"/>
      <c r="E23" s="7"/>
      <c r="F23" s="7"/>
      <c r="G23" s="7"/>
      <c r="H23" s="184"/>
      <c r="I23" s="6"/>
      <c r="J23" s="394"/>
      <c r="K23" s="391" t="s">
        <v>385</v>
      </c>
      <c r="L23" s="392"/>
      <c r="M23" s="187">
        <v>362</v>
      </c>
      <c r="N23" s="188">
        <v>350.8</v>
      </c>
      <c r="O23" s="188">
        <v>374.5</v>
      </c>
      <c r="P23" s="188">
        <v>391.1</v>
      </c>
      <c r="Q23" s="139">
        <v>363</v>
      </c>
    </row>
    <row r="24" spans="1:17" ht="20.25" customHeight="1">
      <c r="A24" s="390" t="s">
        <v>386</v>
      </c>
      <c r="B24" s="185"/>
      <c r="C24" s="42" t="s">
        <v>363</v>
      </c>
      <c r="D24" s="187">
        <v>1547.7</v>
      </c>
      <c r="E24" s="188">
        <v>1536.6</v>
      </c>
      <c r="F24" s="188">
        <v>1522.5</v>
      </c>
      <c r="G24" s="188">
        <v>1556.2</v>
      </c>
      <c r="H24" s="162">
        <v>1520</v>
      </c>
      <c r="I24" s="6"/>
      <c r="J24" s="394"/>
      <c r="K24" s="391" t="s">
        <v>387</v>
      </c>
      <c r="L24" s="392"/>
      <c r="M24" s="187">
        <v>902.2</v>
      </c>
      <c r="N24" s="188">
        <v>883.1</v>
      </c>
      <c r="O24" s="188">
        <v>853.4</v>
      </c>
      <c r="P24" s="188">
        <v>838.3</v>
      </c>
      <c r="Q24" s="139">
        <v>909</v>
      </c>
    </row>
    <row r="25" spans="1:17" ht="20.25" customHeight="1">
      <c r="A25" s="394"/>
      <c r="B25" s="185"/>
      <c r="C25" s="42" t="s">
        <v>388</v>
      </c>
      <c r="D25" s="187">
        <v>347.3</v>
      </c>
      <c r="E25" s="188">
        <v>366</v>
      </c>
      <c r="F25" s="188">
        <v>350.6</v>
      </c>
      <c r="G25" s="188">
        <v>331.1</v>
      </c>
      <c r="H25" s="162">
        <v>337</v>
      </c>
      <c r="I25" s="6"/>
      <c r="J25" s="395"/>
      <c r="K25" s="95"/>
      <c r="L25" s="74"/>
      <c r="M25" s="191"/>
      <c r="N25" s="52"/>
      <c r="O25" s="52"/>
      <c r="P25" s="52"/>
      <c r="Q25" s="192"/>
    </row>
    <row r="26" spans="1:17" ht="20.25" customHeight="1">
      <c r="A26" s="394"/>
      <c r="B26" s="185"/>
      <c r="C26" s="42"/>
      <c r="D26" s="6"/>
      <c r="E26" s="6"/>
      <c r="F26" s="6"/>
      <c r="G26" s="6"/>
      <c r="H26" s="6"/>
      <c r="I26" s="6"/>
      <c r="J26" s="193"/>
      <c r="K26" s="389" t="s">
        <v>360</v>
      </c>
      <c r="L26" s="398"/>
      <c r="M26" s="182">
        <f>SUM(M31:M41)</f>
        <v>6275.9</v>
      </c>
      <c r="N26" s="182">
        <v>6162.5</v>
      </c>
      <c r="O26" s="182">
        <v>6090.6</v>
      </c>
      <c r="P26" s="182">
        <v>6049.7</v>
      </c>
      <c r="Q26" s="183">
        <v>5908</v>
      </c>
    </row>
    <row r="27" spans="1:17" ht="20.25" customHeight="1">
      <c r="A27" s="394"/>
      <c r="B27" s="391" t="s">
        <v>389</v>
      </c>
      <c r="C27" s="392"/>
      <c r="D27" s="187">
        <v>38.5</v>
      </c>
      <c r="E27" s="188">
        <v>39.7</v>
      </c>
      <c r="F27" s="188">
        <v>38.5</v>
      </c>
      <c r="G27" s="188">
        <v>40.7</v>
      </c>
      <c r="H27" s="162">
        <v>39</v>
      </c>
      <c r="I27" s="6"/>
      <c r="J27" s="70"/>
      <c r="K27" s="185"/>
      <c r="L27" s="42"/>
      <c r="M27" s="187"/>
      <c r="N27" s="188"/>
      <c r="O27" s="188"/>
      <c r="P27" s="188"/>
      <c r="Q27" s="139"/>
    </row>
    <row r="28" spans="1:17" ht="20.25" customHeight="1">
      <c r="A28" s="394"/>
      <c r="B28" s="391" t="s">
        <v>390</v>
      </c>
      <c r="C28" s="392"/>
      <c r="D28" s="187">
        <v>122.3</v>
      </c>
      <c r="E28" s="188">
        <v>123.8</v>
      </c>
      <c r="F28" s="188">
        <v>128.5</v>
      </c>
      <c r="G28" s="188">
        <v>127.7</v>
      </c>
      <c r="H28" s="162">
        <v>128</v>
      </c>
      <c r="I28" s="6"/>
      <c r="J28" s="390" t="s">
        <v>391</v>
      </c>
      <c r="K28" s="185"/>
      <c r="L28" s="42" t="s">
        <v>363</v>
      </c>
      <c r="M28" s="187">
        <v>5418.4</v>
      </c>
      <c r="N28" s="188">
        <v>5371.3</v>
      </c>
      <c r="O28" s="188">
        <v>5244.2</v>
      </c>
      <c r="P28" s="188">
        <v>5144.6</v>
      </c>
      <c r="Q28" s="139">
        <v>5050</v>
      </c>
    </row>
    <row r="29" spans="1:17" ht="20.25" customHeight="1">
      <c r="A29" s="394"/>
      <c r="B29" s="391" t="s">
        <v>392</v>
      </c>
      <c r="C29" s="392"/>
      <c r="D29" s="187">
        <v>34.2</v>
      </c>
      <c r="E29" s="188">
        <v>34.2</v>
      </c>
      <c r="F29" s="188">
        <v>32.5</v>
      </c>
      <c r="G29" s="188">
        <v>33.4</v>
      </c>
      <c r="H29" s="162">
        <v>24</v>
      </c>
      <c r="I29" s="6"/>
      <c r="J29" s="390"/>
      <c r="K29" s="185"/>
      <c r="L29" s="42" t="s">
        <v>388</v>
      </c>
      <c r="M29" s="187">
        <v>687.2</v>
      </c>
      <c r="N29" s="188">
        <v>640</v>
      </c>
      <c r="O29" s="188">
        <v>699.4</v>
      </c>
      <c r="P29" s="188">
        <v>767.9</v>
      </c>
      <c r="Q29" s="139">
        <v>728</v>
      </c>
    </row>
    <row r="30" spans="1:17" ht="20.25" customHeight="1">
      <c r="A30" s="394"/>
      <c r="B30" s="391" t="s">
        <v>393</v>
      </c>
      <c r="C30" s="392"/>
      <c r="D30" s="187">
        <v>131</v>
      </c>
      <c r="E30" s="188">
        <v>127</v>
      </c>
      <c r="F30" s="188">
        <v>124.5</v>
      </c>
      <c r="G30" s="188">
        <v>127.9</v>
      </c>
      <c r="H30" s="162">
        <v>129</v>
      </c>
      <c r="I30" s="6"/>
      <c r="J30" s="390"/>
      <c r="L30" s="103"/>
      <c r="Q30" s="137"/>
    </row>
    <row r="31" spans="1:17" ht="20.25" customHeight="1">
      <c r="A31" s="394"/>
      <c r="B31" s="391" t="s">
        <v>394</v>
      </c>
      <c r="C31" s="392"/>
      <c r="D31" s="187">
        <v>226.8</v>
      </c>
      <c r="E31" s="188">
        <v>216.5</v>
      </c>
      <c r="F31" s="188">
        <v>211.3</v>
      </c>
      <c r="G31" s="188">
        <v>223.1</v>
      </c>
      <c r="H31" s="162">
        <v>226</v>
      </c>
      <c r="I31" s="6"/>
      <c r="J31" s="390"/>
      <c r="K31" s="391" t="s">
        <v>395</v>
      </c>
      <c r="L31" s="392"/>
      <c r="M31" s="187">
        <v>1357.6</v>
      </c>
      <c r="N31" s="194" t="s">
        <v>194</v>
      </c>
      <c r="O31" s="194" t="s">
        <v>194</v>
      </c>
      <c r="P31" s="194" t="s">
        <v>194</v>
      </c>
      <c r="Q31" s="195" t="s">
        <v>194</v>
      </c>
    </row>
    <row r="32" spans="1:17" ht="20.25" customHeight="1">
      <c r="A32" s="394"/>
      <c r="B32" s="391" t="s">
        <v>396</v>
      </c>
      <c r="C32" s="392"/>
      <c r="D32" s="187">
        <v>149.6</v>
      </c>
      <c r="E32" s="188">
        <v>152.1</v>
      </c>
      <c r="F32" s="188">
        <v>149.4</v>
      </c>
      <c r="G32" s="188">
        <v>150.4</v>
      </c>
      <c r="H32" s="162">
        <v>145</v>
      </c>
      <c r="I32" s="6"/>
      <c r="J32" s="390"/>
      <c r="K32" s="391" t="s">
        <v>397</v>
      </c>
      <c r="L32" s="392"/>
      <c r="M32" s="187">
        <v>664.5</v>
      </c>
      <c r="N32" s="194" t="s">
        <v>194</v>
      </c>
      <c r="O32" s="194" t="s">
        <v>194</v>
      </c>
      <c r="P32" s="194" t="s">
        <v>194</v>
      </c>
      <c r="Q32" s="195" t="s">
        <v>194</v>
      </c>
    </row>
    <row r="33" spans="1:17" ht="20.25" customHeight="1">
      <c r="A33" s="394"/>
      <c r="B33" s="391" t="s">
        <v>398</v>
      </c>
      <c r="C33" s="392"/>
      <c r="D33" s="187">
        <v>89.7</v>
      </c>
      <c r="E33" s="188">
        <v>87</v>
      </c>
      <c r="F33" s="188">
        <v>83.2</v>
      </c>
      <c r="G33" s="188">
        <v>81.3</v>
      </c>
      <c r="H33" s="162">
        <v>75</v>
      </c>
      <c r="I33" s="6"/>
      <c r="J33" s="390"/>
      <c r="K33" s="391" t="s">
        <v>399</v>
      </c>
      <c r="L33" s="392"/>
      <c r="M33" s="187">
        <v>352.2</v>
      </c>
      <c r="N33" s="194" t="s">
        <v>194</v>
      </c>
      <c r="O33" s="194" t="s">
        <v>194</v>
      </c>
      <c r="P33" s="194" t="s">
        <v>194</v>
      </c>
      <c r="Q33" s="195" t="s">
        <v>194</v>
      </c>
    </row>
    <row r="34" spans="1:17" ht="20.25" customHeight="1">
      <c r="A34" s="394"/>
      <c r="B34" s="391" t="s">
        <v>400</v>
      </c>
      <c r="C34" s="392"/>
      <c r="D34" s="187">
        <v>61.8</v>
      </c>
      <c r="E34" s="188">
        <v>61.4</v>
      </c>
      <c r="F34" s="188">
        <v>61.9</v>
      </c>
      <c r="G34" s="188">
        <v>63.2</v>
      </c>
      <c r="H34" s="162">
        <v>64</v>
      </c>
      <c r="I34" s="6"/>
      <c r="J34" s="390"/>
      <c r="K34" s="391" t="s">
        <v>401</v>
      </c>
      <c r="L34" s="392"/>
      <c r="M34" s="187">
        <v>203.1</v>
      </c>
      <c r="N34" s="194" t="s">
        <v>194</v>
      </c>
      <c r="O34" s="194" t="s">
        <v>194</v>
      </c>
      <c r="P34" s="194" t="s">
        <v>194</v>
      </c>
      <c r="Q34" s="195" t="s">
        <v>194</v>
      </c>
    </row>
    <row r="35" spans="1:17" ht="20.25" customHeight="1">
      <c r="A35" s="394"/>
      <c r="B35" s="391" t="s">
        <v>402</v>
      </c>
      <c r="C35" s="392"/>
      <c r="D35" s="187">
        <v>400.7</v>
      </c>
      <c r="E35" s="188">
        <v>405.5</v>
      </c>
      <c r="F35" s="188">
        <v>394.9</v>
      </c>
      <c r="G35" s="188">
        <v>375</v>
      </c>
      <c r="H35" s="162">
        <v>372</v>
      </c>
      <c r="I35" s="6"/>
      <c r="J35" s="390"/>
      <c r="K35" s="391" t="s">
        <v>403</v>
      </c>
      <c r="L35" s="392"/>
      <c r="M35" s="187">
        <v>282.1</v>
      </c>
      <c r="N35" s="194" t="s">
        <v>194</v>
      </c>
      <c r="O35" s="194" t="s">
        <v>194</v>
      </c>
      <c r="P35" s="194" t="s">
        <v>194</v>
      </c>
      <c r="Q35" s="195" t="s">
        <v>194</v>
      </c>
    </row>
    <row r="36" spans="1:17" ht="20.25" customHeight="1">
      <c r="A36" s="394"/>
      <c r="B36" s="391" t="s">
        <v>404</v>
      </c>
      <c r="C36" s="392"/>
      <c r="D36" s="187">
        <v>93</v>
      </c>
      <c r="E36" s="188">
        <v>90.9</v>
      </c>
      <c r="F36" s="188">
        <v>94</v>
      </c>
      <c r="G36" s="188">
        <v>92.4</v>
      </c>
      <c r="H36" s="162">
        <v>90</v>
      </c>
      <c r="I36" s="6"/>
      <c r="J36" s="390"/>
      <c r="K36" s="391" t="s">
        <v>405</v>
      </c>
      <c r="L36" s="392"/>
      <c r="M36" s="187">
        <v>199</v>
      </c>
      <c r="N36" s="194" t="s">
        <v>194</v>
      </c>
      <c r="O36" s="194" t="s">
        <v>194</v>
      </c>
      <c r="P36" s="194" t="s">
        <v>194</v>
      </c>
      <c r="Q36" s="195" t="s">
        <v>194</v>
      </c>
    </row>
    <row r="37" spans="1:17" ht="20.25" customHeight="1">
      <c r="A37" s="394"/>
      <c r="B37" s="391" t="s">
        <v>406</v>
      </c>
      <c r="C37" s="392"/>
      <c r="D37" s="187">
        <v>171</v>
      </c>
      <c r="E37" s="188">
        <v>181.4</v>
      </c>
      <c r="F37" s="188">
        <v>189.7</v>
      </c>
      <c r="G37" s="188">
        <v>201.9</v>
      </c>
      <c r="H37" s="162">
        <v>220</v>
      </c>
      <c r="I37" s="6"/>
      <c r="J37" s="390"/>
      <c r="K37" s="391" t="s">
        <v>407</v>
      </c>
      <c r="L37" s="392"/>
      <c r="M37" s="187">
        <v>583.8</v>
      </c>
      <c r="N37" s="194" t="s">
        <v>194</v>
      </c>
      <c r="O37" s="194" t="s">
        <v>194</v>
      </c>
      <c r="P37" s="194" t="s">
        <v>194</v>
      </c>
      <c r="Q37" s="195" t="s">
        <v>194</v>
      </c>
    </row>
    <row r="38" spans="1:17" ht="20.25" customHeight="1">
      <c r="A38" s="103"/>
      <c r="B38" s="391" t="s">
        <v>408</v>
      </c>
      <c r="C38" s="392"/>
      <c r="D38" s="187">
        <v>74.9</v>
      </c>
      <c r="E38" s="188">
        <v>74.6</v>
      </c>
      <c r="F38" s="188">
        <v>73</v>
      </c>
      <c r="G38" s="188">
        <v>71.8</v>
      </c>
      <c r="H38" s="162">
        <v>68</v>
      </c>
      <c r="I38" s="6"/>
      <c r="J38" s="390"/>
      <c r="K38" s="391" t="s">
        <v>409</v>
      </c>
      <c r="L38" s="392"/>
      <c r="M38" s="187">
        <v>324.1</v>
      </c>
      <c r="N38" s="194" t="s">
        <v>194</v>
      </c>
      <c r="O38" s="194" t="s">
        <v>194</v>
      </c>
      <c r="P38" s="194" t="s">
        <v>194</v>
      </c>
      <c r="Q38" s="195" t="s">
        <v>194</v>
      </c>
    </row>
    <row r="39" spans="1:17" ht="20.25" customHeight="1">
      <c r="A39" s="74"/>
      <c r="B39" s="396" t="s">
        <v>410</v>
      </c>
      <c r="C39" s="397"/>
      <c r="D39" s="187">
        <v>303.6</v>
      </c>
      <c r="E39" s="188">
        <v>308.5</v>
      </c>
      <c r="F39" s="188">
        <v>293.3</v>
      </c>
      <c r="G39" s="188">
        <v>293.1</v>
      </c>
      <c r="H39" s="162">
        <v>280</v>
      </c>
      <c r="I39" s="6"/>
      <c r="J39" s="390"/>
      <c r="K39" s="391" t="s">
        <v>411</v>
      </c>
      <c r="L39" s="392"/>
      <c r="M39" s="187">
        <v>549.2</v>
      </c>
      <c r="N39" s="194" t="s">
        <v>194</v>
      </c>
      <c r="O39" s="194" t="s">
        <v>194</v>
      </c>
      <c r="P39" s="194" t="s">
        <v>194</v>
      </c>
      <c r="Q39" s="195" t="s">
        <v>194</v>
      </c>
    </row>
    <row r="40" spans="1:17" ht="20.25" customHeight="1">
      <c r="A40" s="229" t="s">
        <v>412</v>
      </c>
      <c r="B40" s="6"/>
      <c r="C40" s="6"/>
      <c r="D40" s="39"/>
      <c r="E40" s="39"/>
      <c r="F40" s="39"/>
      <c r="G40" s="39"/>
      <c r="H40" s="196"/>
      <c r="I40" s="6"/>
      <c r="J40" s="390"/>
      <c r="K40" s="391" t="s">
        <v>413</v>
      </c>
      <c r="L40" s="392"/>
      <c r="M40" s="187">
        <v>1593.8</v>
      </c>
      <c r="N40" s="194" t="s">
        <v>194</v>
      </c>
      <c r="O40" s="194" t="s">
        <v>194</v>
      </c>
      <c r="P40" s="194" t="s">
        <v>194</v>
      </c>
      <c r="Q40" s="195" t="s">
        <v>194</v>
      </c>
    </row>
    <row r="41" spans="1:17" ht="20.25" customHeight="1">
      <c r="A41" s="229" t="s">
        <v>414</v>
      </c>
      <c r="B41" s="6"/>
      <c r="C41" s="6"/>
      <c r="D41" s="6"/>
      <c r="E41" s="6"/>
      <c r="F41" s="6"/>
      <c r="G41" s="6"/>
      <c r="H41" s="197"/>
      <c r="I41" s="6"/>
      <c r="J41" s="70"/>
      <c r="K41" s="396" t="s">
        <v>415</v>
      </c>
      <c r="L41" s="397"/>
      <c r="M41" s="187">
        <v>166.5</v>
      </c>
      <c r="N41" s="194" t="s">
        <v>194</v>
      </c>
      <c r="O41" s="194" t="s">
        <v>194</v>
      </c>
      <c r="P41" s="194" t="s">
        <v>194</v>
      </c>
      <c r="Q41" s="195" t="s">
        <v>194</v>
      </c>
    </row>
    <row r="42" spans="1:17" ht="15" customHeight="1">
      <c r="A42" s="399" t="s">
        <v>416</v>
      </c>
      <c r="B42" s="399"/>
      <c r="C42" s="399"/>
      <c r="D42" s="6"/>
      <c r="E42" s="6"/>
      <c r="F42" s="6"/>
      <c r="G42" s="6"/>
      <c r="H42" s="197"/>
      <c r="I42" s="6"/>
      <c r="J42" s="105" t="s">
        <v>417</v>
      </c>
      <c r="M42" s="122"/>
      <c r="N42" s="122"/>
      <c r="O42" s="122"/>
      <c r="P42" s="122"/>
      <c r="Q42" s="198"/>
    </row>
    <row r="43" spans="1:10" ht="15" customHeight="1">
      <c r="A43" s="4" t="s">
        <v>14</v>
      </c>
      <c r="I43" s="6"/>
      <c r="J43" s="4" t="s">
        <v>14</v>
      </c>
    </row>
    <row r="44" ht="15" customHeight="1">
      <c r="I44" s="6"/>
    </row>
    <row r="45" ht="15" customHeight="1"/>
    <row r="46" ht="15" customHeight="1"/>
    <row r="47" ht="15" customHeight="1"/>
    <row r="48" ht="15" customHeight="1"/>
  </sheetData>
  <sheetProtection/>
  <mergeCells count="52">
    <mergeCell ref="K26:L26"/>
    <mergeCell ref="K37:L37"/>
    <mergeCell ref="K40:L40"/>
    <mergeCell ref="K41:L41"/>
    <mergeCell ref="A42:C42"/>
    <mergeCell ref="B38:C38"/>
    <mergeCell ref="K38:L38"/>
    <mergeCell ref="B39:C39"/>
    <mergeCell ref="K39:L39"/>
    <mergeCell ref="K36:L36"/>
    <mergeCell ref="K34:L34"/>
    <mergeCell ref="B35:C35"/>
    <mergeCell ref="B29:C29"/>
    <mergeCell ref="B30:C30"/>
    <mergeCell ref="K35:L35"/>
    <mergeCell ref="B31:C31"/>
    <mergeCell ref="B37:C37"/>
    <mergeCell ref="B22:C22"/>
    <mergeCell ref="K22:L22"/>
    <mergeCell ref="J7:J17"/>
    <mergeCell ref="K7:L7"/>
    <mergeCell ref="B21:C21"/>
    <mergeCell ref="K21:L21"/>
    <mergeCell ref="K23:L23"/>
    <mergeCell ref="B36:C36"/>
    <mergeCell ref="B34:C34"/>
    <mergeCell ref="A24:A37"/>
    <mergeCell ref="K24:L24"/>
    <mergeCell ref="K31:L31"/>
    <mergeCell ref="B32:C32"/>
    <mergeCell ref="K32:L32"/>
    <mergeCell ref="B33:C33"/>
    <mergeCell ref="K33:L33"/>
    <mergeCell ref="B27:C27"/>
    <mergeCell ref="B28:C28"/>
    <mergeCell ref="J28:J40"/>
    <mergeCell ref="B6:C6"/>
    <mergeCell ref="K6:L6"/>
    <mergeCell ref="A8:A20"/>
    <mergeCell ref="B10:C10"/>
    <mergeCell ref="K10:L10"/>
    <mergeCell ref="K15:L15"/>
    <mergeCell ref="B19:C19"/>
    <mergeCell ref="J19:J25"/>
    <mergeCell ref="K19:L19"/>
    <mergeCell ref="B20:C20"/>
    <mergeCell ref="A2:H2"/>
    <mergeCell ref="J2:Q2"/>
    <mergeCell ref="A3:H3"/>
    <mergeCell ref="J3:Q3"/>
    <mergeCell ref="A5:C5"/>
    <mergeCell ref="J5:L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2011-06-20T23:48:15Z</cp:lastPrinted>
  <dcterms:created xsi:type="dcterms:W3CDTF">2004-09-29T07:22:52Z</dcterms:created>
  <dcterms:modified xsi:type="dcterms:W3CDTF">2012-07-05T05:15:04Z</dcterms:modified>
  <cp:category/>
  <cp:version/>
  <cp:contentType/>
  <cp:contentStatus/>
</cp:coreProperties>
</file>