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activeTab="4"/>
  </bookViews>
  <sheets>
    <sheet name="２３６" sheetId="1" r:id="rId1"/>
    <sheet name="２３８" sheetId="2" r:id="rId2"/>
    <sheet name="２４０" sheetId="3" r:id="rId3"/>
    <sheet name="２４２" sheetId="4" r:id="rId4"/>
    <sheet name="２４４" sheetId="5" r:id="rId5"/>
    <sheet name="２４６" sheetId="6" r:id="rId6"/>
  </sheets>
  <definedNames/>
  <calcPr fullCalcOnLoad="1"/>
</workbook>
</file>

<file path=xl/sharedStrings.xml><?xml version="1.0" encoding="utf-8"?>
<sst xmlns="http://schemas.openxmlformats.org/spreadsheetml/2006/main" count="2690" uniqueCount="468">
  <si>
    <t>（単位：人）</t>
  </si>
  <si>
    <t>歯科医師</t>
  </si>
  <si>
    <t>一般・療養</t>
  </si>
  <si>
    <t>―</t>
  </si>
  <si>
    <t>…</t>
  </si>
  <si>
    <t>金沢市</t>
  </si>
  <si>
    <t>－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</si>
  <si>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</si>
  <si>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</si>
  <si>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</si>
  <si>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</si>
  <si>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</si>
  <si>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</si>
  <si>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</si>
  <si>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</si>
  <si>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</si>
  <si>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</si>
  <si>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</si>
  <si>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</si>
  <si>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</si>
  <si>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</si>
  <si>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</si>
  <si>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</si>
  <si>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</si>
  <si>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</si>
  <si>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</si>
  <si>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</si>
  <si>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</si>
  <si>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</si>
  <si>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</si>
  <si>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</si>
  <si>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</si>
  <si>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</si>
  <si>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</si>
  <si>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</si>
  <si>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</si>
  <si>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</si>
  <si>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</si>
  <si>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</si>
  <si>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</si>
  <si>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</si>
  <si>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</si>
  <si>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</si>
  <si>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</si>
  <si>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</si>
  <si>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</si>
  <si>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</si>
  <si>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</si>
  <si>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</si>
  <si>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</si>
  <si>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</si>
  <si>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</si>
  <si>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</si>
  <si>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</si>
  <si>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</si>
  <si>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236 衛生及び環境</t>
  </si>
  <si>
    <t>衛生及び環境 237</t>
  </si>
  <si>
    <t>２１　　衛　　　　生　　　　及　　　　び　　　　環　　　　境</t>
  </si>
  <si>
    <t>保健師</t>
  </si>
  <si>
    <r>
      <t>助産</t>
    </r>
    <r>
      <rPr>
        <sz val="12"/>
        <rFont val="ＭＳ 明朝"/>
        <family val="1"/>
      </rPr>
      <t>師</t>
    </r>
  </si>
  <si>
    <t>看護師</t>
  </si>
  <si>
    <t>准看護師</t>
  </si>
  <si>
    <t>感染症</t>
  </si>
  <si>
    <r>
      <t>注１　医療施設数については、</t>
    </r>
    <r>
      <rPr>
        <sz val="12"/>
        <rFont val="ＭＳ 明朝"/>
        <family val="1"/>
      </rPr>
      <t>10月１日現在である。ただし、薬局数については、翌年３月31日現在である。</t>
    </r>
  </si>
  <si>
    <r>
      <t>　２　医療関係者数については、1</t>
    </r>
    <r>
      <rPr>
        <sz val="12"/>
        <rFont val="ＭＳ 明朝"/>
        <family val="1"/>
      </rPr>
      <t>2月31日現在であり、隔年調査である。</t>
    </r>
  </si>
  <si>
    <t>資料　石川県健康推進課「医療施設調査」「医師・歯科医師・薬剤師調査」「衛生行政業務報告」</t>
  </si>
  <si>
    <t>死亡総数</t>
  </si>
  <si>
    <t>悪性新生物</t>
  </si>
  <si>
    <t>心疾患（高血圧性心疾患を除く）</t>
  </si>
  <si>
    <t>脳血管疾患</t>
  </si>
  <si>
    <t>肺炎</t>
  </si>
  <si>
    <t>不慮の事故</t>
  </si>
  <si>
    <t>自殺</t>
  </si>
  <si>
    <t>老衰</t>
  </si>
  <si>
    <t>慢性閉塞性肺疾患</t>
  </si>
  <si>
    <t>糖尿病</t>
  </si>
  <si>
    <t>腎不全</t>
  </si>
  <si>
    <t>肝疾患</t>
  </si>
  <si>
    <t>大動脈瘤及び解離</t>
  </si>
  <si>
    <t>その他の新生物</t>
  </si>
  <si>
    <t>敗血症（新生児の細菌性敗血症を除く）</t>
  </si>
  <si>
    <t>筋骨格系及び結合組織の疾患</t>
  </si>
  <si>
    <t>高血圧性疾患</t>
  </si>
  <si>
    <t>ヘルニア及び腸閉塞</t>
  </si>
  <si>
    <t>ウイルス肝炎</t>
  </si>
  <si>
    <t>喘息</t>
  </si>
  <si>
    <t>胃潰瘍及び十二指腸潰瘍</t>
  </si>
  <si>
    <t>糸球体疾患及び腎尿細管間質性疾患</t>
  </si>
  <si>
    <t>先天奇形、変形及び染色体異常</t>
  </si>
  <si>
    <t>血管性及び詳細不明の痴呆</t>
  </si>
  <si>
    <t>結核</t>
  </si>
  <si>
    <t>パーキンソン病</t>
  </si>
  <si>
    <t>貧血</t>
  </si>
  <si>
    <t>脊髄性筋萎縮症及び関連症候群</t>
  </si>
  <si>
    <t>腸管感染症</t>
  </si>
  <si>
    <t>アルツハイマー病</t>
  </si>
  <si>
    <t>インフルエンザ</t>
  </si>
  <si>
    <t>周産期に発生した病態</t>
  </si>
  <si>
    <t>皮膚及び皮下組織の疾患</t>
  </si>
  <si>
    <t>急性気管支炎</t>
  </si>
  <si>
    <t>髄膜炎</t>
  </si>
  <si>
    <t>乳幼児突然死症候群</t>
  </si>
  <si>
    <t>他殺</t>
  </si>
  <si>
    <t>耳及び乳様突起の疾患</t>
  </si>
  <si>
    <t>ヒト免疫不全ウイルス[ＨＩＶ]病</t>
  </si>
  <si>
    <t>妊娠、分娩及び産じょく</t>
  </si>
  <si>
    <t>呼吸器結核</t>
  </si>
  <si>
    <t>胃の悪性新生物</t>
  </si>
  <si>
    <t>気管、気管支及び肺の悪性新生物</t>
  </si>
  <si>
    <t>交通事故</t>
  </si>
  <si>
    <t>238 衛生及び環境</t>
  </si>
  <si>
    <t>衛生及び環境 239</t>
  </si>
  <si>
    <t>乳幼児突然死症候群</t>
  </si>
  <si>
    <t>耳及び乳様突起の疾患</t>
  </si>
  <si>
    <t>眼及び附属期の疾患</t>
  </si>
  <si>
    <t>（再　　　　　　掲）</t>
  </si>
  <si>
    <t>（再　　　　　　掲）</t>
  </si>
  <si>
    <t>注　　死因分類については平成７年から国際疾病分類の第10回修正（ICD－10）を使用した。</t>
  </si>
  <si>
    <t>資料　石川県健康推進課「衛生統計年報（人口動態統計編）」</t>
  </si>
  <si>
    <t>(単位：人)</t>
  </si>
  <si>
    <t>薬剤師</t>
  </si>
  <si>
    <t>獣医師</t>
  </si>
  <si>
    <t>化学職</t>
  </si>
  <si>
    <t>被判定者数</t>
  </si>
  <si>
    <t>石川県南加賀保健所</t>
  </si>
  <si>
    <t>火葬場</t>
  </si>
  <si>
    <t>納骨堂</t>
  </si>
  <si>
    <t>ホテル</t>
  </si>
  <si>
    <t>理容所</t>
  </si>
  <si>
    <t>美容所</t>
  </si>
  <si>
    <t>男</t>
  </si>
  <si>
    <t>女</t>
  </si>
  <si>
    <t>その他</t>
  </si>
  <si>
    <t>コレラ</t>
  </si>
  <si>
    <t>240 衛生及び環境</t>
  </si>
  <si>
    <t>衛生及び環境 241</t>
  </si>
  <si>
    <t>１４８　　保　健　所　職　員　現　員　数（各年４月１日現在）</t>
  </si>
  <si>
    <t>１５２　　結  核  予  防  法  に  基  づ  く  検  診  成  績</t>
  </si>
  <si>
    <t>保健師</t>
  </si>
  <si>
    <t>看護師</t>
  </si>
  <si>
    <t>その他</t>
  </si>
  <si>
    <t>年度及び保健所別</t>
  </si>
  <si>
    <r>
      <t>石川県</t>
    </r>
    <r>
      <rPr>
        <sz val="12"/>
        <rFont val="ＭＳ 明朝"/>
        <family val="1"/>
      </rPr>
      <t>南加賀保健所</t>
    </r>
  </si>
  <si>
    <t>金沢市保健所</t>
  </si>
  <si>
    <t>資料　石川県健康推進課「保健所運営報告」「地域保健事業報告」</t>
  </si>
  <si>
    <r>
      <t xml:space="preserve">注 </t>
    </r>
    <r>
      <rPr>
        <sz val="12"/>
        <rFont val="ＭＳ 明朝"/>
        <family val="1"/>
      </rPr>
      <t xml:space="preserve"> 　事務職員、技能労務職員を除き、センター職員を加えた人数である。</t>
    </r>
  </si>
  <si>
    <t>資料　石川県厚生政策課、金沢市保健所</t>
  </si>
  <si>
    <t>１４９　　環　境　衛　生　関　係　施　設　数</t>
  </si>
  <si>
    <t>（単位：cm、 kg）</t>
  </si>
  <si>
    <t>資料　石川県健康推進課「衛生行政業務報告」</t>
  </si>
  <si>
    <t>身長</t>
  </si>
  <si>
    <t>１５０　　食　品　衛　生　監　視　対　象　施　設　数</t>
  </si>
  <si>
    <t>体重</t>
  </si>
  <si>
    <t>座高</t>
  </si>
  <si>
    <t>資料　石川県健康推進課「衛生行政業務報告」</t>
  </si>
  <si>
    <t>１５１　　感　染　症　及　び　食　中　毒　患　者　数</t>
  </si>
  <si>
    <t>食中毒</t>
  </si>
  <si>
    <t>三　類</t>
  </si>
  <si>
    <t>四　　　　　類</t>
  </si>
  <si>
    <t>破傷風</t>
  </si>
  <si>
    <r>
      <t>注１　平成1</t>
    </r>
    <r>
      <rPr>
        <sz val="12"/>
        <rFont val="ＭＳ 明朝"/>
        <family val="1"/>
      </rPr>
      <t>1年４月から法律改正により「法定伝染病」という区分がなくなった。</t>
    </r>
  </si>
  <si>
    <t>資料　石川県統計情報室「石川県学校保健統計調査」</t>
  </si>
  <si>
    <r>
      <t>　２　「法定伝染病」は平成</t>
    </r>
    <r>
      <rPr>
        <sz val="12"/>
        <rFont val="ＭＳ 明朝"/>
        <family val="1"/>
      </rPr>
      <t>10年までで年報、平成11年からは「感染症患者数」で年度報(４月１日～翌年３月31日）である。</t>
    </r>
  </si>
  <si>
    <t>　３　「食中毒」は年報である。</t>
  </si>
  <si>
    <t>資料　石川県健康推進課、薬事衛生課</t>
  </si>
  <si>
    <t>計</t>
  </si>
  <si>
    <t>小松加賀環境衛生事務組合</t>
  </si>
  <si>
    <t>手取川流域環境衛生事業組合</t>
  </si>
  <si>
    <t>能美郡広域事務組合</t>
  </si>
  <si>
    <t>松任石川広域事務組合</t>
  </si>
  <si>
    <t>松任石川中央医療施設組合</t>
  </si>
  <si>
    <t>羽咋郡市広域圏事務組合</t>
  </si>
  <si>
    <t>七尾鹿島広域圏事務組合</t>
  </si>
  <si>
    <t>穴水町門前町環境衛生施設組合</t>
  </si>
  <si>
    <t>能都三郷生活環境振興組合</t>
  </si>
  <si>
    <t>珠洲市内浦町環境衛生組合</t>
  </si>
  <si>
    <t>（構成比：％）</t>
  </si>
  <si>
    <t>二　　酸　　化　　硫　　黄　（ppm）</t>
  </si>
  <si>
    <t>二　　酸　　化　　窒　　素（ppm）</t>
  </si>
  <si>
    <t>構成比</t>
  </si>
  <si>
    <t>光　化　学　オ　キ　シ　ダ　ン　ト（ppm）</t>
  </si>
  <si>
    <t>資料　石川県環境政策課「環境大気調査報告書」</t>
  </si>
  <si>
    <t>資料　石川県環境政策課「公害苦情件数調査結果」</t>
  </si>
  <si>
    <t>242 衛生及び環境　　</t>
  </si>
  <si>
    <t>衛生及び環境 243</t>
  </si>
  <si>
    <t>１５４　　　ご　　　み　　　及　　　び　　　し　　　尿　　　処　　　理　　　状　　　況　</t>
  </si>
  <si>
    <t>し　　　　　　　　　　　　　　　　　　　　　　　尿</t>
  </si>
  <si>
    <t>直接焼却</t>
  </si>
  <si>
    <t>直接埋立</t>
  </si>
  <si>
    <t>資源化施設等</t>
  </si>
  <si>
    <t>し尿処理施設</t>
  </si>
  <si>
    <t>―</t>
  </si>
  <si>
    <t>河北郡広域事務組合</t>
  </si>
  <si>
    <t>注　　水洗化人口については、金沢市、輪島市、山中町以外の市町村はそれぞれの地域の組合にも含まれている。</t>
  </si>
  <si>
    <t>資料　石川県廃棄物対策課「一般廃棄物処理事業実態調査」</t>
  </si>
  <si>
    <t>１５５　　大　　気　　汚　　染　　物　　質　　測　　定　　年　　平　　均　　値　</t>
  </si>
  <si>
    <t>１５６　　大 気 汚 染、水 質 汚 濁、騒 音 な ど 公 害 苦 情 受 理 件 数</t>
  </si>
  <si>
    <t>（単位：人、％）</t>
  </si>
  <si>
    <t>244 衛生及び環境</t>
  </si>
  <si>
    <t>衛生及び環境 245</t>
  </si>
  <si>
    <t>１５７　　　　汚　　水　　処　　理　　施　　設　　整　　備　　状　　況</t>
  </si>
  <si>
    <t>住民基本台帳人口</t>
  </si>
  <si>
    <t>農業、漁業、林業集落排水処理施設</t>
  </si>
  <si>
    <t>合併処理浄化槽</t>
  </si>
  <si>
    <t>コミュニティ排水処理施設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</si>
  <si>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</si>
  <si>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</si>
  <si>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</si>
  <si>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</si>
  <si>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</si>
  <si>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</si>
  <si>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</si>
  <si>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</si>
  <si>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　２　合併処理浄化槽は、下水道処理開始公示済区域外の合併処理浄化槽である。</t>
  </si>
  <si>
    <t>資料　石川県下水道課、農業基盤整備課、水環境創造室</t>
  </si>
  <si>
    <t>地点数</t>
  </si>
  <si>
    <t>ＡＡ</t>
  </si>
  <si>
    <t>／</t>
  </si>
  <si>
    <t>～</t>
  </si>
  <si>
    <t>&lt;0.5</t>
  </si>
  <si>
    <t>×</t>
  </si>
  <si>
    <t>Ａ</t>
  </si>
  <si>
    <t>河　川　総　括</t>
  </si>
  <si>
    <t>Ｂ</t>
  </si>
  <si>
    <t>Ｃ</t>
  </si>
  <si>
    <t>Ｄ</t>
  </si>
  <si>
    <t>Ｅ</t>
  </si>
  <si>
    <t>大　聖　寺　川</t>
  </si>
  <si>
    <t>動　　橋　　川</t>
  </si>
  <si>
    <t>八　日　市　川</t>
  </si>
  <si>
    <t>手　　取　　川</t>
  </si>
  <si>
    <t>尾　　添　　川</t>
  </si>
  <si>
    <t>大　　日　　川</t>
  </si>
  <si>
    <t>&lt;1</t>
  </si>
  <si>
    <t>浅　　野　　川</t>
  </si>
  <si>
    <t>河北潟・大野川</t>
  </si>
  <si>
    <t>宇　ノ　気　川</t>
  </si>
  <si>
    <t>能　　瀬　　川</t>
  </si>
  <si>
    <t>津　　幡　　川</t>
  </si>
  <si>
    <t>森　　下　　川</t>
  </si>
  <si>
    <t>羽　　咋　　川</t>
  </si>
  <si>
    <t>長　　曽　　川</t>
  </si>
  <si>
    <t>子　　浦　　川</t>
  </si>
  <si>
    <t>米　　町　　川</t>
  </si>
  <si>
    <t>於　　古　　川</t>
  </si>
  <si>
    <t>御　　祓　　川</t>
  </si>
  <si>
    <t>河　原　田　川</t>
  </si>
  <si>
    <t>鳳　　至　　川</t>
  </si>
  <si>
    <t>町　　野　　川</t>
  </si>
  <si>
    <t>若　　山　　川</t>
  </si>
  <si>
    <t>柴　　山　　潟</t>
  </si>
  <si>
    <t>木　　場　　潟</t>
  </si>
  <si>
    <t>河　　北　　潟</t>
  </si>
  <si>
    <t>金　　沢　　港</t>
  </si>
  <si>
    <t>246 衛生及び環境</t>
  </si>
  <si>
    <t>衛生及び環境 247</t>
  </si>
  <si>
    <t>１５８　　主　　要　　河　　川　　水　　質　　状　　況（平 成１５年度）</t>
  </si>
  <si>
    <t>ｍ／ｎ</t>
  </si>
  <si>
    <t>最低値～最高値</t>
  </si>
  <si>
    <t>ｍ／ｎ</t>
  </si>
  <si>
    <t>河　　　　　　　　　　川</t>
  </si>
  <si>
    <t>&lt;1</t>
  </si>
  <si>
    <t>梯川</t>
  </si>
  <si>
    <t>郷谷川</t>
  </si>
  <si>
    <t>&lt;0.5</t>
  </si>
  <si>
    <t>&lt;1</t>
  </si>
  <si>
    <t>前川</t>
  </si>
  <si>
    <t>犀川</t>
  </si>
  <si>
    <t>&lt;1</t>
  </si>
  <si>
    <t>&lt;0.5</t>
  </si>
  <si>
    <t>金腐川</t>
  </si>
  <si>
    <t>湖沼</t>
  </si>
  <si>
    <t>湖沼Ａ</t>
  </si>
  <si>
    <t>湖沼Ｂ</t>
  </si>
  <si>
    <t>海域</t>
  </si>
  <si>
    <t>海域Ｂ</t>
  </si>
  <si>
    <t>海域Ｃ</t>
  </si>
  <si>
    <t>資料　石川県環境政策課</t>
  </si>
  <si>
    <t>かほく市</t>
  </si>
  <si>
    <t>伏　見　川</t>
  </si>
  <si>
    <t>（単位：mg／ℓ）</t>
  </si>
  <si>
    <t>常設の
興業場</t>
  </si>
  <si>
    <t>金沢市</t>
  </si>
  <si>
    <r>
      <t>平成1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</si>
  <si>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r>
      <t xml:space="preserve">    </t>
    </r>
    <r>
      <rPr>
        <sz val="12"/>
        <rFont val="ＭＳ 明朝"/>
        <family val="1"/>
      </rPr>
      <t>11</t>
    </r>
  </si>
  <si>
    <r>
      <t xml:space="preserve">    </t>
    </r>
    <r>
      <rPr>
        <sz val="12"/>
        <rFont val="ＭＳ 明朝"/>
        <family val="1"/>
      </rPr>
      <t>12</t>
    </r>
  </si>
  <si>
    <r>
      <t xml:space="preserve">    </t>
    </r>
    <r>
      <rPr>
        <sz val="12"/>
        <rFont val="ＭＳ 明朝"/>
        <family val="1"/>
      </rPr>
      <t>13</t>
    </r>
  </si>
  <si>
    <r>
      <t xml:space="preserve">    14</t>
    </r>
  </si>
  <si>
    <t>死　　      亡      　　数    　　（人）</t>
  </si>
  <si>
    <t>平成10年</t>
  </si>
  <si>
    <t>死        亡         率   （人 口 10 万 対）</t>
  </si>
  <si>
    <t>平成10年度</t>
  </si>
  <si>
    <t>平成10年度</t>
  </si>
  <si>
    <t>し　尿　処　理　量（kℓ）</t>
  </si>
  <si>
    <t>平成11年</t>
  </si>
  <si>
    <t>平成11年度</t>
  </si>
  <si>
    <t xml:space="preserve">１４６　  市  町  村  別  医  療  関  係  施  設  数  及  び  医  療  関  係  者  数 </t>
  </si>
  <si>
    <t>市町村別</t>
  </si>
  <si>
    <t>病院</t>
  </si>
  <si>
    <t>病院数</t>
  </si>
  <si>
    <t>病床数</t>
  </si>
  <si>
    <t>総数</t>
  </si>
  <si>
    <t>精神</t>
  </si>
  <si>
    <t>結核</t>
  </si>
  <si>
    <t>一般</t>
  </si>
  <si>
    <t>診療
所数</t>
  </si>
  <si>
    <r>
      <t>病床</t>
    </r>
    <r>
      <rPr>
        <sz val="12"/>
        <rFont val="ＭＳ 明朝"/>
        <family val="1"/>
      </rPr>
      <t>数</t>
    </r>
  </si>
  <si>
    <t>診療所</t>
  </si>
  <si>
    <r>
      <t>薬局</t>
    </r>
    <r>
      <rPr>
        <sz val="12"/>
        <rFont val="ＭＳ 明朝"/>
        <family val="1"/>
      </rPr>
      <t>数</t>
    </r>
  </si>
  <si>
    <t>医師</t>
  </si>
  <si>
    <r>
      <t>薬剤</t>
    </r>
    <r>
      <rPr>
        <sz val="12"/>
        <rFont val="ＭＳ 明朝"/>
        <family val="1"/>
      </rPr>
      <t>師</t>
    </r>
  </si>
  <si>
    <t>歯科診療
所　　数</t>
  </si>
  <si>
    <t>―</t>
  </si>
  <si>
    <t>１４７　　　主　　　要　　　死　　　因　　　別　　　死　　　亡　　　数　　　等</t>
  </si>
  <si>
    <t>死因別</t>
  </si>
  <si>
    <t>11年</t>
  </si>
  <si>
    <t>12年</t>
  </si>
  <si>
    <t>13年</t>
  </si>
  <si>
    <t>14年</t>
  </si>
  <si>
    <t>年次及び保健所別</t>
  </si>
  <si>
    <t>総数</t>
  </si>
  <si>
    <t>医師</t>
  </si>
  <si>
    <t>診  療
放射線
技  師</t>
  </si>
  <si>
    <t>臨　床
検　査
技　師</t>
  </si>
  <si>
    <t>衛　生
検　査
技　師</t>
  </si>
  <si>
    <t>管　理
栄養士</t>
  </si>
  <si>
    <t>歯　科
衛生士</t>
  </si>
  <si>
    <t>作　業
療法士</t>
  </si>
  <si>
    <t xml:space="preserve">       12</t>
  </si>
  <si>
    <t xml:space="preserve">       13</t>
  </si>
  <si>
    <t xml:space="preserve">       14</t>
  </si>
  <si>
    <t xml:space="preserve">      15</t>
  </si>
  <si>
    <r>
      <t xml:space="preserve"> 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石川中央保健所</t>
    </r>
  </si>
  <si>
    <r>
      <t xml:space="preserve"> 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能登中部保健所</t>
    </r>
  </si>
  <si>
    <r>
      <t xml:space="preserve"> 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能登北部保健所</t>
    </r>
  </si>
  <si>
    <t>年度</t>
  </si>
  <si>
    <t>墓地</t>
  </si>
  <si>
    <t>埋　葬
年間
件数</t>
  </si>
  <si>
    <t>火　葬
年間
件数</t>
  </si>
  <si>
    <t>旅館</t>
  </si>
  <si>
    <t>簡易
宿所</t>
  </si>
  <si>
    <t>下宿</t>
  </si>
  <si>
    <t>公衆
浴場</t>
  </si>
  <si>
    <t>クリー
ニング
所</t>
  </si>
  <si>
    <t>魚介類
販売業</t>
  </si>
  <si>
    <t>めん類
製造業</t>
  </si>
  <si>
    <t>そう菜
販売業</t>
  </si>
  <si>
    <t>菓　子
販売業</t>
  </si>
  <si>
    <t>野　菜
果　物
販売業</t>
  </si>
  <si>
    <t>乳さく
取　業</t>
  </si>
  <si>
    <t>豆　腐
製造業</t>
  </si>
  <si>
    <t>醤　油
製造業</t>
  </si>
  <si>
    <t>食　肉
販売業</t>
  </si>
  <si>
    <t>乳　類　 
販売業</t>
  </si>
  <si>
    <t>アイスク
リーム類
製 造 業</t>
  </si>
  <si>
    <t>菓　子
製造業</t>
  </si>
  <si>
    <t>喫茶店
営　業</t>
  </si>
  <si>
    <t>飲食店
営　業</t>
  </si>
  <si>
    <t>二類</t>
  </si>
  <si>
    <t>急性ウ
イルス
性肝炎</t>
  </si>
  <si>
    <t>クロイ
ツフェ
ルト･
ヤコブ病</t>
  </si>
  <si>
    <t>ツツガ
ムシ病</t>
  </si>
  <si>
    <t>日本
脳炎</t>
  </si>
  <si>
    <t>梅毒</t>
  </si>
  <si>
    <t>レジオ
ネラ症</t>
  </si>
  <si>
    <t>細菌性
赤　痢</t>
  </si>
  <si>
    <t>ジフテ
リ　ア</t>
  </si>
  <si>
    <t>腸　チ
フ　ス</t>
  </si>
  <si>
    <t>パラチ
フ　ス</t>
  </si>
  <si>
    <t>腸　管
出血性
大腸菌
感染症</t>
  </si>
  <si>
    <t>後天性
免　疫
不　全
症候群</t>
  </si>
  <si>
    <t>ツ ベ ク リ ン 反 応</t>
  </si>
  <si>
    <t>陽性者</t>
  </si>
  <si>
    <t>Ｂ  Ｃ  Ｇ
接種者数</t>
  </si>
  <si>
    <t>間接撮影
人　　数</t>
  </si>
  <si>
    <t>直接撮影
人　　数</t>
  </si>
  <si>
    <t>発見結核
患 者 数</t>
  </si>
  <si>
    <t>結核発病のお
それのある者</t>
  </si>
  <si>
    <r>
      <t xml:space="preserve"> 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能登中部保健所</t>
    </r>
  </si>
  <si>
    <t>〃 能登北部保健所</t>
  </si>
  <si>
    <t>１５３　　児 童 生 徒 年 齢 別 平 均 体 位</t>
  </si>
  <si>
    <t>平成５年度</t>
  </si>
  <si>
    <t>区分</t>
  </si>
  <si>
    <t>小学校</t>
  </si>
  <si>
    <t>６歳</t>
  </si>
  <si>
    <t>７歳</t>
  </si>
  <si>
    <t>８歳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</si>
  <si>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歳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</si>
  <si>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歳</t>
    </r>
  </si>
  <si>
    <t>９歳</t>
  </si>
  <si>
    <t>10</t>
  </si>
  <si>
    <t>15</t>
  </si>
  <si>
    <t>区分</t>
  </si>
  <si>
    <t>中学校</t>
  </si>
  <si>
    <t>高等学校</t>
  </si>
  <si>
    <t>12歳</t>
  </si>
  <si>
    <t>13歳</t>
  </si>
  <si>
    <t>14歳</t>
  </si>
  <si>
    <t>15歳</t>
  </si>
  <si>
    <t>16歳</t>
  </si>
  <si>
    <t>17歳</t>
  </si>
  <si>
    <t>年度並びに市町村及び
一 部 事 務 組 合 別</t>
  </si>
  <si>
    <t>ごみ処理計画
収 集 人 口
（人）</t>
  </si>
  <si>
    <t>総　　　計
（t）</t>
  </si>
  <si>
    <t>ごみ</t>
  </si>
  <si>
    <t>ご　　　み　　　処　　　理　　　量　（ｔ）</t>
  </si>
  <si>
    <t>自　家
処理量
（ｔ）</t>
  </si>
  <si>
    <t>集　団
回収量
（ｔ）</t>
  </si>
  <si>
    <t>リサイ
クル率
（％）</t>
  </si>
  <si>
    <t>し尿処理計画
区域内人口
（人）　　　　　</t>
  </si>
  <si>
    <t>資源化量
（ｔ）</t>
  </si>
  <si>
    <t>総量</t>
  </si>
  <si>
    <t>その他</t>
  </si>
  <si>
    <t>自家処理
人　　口
（人）</t>
  </si>
  <si>
    <t>水洗化人口
（人）</t>
  </si>
  <si>
    <t>水洗化率
（％）</t>
  </si>
  <si>
    <t>小計</t>
  </si>
  <si>
    <t>年次</t>
  </si>
  <si>
    <t>大聖寺
測定局</t>
  </si>
  <si>
    <t>三　馬
測定局</t>
  </si>
  <si>
    <t>七　尾
測定局</t>
  </si>
  <si>
    <t>小　松
測定局</t>
  </si>
  <si>
    <t>羽　咋
測定局</t>
  </si>
  <si>
    <t>松　任
測定局</t>
  </si>
  <si>
    <t xml:space="preserve">    12</t>
  </si>
  <si>
    <t xml:space="preserve">    13</t>
  </si>
  <si>
    <t xml:space="preserve">    14</t>
  </si>
  <si>
    <t xml:space="preserve">    15</t>
  </si>
  <si>
    <t>一酸化炭素
（ppm）</t>
  </si>
  <si>
    <t>炭化水素
（ppmＣ）</t>
  </si>
  <si>
    <t>年次</t>
  </si>
  <si>
    <t xml:space="preserve">    13</t>
  </si>
  <si>
    <t xml:space="preserve">    14</t>
  </si>
  <si>
    <t>総数</t>
  </si>
  <si>
    <t>大気汚染</t>
  </si>
  <si>
    <t>水質汚濁</t>
  </si>
  <si>
    <t>土壌汚染</t>
  </si>
  <si>
    <t>件数</t>
  </si>
  <si>
    <t>騒音</t>
  </si>
  <si>
    <t>振動</t>
  </si>
  <si>
    <t>地盤沈下</t>
  </si>
  <si>
    <t>悪臭</t>
  </si>
  <si>
    <t>その他</t>
  </si>
  <si>
    <r>
      <t>浮　遊　粒　子　状　物　質（mg/m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</si>
  <si>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年度及び市町村別</t>
  </si>
  <si>
    <t>公共下水道</t>
  </si>
  <si>
    <t>整備人口</t>
  </si>
  <si>
    <t>整備率</t>
  </si>
  <si>
    <t>整備人口</t>
  </si>
  <si>
    <t>合計</t>
  </si>
  <si>
    <t>注１　住民基本台帳人口及び整備人口は各翌年３月31日現在である。</t>
  </si>
  <si>
    <t>注１  ｍ/ｎとは「水質環境基準に適合しない検体数/調査実施検体数」である。</t>
  </si>
  <si>
    <t>　２　環境基準地点のみの数値である。</t>
  </si>
  <si>
    <t>　３　ＣＯＤ（化学的酸素要求量）は湖沼と海域に、油分等（ｎ－ヘキサン抽出物質）は海域に適用される。</t>
  </si>
  <si>
    <t>　４　河川の環境基準類型Ｃ、Ｄ、Ｅ及び湖沼・海域の環境基準類型Ｂ、Ｃにおいては大腸菌群数の基準は無い。</t>
  </si>
  <si>
    <t>水域名</t>
  </si>
  <si>
    <t>類型</t>
  </si>
  <si>
    <t>水 素 イ オ ン 濃 度 （ｐＨ）</t>
  </si>
  <si>
    <t>生物化学的酸素要求量　ＢＯＤ
（化学的酸素要求量ＣＯＤ）</t>
  </si>
  <si>
    <t>浮 遊 物 質 量 ＳＳ
（ｎ―ヘキサン抽出物質（油分））</t>
  </si>
  <si>
    <t xml:space="preserve">溶 存 酸 素 量 Ｄ Ｏ </t>
  </si>
  <si>
    <t>大 腸 菌 群 数 （ＭＮＰ／100mℓ）</t>
  </si>
  <si>
    <t>Ｅ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</si>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</sst>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 "/>
    <numFmt numFmtId="190" formatCode="0.0_ "/>
    <numFmt numFmtId="191" formatCode="0_);[Red]\(0\)"/>
    <numFmt numFmtId="192" formatCode="0.0_);[Red]\(0.0\)"/>
    <numFmt numFmtId="193" formatCode="#,##0.0_ "/>
    <numFmt numFmtId="194" formatCode="#,##0;&quot;▲ &quot;#,##0"/>
    <numFmt numFmtId="195" formatCode="#,##0.0;&quot;▲ &quot;#,##0.0"/>
    <numFmt numFmtId="196" formatCode="0.0;&quot;▲ &quot;0.0"/>
    <numFmt numFmtId="197" formatCode="0;&quot;▲ &quot;0"/>
    <numFmt numFmtId="198" formatCode="0.00;&quot;▲ &quot;0.00"/>
  </numFmts>
  <fonts count="5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vertAlign val="superscript"/>
      <sz val="12"/>
      <name val="ＭＳ 明朝"/>
      <family val="1"/>
    </font>
    <font>
      <vertAlign val="superscript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7" fillId="32" borderId="0" applyNumberFormat="0" applyBorder="0" applyAlignment="0" applyProtection="0"/>
  </cellStyleXfs>
  <cellXfs count="576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horizontal="right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4" xfId="0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distributed" vertical="center"/>
      <protection/>
    </xf>
    <xf numFmtId="38" fontId="14" fillId="0" borderId="15" xfId="0" applyNumberFormat="1" applyFont="1" applyFill="1" applyBorder="1" applyAlignment="1" applyProtection="1">
      <alignment horizontal="right" vertical="center"/>
      <protection/>
    </xf>
    <xf numFmtId="0" fontId="14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 applyProtection="1" quotePrefix="1">
      <alignment horizontal="center" vertical="center"/>
      <protection/>
    </xf>
    <xf numFmtId="38" fontId="15" fillId="0" borderId="0" xfId="0" applyNumberFormat="1" applyFont="1" applyFill="1" applyBorder="1" applyAlignment="1" applyProtection="1" quotePrefix="1">
      <alignment horizontal="right" vertical="center"/>
      <protection/>
    </xf>
    <xf numFmtId="0" fontId="14" fillId="0" borderId="1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13" fillId="0" borderId="22" xfId="0" applyNumberFormat="1" applyFont="1" applyFill="1" applyBorder="1" applyAlignment="1" applyProtection="1">
      <alignment horizontal="right" vertical="center"/>
      <protection/>
    </xf>
    <xf numFmtId="179" fontId="13" fillId="0" borderId="23" xfId="0" applyNumberFormat="1" applyFont="1" applyFill="1" applyBorder="1" applyAlignment="1" applyProtection="1">
      <alignment horizontal="right" vertical="center"/>
      <protection/>
    </xf>
    <xf numFmtId="179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4" xfId="0" applyFont="1" applyFill="1" applyBorder="1" applyAlignment="1" applyProtection="1" quotePrefix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 applyProtection="1" quotePrefix="1">
      <alignment horizontal="center" vertical="center"/>
      <protection/>
    </xf>
    <xf numFmtId="0" fontId="0" fillId="0" borderId="24" xfId="0" applyFill="1" applyBorder="1" applyAlignment="1" applyProtection="1" quotePrefix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188" fontId="13" fillId="0" borderId="23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16" fillId="0" borderId="0" xfId="0" applyFont="1" applyFill="1" applyBorder="1" applyAlignment="1" applyProtection="1">
      <alignment horizontal="centerContinuous" vertical="top"/>
      <protection/>
    </xf>
    <xf numFmtId="0" fontId="0" fillId="0" borderId="0" xfId="0" applyFont="1" applyFill="1" applyBorder="1" applyAlignment="1" applyProtection="1">
      <alignment horizontal="centerContinuous"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37" fontId="14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80" fontId="0" fillId="0" borderId="20" xfId="0" applyNumberFormat="1" applyFont="1" applyFill="1" applyBorder="1" applyAlignment="1" applyProtection="1">
      <alignment vertical="center"/>
      <protection/>
    </xf>
    <xf numFmtId="180" fontId="0" fillId="0" borderId="15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11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15" fillId="0" borderId="0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 quotePrefix="1">
      <alignment vertical="center"/>
      <protection/>
    </xf>
    <xf numFmtId="0" fontId="13" fillId="0" borderId="0" xfId="0" applyFont="1" applyFill="1" applyBorder="1" applyAlignment="1" applyProtection="1" quotePrefix="1">
      <alignment vertical="center"/>
      <protection/>
    </xf>
    <xf numFmtId="181" fontId="13" fillId="0" borderId="0" xfId="0" applyNumberFormat="1" applyFont="1" applyFill="1" applyBorder="1" applyAlignment="1" applyProtection="1">
      <alignment vertical="center"/>
      <protection/>
    </xf>
    <xf numFmtId="182" fontId="13" fillId="0" borderId="0" xfId="0" applyNumberFormat="1" applyFont="1" applyFill="1" applyBorder="1" applyAlignment="1" applyProtection="1">
      <alignment vertical="center"/>
      <protection/>
    </xf>
    <xf numFmtId="40" fontId="0" fillId="0" borderId="0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39" fontId="15" fillId="0" borderId="0" xfId="0" applyNumberFormat="1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/>
    </xf>
    <xf numFmtId="0" fontId="15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19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distributed" vertical="center"/>
      <protection/>
    </xf>
    <xf numFmtId="177" fontId="0" fillId="0" borderId="0" xfId="0" applyNumberForma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17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0" xfId="0" applyFont="1" applyFill="1" applyBorder="1" applyAlignment="1">
      <alignment horizontal="distributed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>
      <alignment horizontal="right"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14" fillId="0" borderId="12" xfId="0" applyNumberFormat="1" applyFont="1" applyFill="1" applyBorder="1" applyAlignment="1" applyProtection="1">
      <alignment horizontal="right" vertical="center"/>
      <protection/>
    </xf>
    <xf numFmtId="188" fontId="14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8" xfId="0" applyNumberFormat="1" applyFont="1" applyFill="1" applyBorder="1" applyAlignment="1" applyProtection="1">
      <alignment horizontal="right" vertical="center"/>
      <protection/>
    </xf>
    <xf numFmtId="177" fontId="14" fillId="0" borderId="21" xfId="0" applyNumberFormat="1" applyFont="1" applyFill="1" applyBorder="1" applyAlignment="1" applyProtection="1">
      <alignment vertical="center"/>
      <protection/>
    </xf>
    <xf numFmtId="177" fontId="14" fillId="0" borderId="12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80" fontId="14" fillId="0" borderId="21" xfId="0" applyNumberFormat="1" applyFont="1" applyFill="1" applyBorder="1" applyAlignment="1" applyProtection="1">
      <alignment vertical="center"/>
      <protection/>
    </xf>
    <xf numFmtId="180" fontId="14" fillId="0" borderId="12" xfId="0" applyNumberFormat="1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Continuous" vertical="center"/>
      <protection/>
    </xf>
    <xf numFmtId="0" fontId="14" fillId="0" borderId="1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centerContinuous" vertical="center"/>
      <protection/>
    </xf>
    <xf numFmtId="184" fontId="0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92" fontId="0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38" fontId="14" fillId="0" borderId="38" xfId="0" applyNumberFormat="1" applyFont="1" applyFill="1" applyBorder="1" applyAlignment="1" applyProtection="1">
      <alignment horizontal="right" vertical="center"/>
      <protection/>
    </xf>
    <xf numFmtId="37" fontId="0" fillId="0" borderId="39" xfId="0" applyNumberFormat="1" applyFont="1" applyFill="1" applyBorder="1" applyAlignment="1" applyProtection="1">
      <alignment horizontal="center" vertical="center"/>
      <protection/>
    </xf>
    <xf numFmtId="38" fontId="15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>
      <alignment vertical="center"/>
    </xf>
    <xf numFmtId="37" fontId="0" fillId="0" borderId="39" xfId="0" applyNumberFormat="1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38" fontId="15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4" fillId="0" borderId="36" xfId="0" applyFont="1" applyFill="1" applyBorder="1" applyAlignment="1" applyProtection="1">
      <alignment horizontal="center" vertical="center"/>
      <protection/>
    </xf>
    <xf numFmtId="192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94" fontId="0" fillId="0" borderId="15" xfId="0" applyNumberFormat="1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>
      <alignment horizontal="right" vertical="center"/>
    </xf>
    <xf numFmtId="194" fontId="14" fillId="0" borderId="0" xfId="0" applyNumberFormat="1" applyFont="1" applyFill="1" applyBorder="1" applyAlignment="1">
      <alignment horizontal="right" vertical="center"/>
    </xf>
    <xf numFmtId="194" fontId="14" fillId="0" borderId="0" xfId="0" applyNumberFormat="1" applyFont="1" applyFill="1" applyBorder="1" applyAlignment="1" applyProtection="1">
      <alignment horizontal="right" vertical="center"/>
      <protection/>
    </xf>
    <xf numFmtId="194" fontId="14" fillId="0" borderId="11" xfId="0" applyNumberFormat="1" applyFont="1" applyFill="1" applyBorder="1" applyAlignment="1" applyProtection="1">
      <alignment horizontal="right" vertical="center"/>
      <protection/>
    </xf>
    <xf numFmtId="194" fontId="0" fillId="0" borderId="0" xfId="0" applyNumberFormat="1" applyFont="1" applyFill="1" applyBorder="1" applyAlignment="1" applyProtection="1">
      <alignment horizontal="right" vertical="center"/>
      <protection/>
    </xf>
    <xf numFmtId="19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41" xfId="0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195" fontId="14" fillId="0" borderId="15" xfId="0" applyNumberFormat="1" applyFont="1" applyFill="1" applyBorder="1" applyAlignment="1" applyProtection="1">
      <alignment horizontal="right" vertical="center"/>
      <protection/>
    </xf>
    <xf numFmtId="195" fontId="15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42" xfId="0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distributed" vertical="center"/>
      <protection/>
    </xf>
    <xf numFmtId="177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96" fontId="14" fillId="0" borderId="0" xfId="0" applyNumberFormat="1" applyFont="1" applyFill="1" applyBorder="1" applyAlignment="1" applyProtection="1">
      <alignment horizontal="right" vertical="center"/>
      <protection/>
    </xf>
    <xf numFmtId="195" fontId="14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>
      <alignment horizontal="right" vertical="center"/>
    </xf>
    <xf numFmtId="195" fontId="14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196" fontId="0" fillId="0" borderId="15" xfId="0" applyNumberFormat="1" applyFont="1" applyFill="1" applyBorder="1" applyAlignment="1" applyProtection="1">
      <alignment vertical="center"/>
      <protection/>
    </xf>
    <xf numFmtId="196" fontId="0" fillId="0" borderId="0" xfId="0" applyNumberFormat="1" applyFont="1" applyFill="1" applyBorder="1" applyAlignment="1" applyProtection="1">
      <alignment vertical="center"/>
      <protection/>
    </xf>
    <xf numFmtId="196" fontId="14" fillId="0" borderId="12" xfId="0" applyNumberFormat="1" applyFont="1" applyFill="1" applyBorder="1" applyAlignment="1" applyProtection="1">
      <alignment vertical="center"/>
      <protection/>
    </xf>
    <xf numFmtId="198" fontId="0" fillId="0" borderId="15" xfId="0" applyNumberFormat="1" applyFont="1" applyFill="1" applyBorder="1" applyAlignment="1" applyProtection="1">
      <alignment vertical="center"/>
      <protection/>
    </xf>
    <xf numFmtId="198" fontId="0" fillId="0" borderId="0" xfId="0" applyNumberFormat="1" applyFont="1" applyFill="1" applyBorder="1" applyAlignment="1" applyProtection="1">
      <alignment vertical="center"/>
      <protection/>
    </xf>
    <xf numFmtId="198" fontId="14" fillId="0" borderId="12" xfId="0" applyNumberFormat="1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96" fontId="14" fillId="0" borderId="0" xfId="49" applyNumberFormat="1" applyFont="1" applyFill="1" applyBorder="1" applyAlignment="1" applyProtection="1">
      <alignment horizontal="right" vertical="center"/>
      <protection/>
    </xf>
    <xf numFmtId="194" fontId="0" fillId="0" borderId="20" xfId="0" applyNumberFormat="1" applyFont="1" applyFill="1" applyBorder="1" applyAlignment="1">
      <alignment horizontal="right" vertical="center"/>
    </xf>
    <xf numFmtId="194" fontId="0" fillId="0" borderId="15" xfId="0" applyNumberFormat="1" applyFont="1" applyFill="1" applyBorder="1" applyAlignment="1">
      <alignment horizontal="right" vertical="center"/>
    </xf>
    <xf numFmtId="194" fontId="0" fillId="0" borderId="11" xfId="0" applyNumberFormat="1" applyFont="1" applyFill="1" applyBorder="1" applyAlignment="1">
      <alignment horizontal="right" vertical="center"/>
    </xf>
    <xf numFmtId="194" fontId="14" fillId="0" borderId="11" xfId="0" applyNumberFormat="1" applyFont="1" applyFill="1" applyBorder="1" applyAlignment="1">
      <alignment horizontal="right" vertical="center"/>
    </xf>
    <xf numFmtId="194" fontId="14" fillId="0" borderId="0" xfId="49" applyNumberFormat="1" applyFont="1" applyFill="1" applyBorder="1" applyAlignment="1" applyProtection="1">
      <alignment horizontal="right" vertical="center"/>
      <protection/>
    </xf>
    <xf numFmtId="194" fontId="14" fillId="0" borderId="11" xfId="49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 applyProtection="1">
      <alignment horizontal="left" vertical="center"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5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94" fontId="0" fillId="0" borderId="20" xfId="0" applyNumberFormat="1" applyFont="1" applyFill="1" applyBorder="1" applyAlignment="1" applyProtection="1">
      <alignment horizontal="right" vertical="center"/>
      <protection/>
    </xf>
    <xf numFmtId="194" fontId="0" fillId="0" borderId="15" xfId="0" applyNumberFormat="1" applyFont="1" applyFill="1" applyBorder="1" applyAlignment="1" applyProtection="1">
      <alignment horizontal="right" vertical="center"/>
      <protection/>
    </xf>
    <xf numFmtId="194" fontId="0" fillId="0" borderId="11" xfId="0" applyNumberFormat="1" applyFont="1" applyFill="1" applyBorder="1" applyAlignment="1" applyProtection="1">
      <alignment horizontal="right" vertical="center"/>
      <protection/>
    </xf>
    <xf numFmtId="194" fontId="0" fillId="0" borderId="0" xfId="0" applyNumberFormat="1" applyFont="1" applyFill="1" applyBorder="1" applyAlignment="1" applyProtection="1">
      <alignment horizontal="right" vertical="center"/>
      <protection/>
    </xf>
    <xf numFmtId="194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188" fontId="0" fillId="0" borderId="44" xfId="0" applyNumberFormat="1" applyFont="1" applyFill="1" applyBorder="1" applyAlignment="1" applyProtection="1">
      <alignment vertical="center"/>
      <protection/>
    </xf>
    <xf numFmtId="188" fontId="0" fillId="0" borderId="39" xfId="0" applyNumberFormat="1" applyFont="1" applyFill="1" applyBorder="1" applyAlignment="1" applyProtection="1">
      <alignment vertical="center"/>
      <protection/>
    </xf>
    <xf numFmtId="188" fontId="14" fillId="0" borderId="40" xfId="0" applyNumberFormat="1" applyFont="1" applyFill="1" applyBorder="1" applyAlignment="1" applyProtection="1">
      <alignment vertical="center"/>
      <protection/>
    </xf>
    <xf numFmtId="188" fontId="0" fillId="0" borderId="44" xfId="0" applyNumberFormat="1" applyFont="1" applyFill="1" applyBorder="1" applyAlignment="1">
      <alignment vertical="center"/>
    </xf>
    <xf numFmtId="188" fontId="0" fillId="0" borderId="39" xfId="0" applyNumberFormat="1" applyFont="1" applyFill="1" applyBorder="1" applyAlignment="1">
      <alignment vertical="center"/>
    </xf>
    <xf numFmtId="188" fontId="14" fillId="0" borderId="40" xfId="0" applyNumberFormat="1" applyFont="1" applyFill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38" fontId="14" fillId="0" borderId="0" xfId="49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78" fontId="14" fillId="0" borderId="23" xfId="0" applyNumberFormat="1" applyFont="1" applyFill="1" applyBorder="1" applyAlignment="1">
      <alignment horizontal="right" vertical="center"/>
    </xf>
    <xf numFmtId="38" fontId="0" fillId="0" borderId="11" xfId="0" applyNumberFormat="1" applyFont="1" applyFill="1" applyBorder="1" applyAlignment="1" applyProtection="1">
      <alignment vertical="center"/>
      <protection/>
    </xf>
    <xf numFmtId="182" fontId="0" fillId="0" borderId="15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right" vertical="center"/>
      <protection/>
    </xf>
    <xf numFmtId="38" fontId="14" fillId="0" borderId="22" xfId="0" applyNumberFormat="1" applyFont="1" applyFill="1" applyBorder="1" applyAlignment="1" applyProtection="1">
      <alignment vertical="center"/>
      <protection/>
    </xf>
    <xf numFmtId="182" fontId="13" fillId="0" borderId="12" xfId="0" applyNumberFormat="1" applyFont="1" applyFill="1" applyBorder="1" applyAlignment="1" applyProtection="1">
      <alignment vertical="center"/>
      <protection/>
    </xf>
    <xf numFmtId="196" fontId="0" fillId="0" borderId="15" xfId="49" applyNumberFormat="1" applyFont="1" applyFill="1" applyBorder="1" applyAlignment="1" applyProtection="1">
      <alignment horizontal="right" vertical="center"/>
      <protection/>
    </xf>
    <xf numFmtId="194" fontId="0" fillId="0" borderId="15" xfId="49" applyNumberFormat="1" applyFont="1" applyFill="1" applyBorder="1" applyAlignment="1" applyProtection="1">
      <alignment horizontal="right" vertical="center"/>
      <protection/>
    </xf>
    <xf numFmtId="196" fontId="0" fillId="0" borderId="0" xfId="49" applyNumberFormat="1" applyFont="1" applyFill="1" applyBorder="1" applyAlignment="1" applyProtection="1">
      <alignment horizontal="right" vertical="center"/>
      <protection/>
    </xf>
    <xf numFmtId="194" fontId="0" fillId="0" borderId="0" xfId="49" applyNumberFormat="1" applyFont="1" applyFill="1" applyBorder="1" applyAlignment="1" applyProtection="1">
      <alignment horizontal="right" vertical="center"/>
      <protection/>
    </xf>
    <xf numFmtId="194" fontId="0" fillId="0" borderId="11" xfId="49" applyNumberFormat="1" applyFont="1" applyFill="1" applyBorder="1" applyAlignment="1" applyProtection="1">
      <alignment horizontal="right" vertical="center"/>
      <protection/>
    </xf>
    <xf numFmtId="194" fontId="0" fillId="0" borderId="21" xfId="49" applyNumberFormat="1" applyFont="1" applyFill="1" applyBorder="1" applyAlignment="1" applyProtection="1">
      <alignment horizontal="right" vertical="center"/>
      <protection/>
    </xf>
    <xf numFmtId="194" fontId="0" fillId="0" borderId="12" xfId="49" applyNumberFormat="1" applyFont="1" applyFill="1" applyBorder="1" applyAlignment="1" applyProtection="1">
      <alignment horizontal="right" vertical="center"/>
      <protection/>
    </xf>
    <xf numFmtId="196" fontId="0" fillId="0" borderId="12" xfId="49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distributed" vertical="center" wrapText="1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0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 quotePrefix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 horizontal="center" vertical="center"/>
    </xf>
    <xf numFmtId="0" fontId="0" fillId="0" borderId="45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1" xfId="0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distributed" vertical="center" wrapText="1"/>
      <protection/>
    </xf>
    <xf numFmtId="0" fontId="0" fillId="0" borderId="46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50" xfId="0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47" xfId="0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54" xfId="0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>
      <alignment horizontal="distributed" vertical="center"/>
    </xf>
    <xf numFmtId="0" fontId="0" fillId="0" borderId="41" xfId="0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>
      <alignment horizontal="distributed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>
      <alignment horizontal="distributed" vertical="center" wrapText="1"/>
    </xf>
    <xf numFmtId="177" fontId="0" fillId="0" borderId="41" xfId="0" applyNumberFormat="1" applyFill="1" applyBorder="1" applyAlignment="1" applyProtection="1">
      <alignment horizontal="distributed" vertical="center"/>
      <protection/>
    </xf>
    <xf numFmtId="177" fontId="0" fillId="0" borderId="53" xfId="0" applyNumberFormat="1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54" xfId="0" applyFill="1" applyBorder="1" applyAlignment="1" applyProtection="1">
      <alignment horizontal="distributed" vertical="center" wrapText="1"/>
      <protection/>
    </xf>
    <xf numFmtId="0" fontId="18" fillId="0" borderId="54" xfId="0" applyFont="1" applyFill="1" applyBorder="1" applyAlignment="1" applyProtection="1">
      <alignment horizontal="distributed" vertical="center" wrapText="1"/>
      <protection/>
    </xf>
    <xf numFmtId="0" fontId="0" fillId="0" borderId="57" xfId="0" applyFont="1" applyFill="1" applyBorder="1" applyAlignment="1">
      <alignment horizontal="distributed" vertical="center" wrapText="1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177" fontId="0" fillId="0" borderId="47" xfId="0" applyNumberFormat="1" applyFill="1" applyBorder="1" applyAlignment="1" applyProtection="1">
      <alignment horizontal="distributed" vertical="center"/>
      <protection/>
    </xf>
    <xf numFmtId="177" fontId="0" fillId="0" borderId="48" xfId="0" applyNumberFormat="1" applyFont="1" applyFill="1" applyBorder="1" applyAlignment="1" applyProtection="1">
      <alignment horizontal="distributed" vertical="center"/>
      <protection/>
    </xf>
    <xf numFmtId="177" fontId="0" fillId="0" borderId="49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177" fontId="0" fillId="0" borderId="52" xfId="0" applyNumberFormat="1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distributed"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51" xfId="0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14" fillId="0" borderId="23" xfId="0" applyFont="1" applyFill="1" applyBorder="1" applyAlignment="1" applyProtection="1">
      <alignment horizontal="distributed" vertical="center"/>
      <protection/>
    </xf>
    <xf numFmtId="0" fontId="14" fillId="0" borderId="36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18" fillId="0" borderId="50" xfId="0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 quotePrefix="1">
      <alignment horizontal="center" vertical="center"/>
      <protection/>
    </xf>
    <xf numFmtId="0" fontId="14" fillId="0" borderId="23" xfId="0" applyFont="1" applyFill="1" applyBorder="1" applyAlignment="1" applyProtection="1" quotePrefix="1">
      <alignment horizontal="center" vertical="center"/>
      <protection/>
    </xf>
    <xf numFmtId="0" fontId="14" fillId="0" borderId="3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7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37" fontId="0" fillId="0" borderId="11" xfId="0" applyNumberFormat="1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37" fontId="14" fillId="0" borderId="11" xfId="0" applyNumberFormat="1" applyFont="1" applyFill="1" applyBorder="1" applyAlignment="1" applyProtection="1">
      <alignment horizontal="right" vertical="center"/>
      <protection/>
    </xf>
    <xf numFmtId="37" fontId="14" fillId="0" borderId="22" xfId="0" applyNumberFormat="1" applyFont="1" applyFill="1" applyBorder="1" applyAlignment="1" applyProtection="1">
      <alignment horizontal="right" vertical="center"/>
      <protection/>
    </xf>
    <xf numFmtId="37" fontId="14" fillId="0" borderId="23" xfId="0" applyNumberFormat="1" applyFont="1" applyFill="1" applyBorder="1" applyAlignment="1" applyProtection="1">
      <alignment horizontal="right" vertical="center"/>
      <protection/>
    </xf>
    <xf numFmtId="194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>
      <alignment horizontal="center" vertical="center" wrapText="1"/>
    </xf>
    <xf numFmtId="0" fontId="0" fillId="0" borderId="49" xfId="0" applyFill="1" applyBorder="1" applyAlignment="1" applyProtection="1">
      <alignment horizontal="distributed" vertical="center"/>
      <protection/>
    </xf>
    <xf numFmtId="0" fontId="0" fillId="0" borderId="58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58" xfId="0" applyFill="1" applyBorder="1" applyAlignment="1" applyProtection="1">
      <alignment horizontal="distributed" vertical="center"/>
      <protection/>
    </xf>
    <xf numFmtId="0" fontId="0" fillId="0" borderId="58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43" xfId="0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59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３６２４６Ｒ" xfId="61"/>
    <cellStyle name="Followed Hyperlink" xfId="62"/>
    <cellStyle name="未定義" xfId="63"/>
    <cellStyle name="良い" xfId="64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25</xdr:row>
      <xdr:rowOff>123825</xdr:rowOff>
    </xdr:from>
    <xdr:to>
      <xdr:col>5</xdr:col>
      <xdr:colOff>238125</xdr:colOff>
      <xdr:row>26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857750" y="5972175"/>
          <a:ext cx="57150" cy="209550"/>
        </a:xfrm>
        <a:prstGeom prst="leftBracket">
          <a:avLst>
            <a:gd name="adj" fmla="val -41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752475</xdr:colOff>
      <xdr:row>25</xdr:row>
      <xdr:rowOff>123825</xdr:rowOff>
    </xdr:from>
    <xdr:to>
      <xdr:col>5</xdr:col>
      <xdr:colOff>809625</xdr:colOff>
      <xdr:row>26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429250" y="5972175"/>
          <a:ext cx="57150" cy="209550"/>
        </a:xfrm>
        <a:prstGeom prst="rightBracket">
          <a:avLst>
            <a:gd name="adj" fmla="val -35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104775</xdr:rowOff>
    </xdr:from>
    <xdr:to>
      <xdr:col>4</xdr:col>
      <xdr:colOff>133350</xdr:colOff>
      <xdr:row>26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943350" y="5953125"/>
          <a:ext cx="47625" cy="247650"/>
        </a:xfrm>
        <a:prstGeom prst="leftBracket">
          <a:avLst>
            <a:gd name="adj" fmla="val -415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638175</xdr:colOff>
      <xdr:row>25</xdr:row>
      <xdr:rowOff>114300</xdr:rowOff>
    </xdr:from>
    <xdr:to>
      <xdr:col>4</xdr:col>
      <xdr:colOff>704850</xdr:colOff>
      <xdr:row>26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4495800" y="5962650"/>
          <a:ext cx="57150" cy="228600"/>
        </a:xfrm>
        <a:prstGeom prst="rightBracket">
          <a:avLst>
            <a:gd name="adj" fmla="val -42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52</xdr:row>
      <xdr:rowOff>38100</xdr:rowOff>
    </xdr:from>
    <xdr:to>
      <xdr:col>2</xdr:col>
      <xdr:colOff>142875</xdr:colOff>
      <xdr:row>53</xdr:row>
      <xdr:rowOff>161925</xdr:rowOff>
    </xdr:to>
    <xdr:sp>
      <xdr:nvSpPr>
        <xdr:cNvPr id="1" name="AutoShape 12"/>
        <xdr:cNvSpPr>
          <a:spLocks/>
        </xdr:cNvSpPr>
      </xdr:nvSpPr>
      <xdr:spPr>
        <a:xfrm>
          <a:off x="1914525" y="10210800"/>
          <a:ext cx="95250" cy="314325"/>
        </a:xfrm>
        <a:prstGeom prst="leftBrace">
          <a:avLst>
            <a:gd name="adj" fmla="val -41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57</xdr:row>
      <xdr:rowOff>38100</xdr:rowOff>
    </xdr:from>
    <xdr:to>
      <xdr:col>2</xdr:col>
      <xdr:colOff>152400</xdr:colOff>
      <xdr:row>58</xdr:row>
      <xdr:rowOff>171450</xdr:rowOff>
    </xdr:to>
    <xdr:sp>
      <xdr:nvSpPr>
        <xdr:cNvPr id="2" name="AutoShape 13"/>
        <xdr:cNvSpPr>
          <a:spLocks/>
        </xdr:cNvSpPr>
      </xdr:nvSpPr>
      <xdr:spPr>
        <a:xfrm>
          <a:off x="1924050" y="11163300"/>
          <a:ext cx="95250" cy="323850"/>
        </a:xfrm>
        <a:prstGeom prst="leftBrace">
          <a:avLst>
            <a:gd name="adj" fmla="val -41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62</xdr:row>
      <xdr:rowOff>28575</xdr:rowOff>
    </xdr:from>
    <xdr:to>
      <xdr:col>2</xdr:col>
      <xdr:colOff>152400</xdr:colOff>
      <xdr:row>63</xdr:row>
      <xdr:rowOff>180975</xdr:rowOff>
    </xdr:to>
    <xdr:sp>
      <xdr:nvSpPr>
        <xdr:cNvPr id="3" name="AutoShape 13"/>
        <xdr:cNvSpPr>
          <a:spLocks/>
        </xdr:cNvSpPr>
      </xdr:nvSpPr>
      <xdr:spPr>
        <a:xfrm>
          <a:off x="1924050" y="12106275"/>
          <a:ext cx="95250" cy="342900"/>
        </a:xfrm>
        <a:prstGeom prst="leftBrace">
          <a:avLst>
            <a:gd name="adj" fmla="val -41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38100</xdr:rowOff>
    </xdr:from>
    <xdr:to>
      <xdr:col>2</xdr:col>
      <xdr:colOff>142875</xdr:colOff>
      <xdr:row>51</xdr:row>
      <xdr:rowOff>161925</xdr:rowOff>
    </xdr:to>
    <xdr:sp>
      <xdr:nvSpPr>
        <xdr:cNvPr id="4" name="AutoShape 12"/>
        <xdr:cNvSpPr>
          <a:spLocks/>
        </xdr:cNvSpPr>
      </xdr:nvSpPr>
      <xdr:spPr>
        <a:xfrm>
          <a:off x="1914525" y="9829800"/>
          <a:ext cx="95250" cy="314325"/>
        </a:xfrm>
        <a:prstGeom prst="leftBrace">
          <a:avLst>
            <a:gd name="adj" fmla="val -41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38100</xdr:rowOff>
    </xdr:from>
    <xdr:to>
      <xdr:col>2</xdr:col>
      <xdr:colOff>142875</xdr:colOff>
      <xdr:row>49</xdr:row>
      <xdr:rowOff>161925</xdr:rowOff>
    </xdr:to>
    <xdr:sp>
      <xdr:nvSpPr>
        <xdr:cNvPr id="5" name="AutoShape 12"/>
        <xdr:cNvSpPr>
          <a:spLocks/>
        </xdr:cNvSpPr>
      </xdr:nvSpPr>
      <xdr:spPr>
        <a:xfrm>
          <a:off x="1914525" y="9448800"/>
          <a:ext cx="95250" cy="314325"/>
        </a:xfrm>
        <a:prstGeom prst="leftBrace">
          <a:avLst>
            <a:gd name="adj" fmla="val -41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38100</xdr:rowOff>
    </xdr:from>
    <xdr:to>
      <xdr:col>2</xdr:col>
      <xdr:colOff>142875</xdr:colOff>
      <xdr:row>43</xdr:row>
      <xdr:rowOff>161925</xdr:rowOff>
    </xdr:to>
    <xdr:sp>
      <xdr:nvSpPr>
        <xdr:cNvPr id="6" name="AutoShape 12"/>
        <xdr:cNvSpPr>
          <a:spLocks/>
        </xdr:cNvSpPr>
      </xdr:nvSpPr>
      <xdr:spPr>
        <a:xfrm>
          <a:off x="1914525" y="8305800"/>
          <a:ext cx="95250" cy="314325"/>
        </a:xfrm>
        <a:prstGeom prst="leftBrace">
          <a:avLst>
            <a:gd name="adj" fmla="val -41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40</xdr:row>
      <xdr:rowOff>38100</xdr:rowOff>
    </xdr:from>
    <xdr:to>
      <xdr:col>2</xdr:col>
      <xdr:colOff>142875</xdr:colOff>
      <xdr:row>41</xdr:row>
      <xdr:rowOff>161925</xdr:rowOff>
    </xdr:to>
    <xdr:sp>
      <xdr:nvSpPr>
        <xdr:cNvPr id="7" name="AutoShape 12"/>
        <xdr:cNvSpPr>
          <a:spLocks/>
        </xdr:cNvSpPr>
      </xdr:nvSpPr>
      <xdr:spPr>
        <a:xfrm>
          <a:off x="1914525" y="7924800"/>
          <a:ext cx="95250" cy="314325"/>
        </a:xfrm>
        <a:prstGeom prst="leftBrace">
          <a:avLst>
            <a:gd name="adj" fmla="val -41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37</xdr:row>
      <xdr:rowOff>38100</xdr:rowOff>
    </xdr:from>
    <xdr:to>
      <xdr:col>2</xdr:col>
      <xdr:colOff>142875</xdr:colOff>
      <xdr:row>38</xdr:row>
      <xdr:rowOff>161925</xdr:rowOff>
    </xdr:to>
    <xdr:sp>
      <xdr:nvSpPr>
        <xdr:cNvPr id="8" name="AutoShape 12"/>
        <xdr:cNvSpPr>
          <a:spLocks/>
        </xdr:cNvSpPr>
      </xdr:nvSpPr>
      <xdr:spPr>
        <a:xfrm>
          <a:off x="1914525" y="7353300"/>
          <a:ext cx="95250" cy="314325"/>
        </a:xfrm>
        <a:prstGeom prst="leftBrace">
          <a:avLst>
            <a:gd name="adj" fmla="val -41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34</xdr:row>
      <xdr:rowOff>38100</xdr:rowOff>
    </xdr:from>
    <xdr:to>
      <xdr:col>2</xdr:col>
      <xdr:colOff>142875</xdr:colOff>
      <xdr:row>35</xdr:row>
      <xdr:rowOff>161925</xdr:rowOff>
    </xdr:to>
    <xdr:sp>
      <xdr:nvSpPr>
        <xdr:cNvPr id="9" name="AutoShape 12"/>
        <xdr:cNvSpPr>
          <a:spLocks/>
        </xdr:cNvSpPr>
      </xdr:nvSpPr>
      <xdr:spPr>
        <a:xfrm>
          <a:off x="1914525" y="6781800"/>
          <a:ext cx="95250" cy="314325"/>
        </a:xfrm>
        <a:prstGeom prst="leftBrace">
          <a:avLst>
            <a:gd name="adj" fmla="val -41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47625</xdr:rowOff>
    </xdr:from>
    <xdr:to>
      <xdr:col>2</xdr:col>
      <xdr:colOff>142875</xdr:colOff>
      <xdr:row>32</xdr:row>
      <xdr:rowOff>152400</xdr:rowOff>
    </xdr:to>
    <xdr:sp>
      <xdr:nvSpPr>
        <xdr:cNvPr id="10" name="AutoShape 12"/>
        <xdr:cNvSpPr>
          <a:spLocks/>
        </xdr:cNvSpPr>
      </xdr:nvSpPr>
      <xdr:spPr>
        <a:xfrm>
          <a:off x="1914525" y="6029325"/>
          <a:ext cx="95250" cy="485775"/>
        </a:xfrm>
        <a:prstGeom prst="leftBrace">
          <a:avLst>
            <a:gd name="adj" fmla="val -41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38100</xdr:rowOff>
    </xdr:from>
    <xdr:to>
      <xdr:col>2</xdr:col>
      <xdr:colOff>142875</xdr:colOff>
      <xdr:row>29</xdr:row>
      <xdr:rowOff>161925</xdr:rowOff>
    </xdr:to>
    <xdr:sp>
      <xdr:nvSpPr>
        <xdr:cNvPr id="11" name="AutoShape 12"/>
        <xdr:cNvSpPr>
          <a:spLocks/>
        </xdr:cNvSpPr>
      </xdr:nvSpPr>
      <xdr:spPr>
        <a:xfrm>
          <a:off x="1914525" y="5638800"/>
          <a:ext cx="95250" cy="314325"/>
        </a:xfrm>
        <a:prstGeom prst="leftBrace">
          <a:avLst>
            <a:gd name="adj" fmla="val -41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38100</xdr:rowOff>
    </xdr:from>
    <xdr:to>
      <xdr:col>2</xdr:col>
      <xdr:colOff>142875</xdr:colOff>
      <xdr:row>27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914525" y="5257800"/>
          <a:ext cx="95250" cy="314325"/>
        </a:xfrm>
        <a:prstGeom prst="leftBrace">
          <a:avLst>
            <a:gd name="adj" fmla="val -41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23</xdr:row>
      <xdr:rowOff>38100</xdr:rowOff>
    </xdr:from>
    <xdr:to>
      <xdr:col>2</xdr:col>
      <xdr:colOff>142875</xdr:colOff>
      <xdr:row>25</xdr:row>
      <xdr:rowOff>123825</xdr:rowOff>
    </xdr:to>
    <xdr:sp>
      <xdr:nvSpPr>
        <xdr:cNvPr id="13" name="AutoShape 12"/>
        <xdr:cNvSpPr>
          <a:spLocks/>
        </xdr:cNvSpPr>
      </xdr:nvSpPr>
      <xdr:spPr>
        <a:xfrm>
          <a:off x="1914525" y="4686300"/>
          <a:ext cx="95250" cy="466725"/>
        </a:xfrm>
        <a:prstGeom prst="leftBrace">
          <a:avLst>
            <a:gd name="adj" fmla="val -41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38100</xdr:rowOff>
    </xdr:from>
    <xdr:to>
      <xdr:col>2</xdr:col>
      <xdr:colOff>142875</xdr:colOff>
      <xdr:row>20</xdr:row>
      <xdr:rowOff>161925</xdr:rowOff>
    </xdr:to>
    <xdr:sp>
      <xdr:nvSpPr>
        <xdr:cNvPr id="14" name="AutoShape 12"/>
        <xdr:cNvSpPr>
          <a:spLocks/>
        </xdr:cNvSpPr>
      </xdr:nvSpPr>
      <xdr:spPr>
        <a:xfrm>
          <a:off x="1914525" y="3924300"/>
          <a:ext cx="95250" cy="314325"/>
        </a:xfrm>
        <a:prstGeom prst="leftBrace">
          <a:avLst>
            <a:gd name="adj" fmla="val -41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38100</xdr:rowOff>
    </xdr:from>
    <xdr:to>
      <xdr:col>2</xdr:col>
      <xdr:colOff>142875</xdr:colOff>
      <xdr:row>17</xdr:row>
      <xdr:rowOff>161925</xdr:rowOff>
    </xdr:to>
    <xdr:sp>
      <xdr:nvSpPr>
        <xdr:cNvPr id="15" name="AutoShape 12"/>
        <xdr:cNvSpPr>
          <a:spLocks/>
        </xdr:cNvSpPr>
      </xdr:nvSpPr>
      <xdr:spPr>
        <a:xfrm>
          <a:off x="1914525" y="3352800"/>
          <a:ext cx="95250" cy="314325"/>
        </a:xfrm>
        <a:prstGeom prst="leftBrace">
          <a:avLst>
            <a:gd name="adj" fmla="val -41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12</xdr:row>
      <xdr:rowOff>38100</xdr:rowOff>
    </xdr:from>
    <xdr:to>
      <xdr:col>2</xdr:col>
      <xdr:colOff>133350</xdr:colOff>
      <xdr:row>15</xdr:row>
      <xdr:rowOff>142875</xdr:rowOff>
    </xdr:to>
    <xdr:sp>
      <xdr:nvSpPr>
        <xdr:cNvPr id="16" name="AutoShape 12"/>
        <xdr:cNvSpPr>
          <a:spLocks/>
        </xdr:cNvSpPr>
      </xdr:nvSpPr>
      <xdr:spPr>
        <a:xfrm>
          <a:off x="1914525" y="2590800"/>
          <a:ext cx="85725" cy="676275"/>
        </a:xfrm>
        <a:prstGeom prst="leftBrace">
          <a:avLst>
            <a:gd name="adj" fmla="val -41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38100</xdr:rowOff>
    </xdr:from>
    <xdr:to>
      <xdr:col>2</xdr:col>
      <xdr:colOff>142875</xdr:colOff>
      <xdr:row>11</xdr:row>
      <xdr:rowOff>152400</xdr:rowOff>
    </xdr:to>
    <xdr:sp>
      <xdr:nvSpPr>
        <xdr:cNvPr id="17" name="AutoShape 12"/>
        <xdr:cNvSpPr>
          <a:spLocks/>
        </xdr:cNvSpPr>
      </xdr:nvSpPr>
      <xdr:spPr>
        <a:xfrm>
          <a:off x="1914525" y="1447800"/>
          <a:ext cx="95250" cy="1066800"/>
        </a:xfrm>
        <a:prstGeom prst="leftBrace">
          <a:avLst>
            <a:gd name="adj" fmla="val -41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zoomScale="75" zoomScaleNormal="75" zoomScalePageLayoutView="0" workbookViewId="0" topLeftCell="A42">
      <selection activeCell="A80" sqref="A80"/>
    </sheetView>
  </sheetViews>
  <sheetFormatPr defaultColWidth="10.59765625" defaultRowHeight="15"/>
  <cols>
    <col min="1" max="1" width="2.59765625" style="5" customWidth="1"/>
    <col min="2" max="2" width="12.5" style="5" customWidth="1"/>
    <col min="3" max="23" width="9.59765625" style="5" customWidth="1"/>
    <col min="24" max="16384" width="10.59765625" style="5" customWidth="1"/>
  </cols>
  <sheetData>
    <row r="1" spans="1:22" s="2" customFormat="1" ht="19.5" customHeight="1">
      <c r="A1" s="1" t="s">
        <v>55</v>
      </c>
      <c r="V1" s="3" t="s">
        <v>56</v>
      </c>
    </row>
    <row r="2" spans="1:23" ht="24.75" customHeight="1">
      <c r="A2" s="317" t="s">
        <v>57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4"/>
    </row>
    <row r="3" spans="1:23" ht="19.5" customHeight="1">
      <c r="A3" s="318" t="s">
        <v>296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6"/>
    </row>
    <row r="4" spans="2:22" ht="18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 t="s">
        <v>0</v>
      </c>
    </row>
    <row r="5" spans="1:22" ht="13.5" customHeight="1">
      <c r="A5" s="319" t="s">
        <v>297</v>
      </c>
      <c r="B5" s="320"/>
      <c r="C5" s="325" t="s">
        <v>298</v>
      </c>
      <c r="D5" s="326"/>
      <c r="E5" s="326"/>
      <c r="F5" s="326"/>
      <c r="G5" s="326"/>
      <c r="H5" s="326"/>
      <c r="I5" s="326"/>
      <c r="J5" s="326"/>
      <c r="K5" s="327"/>
      <c r="L5" s="325" t="s">
        <v>307</v>
      </c>
      <c r="M5" s="327"/>
      <c r="N5" s="328" t="s">
        <v>311</v>
      </c>
      <c r="O5" s="331" t="s">
        <v>308</v>
      </c>
      <c r="P5" s="331" t="s">
        <v>309</v>
      </c>
      <c r="Q5" s="334" t="s">
        <v>1</v>
      </c>
      <c r="R5" s="337" t="s">
        <v>310</v>
      </c>
      <c r="S5" s="331" t="s">
        <v>58</v>
      </c>
      <c r="T5" s="340" t="s">
        <v>59</v>
      </c>
      <c r="U5" s="331" t="s">
        <v>60</v>
      </c>
      <c r="V5" s="340" t="s">
        <v>61</v>
      </c>
    </row>
    <row r="6" spans="1:22" ht="13.5" customHeight="1">
      <c r="A6" s="321"/>
      <c r="B6" s="322"/>
      <c r="C6" s="343" t="s">
        <v>299</v>
      </c>
      <c r="D6" s="344"/>
      <c r="E6" s="344"/>
      <c r="F6" s="345"/>
      <c r="G6" s="343" t="s">
        <v>300</v>
      </c>
      <c r="H6" s="344"/>
      <c r="I6" s="344"/>
      <c r="J6" s="344"/>
      <c r="K6" s="345"/>
      <c r="L6" s="346" t="s">
        <v>305</v>
      </c>
      <c r="M6" s="347" t="s">
        <v>306</v>
      </c>
      <c r="N6" s="329"/>
      <c r="O6" s="332"/>
      <c r="P6" s="332"/>
      <c r="Q6" s="335"/>
      <c r="R6" s="338"/>
      <c r="S6" s="332"/>
      <c r="T6" s="341"/>
      <c r="U6" s="332"/>
      <c r="V6" s="341"/>
    </row>
    <row r="7" spans="1:22" ht="13.5" customHeight="1">
      <c r="A7" s="323"/>
      <c r="B7" s="324"/>
      <c r="C7" s="228" t="s">
        <v>301</v>
      </c>
      <c r="D7" s="228" t="s">
        <v>302</v>
      </c>
      <c r="E7" s="228" t="s">
        <v>303</v>
      </c>
      <c r="F7" s="228" t="s">
        <v>304</v>
      </c>
      <c r="G7" s="228" t="s">
        <v>301</v>
      </c>
      <c r="H7" s="228" t="s">
        <v>302</v>
      </c>
      <c r="I7" s="228" t="s">
        <v>303</v>
      </c>
      <c r="J7" s="228" t="s">
        <v>62</v>
      </c>
      <c r="K7" s="229" t="s">
        <v>2</v>
      </c>
      <c r="L7" s="333"/>
      <c r="M7" s="333"/>
      <c r="N7" s="330"/>
      <c r="O7" s="333"/>
      <c r="P7" s="333"/>
      <c r="Q7" s="336"/>
      <c r="R7" s="339"/>
      <c r="S7" s="333"/>
      <c r="T7" s="342"/>
      <c r="U7" s="333"/>
      <c r="V7" s="342"/>
    </row>
    <row r="8" spans="1:37" ht="13.5" customHeight="1">
      <c r="A8" s="350" t="s">
        <v>283</v>
      </c>
      <c r="B8" s="351"/>
      <c r="C8" s="281">
        <f>SUM(D8:F8)</f>
        <v>123</v>
      </c>
      <c r="D8" s="265">
        <v>13</v>
      </c>
      <c r="E8" s="265" t="s">
        <v>3</v>
      </c>
      <c r="F8" s="265">
        <v>110</v>
      </c>
      <c r="G8" s="282">
        <f>SUM(H8:K8)</f>
        <v>21074</v>
      </c>
      <c r="H8" s="230">
        <v>4042</v>
      </c>
      <c r="I8" s="230">
        <v>324</v>
      </c>
      <c r="J8" s="230">
        <v>98</v>
      </c>
      <c r="K8" s="230">
        <v>16610</v>
      </c>
      <c r="L8" s="230">
        <v>795</v>
      </c>
      <c r="M8" s="230">
        <v>2607</v>
      </c>
      <c r="N8" s="230">
        <v>438</v>
      </c>
      <c r="O8" s="230">
        <v>247</v>
      </c>
      <c r="P8" s="230">
        <v>3004</v>
      </c>
      <c r="Q8" s="230">
        <v>627</v>
      </c>
      <c r="R8" s="230">
        <v>2293</v>
      </c>
      <c r="S8" s="230">
        <v>383</v>
      </c>
      <c r="T8" s="230">
        <v>239</v>
      </c>
      <c r="U8" s="230">
        <v>7640</v>
      </c>
      <c r="V8" s="230">
        <v>4434</v>
      </c>
      <c r="X8" s="10"/>
      <c r="Y8" s="10"/>
      <c r="Z8" s="10"/>
      <c r="AA8" s="10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22" ht="13.5" customHeight="1">
      <c r="A9" s="352" t="s">
        <v>284</v>
      </c>
      <c r="B9" s="353"/>
      <c r="C9" s="283">
        <f>SUM(D9:F9)</f>
        <v>120</v>
      </c>
      <c r="D9" s="248">
        <v>14</v>
      </c>
      <c r="E9" s="248" t="s">
        <v>3</v>
      </c>
      <c r="F9" s="248">
        <v>106</v>
      </c>
      <c r="G9" s="284">
        <f>SUM(H9:K9)</f>
        <v>20799</v>
      </c>
      <c r="H9" s="231">
        <v>4009</v>
      </c>
      <c r="I9" s="231">
        <v>285</v>
      </c>
      <c r="J9" s="231">
        <v>18</v>
      </c>
      <c r="K9" s="231">
        <v>16487</v>
      </c>
      <c r="L9" s="231">
        <v>804</v>
      </c>
      <c r="M9" s="231">
        <v>2550</v>
      </c>
      <c r="N9" s="231">
        <v>437</v>
      </c>
      <c r="O9" s="231">
        <v>267</v>
      </c>
      <c r="P9" s="231" t="s">
        <v>4</v>
      </c>
      <c r="Q9" s="231" t="s">
        <v>4</v>
      </c>
      <c r="R9" s="231" t="s">
        <v>4</v>
      </c>
      <c r="S9" s="231" t="s">
        <v>4</v>
      </c>
      <c r="T9" s="231" t="s">
        <v>4</v>
      </c>
      <c r="U9" s="231" t="s">
        <v>4</v>
      </c>
      <c r="V9" s="231" t="s">
        <v>4</v>
      </c>
    </row>
    <row r="10" spans="1:22" ht="13.5" customHeight="1">
      <c r="A10" s="352" t="s">
        <v>285</v>
      </c>
      <c r="B10" s="353"/>
      <c r="C10" s="283">
        <f>SUM(D10:F10)</f>
        <v>121</v>
      </c>
      <c r="D10" s="248">
        <v>14</v>
      </c>
      <c r="E10" s="248" t="s">
        <v>3</v>
      </c>
      <c r="F10" s="248">
        <v>107</v>
      </c>
      <c r="G10" s="284">
        <f>SUM(H10:K10)</f>
        <v>20820</v>
      </c>
      <c r="H10" s="231">
        <v>3999</v>
      </c>
      <c r="I10" s="231">
        <v>270</v>
      </c>
      <c r="J10" s="231">
        <v>18</v>
      </c>
      <c r="K10" s="231">
        <v>16533</v>
      </c>
      <c r="L10" s="231">
        <v>819</v>
      </c>
      <c r="M10" s="231">
        <v>2469</v>
      </c>
      <c r="N10" s="231">
        <v>446</v>
      </c>
      <c r="O10" s="231">
        <v>279</v>
      </c>
      <c r="P10" s="231">
        <v>2809</v>
      </c>
      <c r="Q10" s="231">
        <v>590</v>
      </c>
      <c r="R10" s="231">
        <v>2080</v>
      </c>
      <c r="S10" s="231">
        <v>435</v>
      </c>
      <c r="T10" s="231">
        <v>272</v>
      </c>
      <c r="U10" s="231">
        <v>8373</v>
      </c>
      <c r="V10" s="231">
        <v>4336</v>
      </c>
    </row>
    <row r="11" spans="1:22" ht="13.5" customHeight="1">
      <c r="A11" s="352" t="s">
        <v>286</v>
      </c>
      <c r="B11" s="353"/>
      <c r="C11" s="283">
        <f>SUM(D11:F11)</f>
        <v>118</v>
      </c>
      <c r="D11" s="248">
        <v>13</v>
      </c>
      <c r="E11" s="248" t="s">
        <v>3</v>
      </c>
      <c r="F11" s="248">
        <v>105</v>
      </c>
      <c r="G11" s="284">
        <f>SUM(H11:K11)</f>
        <v>20733</v>
      </c>
      <c r="H11" s="232">
        <v>3969</v>
      </c>
      <c r="I11" s="232">
        <v>258</v>
      </c>
      <c r="J11" s="232">
        <v>18</v>
      </c>
      <c r="K11" s="232">
        <v>16488</v>
      </c>
      <c r="L11" s="232">
        <v>821</v>
      </c>
      <c r="M11" s="232">
        <v>2382</v>
      </c>
      <c r="N11" s="232">
        <v>449</v>
      </c>
      <c r="O11" s="232">
        <v>318</v>
      </c>
      <c r="P11" s="232" t="s">
        <v>4</v>
      </c>
      <c r="Q11" s="232" t="s">
        <v>4</v>
      </c>
      <c r="R11" s="232" t="s">
        <v>4</v>
      </c>
      <c r="S11" s="232" t="s">
        <v>4</v>
      </c>
      <c r="T11" s="232" t="s">
        <v>4</v>
      </c>
      <c r="U11" s="232" t="s">
        <v>4</v>
      </c>
      <c r="V11" s="232" t="s">
        <v>4</v>
      </c>
    </row>
    <row r="12" spans="1:22" s="191" customFormat="1" ht="13.5" customHeight="1">
      <c r="A12" s="354" t="s">
        <v>287</v>
      </c>
      <c r="B12" s="355"/>
      <c r="C12" s="235">
        <f>SUM(C14:C23,C26,C32,C42,C49,C55,C63,C69)</f>
        <v>114</v>
      </c>
      <c r="D12" s="234">
        <f aca="true" t="shared" si="0" ref="D12:O12">SUM(D14:D23,D26,D32,D42,D49,D55,D63,D69)</f>
        <v>13</v>
      </c>
      <c r="E12" s="233" t="s">
        <v>3</v>
      </c>
      <c r="F12" s="234">
        <f t="shared" si="0"/>
        <v>101</v>
      </c>
      <c r="G12" s="234">
        <f t="shared" si="0"/>
        <v>20593</v>
      </c>
      <c r="H12" s="234">
        <f t="shared" si="0"/>
        <v>3948</v>
      </c>
      <c r="I12" s="234">
        <f t="shared" si="0"/>
        <v>254</v>
      </c>
      <c r="J12" s="234">
        <f t="shared" si="0"/>
        <v>18</v>
      </c>
      <c r="K12" s="234">
        <f t="shared" si="0"/>
        <v>16373</v>
      </c>
      <c r="L12" s="234">
        <f t="shared" si="0"/>
        <v>828</v>
      </c>
      <c r="M12" s="234">
        <f t="shared" si="0"/>
        <v>2125</v>
      </c>
      <c r="N12" s="234">
        <f t="shared" si="0"/>
        <v>452</v>
      </c>
      <c r="O12" s="234">
        <f t="shared" si="0"/>
        <v>337</v>
      </c>
      <c r="P12" s="234">
        <v>2941</v>
      </c>
      <c r="Q12" s="234">
        <v>603</v>
      </c>
      <c r="R12" s="234">
        <v>2274</v>
      </c>
      <c r="S12" s="234">
        <v>441</v>
      </c>
      <c r="T12" s="234">
        <v>269</v>
      </c>
      <c r="U12" s="234">
        <v>8971</v>
      </c>
      <c r="V12" s="234">
        <v>4232</v>
      </c>
    </row>
    <row r="13" spans="1:22" s="191" customFormat="1" ht="13.5" customHeight="1">
      <c r="A13" s="192"/>
      <c r="B13" s="193"/>
      <c r="C13" s="235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</row>
    <row r="14" spans="1:22" s="191" customFormat="1" ht="13.5" customHeight="1">
      <c r="A14" s="348" t="s">
        <v>5</v>
      </c>
      <c r="B14" s="349"/>
      <c r="C14" s="235">
        <f aca="true" t="shared" si="1" ref="C14:C21">SUM(D14:F14)</f>
        <v>53</v>
      </c>
      <c r="D14" s="234">
        <v>7</v>
      </c>
      <c r="E14" s="233" t="s">
        <v>3</v>
      </c>
      <c r="F14" s="234">
        <v>46</v>
      </c>
      <c r="G14" s="234">
        <f aca="true" t="shared" si="2" ref="G14:G21">SUM(H14:K14)</f>
        <v>10557</v>
      </c>
      <c r="H14" s="234">
        <v>2282</v>
      </c>
      <c r="I14" s="234">
        <v>87</v>
      </c>
      <c r="J14" s="234">
        <v>6</v>
      </c>
      <c r="K14" s="234">
        <v>8182</v>
      </c>
      <c r="L14" s="234">
        <v>391</v>
      </c>
      <c r="M14" s="234">
        <v>937</v>
      </c>
      <c r="N14" s="234">
        <v>201</v>
      </c>
      <c r="O14" s="234">
        <v>134</v>
      </c>
      <c r="P14" s="234" t="s">
        <v>4</v>
      </c>
      <c r="Q14" s="234" t="s">
        <v>4</v>
      </c>
      <c r="R14" s="234" t="s">
        <v>4</v>
      </c>
      <c r="S14" s="234" t="s">
        <v>4</v>
      </c>
      <c r="T14" s="234" t="s">
        <v>4</v>
      </c>
      <c r="U14" s="234" t="s">
        <v>4</v>
      </c>
      <c r="V14" s="234" t="s">
        <v>4</v>
      </c>
    </row>
    <row r="15" spans="1:22" s="191" customFormat="1" ht="13.5" customHeight="1">
      <c r="A15" s="348" t="s">
        <v>7</v>
      </c>
      <c r="B15" s="349"/>
      <c r="C15" s="235">
        <f t="shared" si="1"/>
        <v>8</v>
      </c>
      <c r="D15" s="234">
        <v>1</v>
      </c>
      <c r="E15" s="233" t="s">
        <v>3</v>
      </c>
      <c r="F15" s="234">
        <v>7</v>
      </c>
      <c r="G15" s="234">
        <f t="shared" si="2"/>
        <v>1616</v>
      </c>
      <c r="H15" s="234">
        <v>257</v>
      </c>
      <c r="I15" s="234">
        <v>100</v>
      </c>
      <c r="J15" s="234">
        <v>4</v>
      </c>
      <c r="K15" s="234">
        <v>1255</v>
      </c>
      <c r="L15" s="234">
        <v>32</v>
      </c>
      <c r="M15" s="234">
        <v>131</v>
      </c>
      <c r="N15" s="234">
        <v>29</v>
      </c>
      <c r="O15" s="234">
        <v>24</v>
      </c>
      <c r="P15" s="234" t="s">
        <v>4</v>
      </c>
      <c r="Q15" s="234" t="s">
        <v>4</v>
      </c>
      <c r="R15" s="234" t="s">
        <v>4</v>
      </c>
      <c r="S15" s="234" t="s">
        <v>4</v>
      </c>
      <c r="T15" s="234" t="s">
        <v>4</v>
      </c>
      <c r="U15" s="234" t="s">
        <v>4</v>
      </c>
      <c r="V15" s="234" t="s">
        <v>4</v>
      </c>
    </row>
    <row r="16" spans="1:22" s="191" customFormat="1" ht="13.5" customHeight="1">
      <c r="A16" s="348" t="s">
        <v>8</v>
      </c>
      <c r="B16" s="349"/>
      <c r="C16" s="235">
        <f t="shared" si="1"/>
        <v>14</v>
      </c>
      <c r="D16" s="234">
        <v>1</v>
      </c>
      <c r="E16" s="233" t="s">
        <v>3</v>
      </c>
      <c r="F16" s="234">
        <v>13</v>
      </c>
      <c r="G16" s="234">
        <f t="shared" si="2"/>
        <v>1464</v>
      </c>
      <c r="H16" s="234">
        <v>346</v>
      </c>
      <c r="I16" s="234">
        <v>10</v>
      </c>
      <c r="J16" s="234">
        <v>4</v>
      </c>
      <c r="K16" s="234">
        <v>1104</v>
      </c>
      <c r="L16" s="234">
        <v>76</v>
      </c>
      <c r="M16" s="234">
        <v>255</v>
      </c>
      <c r="N16" s="234">
        <v>40</v>
      </c>
      <c r="O16" s="234">
        <v>37</v>
      </c>
      <c r="P16" s="234" t="s">
        <v>4</v>
      </c>
      <c r="Q16" s="234" t="s">
        <v>4</v>
      </c>
      <c r="R16" s="234" t="s">
        <v>4</v>
      </c>
      <c r="S16" s="234" t="s">
        <v>4</v>
      </c>
      <c r="T16" s="234" t="s">
        <v>4</v>
      </c>
      <c r="U16" s="234" t="s">
        <v>4</v>
      </c>
      <c r="V16" s="234" t="s">
        <v>4</v>
      </c>
    </row>
    <row r="17" spans="1:22" s="191" customFormat="1" ht="13.5" customHeight="1">
      <c r="A17" s="348" t="s">
        <v>9</v>
      </c>
      <c r="B17" s="349"/>
      <c r="C17" s="235">
        <f t="shared" si="1"/>
        <v>1</v>
      </c>
      <c r="D17" s="233" t="s">
        <v>3</v>
      </c>
      <c r="E17" s="233" t="s">
        <v>3</v>
      </c>
      <c r="F17" s="234">
        <v>1</v>
      </c>
      <c r="G17" s="234">
        <f t="shared" si="2"/>
        <v>199</v>
      </c>
      <c r="H17" s="233" t="s">
        <v>3</v>
      </c>
      <c r="I17" s="233" t="s">
        <v>3</v>
      </c>
      <c r="J17" s="234">
        <v>4</v>
      </c>
      <c r="K17" s="234">
        <v>195</v>
      </c>
      <c r="L17" s="234">
        <v>19</v>
      </c>
      <c r="M17" s="234">
        <v>9</v>
      </c>
      <c r="N17" s="234">
        <v>10</v>
      </c>
      <c r="O17" s="234">
        <v>3</v>
      </c>
      <c r="P17" s="234" t="s">
        <v>4</v>
      </c>
      <c r="Q17" s="234" t="s">
        <v>4</v>
      </c>
      <c r="R17" s="234" t="s">
        <v>4</v>
      </c>
      <c r="S17" s="234" t="s">
        <v>4</v>
      </c>
      <c r="T17" s="234" t="s">
        <v>4</v>
      </c>
      <c r="U17" s="234" t="s">
        <v>4</v>
      </c>
      <c r="V17" s="234" t="s">
        <v>4</v>
      </c>
    </row>
    <row r="18" spans="1:22" s="191" customFormat="1" ht="13.5" customHeight="1">
      <c r="A18" s="348" t="s">
        <v>10</v>
      </c>
      <c r="B18" s="349"/>
      <c r="C18" s="235">
        <f t="shared" si="1"/>
        <v>1</v>
      </c>
      <c r="D18" s="233" t="s">
        <v>3</v>
      </c>
      <c r="E18" s="233" t="s">
        <v>3</v>
      </c>
      <c r="F18" s="234">
        <v>1</v>
      </c>
      <c r="G18" s="234">
        <f t="shared" si="2"/>
        <v>199</v>
      </c>
      <c r="H18" s="233" t="s">
        <v>3</v>
      </c>
      <c r="I18" s="234">
        <v>7</v>
      </c>
      <c r="J18" s="233" t="s">
        <v>3</v>
      </c>
      <c r="K18" s="234">
        <v>192</v>
      </c>
      <c r="L18" s="234">
        <v>13</v>
      </c>
      <c r="M18" s="234">
        <v>42</v>
      </c>
      <c r="N18" s="234">
        <v>7</v>
      </c>
      <c r="O18" s="234">
        <v>3</v>
      </c>
      <c r="P18" s="234" t="s">
        <v>4</v>
      </c>
      <c r="Q18" s="234" t="s">
        <v>4</v>
      </c>
      <c r="R18" s="234" t="s">
        <v>4</v>
      </c>
      <c r="S18" s="234" t="s">
        <v>4</v>
      </c>
      <c r="T18" s="234" t="s">
        <v>4</v>
      </c>
      <c r="U18" s="234" t="s">
        <v>4</v>
      </c>
      <c r="V18" s="234" t="s">
        <v>4</v>
      </c>
    </row>
    <row r="19" spans="1:22" s="191" customFormat="1" ht="13.5" customHeight="1">
      <c r="A19" s="348" t="s">
        <v>11</v>
      </c>
      <c r="B19" s="349"/>
      <c r="C19" s="235">
        <f t="shared" si="1"/>
        <v>7</v>
      </c>
      <c r="D19" s="234">
        <v>2</v>
      </c>
      <c r="E19" s="233" t="s">
        <v>3</v>
      </c>
      <c r="F19" s="234">
        <v>5</v>
      </c>
      <c r="G19" s="234">
        <f t="shared" si="2"/>
        <v>1386</v>
      </c>
      <c r="H19" s="234">
        <v>309</v>
      </c>
      <c r="I19" s="234">
        <v>50</v>
      </c>
      <c r="J19" s="233" t="s">
        <v>3</v>
      </c>
      <c r="K19" s="234">
        <v>1027</v>
      </c>
      <c r="L19" s="234">
        <v>33</v>
      </c>
      <c r="M19" s="234">
        <v>111</v>
      </c>
      <c r="N19" s="234">
        <v>26</v>
      </c>
      <c r="O19" s="234">
        <v>33</v>
      </c>
      <c r="P19" s="234" t="s">
        <v>4</v>
      </c>
      <c r="Q19" s="234" t="s">
        <v>4</v>
      </c>
      <c r="R19" s="234" t="s">
        <v>4</v>
      </c>
      <c r="S19" s="234" t="s">
        <v>4</v>
      </c>
      <c r="T19" s="234" t="s">
        <v>4</v>
      </c>
      <c r="U19" s="234" t="s">
        <v>4</v>
      </c>
      <c r="V19" s="234" t="s">
        <v>4</v>
      </c>
    </row>
    <row r="20" spans="1:22" s="191" customFormat="1" ht="13.5" customHeight="1">
      <c r="A20" s="348" t="s">
        <v>12</v>
      </c>
      <c r="B20" s="349"/>
      <c r="C20" s="235">
        <f t="shared" si="1"/>
        <v>2</v>
      </c>
      <c r="D20" s="233" t="s">
        <v>3</v>
      </c>
      <c r="E20" s="233" t="s">
        <v>3</v>
      </c>
      <c r="F20" s="234">
        <v>2</v>
      </c>
      <c r="G20" s="234">
        <f t="shared" si="2"/>
        <v>229</v>
      </c>
      <c r="H20" s="233" t="s">
        <v>3</v>
      </c>
      <c r="I20" s="233" t="s">
        <v>3</v>
      </c>
      <c r="J20" s="233" t="s">
        <v>3</v>
      </c>
      <c r="K20" s="234">
        <v>229</v>
      </c>
      <c r="L20" s="234">
        <v>25</v>
      </c>
      <c r="M20" s="234">
        <v>117</v>
      </c>
      <c r="N20" s="234">
        <v>13</v>
      </c>
      <c r="O20" s="234">
        <v>7</v>
      </c>
      <c r="P20" s="234" t="s">
        <v>4</v>
      </c>
      <c r="Q20" s="234" t="s">
        <v>4</v>
      </c>
      <c r="R20" s="234" t="s">
        <v>4</v>
      </c>
      <c r="S20" s="234" t="s">
        <v>4</v>
      </c>
      <c r="T20" s="234" t="s">
        <v>4</v>
      </c>
      <c r="U20" s="234" t="s">
        <v>4</v>
      </c>
      <c r="V20" s="234" t="s">
        <v>4</v>
      </c>
    </row>
    <row r="21" spans="1:22" s="191" customFormat="1" ht="13.5" customHeight="1">
      <c r="A21" s="348" t="s">
        <v>13</v>
      </c>
      <c r="B21" s="349"/>
      <c r="C21" s="235">
        <f t="shared" si="1"/>
        <v>2</v>
      </c>
      <c r="D21" s="233" t="s">
        <v>3</v>
      </c>
      <c r="E21" s="233" t="s">
        <v>3</v>
      </c>
      <c r="F21" s="234">
        <v>2</v>
      </c>
      <c r="G21" s="234">
        <f t="shared" si="2"/>
        <v>340</v>
      </c>
      <c r="H21" s="234">
        <v>30</v>
      </c>
      <c r="I21" s="233" t="s">
        <v>3</v>
      </c>
      <c r="J21" s="233" t="s">
        <v>3</v>
      </c>
      <c r="K21" s="234">
        <v>310</v>
      </c>
      <c r="L21" s="234">
        <v>43</v>
      </c>
      <c r="M21" s="234">
        <v>81</v>
      </c>
      <c r="N21" s="234">
        <v>18</v>
      </c>
      <c r="O21" s="234">
        <v>13</v>
      </c>
      <c r="P21" s="234" t="s">
        <v>4</v>
      </c>
      <c r="Q21" s="234" t="s">
        <v>4</v>
      </c>
      <c r="R21" s="234" t="s">
        <v>4</v>
      </c>
      <c r="S21" s="234" t="s">
        <v>4</v>
      </c>
      <c r="T21" s="234" t="s">
        <v>4</v>
      </c>
      <c r="U21" s="234" t="s">
        <v>4</v>
      </c>
      <c r="V21" s="234" t="s">
        <v>4</v>
      </c>
    </row>
    <row r="22" spans="1:22" s="191" customFormat="1" ht="13.5" customHeight="1">
      <c r="A22" s="192"/>
      <c r="B22" s="193"/>
      <c r="C22" s="235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</row>
    <row r="23" spans="1:22" s="191" customFormat="1" ht="13.5" customHeight="1">
      <c r="A23" s="348" t="s">
        <v>14</v>
      </c>
      <c r="B23" s="349"/>
      <c r="C23" s="235">
        <f>SUM(C24)</f>
        <v>1</v>
      </c>
      <c r="D23" s="233" t="s">
        <v>3</v>
      </c>
      <c r="E23" s="233" t="s">
        <v>3</v>
      </c>
      <c r="F23" s="234">
        <f>SUM(F24)</f>
        <v>1</v>
      </c>
      <c r="G23" s="234">
        <f>SUM(G24)</f>
        <v>350</v>
      </c>
      <c r="H23" s="233" t="s">
        <v>3</v>
      </c>
      <c r="I23" s="233" t="s">
        <v>3</v>
      </c>
      <c r="J23" s="233" t="s">
        <v>3</v>
      </c>
      <c r="K23" s="234">
        <f>SUM(K24)</f>
        <v>350</v>
      </c>
      <c r="L23" s="234">
        <f>SUM(L24)</f>
        <v>4</v>
      </c>
      <c r="M23" s="233" t="s">
        <v>3</v>
      </c>
      <c r="N23" s="234">
        <f>SUM(N24)</f>
        <v>2</v>
      </c>
      <c r="O23" s="234">
        <f>SUM(O24)</f>
        <v>3</v>
      </c>
      <c r="P23" s="234" t="s">
        <v>4</v>
      </c>
      <c r="Q23" s="234" t="s">
        <v>4</v>
      </c>
      <c r="R23" s="234" t="s">
        <v>4</v>
      </c>
      <c r="S23" s="234" t="s">
        <v>4</v>
      </c>
      <c r="T23" s="234" t="s">
        <v>4</v>
      </c>
      <c r="U23" s="234" t="s">
        <v>4</v>
      </c>
      <c r="V23" s="234" t="s">
        <v>4</v>
      </c>
    </row>
    <row r="24" spans="1:22" ht="13.5" customHeight="1">
      <c r="A24" s="16"/>
      <c r="B24" s="17" t="s">
        <v>15</v>
      </c>
      <c r="C24" s="283">
        <f>SUM(D24:F24)</f>
        <v>1</v>
      </c>
      <c r="D24" s="248" t="s">
        <v>3</v>
      </c>
      <c r="E24" s="248" t="s">
        <v>3</v>
      </c>
      <c r="F24" s="284">
        <v>1</v>
      </c>
      <c r="G24" s="284">
        <f>SUM(H24:K24)</f>
        <v>350</v>
      </c>
      <c r="H24" s="248" t="s">
        <v>3</v>
      </c>
      <c r="I24" s="248" t="s">
        <v>3</v>
      </c>
      <c r="J24" s="248" t="s">
        <v>3</v>
      </c>
      <c r="K24" s="284">
        <v>350</v>
      </c>
      <c r="L24" s="284">
        <v>4</v>
      </c>
      <c r="M24" s="248" t="s">
        <v>3</v>
      </c>
      <c r="N24" s="284">
        <v>2</v>
      </c>
      <c r="O24" s="284">
        <v>3</v>
      </c>
      <c r="P24" s="236" t="s">
        <v>4</v>
      </c>
      <c r="Q24" s="236" t="s">
        <v>4</v>
      </c>
      <c r="R24" s="236" t="s">
        <v>4</v>
      </c>
      <c r="S24" s="236" t="s">
        <v>4</v>
      </c>
      <c r="T24" s="236" t="s">
        <v>4</v>
      </c>
      <c r="U24" s="236" t="s">
        <v>4</v>
      </c>
      <c r="V24" s="236" t="s">
        <v>4</v>
      </c>
    </row>
    <row r="25" spans="1:22" ht="13.5" customHeight="1">
      <c r="A25" s="16"/>
      <c r="B25" s="21"/>
      <c r="C25" s="283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36"/>
      <c r="Q25" s="236"/>
      <c r="R25" s="236"/>
      <c r="S25" s="236"/>
      <c r="T25" s="236"/>
      <c r="U25" s="236"/>
      <c r="V25" s="236"/>
    </row>
    <row r="26" spans="1:22" s="191" customFormat="1" ht="13.5" customHeight="1">
      <c r="A26" s="348" t="s">
        <v>16</v>
      </c>
      <c r="B26" s="349"/>
      <c r="C26" s="235">
        <f>SUM(C27:C30)</f>
        <v>3</v>
      </c>
      <c r="D26" s="233" t="s">
        <v>3</v>
      </c>
      <c r="E26" s="233" t="s">
        <v>3</v>
      </c>
      <c r="F26" s="234">
        <f>SUM(F27:F30)</f>
        <v>3</v>
      </c>
      <c r="G26" s="234">
        <f>SUM(G27:G30)</f>
        <v>523</v>
      </c>
      <c r="H26" s="233" t="s">
        <v>3</v>
      </c>
      <c r="I26" s="233" t="s">
        <v>3</v>
      </c>
      <c r="J26" s="233" t="s">
        <v>3</v>
      </c>
      <c r="K26" s="234">
        <f>SUM(K27:K30)</f>
        <v>523</v>
      </c>
      <c r="L26" s="234">
        <f>SUM(L27:L30)</f>
        <v>28</v>
      </c>
      <c r="M26" s="234">
        <f>SUM(M27:M30)</f>
        <v>49</v>
      </c>
      <c r="N26" s="234">
        <f>SUM(N27:N30)</f>
        <v>13</v>
      </c>
      <c r="O26" s="234">
        <f>SUM(O27:O30)</f>
        <v>13</v>
      </c>
      <c r="P26" s="234" t="s">
        <v>4</v>
      </c>
      <c r="Q26" s="234" t="s">
        <v>4</v>
      </c>
      <c r="R26" s="234" t="s">
        <v>4</v>
      </c>
      <c r="S26" s="234" t="s">
        <v>4</v>
      </c>
      <c r="T26" s="234" t="s">
        <v>4</v>
      </c>
      <c r="U26" s="234" t="s">
        <v>4</v>
      </c>
      <c r="V26" s="234" t="s">
        <v>4</v>
      </c>
    </row>
    <row r="27" spans="1:22" ht="13.5" customHeight="1">
      <c r="A27" s="16"/>
      <c r="B27" s="17" t="s">
        <v>17</v>
      </c>
      <c r="C27" s="283">
        <f>SUM(D27:F27)</f>
        <v>1</v>
      </c>
      <c r="D27" s="248" t="s">
        <v>3</v>
      </c>
      <c r="E27" s="248" t="s">
        <v>3</v>
      </c>
      <c r="F27" s="284">
        <v>1</v>
      </c>
      <c r="G27" s="284">
        <f>SUM(H27:K27)</f>
        <v>143</v>
      </c>
      <c r="H27" s="248" t="s">
        <v>3</v>
      </c>
      <c r="I27" s="248" t="s">
        <v>3</v>
      </c>
      <c r="J27" s="248" t="s">
        <v>3</v>
      </c>
      <c r="K27" s="284">
        <v>143</v>
      </c>
      <c r="L27" s="284">
        <v>8</v>
      </c>
      <c r="M27" s="248" t="s">
        <v>3</v>
      </c>
      <c r="N27" s="284">
        <v>3</v>
      </c>
      <c r="O27" s="284">
        <v>3</v>
      </c>
      <c r="P27" s="236" t="s">
        <v>4</v>
      </c>
      <c r="Q27" s="236" t="s">
        <v>4</v>
      </c>
      <c r="R27" s="236" t="s">
        <v>4</v>
      </c>
      <c r="S27" s="236" t="s">
        <v>4</v>
      </c>
      <c r="T27" s="236" t="s">
        <v>4</v>
      </c>
      <c r="U27" s="236" t="s">
        <v>4</v>
      </c>
      <c r="V27" s="236" t="s">
        <v>4</v>
      </c>
    </row>
    <row r="28" spans="1:22" ht="13.5" customHeight="1">
      <c r="A28" s="16"/>
      <c r="B28" s="17" t="s">
        <v>18</v>
      </c>
      <c r="C28" s="283">
        <f>SUM(D28:F28)</f>
        <v>1</v>
      </c>
      <c r="D28" s="248" t="s">
        <v>3</v>
      </c>
      <c r="E28" s="248" t="s">
        <v>3</v>
      </c>
      <c r="F28" s="284">
        <v>1</v>
      </c>
      <c r="G28" s="284">
        <f>SUM(H28:K28)</f>
        <v>56</v>
      </c>
      <c r="H28" s="248" t="s">
        <v>3</v>
      </c>
      <c r="I28" s="248" t="s">
        <v>3</v>
      </c>
      <c r="J28" s="248" t="s">
        <v>3</v>
      </c>
      <c r="K28" s="284">
        <v>56</v>
      </c>
      <c r="L28" s="284">
        <v>11</v>
      </c>
      <c r="M28" s="284">
        <v>28</v>
      </c>
      <c r="N28" s="284">
        <v>6</v>
      </c>
      <c r="O28" s="284">
        <v>4</v>
      </c>
      <c r="P28" s="236" t="s">
        <v>4</v>
      </c>
      <c r="Q28" s="236" t="s">
        <v>4</v>
      </c>
      <c r="R28" s="236" t="s">
        <v>4</v>
      </c>
      <c r="S28" s="236" t="s">
        <v>4</v>
      </c>
      <c r="T28" s="236" t="s">
        <v>4</v>
      </c>
      <c r="U28" s="236" t="s">
        <v>4</v>
      </c>
      <c r="V28" s="236" t="s">
        <v>4</v>
      </c>
    </row>
    <row r="29" spans="1:22" ht="13.5" customHeight="1">
      <c r="A29" s="16"/>
      <c r="B29" s="17" t="s">
        <v>19</v>
      </c>
      <c r="C29" s="283">
        <f>SUM(D29:F29)</f>
        <v>1</v>
      </c>
      <c r="D29" s="248" t="s">
        <v>3</v>
      </c>
      <c r="E29" s="248" t="s">
        <v>3</v>
      </c>
      <c r="F29" s="284">
        <v>1</v>
      </c>
      <c r="G29" s="284">
        <f>SUM(H29:K29)</f>
        <v>324</v>
      </c>
      <c r="H29" s="248" t="s">
        <v>3</v>
      </c>
      <c r="I29" s="248" t="s">
        <v>3</v>
      </c>
      <c r="J29" s="248" t="s">
        <v>3</v>
      </c>
      <c r="K29" s="284">
        <v>324</v>
      </c>
      <c r="L29" s="284">
        <v>6</v>
      </c>
      <c r="M29" s="284">
        <v>2</v>
      </c>
      <c r="N29" s="284">
        <v>3</v>
      </c>
      <c r="O29" s="284">
        <v>5</v>
      </c>
      <c r="P29" s="236" t="s">
        <v>4</v>
      </c>
      <c r="Q29" s="236" t="s">
        <v>4</v>
      </c>
      <c r="R29" s="236" t="s">
        <v>4</v>
      </c>
      <c r="S29" s="236" t="s">
        <v>4</v>
      </c>
      <c r="T29" s="236" t="s">
        <v>4</v>
      </c>
      <c r="U29" s="236" t="s">
        <v>4</v>
      </c>
      <c r="V29" s="236" t="s">
        <v>4</v>
      </c>
    </row>
    <row r="30" spans="1:22" ht="13.5" customHeight="1">
      <c r="A30" s="16"/>
      <c r="B30" s="17" t="s">
        <v>20</v>
      </c>
      <c r="C30" s="248" t="s">
        <v>3</v>
      </c>
      <c r="D30" s="248" t="s">
        <v>3</v>
      </c>
      <c r="E30" s="248" t="s">
        <v>3</v>
      </c>
      <c r="F30" s="248" t="s">
        <v>3</v>
      </c>
      <c r="G30" s="248" t="s">
        <v>3</v>
      </c>
      <c r="H30" s="248" t="s">
        <v>3</v>
      </c>
      <c r="I30" s="248" t="s">
        <v>3</v>
      </c>
      <c r="J30" s="248" t="s">
        <v>3</v>
      </c>
      <c r="K30" s="248" t="s">
        <v>3</v>
      </c>
      <c r="L30" s="284">
        <v>3</v>
      </c>
      <c r="M30" s="284">
        <v>19</v>
      </c>
      <c r="N30" s="284">
        <v>1</v>
      </c>
      <c r="O30" s="284">
        <v>1</v>
      </c>
      <c r="P30" s="236" t="s">
        <v>4</v>
      </c>
      <c r="Q30" s="236" t="s">
        <v>4</v>
      </c>
      <c r="R30" s="236" t="s">
        <v>4</v>
      </c>
      <c r="S30" s="236" t="s">
        <v>4</v>
      </c>
      <c r="T30" s="236" t="s">
        <v>4</v>
      </c>
      <c r="U30" s="236" t="s">
        <v>4</v>
      </c>
      <c r="V30" s="236" t="s">
        <v>4</v>
      </c>
    </row>
    <row r="31" spans="1:22" ht="13.5" customHeight="1">
      <c r="A31" s="16"/>
      <c r="B31" s="21"/>
      <c r="C31" s="283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36"/>
      <c r="Q31" s="236"/>
      <c r="R31" s="236"/>
      <c r="S31" s="236"/>
      <c r="T31" s="236"/>
      <c r="U31" s="236"/>
      <c r="V31" s="236"/>
    </row>
    <row r="32" spans="1:22" s="191" customFormat="1" ht="13.5" customHeight="1">
      <c r="A32" s="348" t="s">
        <v>21</v>
      </c>
      <c r="B32" s="349"/>
      <c r="C32" s="235">
        <f>SUM(C33:C40)</f>
        <v>8</v>
      </c>
      <c r="D32" s="234">
        <f aca="true" t="shared" si="3" ref="D32:O32">SUM(D33:D40)</f>
        <v>1</v>
      </c>
      <c r="E32" s="233" t="s">
        <v>3</v>
      </c>
      <c r="F32" s="234">
        <f t="shared" si="3"/>
        <v>7</v>
      </c>
      <c r="G32" s="234">
        <f t="shared" si="3"/>
        <v>865</v>
      </c>
      <c r="H32" s="234">
        <f t="shared" si="3"/>
        <v>268</v>
      </c>
      <c r="I32" s="233" t="s">
        <v>3</v>
      </c>
      <c r="J32" s="233" t="s">
        <v>3</v>
      </c>
      <c r="K32" s="234">
        <f t="shared" si="3"/>
        <v>597</v>
      </c>
      <c r="L32" s="234">
        <f t="shared" si="3"/>
        <v>51</v>
      </c>
      <c r="M32" s="234">
        <f t="shared" si="3"/>
        <v>126</v>
      </c>
      <c r="N32" s="234">
        <f t="shared" si="3"/>
        <v>29</v>
      </c>
      <c r="O32" s="234">
        <f t="shared" si="3"/>
        <v>22</v>
      </c>
      <c r="P32" s="234" t="s">
        <v>4</v>
      </c>
      <c r="Q32" s="234" t="s">
        <v>4</v>
      </c>
      <c r="R32" s="234" t="s">
        <v>4</v>
      </c>
      <c r="S32" s="234" t="s">
        <v>4</v>
      </c>
      <c r="T32" s="234" t="s">
        <v>4</v>
      </c>
      <c r="U32" s="234" t="s">
        <v>4</v>
      </c>
      <c r="V32" s="234" t="s">
        <v>4</v>
      </c>
    </row>
    <row r="33" spans="1:22" ht="13.5" customHeight="1">
      <c r="A33" s="23"/>
      <c r="B33" s="17" t="s">
        <v>22</v>
      </c>
      <c r="C33" s="248" t="s">
        <v>3</v>
      </c>
      <c r="D33" s="248" t="s">
        <v>3</v>
      </c>
      <c r="E33" s="248" t="s">
        <v>3</v>
      </c>
      <c r="F33" s="248" t="s">
        <v>3</v>
      </c>
      <c r="G33" s="248" t="s">
        <v>3</v>
      </c>
      <c r="H33" s="248" t="s">
        <v>3</v>
      </c>
      <c r="I33" s="248" t="s">
        <v>3</v>
      </c>
      <c r="J33" s="248" t="s">
        <v>3</v>
      </c>
      <c r="K33" s="248" t="s">
        <v>3</v>
      </c>
      <c r="L33" s="284">
        <v>8</v>
      </c>
      <c r="M33" s="284">
        <v>23</v>
      </c>
      <c r="N33" s="284">
        <v>4</v>
      </c>
      <c r="O33" s="284">
        <v>4</v>
      </c>
      <c r="P33" s="236" t="s">
        <v>4</v>
      </c>
      <c r="Q33" s="236" t="s">
        <v>4</v>
      </c>
      <c r="R33" s="236" t="s">
        <v>4</v>
      </c>
      <c r="S33" s="236" t="s">
        <v>4</v>
      </c>
      <c r="T33" s="236" t="s">
        <v>4</v>
      </c>
      <c r="U33" s="236" t="s">
        <v>4</v>
      </c>
      <c r="V33" s="236" t="s">
        <v>4</v>
      </c>
    </row>
    <row r="34" spans="1:22" ht="13.5" customHeight="1">
      <c r="A34" s="23"/>
      <c r="B34" s="17" t="s">
        <v>23</v>
      </c>
      <c r="C34" s="283">
        <f>SUM(D34:F34)</f>
        <v>2</v>
      </c>
      <c r="D34" s="248" t="s">
        <v>3</v>
      </c>
      <c r="E34" s="248" t="s">
        <v>3</v>
      </c>
      <c r="F34" s="284">
        <v>2</v>
      </c>
      <c r="G34" s="284">
        <f>SUM(H34:K34)</f>
        <v>199</v>
      </c>
      <c r="H34" s="248" t="s">
        <v>3</v>
      </c>
      <c r="I34" s="248" t="s">
        <v>3</v>
      </c>
      <c r="J34" s="248" t="s">
        <v>3</v>
      </c>
      <c r="K34" s="284">
        <v>199</v>
      </c>
      <c r="L34" s="284">
        <v>5</v>
      </c>
      <c r="M34" s="284">
        <v>19</v>
      </c>
      <c r="N34" s="284">
        <v>5</v>
      </c>
      <c r="O34" s="284">
        <v>7</v>
      </c>
      <c r="P34" s="236" t="s">
        <v>4</v>
      </c>
      <c r="Q34" s="236" t="s">
        <v>4</v>
      </c>
      <c r="R34" s="236" t="s">
        <v>4</v>
      </c>
      <c r="S34" s="236" t="s">
        <v>4</v>
      </c>
      <c r="T34" s="236" t="s">
        <v>4</v>
      </c>
      <c r="U34" s="236" t="s">
        <v>4</v>
      </c>
      <c r="V34" s="236" t="s">
        <v>4</v>
      </c>
    </row>
    <row r="35" spans="1:22" ht="13.5" customHeight="1">
      <c r="A35" s="23"/>
      <c r="B35" s="17" t="s">
        <v>24</v>
      </c>
      <c r="C35" s="283">
        <f>SUM(D35:F35)</f>
        <v>6</v>
      </c>
      <c r="D35" s="284">
        <v>1</v>
      </c>
      <c r="E35" s="248" t="s">
        <v>3</v>
      </c>
      <c r="F35" s="284">
        <v>5</v>
      </c>
      <c r="G35" s="284">
        <f>SUM(H35:K35)</f>
        <v>666</v>
      </c>
      <c r="H35" s="284">
        <v>268</v>
      </c>
      <c r="I35" s="248" t="s">
        <v>3</v>
      </c>
      <c r="J35" s="248" t="s">
        <v>3</v>
      </c>
      <c r="K35" s="284">
        <v>398</v>
      </c>
      <c r="L35" s="284">
        <v>32</v>
      </c>
      <c r="M35" s="284">
        <v>84</v>
      </c>
      <c r="N35" s="284">
        <v>18</v>
      </c>
      <c r="O35" s="284">
        <v>10</v>
      </c>
      <c r="P35" s="236" t="s">
        <v>4</v>
      </c>
      <c r="Q35" s="236" t="s">
        <v>4</v>
      </c>
      <c r="R35" s="236" t="s">
        <v>4</v>
      </c>
      <c r="S35" s="236" t="s">
        <v>4</v>
      </c>
      <c r="T35" s="236" t="s">
        <v>4</v>
      </c>
      <c r="U35" s="236" t="s">
        <v>4</v>
      </c>
      <c r="V35" s="236" t="s">
        <v>4</v>
      </c>
    </row>
    <row r="36" spans="1:22" ht="13.5" customHeight="1">
      <c r="A36" s="23"/>
      <c r="B36" s="17" t="s">
        <v>25</v>
      </c>
      <c r="C36" s="248" t="s">
        <v>3</v>
      </c>
      <c r="D36" s="248" t="s">
        <v>3</v>
      </c>
      <c r="E36" s="248" t="s">
        <v>3</v>
      </c>
      <c r="F36" s="248" t="s">
        <v>3</v>
      </c>
      <c r="G36" s="248" t="s">
        <v>3</v>
      </c>
      <c r="H36" s="248" t="s">
        <v>3</v>
      </c>
      <c r="I36" s="248" t="s">
        <v>3</v>
      </c>
      <c r="J36" s="248" t="s">
        <v>3</v>
      </c>
      <c r="K36" s="248" t="s">
        <v>3</v>
      </c>
      <c r="L36" s="284">
        <v>1</v>
      </c>
      <c r="M36" s="248" t="s">
        <v>3</v>
      </c>
      <c r="N36" s="284">
        <v>1</v>
      </c>
      <c r="O36" s="284">
        <v>1</v>
      </c>
      <c r="P36" s="236" t="s">
        <v>4</v>
      </c>
      <c r="Q36" s="236" t="s">
        <v>4</v>
      </c>
      <c r="R36" s="236" t="s">
        <v>4</v>
      </c>
      <c r="S36" s="236" t="s">
        <v>4</v>
      </c>
      <c r="T36" s="236" t="s">
        <v>4</v>
      </c>
      <c r="U36" s="236" t="s">
        <v>4</v>
      </c>
      <c r="V36" s="236" t="s">
        <v>4</v>
      </c>
    </row>
    <row r="37" spans="1:22" ht="13.5" customHeight="1">
      <c r="A37" s="23"/>
      <c r="B37" s="17" t="s">
        <v>26</v>
      </c>
      <c r="C37" s="248" t="s">
        <v>3</v>
      </c>
      <c r="D37" s="248" t="s">
        <v>3</v>
      </c>
      <c r="E37" s="248" t="s">
        <v>3</v>
      </c>
      <c r="F37" s="248" t="s">
        <v>3</v>
      </c>
      <c r="G37" s="248" t="s">
        <v>3</v>
      </c>
      <c r="H37" s="248" t="s">
        <v>3</v>
      </c>
      <c r="I37" s="248" t="s">
        <v>3</v>
      </c>
      <c r="J37" s="248" t="s">
        <v>3</v>
      </c>
      <c r="K37" s="248" t="s">
        <v>3</v>
      </c>
      <c r="L37" s="284">
        <v>3</v>
      </c>
      <c r="M37" s="248" t="s">
        <v>3</v>
      </c>
      <c r="N37" s="248" t="s">
        <v>3</v>
      </c>
      <c r="O37" s="248" t="s">
        <v>3</v>
      </c>
      <c r="P37" s="236" t="s">
        <v>4</v>
      </c>
      <c r="Q37" s="236" t="s">
        <v>4</v>
      </c>
      <c r="R37" s="236" t="s">
        <v>4</v>
      </c>
      <c r="S37" s="236" t="s">
        <v>4</v>
      </c>
      <c r="T37" s="236" t="s">
        <v>4</v>
      </c>
      <c r="U37" s="236" t="s">
        <v>4</v>
      </c>
      <c r="V37" s="236" t="s">
        <v>4</v>
      </c>
    </row>
    <row r="38" spans="1:22" ht="13.5" customHeight="1">
      <c r="A38" s="23"/>
      <c r="B38" s="17" t="s">
        <v>27</v>
      </c>
      <c r="C38" s="248" t="s">
        <v>3</v>
      </c>
      <c r="D38" s="248" t="s">
        <v>3</v>
      </c>
      <c r="E38" s="248" t="s">
        <v>3</v>
      </c>
      <c r="F38" s="248" t="s">
        <v>3</v>
      </c>
      <c r="G38" s="248" t="s">
        <v>3</v>
      </c>
      <c r="H38" s="248" t="s">
        <v>3</v>
      </c>
      <c r="I38" s="248" t="s">
        <v>3</v>
      </c>
      <c r="J38" s="248" t="s">
        <v>3</v>
      </c>
      <c r="K38" s="248" t="s">
        <v>3</v>
      </c>
      <c r="L38" s="284">
        <v>1</v>
      </c>
      <c r="M38" s="248" t="s">
        <v>3</v>
      </c>
      <c r="N38" s="248" t="s">
        <v>3</v>
      </c>
      <c r="O38" s="248" t="s">
        <v>3</v>
      </c>
      <c r="P38" s="236" t="s">
        <v>4</v>
      </c>
      <c r="Q38" s="236" t="s">
        <v>4</v>
      </c>
      <c r="R38" s="236" t="s">
        <v>4</v>
      </c>
      <c r="S38" s="236" t="s">
        <v>4</v>
      </c>
      <c r="T38" s="236" t="s">
        <v>4</v>
      </c>
      <c r="U38" s="236" t="s">
        <v>4</v>
      </c>
      <c r="V38" s="236" t="s">
        <v>4</v>
      </c>
    </row>
    <row r="39" spans="1:22" ht="13.5" customHeight="1">
      <c r="A39" s="23"/>
      <c r="B39" s="17" t="s">
        <v>28</v>
      </c>
      <c r="C39" s="248" t="s">
        <v>3</v>
      </c>
      <c r="D39" s="248" t="s">
        <v>3</v>
      </c>
      <c r="E39" s="248" t="s">
        <v>3</v>
      </c>
      <c r="F39" s="248" t="s">
        <v>3</v>
      </c>
      <c r="G39" s="248" t="s">
        <v>3</v>
      </c>
      <c r="H39" s="248" t="s">
        <v>3</v>
      </c>
      <c r="I39" s="248" t="s">
        <v>3</v>
      </c>
      <c r="J39" s="248" t="s">
        <v>3</v>
      </c>
      <c r="K39" s="248" t="s">
        <v>3</v>
      </c>
      <c r="L39" s="248" t="s">
        <v>3</v>
      </c>
      <c r="M39" s="248" t="s">
        <v>3</v>
      </c>
      <c r="N39" s="248" t="s">
        <v>3</v>
      </c>
      <c r="O39" s="248" t="s">
        <v>3</v>
      </c>
      <c r="P39" s="236" t="s">
        <v>4</v>
      </c>
      <c r="Q39" s="236" t="s">
        <v>4</v>
      </c>
      <c r="R39" s="236" t="s">
        <v>4</v>
      </c>
      <c r="S39" s="236" t="s">
        <v>4</v>
      </c>
      <c r="T39" s="236" t="s">
        <v>4</v>
      </c>
      <c r="U39" s="236" t="s">
        <v>4</v>
      </c>
      <c r="V39" s="236" t="s">
        <v>4</v>
      </c>
    </row>
    <row r="40" spans="1:22" ht="13.5" customHeight="1">
      <c r="A40" s="23"/>
      <c r="B40" s="17" t="s">
        <v>29</v>
      </c>
      <c r="C40" s="248" t="s">
        <v>3</v>
      </c>
      <c r="D40" s="248" t="s">
        <v>3</v>
      </c>
      <c r="E40" s="248" t="s">
        <v>3</v>
      </c>
      <c r="F40" s="248" t="s">
        <v>3</v>
      </c>
      <c r="G40" s="248" t="s">
        <v>3</v>
      </c>
      <c r="H40" s="248" t="s">
        <v>3</v>
      </c>
      <c r="I40" s="248" t="s">
        <v>3</v>
      </c>
      <c r="J40" s="248" t="s">
        <v>3</v>
      </c>
      <c r="K40" s="248" t="s">
        <v>3</v>
      </c>
      <c r="L40" s="284">
        <v>1</v>
      </c>
      <c r="M40" s="248" t="s">
        <v>3</v>
      </c>
      <c r="N40" s="284">
        <v>1</v>
      </c>
      <c r="O40" s="248" t="s">
        <v>3</v>
      </c>
      <c r="P40" s="236" t="s">
        <v>4</v>
      </c>
      <c r="Q40" s="236" t="s">
        <v>4</v>
      </c>
      <c r="R40" s="236" t="s">
        <v>4</v>
      </c>
      <c r="S40" s="236" t="s">
        <v>4</v>
      </c>
      <c r="T40" s="236" t="s">
        <v>4</v>
      </c>
      <c r="U40" s="236" t="s">
        <v>4</v>
      </c>
      <c r="V40" s="236" t="s">
        <v>4</v>
      </c>
    </row>
    <row r="41" spans="1:25" ht="13.5" customHeight="1">
      <c r="A41" s="23"/>
      <c r="B41" s="17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36"/>
      <c r="Q41" s="236"/>
      <c r="R41" s="236"/>
      <c r="S41" s="236"/>
      <c r="T41" s="236"/>
      <c r="U41" s="236"/>
      <c r="V41" s="236"/>
      <c r="X41" s="11"/>
      <c r="Y41" s="11"/>
    </row>
    <row r="42" spans="1:25" s="191" customFormat="1" ht="13.5" customHeight="1">
      <c r="A42" s="348" t="s">
        <v>30</v>
      </c>
      <c r="B42" s="349"/>
      <c r="C42" s="235">
        <f>SUM(C43:C47)</f>
        <v>6</v>
      </c>
      <c r="D42" s="234">
        <f aca="true" t="shared" si="4" ref="D42:O42">SUM(D43:D47)</f>
        <v>1</v>
      </c>
      <c r="E42" s="233" t="s">
        <v>3</v>
      </c>
      <c r="F42" s="234">
        <f t="shared" si="4"/>
        <v>5</v>
      </c>
      <c r="G42" s="234">
        <f t="shared" si="4"/>
        <v>1812</v>
      </c>
      <c r="H42" s="234">
        <f t="shared" si="4"/>
        <v>456</v>
      </c>
      <c r="I42" s="233" t="s">
        <v>3</v>
      </c>
      <c r="J42" s="233" t="s">
        <v>3</v>
      </c>
      <c r="K42" s="234">
        <f t="shared" si="4"/>
        <v>1356</v>
      </c>
      <c r="L42" s="234">
        <f t="shared" si="4"/>
        <v>49</v>
      </c>
      <c r="M42" s="234">
        <f t="shared" si="4"/>
        <v>81</v>
      </c>
      <c r="N42" s="234">
        <f t="shared" si="4"/>
        <v>25</v>
      </c>
      <c r="O42" s="234">
        <f t="shared" si="4"/>
        <v>18</v>
      </c>
      <c r="P42" s="234" t="s">
        <v>4</v>
      </c>
      <c r="Q42" s="234" t="s">
        <v>4</v>
      </c>
      <c r="R42" s="234" t="s">
        <v>4</v>
      </c>
      <c r="S42" s="234" t="s">
        <v>4</v>
      </c>
      <c r="T42" s="234" t="s">
        <v>4</v>
      </c>
      <c r="U42" s="234" t="s">
        <v>4</v>
      </c>
      <c r="V42" s="234" t="s">
        <v>4</v>
      </c>
      <c r="X42" s="194"/>
      <c r="Y42" s="194"/>
    </row>
    <row r="43" spans="1:25" ht="13.5" customHeight="1">
      <c r="A43" s="23"/>
      <c r="B43" s="17" t="s">
        <v>31</v>
      </c>
      <c r="C43" s="283">
        <f>SUM(D43:F43)</f>
        <v>1</v>
      </c>
      <c r="D43" s="248" t="s">
        <v>3</v>
      </c>
      <c r="E43" s="248" t="s">
        <v>3</v>
      </c>
      <c r="F43" s="284">
        <v>1</v>
      </c>
      <c r="G43" s="284">
        <f>SUM(H43:K43)</f>
        <v>80</v>
      </c>
      <c r="H43" s="248" t="s">
        <v>3</v>
      </c>
      <c r="I43" s="248" t="s">
        <v>3</v>
      </c>
      <c r="J43" s="248" t="s">
        <v>3</v>
      </c>
      <c r="K43" s="284">
        <v>80</v>
      </c>
      <c r="L43" s="284">
        <v>18</v>
      </c>
      <c r="M43" s="284">
        <v>36</v>
      </c>
      <c r="N43" s="284">
        <v>9</v>
      </c>
      <c r="O43" s="284">
        <v>3</v>
      </c>
      <c r="P43" s="236" t="s">
        <v>4</v>
      </c>
      <c r="Q43" s="236" t="s">
        <v>4</v>
      </c>
      <c r="R43" s="236" t="s">
        <v>4</v>
      </c>
      <c r="S43" s="236" t="s">
        <v>4</v>
      </c>
      <c r="T43" s="236" t="s">
        <v>4</v>
      </c>
      <c r="U43" s="236" t="s">
        <v>4</v>
      </c>
      <c r="V43" s="236" t="s">
        <v>4</v>
      </c>
      <c r="X43" s="11"/>
      <c r="Y43" s="11"/>
    </row>
    <row r="44" spans="1:22" ht="13.5" customHeight="1">
      <c r="A44" s="23"/>
      <c r="B44" s="17" t="s">
        <v>32</v>
      </c>
      <c r="C44" s="283">
        <f>SUM(D44:F44)</f>
        <v>2</v>
      </c>
      <c r="D44" s="284">
        <v>1</v>
      </c>
      <c r="E44" s="248" t="s">
        <v>3</v>
      </c>
      <c r="F44" s="284">
        <v>1</v>
      </c>
      <c r="G44" s="284">
        <f>SUM(H44:K44)</f>
        <v>604</v>
      </c>
      <c r="H44" s="284">
        <v>400</v>
      </c>
      <c r="I44" s="248" t="s">
        <v>3</v>
      </c>
      <c r="J44" s="248" t="s">
        <v>3</v>
      </c>
      <c r="K44" s="284">
        <v>204</v>
      </c>
      <c r="L44" s="284">
        <v>7</v>
      </c>
      <c r="M44" s="284">
        <v>19</v>
      </c>
      <c r="N44" s="284">
        <v>4</v>
      </c>
      <c r="O44" s="284">
        <v>3</v>
      </c>
      <c r="P44" s="236" t="s">
        <v>4</v>
      </c>
      <c r="Q44" s="236" t="s">
        <v>4</v>
      </c>
      <c r="R44" s="236" t="s">
        <v>4</v>
      </c>
      <c r="S44" s="236" t="s">
        <v>4</v>
      </c>
      <c r="T44" s="236" t="s">
        <v>4</v>
      </c>
      <c r="U44" s="236" t="s">
        <v>4</v>
      </c>
      <c r="V44" s="236" t="s">
        <v>4</v>
      </c>
    </row>
    <row r="45" spans="1:22" ht="13.5" customHeight="1">
      <c r="A45" s="23"/>
      <c r="B45" s="17" t="s">
        <v>33</v>
      </c>
      <c r="C45" s="248" t="s">
        <v>3</v>
      </c>
      <c r="D45" s="248" t="s">
        <v>3</v>
      </c>
      <c r="E45" s="248" t="s">
        <v>3</v>
      </c>
      <c r="F45" s="248" t="s">
        <v>3</v>
      </c>
      <c r="G45" s="248" t="s">
        <v>3</v>
      </c>
      <c r="H45" s="248" t="s">
        <v>3</v>
      </c>
      <c r="I45" s="248" t="s">
        <v>3</v>
      </c>
      <c r="J45" s="248" t="s">
        <v>3</v>
      </c>
      <c r="K45" s="248" t="s">
        <v>3</v>
      </c>
      <c r="L45" s="284">
        <v>6</v>
      </c>
      <c r="M45" s="284">
        <v>19</v>
      </c>
      <c r="N45" s="284">
        <v>1</v>
      </c>
      <c r="O45" s="284">
        <v>2</v>
      </c>
      <c r="P45" s="236" t="s">
        <v>4</v>
      </c>
      <c r="Q45" s="236" t="s">
        <v>4</v>
      </c>
      <c r="R45" s="236" t="s">
        <v>4</v>
      </c>
      <c r="S45" s="236" t="s">
        <v>4</v>
      </c>
      <c r="T45" s="236" t="s">
        <v>4</v>
      </c>
      <c r="U45" s="236" t="s">
        <v>4</v>
      </c>
      <c r="V45" s="236" t="s">
        <v>4</v>
      </c>
    </row>
    <row r="46" spans="1:22" ht="13.5" customHeight="1">
      <c r="A46" s="23"/>
      <c r="B46" s="17" t="s">
        <v>34</v>
      </c>
      <c r="C46" s="283">
        <f>SUM(D46:F46)</f>
        <v>1</v>
      </c>
      <c r="D46" s="248" t="s">
        <v>3</v>
      </c>
      <c r="E46" s="248" t="s">
        <v>3</v>
      </c>
      <c r="F46" s="284">
        <v>1</v>
      </c>
      <c r="G46" s="284">
        <f>SUM(H46:K46)</f>
        <v>35</v>
      </c>
      <c r="H46" s="248" t="s">
        <v>3</v>
      </c>
      <c r="I46" s="248" t="s">
        <v>3</v>
      </c>
      <c r="J46" s="248" t="s">
        <v>3</v>
      </c>
      <c r="K46" s="284">
        <v>35</v>
      </c>
      <c r="L46" s="284">
        <v>6</v>
      </c>
      <c r="M46" s="248" t="s">
        <v>3</v>
      </c>
      <c r="N46" s="284">
        <v>4</v>
      </c>
      <c r="O46" s="284">
        <v>3</v>
      </c>
      <c r="P46" s="236" t="s">
        <v>4</v>
      </c>
      <c r="Q46" s="236" t="s">
        <v>4</v>
      </c>
      <c r="R46" s="236" t="s">
        <v>4</v>
      </c>
      <c r="S46" s="236" t="s">
        <v>4</v>
      </c>
      <c r="T46" s="236" t="s">
        <v>4</v>
      </c>
      <c r="U46" s="236" t="s">
        <v>4</v>
      </c>
      <c r="V46" s="236" t="s">
        <v>4</v>
      </c>
    </row>
    <row r="47" spans="1:22" ht="13.5" customHeight="1">
      <c r="A47" s="23"/>
      <c r="B47" s="17" t="s">
        <v>35</v>
      </c>
      <c r="C47" s="283">
        <f>SUM(D47:F47)</f>
        <v>2</v>
      </c>
      <c r="D47" s="248" t="s">
        <v>3</v>
      </c>
      <c r="E47" s="248" t="s">
        <v>3</v>
      </c>
      <c r="F47" s="284">
        <v>2</v>
      </c>
      <c r="G47" s="284">
        <f>SUM(H47:K47)</f>
        <v>1093</v>
      </c>
      <c r="H47" s="284">
        <v>56</v>
      </c>
      <c r="I47" s="248" t="s">
        <v>3</v>
      </c>
      <c r="J47" s="248" t="s">
        <v>3</v>
      </c>
      <c r="K47" s="284">
        <v>1037</v>
      </c>
      <c r="L47" s="284">
        <v>12</v>
      </c>
      <c r="M47" s="284">
        <v>7</v>
      </c>
      <c r="N47" s="284">
        <v>7</v>
      </c>
      <c r="O47" s="284">
        <v>7</v>
      </c>
      <c r="P47" s="236" t="s">
        <v>4</v>
      </c>
      <c r="Q47" s="236" t="s">
        <v>4</v>
      </c>
      <c r="R47" s="236" t="s">
        <v>4</v>
      </c>
      <c r="S47" s="236" t="s">
        <v>4</v>
      </c>
      <c r="T47" s="236" t="s">
        <v>4</v>
      </c>
      <c r="U47" s="236" t="s">
        <v>4</v>
      </c>
      <c r="V47" s="236" t="s">
        <v>4</v>
      </c>
    </row>
    <row r="48" spans="1:22" ht="13.5" customHeight="1">
      <c r="A48" s="23"/>
      <c r="B48" s="17"/>
      <c r="C48" s="283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36"/>
      <c r="Q48" s="236"/>
      <c r="R48" s="236"/>
      <c r="S48" s="236"/>
      <c r="T48" s="236"/>
      <c r="U48" s="236"/>
      <c r="V48" s="236"/>
    </row>
    <row r="49" spans="1:22" s="191" customFormat="1" ht="13.5" customHeight="1">
      <c r="A49" s="348" t="s">
        <v>36</v>
      </c>
      <c r="B49" s="349"/>
      <c r="C49" s="235">
        <f>SUM(C50:C53)</f>
        <v>4</v>
      </c>
      <c r="D49" s="233" t="s">
        <v>3</v>
      </c>
      <c r="E49" s="233" t="s">
        <v>3</v>
      </c>
      <c r="F49" s="234">
        <f>SUM(F50:F53)</f>
        <v>4</v>
      </c>
      <c r="G49" s="234">
        <f>SUM(G50:G53)</f>
        <v>365</v>
      </c>
      <c r="H49" s="233" t="s">
        <v>3</v>
      </c>
      <c r="I49" s="233" t="s">
        <v>3</v>
      </c>
      <c r="J49" s="233" t="s">
        <v>3</v>
      </c>
      <c r="K49" s="234">
        <f>SUM(K50:K53)</f>
        <v>365</v>
      </c>
      <c r="L49" s="234">
        <f>SUM(L50:L53)</f>
        <v>13</v>
      </c>
      <c r="M49" s="234">
        <f>SUM(M50:M53)</f>
        <v>65</v>
      </c>
      <c r="N49" s="234">
        <f>SUM(N50:N53)</f>
        <v>12</v>
      </c>
      <c r="O49" s="234">
        <f>SUM(O50:O53)</f>
        <v>10</v>
      </c>
      <c r="P49" s="234" t="s">
        <v>4</v>
      </c>
      <c r="Q49" s="234" t="s">
        <v>4</v>
      </c>
      <c r="R49" s="234" t="s">
        <v>4</v>
      </c>
      <c r="S49" s="234" t="s">
        <v>4</v>
      </c>
      <c r="T49" s="234" t="s">
        <v>4</v>
      </c>
      <c r="U49" s="234" t="s">
        <v>4</v>
      </c>
      <c r="V49" s="234" t="s">
        <v>4</v>
      </c>
    </row>
    <row r="50" spans="1:22" ht="13.5" customHeight="1">
      <c r="A50" s="24"/>
      <c r="B50" s="17" t="s">
        <v>37</v>
      </c>
      <c r="C50" s="283">
        <f>SUM(D50:F50)</f>
        <v>2</v>
      </c>
      <c r="D50" s="248" t="s">
        <v>3</v>
      </c>
      <c r="E50" s="248" t="s">
        <v>3</v>
      </c>
      <c r="F50" s="284">
        <v>2</v>
      </c>
      <c r="G50" s="284">
        <f>SUM(H50:K50)</f>
        <v>211</v>
      </c>
      <c r="H50" s="248" t="s">
        <v>3</v>
      </c>
      <c r="I50" s="248" t="s">
        <v>3</v>
      </c>
      <c r="J50" s="248" t="s">
        <v>3</v>
      </c>
      <c r="K50" s="284">
        <v>211</v>
      </c>
      <c r="L50" s="284">
        <v>1</v>
      </c>
      <c r="M50" s="248" t="s">
        <v>3</v>
      </c>
      <c r="N50" s="284">
        <v>3</v>
      </c>
      <c r="O50" s="284">
        <v>3</v>
      </c>
      <c r="P50" s="236" t="s">
        <v>4</v>
      </c>
      <c r="Q50" s="236" t="s">
        <v>4</v>
      </c>
      <c r="R50" s="236" t="s">
        <v>4</v>
      </c>
      <c r="S50" s="236" t="s">
        <v>4</v>
      </c>
      <c r="T50" s="236" t="s">
        <v>4</v>
      </c>
      <c r="U50" s="236" t="s">
        <v>4</v>
      </c>
      <c r="V50" s="236" t="s">
        <v>4</v>
      </c>
    </row>
    <row r="51" spans="1:22" ht="13.5" customHeight="1">
      <c r="A51" s="24"/>
      <c r="B51" s="17" t="s">
        <v>38</v>
      </c>
      <c r="C51" s="283">
        <f>SUM(D51:F51)</f>
        <v>1</v>
      </c>
      <c r="D51" s="248" t="s">
        <v>3</v>
      </c>
      <c r="E51" s="248" t="s">
        <v>3</v>
      </c>
      <c r="F51" s="284">
        <v>1</v>
      </c>
      <c r="G51" s="284">
        <f>SUM(H51:K51)</f>
        <v>100</v>
      </c>
      <c r="H51" s="248" t="s">
        <v>3</v>
      </c>
      <c r="I51" s="248" t="s">
        <v>3</v>
      </c>
      <c r="J51" s="248" t="s">
        <v>3</v>
      </c>
      <c r="K51" s="284">
        <v>100</v>
      </c>
      <c r="L51" s="284">
        <v>1</v>
      </c>
      <c r="M51" s="248" t="s">
        <v>3</v>
      </c>
      <c r="N51" s="284">
        <v>1</v>
      </c>
      <c r="O51" s="284">
        <v>2</v>
      </c>
      <c r="P51" s="236" t="s">
        <v>4</v>
      </c>
      <c r="Q51" s="236" t="s">
        <v>4</v>
      </c>
      <c r="R51" s="236" t="s">
        <v>4</v>
      </c>
      <c r="S51" s="236" t="s">
        <v>4</v>
      </c>
      <c r="T51" s="236" t="s">
        <v>4</v>
      </c>
      <c r="U51" s="236" t="s">
        <v>4</v>
      </c>
      <c r="V51" s="236" t="s">
        <v>4</v>
      </c>
    </row>
    <row r="52" spans="1:22" ht="13.5" customHeight="1">
      <c r="A52" s="24"/>
      <c r="B52" s="17" t="s">
        <v>39</v>
      </c>
      <c r="C52" s="283">
        <f>SUM(D52:F52)</f>
        <v>1</v>
      </c>
      <c r="D52" s="248" t="s">
        <v>3</v>
      </c>
      <c r="E52" s="248" t="s">
        <v>3</v>
      </c>
      <c r="F52" s="284">
        <v>1</v>
      </c>
      <c r="G52" s="284">
        <f>SUM(H52:K52)</f>
        <v>54</v>
      </c>
      <c r="H52" s="248" t="s">
        <v>3</v>
      </c>
      <c r="I52" s="248" t="s">
        <v>3</v>
      </c>
      <c r="J52" s="248" t="s">
        <v>3</v>
      </c>
      <c r="K52" s="284">
        <v>54</v>
      </c>
      <c r="L52" s="284">
        <v>7</v>
      </c>
      <c r="M52" s="284">
        <v>65</v>
      </c>
      <c r="N52" s="284">
        <v>5</v>
      </c>
      <c r="O52" s="284">
        <v>3</v>
      </c>
      <c r="P52" s="236" t="s">
        <v>4</v>
      </c>
      <c r="Q52" s="236" t="s">
        <v>4</v>
      </c>
      <c r="R52" s="236" t="s">
        <v>4</v>
      </c>
      <c r="S52" s="236" t="s">
        <v>4</v>
      </c>
      <c r="T52" s="236" t="s">
        <v>4</v>
      </c>
      <c r="U52" s="236" t="s">
        <v>4</v>
      </c>
      <c r="V52" s="236" t="s">
        <v>4</v>
      </c>
    </row>
    <row r="53" spans="1:22" ht="13.5" customHeight="1">
      <c r="A53" s="24"/>
      <c r="B53" s="17" t="s">
        <v>40</v>
      </c>
      <c r="C53" s="248" t="s">
        <v>3</v>
      </c>
      <c r="D53" s="248" t="s">
        <v>3</v>
      </c>
      <c r="E53" s="248" t="s">
        <v>3</v>
      </c>
      <c r="F53" s="248" t="s">
        <v>3</v>
      </c>
      <c r="G53" s="248" t="s">
        <v>3</v>
      </c>
      <c r="H53" s="248" t="s">
        <v>3</v>
      </c>
      <c r="I53" s="248" t="s">
        <v>3</v>
      </c>
      <c r="J53" s="248" t="s">
        <v>3</v>
      </c>
      <c r="K53" s="248" t="s">
        <v>3</v>
      </c>
      <c r="L53" s="284">
        <v>4</v>
      </c>
      <c r="M53" s="248" t="s">
        <v>3</v>
      </c>
      <c r="N53" s="284">
        <v>3</v>
      </c>
      <c r="O53" s="284">
        <v>2</v>
      </c>
      <c r="P53" s="236" t="s">
        <v>4</v>
      </c>
      <c r="Q53" s="236" t="s">
        <v>4</v>
      </c>
      <c r="R53" s="236" t="s">
        <v>4</v>
      </c>
      <c r="S53" s="236" t="s">
        <v>4</v>
      </c>
      <c r="T53" s="236" t="s">
        <v>4</v>
      </c>
      <c r="U53" s="236" t="s">
        <v>4</v>
      </c>
      <c r="V53" s="236" t="s">
        <v>4</v>
      </c>
    </row>
    <row r="54" spans="1:22" ht="13.5" customHeight="1">
      <c r="A54" s="24"/>
      <c r="B54" s="17"/>
      <c r="C54" s="283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36"/>
      <c r="Q54" s="236"/>
      <c r="R54" s="236"/>
      <c r="S54" s="236"/>
      <c r="T54" s="236"/>
      <c r="U54" s="236"/>
      <c r="V54" s="236"/>
    </row>
    <row r="55" spans="1:22" s="191" customFormat="1" ht="13.5" customHeight="1">
      <c r="A55" s="348" t="s">
        <v>41</v>
      </c>
      <c r="B55" s="349"/>
      <c r="C55" s="233" t="s">
        <v>3</v>
      </c>
      <c r="D55" s="233" t="s">
        <v>3</v>
      </c>
      <c r="E55" s="233" t="s">
        <v>3</v>
      </c>
      <c r="F55" s="233" t="s">
        <v>3</v>
      </c>
      <c r="G55" s="233" t="s">
        <v>3</v>
      </c>
      <c r="H55" s="233" t="s">
        <v>3</v>
      </c>
      <c r="I55" s="233" t="s">
        <v>3</v>
      </c>
      <c r="J55" s="233" t="s">
        <v>3</v>
      </c>
      <c r="K55" s="233" t="s">
        <v>3</v>
      </c>
      <c r="L55" s="234">
        <f>SUM(L56:L61)</f>
        <v>22</v>
      </c>
      <c r="M55" s="234">
        <f>SUM(M56:M61)</f>
        <v>66</v>
      </c>
      <c r="N55" s="234">
        <f>SUM(N56:N61)</f>
        <v>13</v>
      </c>
      <c r="O55" s="234">
        <f>SUM(O56:O61)</f>
        <v>4</v>
      </c>
      <c r="P55" s="234" t="s">
        <v>4</v>
      </c>
      <c r="Q55" s="234" t="s">
        <v>4</v>
      </c>
      <c r="R55" s="234" t="s">
        <v>4</v>
      </c>
      <c r="S55" s="234" t="s">
        <v>4</v>
      </c>
      <c r="T55" s="234" t="s">
        <v>4</v>
      </c>
      <c r="U55" s="234" t="s">
        <v>4</v>
      </c>
      <c r="V55" s="234" t="s">
        <v>4</v>
      </c>
    </row>
    <row r="56" spans="1:22" ht="13.5" customHeight="1">
      <c r="A56" s="23"/>
      <c r="B56" s="17" t="s">
        <v>42</v>
      </c>
      <c r="C56" s="248" t="s">
        <v>3</v>
      </c>
      <c r="D56" s="248" t="s">
        <v>3</v>
      </c>
      <c r="E56" s="248" t="s">
        <v>3</v>
      </c>
      <c r="F56" s="248" t="s">
        <v>3</v>
      </c>
      <c r="G56" s="248" t="s">
        <v>3</v>
      </c>
      <c r="H56" s="248" t="s">
        <v>3</v>
      </c>
      <c r="I56" s="248" t="s">
        <v>3</v>
      </c>
      <c r="J56" s="248" t="s">
        <v>3</v>
      </c>
      <c r="K56" s="248" t="s">
        <v>3</v>
      </c>
      <c r="L56" s="284">
        <v>1</v>
      </c>
      <c r="M56" s="284">
        <v>19</v>
      </c>
      <c r="N56" s="284">
        <v>2</v>
      </c>
      <c r="O56" s="248" t="s">
        <v>3</v>
      </c>
      <c r="P56" s="236" t="s">
        <v>4</v>
      </c>
      <c r="Q56" s="236" t="s">
        <v>4</v>
      </c>
      <c r="R56" s="236" t="s">
        <v>4</v>
      </c>
      <c r="S56" s="236" t="s">
        <v>4</v>
      </c>
      <c r="T56" s="236" t="s">
        <v>4</v>
      </c>
      <c r="U56" s="236" t="s">
        <v>4</v>
      </c>
      <c r="V56" s="236" t="s">
        <v>4</v>
      </c>
    </row>
    <row r="57" spans="1:22" ht="13.5" customHeight="1">
      <c r="A57" s="23"/>
      <c r="B57" s="17" t="s">
        <v>43</v>
      </c>
      <c r="C57" s="248" t="s">
        <v>3</v>
      </c>
      <c r="D57" s="248" t="s">
        <v>3</v>
      </c>
      <c r="E57" s="248" t="s">
        <v>3</v>
      </c>
      <c r="F57" s="248" t="s">
        <v>3</v>
      </c>
      <c r="G57" s="248" t="s">
        <v>3</v>
      </c>
      <c r="H57" s="248" t="s">
        <v>3</v>
      </c>
      <c r="I57" s="248" t="s">
        <v>3</v>
      </c>
      <c r="J57" s="248" t="s">
        <v>3</v>
      </c>
      <c r="K57" s="248" t="s">
        <v>3</v>
      </c>
      <c r="L57" s="284">
        <v>3</v>
      </c>
      <c r="M57" s="248" t="s">
        <v>3</v>
      </c>
      <c r="N57" s="284">
        <v>2</v>
      </c>
      <c r="O57" s="248" t="s">
        <v>3</v>
      </c>
      <c r="P57" s="236" t="s">
        <v>4</v>
      </c>
      <c r="Q57" s="236" t="s">
        <v>4</v>
      </c>
      <c r="R57" s="236" t="s">
        <v>4</v>
      </c>
      <c r="S57" s="236" t="s">
        <v>4</v>
      </c>
      <c r="T57" s="236" t="s">
        <v>4</v>
      </c>
      <c r="U57" s="236" t="s">
        <v>4</v>
      </c>
      <c r="V57" s="236" t="s">
        <v>4</v>
      </c>
    </row>
    <row r="58" spans="1:22" ht="13.5" customHeight="1">
      <c r="A58" s="23"/>
      <c r="B58" s="17" t="s">
        <v>44</v>
      </c>
      <c r="C58" s="248" t="s">
        <v>3</v>
      </c>
      <c r="D58" s="248" t="s">
        <v>3</v>
      </c>
      <c r="E58" s="248" t="s">
        <v>3</v>
      </c>
      <c r="F58" s="248" t="s">
        <v>3</v>
      </c>
      <c r="G58" s="248" t="s">
        <v>3</v>
      </c>
      <c r="H58" s="248" t="s">
        <v>3</v>
      </c>
      <c r="I58" s="248" t="s">
        <v>3</v>
      </c>
      <c r="J58" s="248" t="s">
        <v>3</v>
      </c>
      <c r="K58" s="248" t="s">
        <v>3</v>
      </c>
      <c r="L58" s="284">
        <v>8</v>
      </c>
      <c r="M58" s="284">
        <v>19</v>
      </c>
      <c r="N58" s="284">
        <v>3</v>
      </c>
      <c r="O58" s="284">
        <v>1</v>
      </c>
      <c r="P58" s="236" t="s">
        <v>4</v>
      </c>
      <c r="Q58" s="236" t="s">
        <v>4</v>
      </c>
      <c r="R58" s="236" t="s">
        <v>4</v>
      </c>
      <c r="S58" s="236" t="s">
        <v>4</v>
      </c>
      <c r="T58" s="236" t="s">
        <v>4</v>
      </c>
      <c r="U58" s="236" t="s">
        <v>4</v>
      </c>
      <c r="V58" s="236" t="s">
        <v>4</v>
      </c>
    </row>
    <row r="59" spans="1:22" ht="13.5" customHeight="1">
      <c r="A59" s="23"/>
      <c r="B59" s="17" t="s">
        <v>45</v>
      </c>
      <c r="C59" s="248" t="s">
        <v>3</v>
      </c>
      <c r="D59" s="248" t="s">
        <v>3</v>
      </c>
      <c r="E59" s="248" t="s">
        <v>3</v>
      </c>
      <c r="F59" s="248" t="s">
        <v>3</v>
      </c>
      <c r="G59" s="248" t="s">
        <v>3</v>
      </c>
      <c r="H59" s="248" t="s">
        <v>3</v>
      </c>
      <c r="I59" s="248" t="s">
        <v>3</v>
      </c>
      <c r="J59" s="248" t="s">
        <v>3</v>
      </c>
      <c r="K59" s="248" t="s">
        <v>3</v>
      </c>
      <c r="L59" s="284">
        <v>5</v>
      </c>
      <c r="M59" s="284">
        <v>28</v>
      </c>
      <c r="N59" s="284">
        <v>3</v>
      </c>
      <c r="O59" s="284">
        <v>1</v>
      </c>
      <c r="P59" s="236" t="s">
        <v>4</v>
      </c>
      <c r="Q59" s="236" t="s">
        <v>4</v>
      </c>
      <c r="R59" s="236" t="s">
        <v>4</v>
      </c>
      <c r="S59" s="236" t="s">
        <v>4</v>
      </c>
      <c r="T59" s="236" t="s">
        <v>4</v>
      </c>
      <c r="U59" s="236" t="s">
        <v>4</v>
      </c>
      <c r="V59" s="236" t="s">
        <v>4</v>
      </c>
    </row>
    <row r="60" spans="1:22" ht="13.5" customHeight="1">
      <c r="A60" s="23"/>
      <c r="B60" s="17" t="s">
        <v>46</v>
      </c>
      <c r="C60" s="248" t="s">
        <v>3</v>
      </c>
      <c r="D60" s="248" t="s">
        <v>3</v>
      </c>
      <c r="E60" s="248" t="s">
        <v>3</v>
      </c>
      <c r="F60" s="248" t="s">
        <v>3</v>
      </c>
      <c r="G60" s="248" t="s">
        <v>3</v>
      </c>
      <c r="H60" s="248" t="s">
        <v>3</v>
      </c>
      <c r="I60" s="248" t="s">
        <v>3</v>
      </c>
      <c r="J60" s="248" t="s">
        <v>3</v>
      </c>
      <c r="K60" s="248" t="s">
        <v>3</v>
      </c>
      <c r="L60" s="284">
        <v>2</v>
      </c>
      <c r="M60" s="248" t="s">
        <v>3</v>
      </c>
      <c r="N60" s="284">
        <v>1</v>
      </c>
      <c r="O60" s="248" t="s">
        <v>3</v>
      </c>
      <c r="P60" s="236" t="s">
        <v>4</v>
      </c>
      <c r="Q60" s="236" t="s">
        <v>4</v>
      </c>
      <c r="R60" s="236" t="s">
        <v>4</v>
      </c>
      <c r="S60" s="236" t="s">
        <v>4</v>
      </c>
      <c r="T60" s="236" t="s">
        <v>4</v>
      </c>
      <c r="U60" s="236" t="s">
        <v>4</v>
      </c>
      <c r="V60" s="236" t="s">
        <v>4</v>
      </c>
    </row>
    <row r="61" spans="1:22" ht="13.5" customHeight="1">
      <c r="A61" s="23"/>
      <c r="B61" s="17" t="s">
        <v>47</v>
      </c>
      <c r="C61" s="248" t="s">
        <v>3</v>
      </c>
      <c r="D61" s="248" t="s">
        <v>3</v>
      </c>
      <c r="E61" s="248" t="s">
        <v>3</v>
      </c>
      <c r="F61" s="248" t="s">
        <v>3</v>
      </c>
      <c r="G61" s="248" t="s">
        <v>3</v>
      </c>
      <c r="H61" s="248" t="s">
        <v>3</v>
      </c>
      <c r="I61" s="248" t="s">
        <v>3</v>
      </c>
      <c r="J61" s="248" t="s">
        <v>3</v>
      </c>
      <c r="K61" s="248" t="s">
        <v>3</v>
      </c>
      <c r="L61" s="284">
        <v>3</v>
      </c>
      <c r="M61" s="248" t="s">
        <v>3</v>
      </c>
      <c r="N61" s="284">
        <v>2</v>
      </c>
      <c r="O61" s="284">
        <v>2</v>
      </c>
      <c r="P61" s="236" t="s">
        <v>4</v>
      </c>
      <c r="Q61" s="236" t="s">
        <v>4</v>
      </c>
      <c r="R61" s="236" t="s">
        <v>4</v>
      </c>
      <c r="S61" s="236" t="s">
        <v>4</v>
      </c>
      <c r="T61" s="236" t="s">
        <v>4</v>
      </c>
      <c r="U61" s="236" t="s">
        <v>4</v>
      </c>
      <c r="V61" s="236" t="s">
        <v>4</v>
      </c>
    </row>
    <row r="62" spans="1:22" ht="13.5" customHeight="1">
      <c r="A62" s="23"/>
      <c r="B62" s="17"/>
      <c r="C62" s="283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36"/>
      <c r="Q62" s="236"/>
      <c r="R62" s="236"/>
      <c r="S62" s="236"/>
      <c r="T62" s="236"/>
      <c r="U62" s="236"/>
      <c r="V62" s="236"/>
    </row>
    <row r="63" spans="1:22" s="191" customFormat="1" ht="13.5" customHeight="1">
      <c r="A63" s="348" t="s">
        <v>48</v>
      </c>
      <c r="B63" s="349"/>
      <c r="C63" s="235">
        <f>SUM(C64:C67)</f>
        <v>4</v>
      </c>
      <c r="D63" s="233" t="s">
        <v>3</v>
      </c>
      <c r="E63" s="233" t="s">
        <v>3</v>
      </c>
      <c r="F63" s="234">
        <f>SUM(F64:F67)</f>
        <v>4</v>
      </c>
      <c r="G63" s="234">
        <f>SUM(G64:G67)</f>
        <v>688</v>
      </c>
      <c r="H63" s="233" t="s">
        <v>3</v>
      </c>
      <c r="I63" s="233" t="s">
        <v>3</v>
      </c>
      <c r="J63" s="233" t="s">
        <v>3</v>
      </c>
      <c r="K63" s="234">
        <f>SUM(K64:K67)</f>
        <v>688</v>
      </c>
      <c r="L63" s="234">
        <f>SUM(L64:L67)</f>
        <v>26</v>
      </c>
      <c r="M63" s="234">
        <f>SUM(M64:M67)</f>
        <v>39</v>
      </c>
      <c r="N63" s="234">
        <f>SUM(N64:N67)</f>
        <v>12</v>
      </c>
      <c r="O63" s="234">
        <f>SUM(O64:O67)</f>
        <v>13</v>
      </c>
      <c r="P63" s="234" t="s">
        <v>4</v>
      </c>
      <c r="Q63" s="234" t="s">
        <v>4</v>
      </c>
      <c r="R63" s="234" t="s">
        <v>4</v>
      </c>
      <c r="S63" s="234" t="s">
        <v>4</v>
      </c>
      <c r="T63" s="234" t="s">
        <v>4</v>
      </c>
      <c r="U63" s="234" t="s">
        <v>4</v>
      </c>
      <c r="V63" s="234" t="s">
        <v>4</v>
      </c>
    </row>
    <row r="64" spans="1:22" ht="13.5" customHeight="1">
      <c r="A64" s="23"/>
      <c r="B64" s="17" t="s">
        <v>49</v>
      </c>
      <c r="C64" s="283">
        <f>SUM(D64:F64)</f>
        <v>2</v>
      </c>
      <c r="D64" s="248" t="s">
        <v>3</v>
      </c>
      <c r="E64" s="248" t="s">
        <v>3</v>
      </c>
      <c r="F64" s="285">
        <v>2</v>
      </c>
      <c r="G64" s="284">
        <f>SUM(H64:K64)</f>
        <v>320</v>
      </c>
      <c r="H64" s="248" t="s">
        <v>3</v>
      </c>
      <c r="I64" s="248" t="s">
        <v>3</v>
      </c>
      <c r="J64" s="248" t="s">
        <v>3</v>
      </c>
      <c r="K64" s="284">
        <v>320</v>
      </c>
      <c r="L64" s="284">
        <v>9</v>
      </c>
      <c r="M64" s="284">
        <v>2</v>
      </c>
      <c r="N64" s="284">
        <v>4</v>
      </c>
      <c r="O64" s="284">
        <v>2</v>
      </c>
      <c r="P64" s="236" t="s">
        <v>4</v>
      </c>
      <c r="Q64" s="236" t="s">
        <v>4</v>
      </c>
      <c r="R64" s="236" t="s">
        <v>4</v>
      </c>
      <c r="S64" s="236" t="s">
        <v>4</v>
      </c>
      <c r="T64" s="236" t="s">
        <v>4</v>
      </c>
      <c r="U64" s="236" t="s">
        <v>4</v>
      </c>
      <c r="V64" s="236" t="s">
        <v>4</v>
      </c>
    </row>
    <row r="65" spans="1:22" ht="13.5" customHeight="1">
      <c r="A65" s="23"/>
      <c r="B65" s="17" t="s">
        <v>50</v>
      </c>
      <c r="C65" s="248" t="s">
        <v>3</v>
      </c>
      <c r="D65" s="248" t="s">
        <v>3</v>
      </c>
      <c r="E65" s="248" t="s">
        <v>3</v>
      </c>
      <c r="F65" s="248" t="s">
        <v>3</v>
      </c>
      <c r="G65" s="248" t="s">
        <v>3</v>
      </c>
      <c r="H65" s="248" t="s">
        <v>3</v>
      </c>
      <c r="I65" s="248" t="s">
        <v>3</v>
      </c>
      <c r="J65" s="248" t="s">
        <v>3</v>
      </c>
      <c r="K65" s="248" t="s">
        <v>3</v>
      </c>
      <c r="L65" s="284">
        <v>9</v>
      </c>
      <c r="M65" s="284">
        <v>35</v>
      </c>
      <c r="N65" s="284">
        <v>3</v>
      </c>
      <c r="O65" s="284">
        <v>3</v>
      </c>
      <c r="P65" s="236" t="s">
        <v>4</v>
      </c>
      <c r="Q65" s="236" t="s">
        <v>4</v>
      </c>
      <c r="R65" s="236" t="s">
        <v>4</v>
      </c>
      <c r="S65" s="236" t="s">
        <v>4</v>
      </c>
      <c r="T65" s="236" t="s">
        <v>4</v>
      </c>
      <c r="U65" s="236" t="s">
        <v>4</v>
      </c>
      <c r="V65" s="236" t="s">
        <v>4</v>
      </c>
    </row>
    <row r="66" spans="1:22" ht="13.5" customHeight="1">
      <c r="A66" s="23"/>
      <c r="B66" s="17" t="s">
        <v>51</v>
      </c>
      <c r="C66" s="283">
        <f>SUM(D66:F66)</f>
        <v>1</v>
      </c>
      <c r="D66" s="248" t="s">
        <v>3</v>
      </c>
      <c r="E66" s="248" t="s">
        <v>3</v>
      </c>
      <c r="F66" s="285">
        <v>1</v>
      </c>
      <c r="G66" s="284">
        <f>SUM(H66:K66)</f>
        <v>188</v>
      </c>
      <c r="H66" s="248" t="s">
        <v>3</v>
      </c>
      <c r="I66" s="248" t="s">
        <v>3</v>
      </c>
      <c r="J66" s="248" t="s">
        <v>3</v>
      </c>
      <c r="K66" s="284">
        <v>188</v>
      </c>
      <c r="L66" s="284">
        <v>6</v>
      </c>
      <c r="M66" s="284">
        <v>2</v>
      </c>
      <c r="N66" s="284">
        <v>4</v>
      </c>
      <c r="O66" s="284">
        <v>8</v>
      </c>
      <c r="P66" s="236" t="s">
        <v>4</v>
      </c>
      <c r="Q66" s="236" t="s">
        <v>4</v>
      </c>
      <c r="R66" s="236" t="s">
        <v>4</v>
      </c>
      <c r="S66" s="236" t="s">
        <v>4</v>
      </c>
      <c r="T66" s="236" t="s">
        <v>4</v>
      </c>
      <c r="U66" s="236" t="s">
        <v>4</v>
      </c>
      <c r="V66" s="236" t="s">
        <v>4</v>
      </c>
    </row>
    <row r="67" spans="1:22" ht="13.5" customHeight="1">
      <c r="A67" s="23"/>
      <c r="B67" s="17" t="s">
        <v>52</v>
      </c>
      <c r="C67" s="283">
        <f>SUM(D67:F67)</f>
        <v>1</v>
      </c>
      <c r="D67" s="248" t="s">
        <v>3</v>
      </c>
      <c r="E67" s="248" t="s">
        <v>3</v>
      </c>
      <c r="F67" s="285">
        <v>1</v>
      </c>
      <c r="G67" s="284">
        <f>SUM(H67:K67)</f>
        <v>180</v>
      </c>
      <c r="H67" s="248" t="s">
        <v>3</v>
      </c>
      <c r="I67" s="248" t="s">
        <v>3</v>
      </c>
      <c r="J67" s="248" t="s">
        <v>3</v>
      </c>
      <c r="K67" s="284">
        <v>180</v>
      </c>
      <c r="L67" s="284">
        <v>2</v>
      </c>
      <c r="M67" s="248" t="s">
        <v>3</v>
      </c>
      <c r="N67" s="284">
        <v>1</v>
      </c>
      <c r="O67" s="248" t="s">
        <v>3</v>
      </c>
      <c r="P67" s="236" t="s">
        <v>4</v>
      </c>
      <c r="Q67" s="236" t="s">
        <v>4</v>
      </c>
      <c r="R67" s="236" t="s">
        <v>4</v>
      </c>
      <c r="S67" s="236" t="s">
        <v>4</v>
      </c>
      <c r="T67" s="236" t="s">
        <v>4</v>
      </c>
      <c r="U67" s="236" t="s">
        <v>4</v>
      </c>
      <c r="V67" s="236" t="s">
        <v>4</v>
      </c>
    </row>
    <row r="68" spans="1:22" ht="13.5" customHeight="1">
      <c r="A68" s="23"/>
      <c r="B68" s="17"/>
      <c r="C68" s="283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36"/>
      <c r="Q68" s="236"/>
      <c r="R68" s="236"/>
      <c r="S68" s="236"/>
      <c r="T68" s="236"/>
      <c r="U68" s="236"/>
      <c r="V68" s="236"/>
    </row>
    <row r="69" spans="1:22" s="191" customFormat="1" ht="13.5" customHeight="1">
      <c r="A69" s="348" t="s">
        <v>53</v>
      </c>
      <c r="B69" s="349"/>
      <c r="C69" s="233" t="s">
        <v>3</v>
      </c>
      <c r="D69" s="233" t="s">
        <v>3</v>
      </c>
      <c r="E69" s="233" t="s">
        <v>3</v>
      </c>
      <c r="F69" s="233" t="s">
        <v>3</v>
      </c>
      <c r="G69" s="233" t="s">
        <v>3</v>
      </c>
      <c r="H69" s="233" t="s">
        <v>3</v>
      </c>
      <c r="I69" s="233" t="s">
        <v>3</v>
      </c>
      <c r="J69" s="233" t="s">
        <v>3</v>
      </c>
      <c r="K69" s="233" t="s">
        <v>3</v>
      </c>
      <c r="L69" s="234">
        <f>SUM(L70)</f>
        <v>3</v>
      </c>
      <c r="M69" s="234">
        <f>SUM(M70)</f>
        <v>16</v>
      </c>
      <c r="N69" s="234">
        <f>SUM(N70)</f>
        <v>2</v>
      </c>
      <c r="O69" s="233" t="s">
        <v>3</v>
      </c>
      <c r="P69" s="234" t="s">
        <v>4</v>
      </c>
      <c r="Q69" s="234" t="s">
        <v>4</v>
      </c>
      <c r="R69" s="234" t="s">
        <v>4</v>
      </c>
      <c r="S69" s="234" t="s">
        <v>4</v>
      </c>
      <c r="T69" s="234" t="s">
        <v>4</v>
      </c>
      <c r="U69" s="234" t="s">
        <v>4</v>
      </c>
      <c r="V69" s="234" t="s">
        <v>4</v>
      </c>
    </row>
    <row r="70" spans="1:22" ht="13.5" customHeight="1">
      <c r="A70" s="26"/>
      <c r="B70" s="27" t="s">
        <v>54</v>
      </c>
      <c r="C70" s="237" t="s">
        <v>312</v>
      </c>
      <c r="D70" s="237" t="s">
        <v>312</v>
      </c>
      <c r="E70" s="237" t="s">
        <v>312</v>
      </c>
      <c r="F70" s="237" t="s">
        <v>312</v>
      </c>
      <c r="G70" s="237" t="s">
        <v>312</v>
      </c>
      <c r="H70" s="237" t="s">
        <v>312</v>
      </c>
      <c r="I70" s="237" t="s">
        <v>312</v>
      </c>
      <c r="J70" s="237" t="s">
        <v>312</v>
      </c>
      <c r="K70" s="237" t="s">
        <v>312</v>
      </c>
      <c r="L70" s="237">
        <v>3</v>
      </c>
      <c r="M70" s="237">
        <v>16</v>
      </c>
      <c r="N70" s="237">
        <v>2</v>
      </c>
      <c r="O70" s="237" t="s">
        <v>312</v>
      </c>
      <c r="P70" s="237" t="s">
        <v>4</v>
      </c>
      <c r="Q70" s="237" t="s">
        <v>4</v>
      </c>
      <c r="R70" s="237" t="s">
        <v>4</v>
      </c>
      <c r="S70" s="237" t="s">
        <v>4</v>
      </c>
      <c r="T70" s="237" t="s">
        <v>4</v>
      </c>
      <c r="U70" s="237" t="s">
        <v>4</v>
      </c>
      <c r="V70" s="237" t="s">
        <v>4</v>
      </c>
    </row>
    <row r="71" spans="1:23" ht="13.5" customHeight="1">
      <c r="A71" s="31" t="s">
        <v>63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</row>
    <row r="72" spans="1:23" ht="13.5" customHeight="1">
      <c r="A72" s="31" t="s">
        <v>64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 spans="1:23" ht="13.5" customHeight="1">
      <c r="A73" s="31" t="s">
        <v>65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</sheetData>
  <sheetProtection/>
  <mergeCells count="39">
    <mergeCell ref="A32:B32"/>
    <mergeCell ref="A17:B17"/>
    <mergeCell ref="A18:B18"/>
    <mergeCell ref="A69:B69"/>
    <mergeCell ref="A42:B42"/>
    <mergeCell ref="A49:B49"/>
    <mergeCell ref="A55:B55"/>
    <mergeCell ref="A63:B63"/>
    <mergeCell ref="A21:B21"/>
    <mergeCell ref="A23:B23"/>
    <mergeCell ref="A26:B26"/>
    <mergeCell ref="A19:B19"/>
    <mergeCell ref="A20:B20"/>
    <mergeCell ref="A8:B8"/>
    <mergeCell ref="A9:B9"/>
    <mergeCell ref="A10:B10"/>
    <mergeCell ref="A11:B11"/>
    <mergeCell ref="A12:B12"/>
    <mergeCell ref="A14:B14"/>
    <mergeCell ref="A15:B15"/>
    <mergeCell ref="V5:V7"/>
    <mergeCell ref="C6:F6"/>
    <mergeCell ref="G6:K6"/>
    <mergeCell ref="L6:L7"/>
    <mergeCell ref="M6:M7"/>
    <mergeCell ref="A16:B16"/>
    <mergeCell ref="S5:S7"/>
    <mergeCell ref="T5:T7"/>
    <mergeCell ref="U5:U7"/>
    <mergeCell ref="A2:V2"/>
    <mergeCell ref="A3:V3"/>
    <mergeCell ref="A5:B7"/>
    <mergeCell ref="C5:K5"/>
    <mergeCell ref="L5:M5"/>
    <mergeCell ref="N5:N7"/>
    <mergeCell ref="O5:O7"/>
    <mergeCell ref="P5:P7"/>
    <mergeCell ref="Q5:Q7"/>
    <mergeCell ref="R5:R7"/>
  </mergeCells>
  <printOptions/>
  <pageMargins left="1.7716535433070868" right="0" top="0.984251968503937" bottom="0.984251968503937" header="0.5118110236220472" footer="0.5118110236220472"/>
  <pageSetup fitToHeight="1" fitToWidth="1" horizontalDpi="300" verticalDpi="3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="75" zoomScaleNormal="75" zoomScalePageLayoutView="0" workbookViewId="0" topLeftCell="A38">
      <selection activeCell="A72" sqref="A72"/>
    </sheetView>
  </sheetViews>
  <sheetFormatPr defaultColWidth="10.59765625" defaultRowHeight="15"/>
  <cols>
    <col min="1" max="1" width="38.59765625" style="33" customWidth="1"/>
    <col min="2" max="6" width="12.59765625" style="33" customWidth="1"/>
    <col min="7" max="7" width="10.59765625" style="33" customWidth="1"/>
    <col min="8" max="8" width="38.59765625" style="33" customWidth="1"/>
    <col min="9" max="13" width="12.59765625" style="33" customWidth="1"/>
    <col min="14" max="16384" width="10.59765625" style="33" customWidth="1"/>
  </cols>
  <sheetData>
    <row r="1" spans="1:13" s="32" customFormat="1" ht="19.5" customHeight="1">
      <c r="A1" s="1" t="s">
        <v>110</v>
      </c>
      <c r="L1" s="3"/>
      <c r="M1" s="3" t="s">
        <v>111</v>
      </c>
    </row>
    <row r="2" spans="1:13" ht="19.5" customHeight="1">
      <c r="A2" s="356" t="s">
        <v>313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2:12" ht="18" customHeight="1" thickBot="1">
      <c r="B3" s="241"/>
      <c r="L3" s="34"/>
    </row>
    <row r="4" spans="1:13" ht="15.75" customHeight="1">
      <c r="A4" s="357" t="s">
        <v>314</v>
      </c>
      <c r="B4" s="360" t="s">
        <v>288</v>
      </c>
      <c r="C4" s="361"/>
      <c r="D4" s="361"/>
      <c r="E4" s="361"/>
      <c r="F4" s="361"/>
      <c r="H4" s="364" t="s">
        <v>314</v>
      </c>
      <c r="I4" s="360" t="s">
        <v>290</v>
      </c>
      <c r="J4" s="361"/>
      <c r="K4" s="361"/>
      <c r="L4" s="361"/>
      <c r="M4" s="361"/>
    </row>
    <row r="5" spans="1:13" ht="15.75" customHeight="1">
      <c r="A5" s="358"/>
      <c r="B5" s="362"/>
      <c r="C5" s="363"/>
      <c r="D5" s="363"/>
      <c r="E5" s="363"/>
      <c r="F5" s="363"/>
      <c r="H5" s="365"/>
      <c r="I5" s="362"/>
      <c r="J5" s="363"/>
      <c r="K5" s="363"/>
      <c r="L5" s="363"/>
      <c r="M5" s="363"/>
    </row>
    <row r="6" spans="1:14" ht="15.75" customHeight="1">
      <c r="A6" s="359"/>
      <c r="B6" s="213" t="s">
        <v>289</v>
      </c>
      <c r="C6" s="238" t="s">
        <v>315</v>
      </c>
      <c r="D6" s="238" t="s">
        <v>316</v>
      </c>
      <c r="E6" s="238" t="s">
        <v>317</v>
      </c>
      <c r="F6" s="239" t="s">
        <v>318</v>
      </c>
      <c r="H6" s="366"/>
      <c r="I6" s="35" t="s">
        <v>289</v>
      </c>
      <c r="J6" s="238" t="s">
        <v>315</v>
      </c>
      <c r="K6" s="238" t="s">
        <v>316</v>
      </c>
      <c r="L6" s="238" t="s">
        <v>317</v>
      </c>
      <c r="M6" s="239" t="s">
        <v>318</v>
      </c>
      <c r="N6" s="47"/>
    </row>
    <row r="7" spans="1:13" ht="15.75" customHeight="1">
      <c r="A7" s="36" t="s">
        <v>66</v>
      </c>
      <c r="B7" s="214">
        <v>9418</v>
      </c>
      <c r="C7" s="37">
        <v>9867</v>
      </c>
      <c r="D7" s="37">
        <v>9391</v>
      </c>
      <c r="E7" s="37">
        <v>9440</v>
      </c>
      <c r="F7" s="37">
        <v>9584</v>
      </c>
      <c r="H7" s="38" t="s">
        <v>66</v>
      </c>
      <c r="I7" s="242">
        <v>800.3</v>
      </c>
      <c r="J7" s="242">
        <v>838.9</v>
      </c>
      <c r="K7" s="242">
        <v>802.6</v>
      </c>
      <c r="L7" s="242">
        <v>805.4</v>
      </c>
      <c r="M7" s="242">
        <v>817.8</v>
      </c>
    </row>
    <row r="8" spans="1:13" ht="15.75" customHeight="1">
      <c r="A8" s="39"/>
      <c r="B8" s="215"/>
      <c r="C8" s="40"/>
      <c r="D8" s="40"/>
      <c r="E8" s="40"/>
      <c r="F8" s="40"/>
      <c r="H8" s="41"/>
      <c r="I8" s="42"/>
      <c r="J8" s="42"/>
      <c r="K8" s="43"/>
      <c r="L8" s="42"/>
      <c r="M8" s="42"/>
    </row>
    <row r="9" spans="1:13" ht="15.75" customHeight="1">
      <c r="A9" s="39" t="s">
        <v>67</v>
      </c>
      <c r="B9" s="216">
        <v>2830</v>
      </c>
      <c r="C9" s="44">
        <v>2880</v>
      </c>
      <c r="D9" s="44">
        <v>2878</v>
      </c>
      <c r="E9" s="44">
        <v>2883</v>
      </c>
      <c r="F9" s="44">
        <v>2983</v>
      </c>
      <c r="H9" s="45" t="s">
        <v>67</v>
      </c>
      <c r="I9" s="243">
        <v>240.5</v>
      </c>
      <c r="J9" s="243">
        <v>244.9</v>
      </c>
      <c r="K9" s="243">
        <v>246</v>
      </c>
      <c r="L9" s="243">
        <v>246</v>
      </c>
      <c r="M9" s="243">
        <v>254.5</v>
      </c>
    </row>
    <row r="10" spans="1:13" ht="15.75" customHeight="1">
      <c r="A10" s="39" t="s">
        <v>68</v>
      </c>
      <c r="B10" s="216">
        <v>1362</v>
      </c>
      <c r="C10" s="44">
        <v>1469</v>
      </c>
      <c r="D10" s="44">
        <v>1496</v>
      </c>
      <c r="E10" s="44">
        <v>1436</v>
      </c>
      <c r="F10" s="44">
        <v>1478</v>
      </c>
      <c r="H10" s="45" t="s">
        <v>68</v>
      </c>
      <c r="I10" s="243">
        <v>115.7</v>
      </c>
      <c r="J10" s="243">
        <v>124.9</v>
      </c>
      <c r="K10" s="243">
        <v>127.9</v>
      </c>
      <c r="L10" s="243">
        <v>122.5</v>
      </c>
      <c r="M10" s="243">
        <v>126.1</v>
      </c>
    </row>
    <row r="11" spans="1:13" ht="15.75" customHeight="1">
      <c r="A11" s="39" t="s">
        <v>69</v>
      </c>
      <c r="B11" s="216">
        <v>1514</v>
      </c>
      <c r="C11" s="44">
        <v>1459</v>
      </c>
      <c r="D11" s="44">
        <v>1294</v>
      </c>
      <c r="E11" s="44">
        <v>1318</v>
      </c>
      <c r="F11" s="44">
        <v>1287</v>
      </c>
      <c r="H11" s="45" t="s">
        <v>69</v>
      </c>
      <c r="I11" s="243">
        <v>128.7</v>
      </c>
      <c r="J11" s="243">
        <v>124</v>
      </c>
      <c r="K11" s="243">
        <v>110.6</v>
      </c>
      <c r="L11" s="243">
        <v>112.4</v>
      </c>
      <c r="M11" s="243">
        <v>109.8</v>
      </c>
    </row>
    <row r="12" spans="1:13" ht="15.75" customHeight="1">
      <c r="A12" s="39" t="s">
        <v>70</v>
      </c>
      <c r="B12" s="216">
        <v>890</v>
      </c>
      <c r="C12" s="44">
        <v>1063</v>
      </c>
      <c r="D12" s="44">
        <v>979</v>
      </c>
      <c r="E12" s="44">
        <v>920</v>
      </c>
      <c r="F12" s="44">
        <v>918</v>
      </c>
      <c r="H12" s="45" t="s">
        <v>70</v>
      </c>
      <c r="I12" s="243">
        <v>75.6</v>
      </c>
      <c r="J12" s="243">
        <v>90.4</v>
      </c>
      <c r="K12" s="243">
        <v>83.7</v>
      </c>
      <c r="L12" s="243">
        <v>78.5</v>
      </c>
      <c r="M12" s="243">
        <v>78.3</v>
      </c>
    </row>
    <row r="13" spans="1:13" ht="15.75" customHeight="1">
      <c r="A13" s="46" t="s">
        <v>71</v>
      </c>
      <c r="B13" s="216">
        <v>413</v>
      </c>
      <c r="C13" s="44">
        <v>462</v>
      </c>
      <c r="D13" s="44">
        <v>442</v>
      </c>
      <c r="E13" s="44">
        <v>426</v>
      </c>
      <c r="F13" s="44">
        <v>419</v>
      </c>
      <c r="H13" s="45" t="s">
        <v>71</v>
      </c>
      <c r="I13" s="243">
        <v>35.1</v>
      </c>
      <c r="J13" s="243">
        <v>39.3</v>
      </c>
      <c r="K13" s="243">
        <v>37.8</v>
      </c>
      <c r="L13" s="243">
        <v>36.3</v>
      </c>
      <c r="M13" s="243">
        <v>35.8</v>
      </c>
    </row>
    <row r="14" spans="1:13" ht="15.75" customHeight="1">
      <c r="A14" s="46"/>
      <c r="B14" s="217"/>
      <c r="C14" s="47"/>
      <c r="D14" s="48"/>
      <c r="E14" s="49"/>
      <c r="F14" s="49"/>
      <c r="H14" s="41"/>
      <c r="I14" s="50"/>
      <c r="J14" s="50"/>
      <c r="K14" s="51"/>
      <c r="L14" s="52"/>
      <c r="M14" s="52"/>
    </row>
    <row r="15" spans="1:13" ht="15.75" customHeight="1">
      <c r="A15" s="39" t="s">
        <v>72</v>
      </c>
      <c r="B15" s="216">
        <v>281</v>
      </c>
      <c r="C15" s="44">
        <v>263</v>
      </c>
      <c r="D15" s="44">
        <v>239</v>
      </c>
      <c r="E15" s="44">
        <v>276</v>
      </c>
      <c r="F15" s="44">
        <v>271</v>
      </c>
      <c r="H15" s="41" t="s">
        <v>72</v>
      </c>
      <c r="I15" s="243">
        <v>23.9</v>
      </c>
      <c r="J15" s="243">
        <v>22.4</v>
      </c>
      <c r="K15" s="243">
        <v>20.4</v>
      </c>
      <c r="L15" s="243">
        <v>23.5</v>
      </c>
      <c r="M15" s="243">
        <v>23.1</v>
      </c>
    </row>
    <row r="16" spans="1:13" ht="15.75" customHeight="1">
      <c r="A16" s="39" t="s">
        <v>73</v>
      </c>
      <c r="B16" s="216">
        <v>205</v>
      </c>
      <c r="C16" s="44">
        <v>254</v>
      </c>
      <c r="D16" s="44">
        <v>199</v>
      </c>
      <c r="E16" s="44">
        <v>230</v>
      </c>
      <c r="F16" s="44">
        <v>226</v>
      </c>
      <c r="H16" s="41" t="s">
        <v>73</v>
      </c>
      <c r="I16" s="243">
        <v>17.4</v>
      </c>
      <c r="J16" s="243">
        <v>21.6</v>
      </c>
      <c r="K16" s="243">
        <v>17</v>
      </c>
      <c r="L16" s="243">
        <v>19.6</v>
      </c>
      <c r="M16" s="243">
        <v>19.3</v>
      </c>
    </row>
    <row r="17" spans="1:13" ht="15.75" customHeight="1">
      <c r="A17" s="39" t="s">
        <v>74</v>
      </c>
      <c r="B17" s="216">
        <v>130</v>
      </c>
      <c r="C17" s="44">
        <v>139</v>
      </c>
      <c r="D17" s="44">
        <v>156</v>
      </c>
      <c r="E17" s="44">
        <v>126</v>
      </c>
      <c r="F17" s="44">
        <v>134</v>
      </c>
      <c r="H17" s="41" t="s">
        <v>74</v>
      </c>
      <c r="I17" s="243">
        <v>11</v>
      </c>
      <c r="J17" s="243">
        <v>11.8</v>
      </c>
      <c r="K17" s="243">
        <v>13.3</v>
      </c>
      <c r="L17" s="243">
        <v>10.7</v>
      </c>
      <c r="M17" s="243">
        <v>11.4</v>
      </c>
    </row>
    <row r="18" spans="1:13" ht="15.75" customHeight="1">
      <c r="A18" s="46" t="s">
        <v>75</v>
      </c>
      <c r="B18" s="216">
        <v>121</v>
      </c>
      <c r="C18" s="44">
        <v>124</v>
      </c>
      <c r="D18" s="44">
        <v>121</v>
      </c>
      <c r="E18" s="44">
        <v>124</v>
      </c>
      <c r="F18" s="44">
        <v>127</v>
      </c>
      <c r="H18" s="41" t="s">
        <v>75</v>
      </c>
      <c r="I18" s="243">
        <v>10.3</v>
      </c>
      <c r="J18" s="243">
        <v>10.5</v>
      </c>
      <c r="K18" s="243">
        <v>10.3</v>
      </c>
      <c r="L18" s="243">
        <v>10.6</v>
      </c>
      <c r="M18" s="243">
        <v>10.8</v>
      </c>
    </row>
    <row r="19" spans="1:13" ht="15.75" customHeight="1">
      <c r="A19" s="39" t="s">
        <v>76</v>
      </c>
      <c r="B19" s="216">
        <v>138</v>
      </c>
      <c r="C19" s="44">
        <v>158</v>
      </c>
      <c r="D19" s="44">
        <v>107</v>
      </c>
      <c r="E19" s="44">
        <v>159</v>
      </c>
      <c r="F19" s="44">
        <v>134</v>
      </c>
      <c r="H19" s="41" t="s">
        <v>76</v>
      </c>
      <c r="I19" s="243">
        <v>11.7</v>
      </c>
      <c r="J19" s="243">
        <v>13.4</v>
      </c>
      <c r="K19" s="243">
        <v>9.1</v>
      </c>
      <c r="L19" s="243">
        <v>13.6</v>
      </c>
      <c r="M19" s="243">
        <v>11.4</v>
      </c>
    </row>
    <row r="20" spans="1:13" ht="15.75" customHeight="1">
      <c r="A20" s="39"/>
      <c r="B20" s="218"/>
      <c r="C20" s="49"/>
      <c r="D20" s="48"/>
      <c r="E20" s="49"/>
      <c r="F20" s="49"/>
      <c r="H20" s="41"/>
      <c r="I20" s="50"/>
      <c r="J20" s="50"/>
      <c r="K20" s="51"/>
      <c r="L20" s="52"/>
      <c r="M20" s="52"/>
    </row>
    <row r="21" spans="1:13" ht="15.75" customHeight="1">
      <c r="A21" s="39" t="s">
        <v>77</v>
      </c>
      <c r="B21" s="216">
        <v>126</v>
      </c>
      <c r="C21" s="44">
        <v>133</v>
      </c>
      <c r="D21" s="44">
        <v>107</v>
      </c>
      <c r="E21" s="44">
        <v>128</v>
      </c>
      <c r="F21" s="44">
        <v>128</v>
      </c>
      <c r="H21" s="41" t="s">
        <v>77</v>
      </c>
      <c r="I21" s="243">
        <v>10.7</v>
      </c>
      <c r="J21" s="243">
        <v>11.3</v>
      </c>
      <c r="K21" s="243">
        <v>9.1</v>
      </c>
      <c r="L21" s="243">
        <v>10.9</v>
      </c>
      <c r="M21" s="243">
        <v>10.9</v>
      </c>
    </row>
    <row r="22" spans="1:13" ht="15.75" customHeight="1">
      <c r="A22" s="39" t="s">
        <v>78</v>
      </c>
      <c r="B22" s="216">
        <v>74</v>
      </c>
      <c r="C22" s="44">
        <v>78</v>
      </c>
      <c r="D22" s="44">
        <v>80</v>
      </c>
      <c r="E22" s="44">
        <v>63</v>
      </c>
      <c r="F22" s="44">
        <v>79</v>
      </c>
      <c r="H22" s="41" t="s">
        <v>78</v>
      </c>
      <c r="I22" s="243">
        <v>6.3</v>
      </c>
      <c r="J22" s="243">
        <v>6.6</v>
      </c>
      <c r="K22" s="243">
        <v>6.8</v>
      </c>
      <c r="L22" s="243">
        <v>5.4</v>
      </c>
      <c r="M22" s="243">
        <v>6.7</v>
      </c>
    </row>
    <row r="23" spans="1:13" ht="15.75" customHeight="1">
      <c r="A23" s="39" t="s">
        <v>79</v>
      </c>
      <c r="B23" s="216">
        <v>61</v>
      </c>
      <c r="C23" s="44">
        <v>71</v>
      </c>
      <c r="D23" s="44">
        <v>74</v>
      </c>
      <c r="E23" s="44">
        <v>86</v>
      </c>
      <c r="F23" s="44">
        <v>65</v>
      </c>
      <c r="H23" s="41" t="s">
        <v>79</v>
      </c>
      <c r="I23" s="243">
        <v>5.2</v>
      </c>
      <c r="J23" s="243">
        <v>6</v>
      </c>
      <c r="K23" s="243">
        <v>6.3</v>
      </c>
      <c r="L23" s="243">
        <v>7.3</v>
      </c>
      <c r="M23" s="243">
        <v>5.5</v>
      </c>
    </row>
    <row r="24" spans="1:13" ht="15.75" customHeight="1">
      <c r="A24" s="39" t="s">
        <v>80</v>
      </c>
      <c r="B24" s="216">
        <v>74</v>
      </c>
      <c r="C24" s="44">
        <v>102</v>
      </c>
      <c r="D24" s="44">
        <v>69</v>
      </c>
      <c r="E24" s="44">
        <v>65</v>
      </c>
      <c r="F24" s="44">
        <v>65</v>
      </c>
      <c r="H24" s="41" t="s">
        <v>80</v>
      </c>
      <c r="I24" s="243">
        <v>6.3</v>
      </c>
      <c r="J24" s="243">
        <v>8.7</v>
      </c>
      <c r="K24" s="243">
        <v>5.9</v>
      </c>
      <c r="L24" s="243">
        <v>5.5</v>
      </c>
      <c r="M24" s="243">
        <v>5.5</v>
      </c>
    </row>
    <row r="25" spans="1:13" ht="15.75" customHeight="1">
      <c r="A25" s="39" t="s">
        <v>81</v>
      </c>
      <c r="B25" s="216">
        <v>42</v>
      </c>
      <c r="C25" s="44">
        <v>41</v>
      </c>
      <c r="D25" s="44">
        <v>59</v>
      </c>
      <c r="E25" s="44">
        <v>38</v>
      </c>
      <c r="F25" s="44">
        <v>43</v>
      </c>
      <c r="H25" s="41" t="s">
        <v>81</v>
      </c>
      <c r="I25" s="243">
        <v>3.6</v>
      </c>
      <c r="J25" s="243">
        <v>3.5</v>
      </c>
      <c r="K25" s="243">
        <v>5</v>
      </c>
      <c r="L25" s="243">
        <v>3.2</v>
      </c>
      <c r="M25" s="243">
        <v>3.7</v>
      </c>
    </row>
    <row r="26" spans="1:13" ht="15.75" customHeight="1">
      <c r="A26" s="39"/>
      <c r="B26" s="218"/>
      <c r="C26" s="49"/>
      <c r="D26" s="48"/>
      <c r="E26" s="49"/>
      <c r="F26" s="49"/>
      <c r="H26" s="41"/>
      <c r="I26" s="52"/>
      <c r="J26" s="52"/>
      <c r="K26" s="51"/>
      <c r="L26" s="52"/>
      <c r="M26" s="52"/>
    </row>
    <row r="27" spans="1:13" ht="15.75" customHeight="1">
      <c r="A27" s="39" t="s">
        <v>82</v>
      </c>
      <c r="B27" s="216">
        <v>80</v>
      </c>
      <c r="C27" s="44">
        <v>68</v>
      </c>
      <c r="D27" s="44">
        <v>57</v>
      </c>
      <c r="E27" s="44">
        <v>56</v>
      </c>
      <c r="F27" s="44">
        <v>50</v>
      </c>
      <c r="H27" s="41" t="s">
        <v>82</v>
      </c>
      <c r="I27" s="243">
        <v>6.8</v>
      </c>
      <c r="J27" s="243">
        <v>5.8</v>
      </c>
      <c r="K27" s="243">
        <v>4.9</v>
      </c>
      <c r="L27" s="243">
        <v>4.8</v>
      </c>
      <c r="M27" s="243">
        <v>4.3</v>
      </c>
    </row>
    <row r="28" spans="1:13" ht="15.75" customHeight="1">
      <c r="A28" s="39" t="s">
        <v>83</v>
      </c>
      <c r="B28" s="216">
        <v>35</v>
      </c>
      <c r="C28" s="44">
        <v>46</v>
      </c>
      <c r="D28" s="44">
        <v>41</v>
      </c>
      <c r="E28" s="44">
        <v>47</v>
      </c>
      <c r="F28" s="44">
        <v>53</v>
      </c>
      <c r="H28" s="41" t="s">
        <v>83</v>
      </c>
      <c r="I28" s="243">
        <v>3</v>
      </c>
      <c r="J28" s="243">
        <v>3.9</v>
      </c>
      <c r="K28" s="243">
        <v>3.5</v>
      </c>
      <c r="L28" s="243">
        <v>4</v>
      </c>
      <c r="M28" s="243">
        <v>4.5</v>
      </c>
    </row>
    <row r="29" spans="1:13" ht="15.75" customHeight="1">
      <c r="A29" s="39" t="s">
        <v>84</v>
      </c>
      <c r="B29" s="216">
        <v>40</v>
      </c>
      <c r="C29" s="44">
        <v>40</v>
      </c>
      <c r="D29" s="44">
        <v>37</v>
      </c>
      <c r="E29" s="44">
        <v>46</v>
      </c>
      <c r="F29" s="44">
        <v>56</v>
      </c>
      <c r="H29" s="41" t="s">
        <v>84</v>
      </c>
      <c r="I29" s="243">
        <v>3.4</v>
      </c>
      <c r="J29" s="243">
        <v>3.4</v>
      </c>
      <c r="K29" s="243">
        <v>3.2</v>
      </c>
      <c r="L29" s="243">
        <v>3.9</v>
      </c>
      <c r="M29" s="243">
        <v>4.8</v>
      </c>
    </row>
    <row r="30" spans="1:13" ht="15.75" customHeight="1">
      <c r="A30" s="39" t="s">
        <v>85</v>
      </c>
      <c r="B30" s="216">
        <v>54</v>
      </c>
      <c r="C30" s="44">
        <v>47</v>
      </c>
      <c r="D30" s="44">
        <v>36</v>
      </c>
      <c r="E30" s="44">
        <v>43</v>
      </c>
      <c r="F30" s="44">
        <v>43</v>
      </c>
      <c r="H30" s="41" t="s">
        <v>85</v>
      </c>
      <c r="I30" s="243">
        <v>4.6</v>
      </c>
      <c r="J30" s="243">
        <v>4</v>
      </c>
      <c r="K30" s="243">
        <v>3.1</v>
      </c>
      <c r="L30" s="243">
        <v>3.7</v>
      </c>
      <c r="M30" s="243">
        <v>3.7</v>
      </c>
    </row>
    <row r="31" spans="1:13" ht="15.75" customHeight="1">
      <c r="A31" s="39" t="s">
        <v>86</v>
      </c>
      <c r="B31" s="216">
        <v>42</v>
      </c>
      <c r="C31" s="44">
        <v>26</v>
      </c>
      <c r="D31" s="44">
        <v>36</v>
      </c>
      <c r="E31" s="44">
        <v>38</v>
      </c>
      <c r="F31" s="44">
        <v>44</v>
      </c>
      <c r="H31" s="41" t="s">
        <v>86</v>
      </c>
      <c r="I31" s="243">
        <v>3.6</v>
      </c>
      <c r="J31" s="243">
        <v>2.2</v>
      </c>
      <c r="K31" s="243">
        <v>3.1</v>
      </c>
      <c r="L31" s="243">
        <v>3.2</v>
      </c>
      <c r="M31" s="243">
        <v>3.8</v>
      </c>
    </row>
    <row r="32" spans="1:13" ht="15.75" customHeight="1">
      <c r="A32" s="39"/>
      <c r="B32" s="218"/>
      <c r="C32" s="49"/>
      <c r="D32" s="48"/>
      <c r="E32" s="49"/>
      <c r="F32" s="49"/>
      <c r="H32" s="41"/>
      <c r="I32" s="52"/>
      <c r="J32" s="52"/>
      <c r="K32" s="51"/>
      <c r="L32" s="52"/>
      <c r="M32" s="52"/>
    </row>
    <row r="33" spans="1:13" ht="15.75" customHeight="1">
      <c r="A33" s="46" t="s">
        <v>87</v>
      </c>
      <c r="B33" s="216">
        <v>50</v>
      </c>
      <c r="C33" s="44">
        <v>41</v>
      </c>
      <c r="D33" s="44">
        <v>31</v>
      </c>
      <c r="E33" s="44">
        <v>31</v>
      </c>
      <c r="F33" s="44">
        <v>27</v>
      </c>
      <c r="H33" s="41" t="s">
        <v>87</v>
      </c>
      <c r="I33" s="243">
        <v>4.2</v>
      </c>
      <c r="J33" s="243">
        <v>3.5</v>
      </c>
      <c r="K33" s="243">
        <v>2.6</v>
      </c>
      <c r="L33" s="243">
        <v>2.6</v>
      </c>
      <c r="M33" s="243">
        <v>2.3</v>
      </c>
    </row>
    <row r="34" spans="1:13" ht="15.75" customHeight="1">
      <c r="A34" s="39" t="s">
        <v>88</v>
      </c>
      <c r="B34" s="216">
        <v>42</v>
      </c>
      <c r="C34" s="44">
        <v>26</v>
      </c>
      <c r="D34" s="44">
        <v>28</v>
      </c>
      <c r="E34" s="44">
        <v>28</v>
      </c>
      <c r="F34" s="44">
        <v>21</v>
      </c>
      <c r="H34" s="41" t="s">
        <v>88</v>
      </c>
      <c r="I34" s="243">
        <v>3.6</v>
      </c>
      <c r="J34" s="243">
        <v>2.2</v>
      </c>
      <c r="K34" s="243">
        <v>2.4</v>
      </c>
      <c r="L34" s="243">
        <v>2.4</v>
      </c>
      <c r="M34" s="243">
        <v>1.8</v>
      </c>
    </row>
    <row r="35" spans="1:13" ht="15.75" customHeight="1">
      <c r="A35" s="39" t="s">
        <v>89</v>
      </c>
      <c r="B35" s="216">
        <v>29</v>
      </c>
      <c r="C35" s="44">
        <v>37</v>
      </c>
      <c r="D35" s="44">
        <v>27</v>
      </c>
      <c r="E35" s="44">
        <v>36</v>
      </c>
      <c r="F35" s="44">
        <v>31</v>
      </c>
      <c r="H35" s="41" t="s">
        <v>89</v>
      </c>
      <c r="I35" s="243">
        <v>2.5</v>
      </c>
      <c r="J35" s="243">
        <v>3.1</v>
      </c>
      <c r="K35" s="243">
        <v>2.3</v>
      </c>
      <c r="L35" s="243">
        <v>3.1</v>
      </c>
      <c r="M35" s="243">
        <v>2.6</v>
      </c>
    </row>
    <row r="36" spans="1:13" ht="15.75" customHeight="1">
      <c r="A36" s="46" t="s">
        <v>90</v>
      </c>
      <c r="B36" s="216">
        <v>31</v>
      </c>
      <c r="C36" s="44">
        <v>23</v>
      </c>
      <c r="D36" s="44">
        <v>25</v>
      </c>
      <c r="E36" s="44">
        <v>26</v>
      </c>
      <c r="F36" s="44">
        <v>29</v>
      </c>
      <c r="H36" s="41" t="s">
        <v>90</v>
      </c>
      <c r="I36" s="243">
        <v>2.6</v>
      </c>
      <c r="J36" s="243">
        <v>2</v>
      </c>
      <c r="K36" s="243">
        <v>2.1</v>
      </c>
      <c r="L36" s="243">
        <v>2.2</v>
      </c>
      <c r="M36" s="243">
        <v>2.5</v>
      </c>
    </row>
    <row r="37" spans="1:13" ht="15.75" customHeight="1">
      <c r="A37" s="39" t="s">
        <v>91</v>
      </c>
      <c r="B37" s="216">
        <v>22</v>
      </c>
      <c r="C37" s="44">
        <v>25</v>
      </c>
      <c r="D37" s="44">
        <v>23</v>
      </c>
      <c r="E37" s="44">
        <v>28</v>
      </c>
      <c r="F37" s="44">
        <v>21</v>
      </c>
      <c r="H37" s="41" t="s">
        <v>91</v>
      </c>
      <c r="I37" s="243">
        <v>1.9</v>
      </c>
      <c r="J37" s="243">
        <v>2.1</v>
      </c>
      <c r="K37" s="243">
        <v>2</v>
      </c>
      <c r="L37" s="243">
        <v>2.4</v>
      </c>
      <c r="M37" s="243">
        <v>1.8</v>
      </c>
    </row>
    <row r="38" spans="1:13" ht="15.75" customHeight="1">
      <c r="A38" s="39"/>
      <c r="B38" s="218"/>
      <c r="C38" s="49"/>
      <c r="D38" s="48"/>
      <c r="E38" s="49"/>
      <c r="F38" s="49"/>
      <c r="H38" s="41"/>
      <c r="I38" s="52"/>
      <c r="J38" s="52"/>
      <c r="K38" s="51"/>
      <c r="L38" s="52"/>
      <c r="M38" s="52"/>
    </row>
    <row r="39" spans="1:13" ht="15.75" customHeight="1">
      <c r="A39" s="39" t="s">
        <v>92</v>
      </c>
      <c r="B39" s="216">
        <v>18</v>
      </c>
      <c r="C39" s="44">
        <v>18</v>
      </c>
      <c r="D39" s="44">
        <v>16</v>
      </c>
      <c r="E39" s="44">
        <v>17</v>
      </c>
      <c r="F39" s="44">
        <v>10</v>
      </c>
      <c r="H39" s="41" t="s">
        <v>92</v>
      </c>
      <c r="I39" s="243">
        <v>1.5</v>
      </c>
      <c r="J39" s="243">
        <v>1.5</v>
      </c>
      <c r="K39" s="243">
        <v>1.4</v>
      </c>
      <c r="L39" s="243">
        <v>1.5</v>
      </c>
      <c r="M39" s="243">
        <v>0.9</v>
      </c>
    </row>
    <row r="40" spans="1:13" ht="15.75" customHeight="1">
      <c r="A40" s="39" t="s">
        <v>93</v>
      </c>
      <c r="B40" s="216">
        <v>15</v>
      </c>
      <c r="C40" s="44">
        <v>15</v>
      </c>
      <c r="D40" s="44">
        <v>15</v>
      </c>
      <c r="E40" s="44">
        <v>12</v>
      </c>
      <c r="F40" s="44">
        <v>14</v>
      </c>
      <c r="H40" s="41" t="s">
        <v>93</v>
      </c>
      <c r="I40" s="243">
        <v>1.3</v>
      </c>
      <c r="J40" s="243">
        <v>1.3</v>
      </c>
      <c r="K40" s="243">
        <v>1.3</v>
      </c>
      <c r="L40" s="243">
        <v>1</v>
      </c>
      <c r="M40" s="243">
        <v>1.2</v>
      </c>
    </row>
    <row r="41" spans="1:13" ht="15.75" customHeight="1">
      <c r="A41" s="39" t="s">
        <v>94</v>
      </c>
      <c r="B41" s="216">
        <v>13</v>
      </c>
      <c r="C41" s="44">
        <v>8</v>
      </c>
      <c r="D41" s="44">
        <v>12</v>
      </c>
      <c r="E41" s="44">
        <v>16</v>
      </c>
      <c r="F41" s="44">
        <v>11</v>
      </c>
      <c r="H41" s="41" t="s">
        <v>94</v>
      </c>
      <c r="I41" s="243">
        <v>1.1</v>
      </c>
      <c r="J41" s="243">
        <v>0.7</v>
      </c>
      <c r="K41" s="243">
        <v>1</v>
      </c>
      <c r="L41" s="243">
        <v>1.4</v>
      </c>
      <c r="M41" s="243">
        <v>0.9</v>
      </c>
    </row>
    <row r="42" spans="1:13" ht="15.75" customHeight="1">
      <c r="A42" s="39" t="s">
        <v>95</v>
      </c>
      <c r="B42" s="216">
        <v>3</v>
      </c>
      <c r="C42" s="44">
        <v>9</v>
      </c>
      <c r="D42" s="44">
        <v>8</v>
      </c>
      <c r="E42" s="44">
        <v>16</v>
      </c>
      <c r="F42" s="44">
        <v>18</v>
      </c>
      <c r="H42" s="41" t="s">
        <v>95</v>
      </c>
      <c r="I42" s="243">
        <v>0.3</v>
      </c>
      <c r="J42" s="243">
        <v>0.8</v>
      </c>
      <c r="K42" s="243">
        <v>0.7</v>
      </c>
      <c r="L42" s="243">
        <v>1.4</v>
      </c>
      <c r="M42" s="243">
        <v>1.5</v>
      </c>
    </row>
    <row r="43" spans="1:13" ht="15.75" customHeight="1">
      <c r="A43" s="39" t="s">
        <v>96</v>
      </c>
      <c r="B43" s="216">
        <v>3</v>
      </c>
      <c r="C43" s="44">
        <v>2</v>
      </c>
      <c r="D43" s="44">
        <v>7</v>
      </c>
      <c r="E43" s="44">
        <v>1</v>
      </c>
      <c r="F43" s="44">
        <v>1</v>
      </c>
      <c r="H43" s="41" t="s">
        <v>96</v>
      </c>
      <c r="I43" s="243">
        <v>0.3</v>
      </c>
      <c r="J43" s="243">
        <v>0.2</v>
      </c>
      <c r="K43" s="243">
        <v>0.6</v>
      </c>
      <c r="L43" s="243">
        <v>0.1</v>
      </c>
      <c r="M43" s="243">
        <v>0.1</v>
      </c>
    </row>
    <row r="44" spans="1:13" ht="15.75" customHeight="1">
      <c r="A44" s="39"/>
      <c r="B44" s="218"/>
      <c r="C44" s="49"/>
      <c r="D44" s="48"/>
      <c r="E44" s="49"/>
      <c r="F44" s="49"/>
      <c r="H44" s="41"/>
      <c r="I44" s="52"/>
      <c r="J44" s="52"/>
      <c r="K44" s="51"/>
      <c r="L44" s="52"/>
      <c r="M44" s="52"/>
    </row>
    <row r="45" spans="1:13" ht="15.75" customHeight="1">
      <c r="A45" s="39" t="s">
        <v>97</v>
      </c>
      <c r="B45" s="216">
        <v>14</v>
      </c>
      <c r="C45" s="44">
        <v>16</v>
      </c>
      <c r="D45" s="44">
        <v>6</v>
      </c>
      <c r="E45" s="44">
        <v>12</v>
      </c>
      <c r="F45" s="44">
        <v>20</v>
      </c>
      <c r="H45" s="41" t="s">
        <v>97</v>
      </c>
      <c r="I45" s="243">
        <v>1.2</v>
      </c>
      <c r="J45" s="243">
        <v>1.4</v>
      </c>
      <c r="K45" s="243">
        <v>0.5</v>
      </c>
      <c r="L45" s="243">
        <v>1</v>
      </c>
      <c r="M45" s="243">
        <v>1.7</v>
      </c>
    </row>
    <row r="46" spans="1:13" ht="15.75" customHeight="1">
      <c r="A46" s="39" t="s">
        <v>98</v>
      </c>
      <c r="B46" s="216">
        <v>4</v>
      </c>
      <c r="C46" s="44">
        <v>13</v>
      </c>
      <c r="D46" s="44">
        <v>6</v>
      </c>
      <c r="E46" s="44">
        <v>8</v>
      </c>
      <c r="F46" s="44">
        <v>13</v>
      </c>
      <c r="H46" s="41" t="s">
        <v>98</v>
      </c>
      <c r="I46" s="243">
        <v>0.3</v>
      </c>
      <c r="J46" s="243">
        <v>1.1</v>
      </c>
      <c r="K46" s="243">
        <v>0.5</v>
      </c>
      <c r="L46" s="243">
        <v>0.7</v>
      </c>
      <c r="M46" s="243">
        <v>1.1</v>
      </c>
    </row>
    <row r="47" spans="1:13" ht="15.75" customHeight="1">
      <c r="A47" s="46" t="s">
        <v>99</v>
      </c>
      <c r="B47" s="216">
        <v>14</v>
      </c>
      <c r="C47" s="44">
        <v>10</v>
      </c>
      <c r="D47" s="44">
        <v>6</v>
      </c>
      <c r="E47" s="44">
        <v>6</v>
      </c>
      <c r="F47" s="44">
        <v>7</v>
      </c>
      <c r="H47" s="41" t="s">
        <v>99</v>
      </c>
      <c r="I47" s="243">
        <v>1.2</v>
      </c>
      <c r="J47" s="243">
        <v>0.9</v>
      </c>
      <c r="K47" s="243">
        <v>0.5</v>
      </c>
      <c r="L47" s="243">
        <v>0.5</v>
      </c>
      <c r="M47" s="243">
        <v>0.6</v>
      </c>
    </row>
    <row r="48" spans="1:13" ht="15.75" customHeight="1">
      <c r="A48" s="39" t="s">
        <v>100</v>
      </c>
      <c r="B48" s="216">
        <v>3</v>
      </c>
      <c r="C48" s="44">
        <v>5</v>
      </c>
      <c r="D48" s="44">
        <v>3</v>
      </c>
      <c r="E48" s="44">
        <v>3</v>
      </c>
      <c r="F48" s="44">
        <v>2</v>
      </c>
      <c r="H48" s="41" t="s">
        <v>100</v>
      </c>
      <c r="I48" s="243">
        <v>0.3</v>
      </c>
      <c r="J48" s="243">
        <v>0.4</v>
      </c>
      <c r="K48" s="243">
        <v>0.3</v>
      </c>
      <c r="L48" s="243">
        <v>0.3</v>
      </c>
      <c r="M48" s="243">
        <v>0.2</v>
      </c>
    </row>
    <row r="49" spans="1:13" ht="15.75" customHeight="1">
      <c r="A49" s="39" t="s">
        <v>112</v>
      </c>
      <c r="B49" s="216">
        <v>3</v>
      </c>
      <c r="C49" s="44">
        <v>5</v>
      </c>
      <c r="D49" s="44">
        <v>2</v>
      </c>
      <c r="E49" s="44">
        <v>4</v>
      </c>
      <c r="F49" s="44">
        <v>1</v>
      </c>
      <c r="H49" s="41" t="s">
        <v>101</v>
      </c>
      <c r="I49" s="243">
        <v>0.3</v>
      </c>
      <c r="J49" s="243">
        <v>0.4</v>
      </c>
      <c r="K49" s="243">
        <v>0.2</v>
      </c>
      <c r="L49" s="243">
        <v>0.3</v>
      </c>
      <c r="M49" s="243">
        <v>0.1</v>
      </c>
    </row>
    <row r="50" spans="1:13" ht="15.75" customHeight="1">
      <c r="A50" s="39"/>
      <c r="B50" s="218"/>
      <c r="C50" s="49"/>
      <c r="D50" s="48"/>
      <c r="E50" s="49"/>
      <c r="F50" s="49"/>
      <c r="H50" s="41"/>
      <c r="I50" s="52"/>
      <c r="J50" s="52"/>
      <c r="K50" s="51"/>
      <c r="L50" s="52"/>
      <c r="M50" s="52"/>
    </row>
    <row r="51" spans="1:13" ht="15.75" customHeight="1">
      <c r="A51" s="39" t="s">
        <v>102</v>
      </c>
      <c r="B51" s="216" t="s">
        <v>3</v>
      </c>
      <c r="C51" s="44">
        <v>4</v>
      </c>
      <c r="D51" s="44">
        <v>2</v>
      </c>
      <c r="E51" s="44">
        <v>1</v>
      </c>
      <c r="F51" s="44">
        <v>8</v>
      </c>
      <c r="H51" s="41" t="s">
        <v>102</v>
      </c>
      <c r="I51" s="243" t="s">
        <v>3</v>
      </c>
      <c r="J51" s="243">
        <v>0.3</v>
      </c>
      <c r="K51" s="243">
        <v>0.2</v>
      </c>
      <c r="L51" s="243">
        <v>0.1</v>
      </c>
      <c r="M51" s="243">
        <v>0.7</v>
      </c>
    </row>
    <row r="52" spans="1:13" ht="15.75" customHeight="1">
      <c r="A52" s="46" t="s">
        <v>103</v>
      </c>
      <c r="B52" s="216">
        <v>1</v>
      </c>
      <c r="C52" s="44">
        <v>1</v>
      </c>
      <c r="D52" s="44">
        <v>1</v>
      </c>
      <c r="E52" s="44" t="s">
        <v>3</v>
      </c>
      <c r="F52" s="44" t="s">
        <v>3</v>
      </c>
      <c r="H52" s="41" t="s">
        <v>113</v>
      </c>
      <c r="I52" s="243">
        <v>0.1</v>
      </c>
      <c r="J52" s="243">
        <v>0.1</v>
      </c>
      <c r="K52" s="243">
        <v>0.1</v>
      </c>
      <c r="L52" s="243" t="s">
        <v>3</v>
      </c>
      <c r="M52" s="243" t="s">
        <v>3</v>
      </c>
    </row>
    <row r="53" spans="1:13" ht="15.75" customHeight="1">
      <c r="A53" s="39" t="s">
        <v>104</v>
      </c>
      <c r="B53" s="216" t="s">
        <v>3</v>
      </c>
      <c r="C53" s="44" t="s">
        <v>3</v>
      </c>
      <c r="D53" s="44" t="s">
        <v>3</v>
      </c>
      <c r="E53" s="44" t="s">
        <v>3</v>
      </c>
      <c r="F53" s="44" t="s">
        <v>3</v>
      </c>
      <c r="H53" s="41" t="s">
        <v>104</v>
      </c>
      <c r="I53" s="243" t="s">
        <v>3</v>
      </c>
      <c r="J53" s="243" t="s">
        <v>3</v>
      </c>
      <c r="K53" s="243" t="s">
        <v>3</v>
      </c>
      <c r="L53" s="243" t="s">
        <v>3</v>
      </c>
      <c r="M53" s="243" t="s">
        <v>3</v>
      </c>
    </row>
    <row r="54" spans="1:13" ht="15.75" customHeight="1">
      <c r="A54" s="39" t="s">
        <v>114</v>
      </c>
      <c r="B54" s="216" t="s">
        <v>3</v>
      </c>
      <c r="C54" s="44" t="s">
        <v>3</v>
      </c>
      <c r="D54" s="44" t="s">
        <v>3</v>
      </c>
      <c r="E54" s="44" t="s">
        <v>3</v>
      </c>
      <c r="F54" s="44" t="s">
        <v>3</v>
      </c>
      <c r="H54" s="41" t="s">
        <v>114</v>
      </c>
      <c r="I54" s="243" t="s">
        <v>3</v>
      </c>
      <c r="J54" s="243" t="s">
        <v>3</v>
      </c>
      <c r="K54" s="243" t="s">
        <v>3</v>
      </c>
      <c r="L54" s="243" t="s">
        <v>3</v>
      </c>
      <c r="M54" s="243" t="s">
        <v>3</v>
      </c>
    </row>
    <row r="55" spans="1:13" ht="15.75" customHeight="1">
      <c r="A55" s="39" t="s">
        <v>105</v>
      </c>
      <c r="B55" s="216" t="s">
        <v>3</v>
      </c>
      <c r="C55" s="44" t="s">
        <v>3</v>
      </c>
      <c r="D55" s="44" t="s">
        <v>3</v>
      </c>
      <c r="E55" s="44">
        <v>1</v>
      </c>
      <c r="F55" s="44">
        <v>1</v>
      </c>
      <c r="H55" s="41" t="s">
        <v>105</v>
      </c>
      <c r="I55" s="243" t="s">
        <v>3</v>
      </c>
      <c r="J55" s="243" t="s">
        <v>3</v>
      </c>
      <c r="K55" s="243" t="s">
        <v>3</v>
      </c>
      <c r="L55" s="243">
        <v>0.1</v>
      </c>
      <c r="M55" s="243">
        <v>0.1</v>
      </c>
    </row>
    <row r="56" spans="1:13" ht="15.75" customHeight="1">
      <c r="A56" s="39"/>
      <c r="B56" s="219"/>
      <c r="C56" s="42"/>
      <c r="D56" s="48"/>
      <c r="E56" s="42"/>
      <c r="F56" s="42"/>
      <c r="H56" s="41"/>
      <c r="I56" s="50"/>
      <c r="J56" s="50"/>
      <c r="K56" s="53"/>
      <c r="L56" s="42"/>
      <c r="M56" s="42"/>
    </row>
    <row r="57" spans="1:13" ht="15.75" customHeight="1">
      <c r="A57" s="47"/>
      <c r="B57" s="217"/>
      <c r="C57" s="47"/>
      <c r="D57" s="54"/>
      <c r="E57" s="47"/>
      <c r="F57" s="47"/>
      <c r="H57" s="55"/>
      <c r="I57" s="50"/>
      <c r="J57" s="50"/>
      <c r="K57" s="56"/>
      <c r="L57" s="47"/>
      <c r="M57" s="47"/>
    </row>
    <row r="58" spans="1:13" ht="15.75" customHeight="1">
      <c r="A58" s="57" t="s">
        <v>115</v>
      </c>
      <c r="B58" s="219"/>
      <c r="C58" s="42"/>
      <c r="D58" s="58"/>
      <c r="E58" s="42"/>
      <c r="F58" s="42"/>
      <c r="H58" s="59" t="s">
        <v>116</v>
      </c>
      <c r="I58" s="42"/>
      <c r="J58" s="42"/>
      <c r="K58" s="53"/>
      <c r="L58" s="42"/>
      <c r="M58" s="42"/>
    </row>
    <row r="59" spans="1:13" ht="15.75" customHeight="1">
      <c r="A59" s="39" t="s">
        <v>106</v>
      </c>
      <c r="B59" s="216">
        <v>29</v>
      </c>
      <c r="C59" s="44">
        <v>20</v>
      </c>
      <c r="D59" s="44">
        <v>22</v>
      </c>
      <c r="E59" s="44">
        <v>24</v>
      </c>
      <c r="F59" s="44">
        <v>25</v>
      </c>
      <c r="H59" s="41" t="s">
        <v>106</v>
      </c>
      <c r="I59" s="243">
        <v>2.5</v>
      </c>
      <c r="J59" s="243">
        <v>1.7</v>
      </c>
      <c r="K59" s="243">
        <v>1.9</v>
      </c>
      <c r="L59" s="243">
        <v>2</v>
      </c>
      <c r="M59" s="243">
        <v>2.1</v>
      </c>
    </row>
    <row r="60" spans="1:13" ht="15.75" customHeight="1">
      <c r="A60" s="39" t="s">
        <v>107</v>
      </c>
      <c r="B60" s="216">
        <v>549</v>
      </c>
      <c r="C60" s="44">
        <v>534</v>
      </c>
      <c r="D60" s="44">
        <v>531</v>
      </c>
      <c r="E60" s="44">
        <v>560</v>
      </c>
      <c r="F60" s="44">
        <v>510</v>
      </c>
      <c r="H60" s="41" t="s">
        <v>107</v>
      </c>
      <c r="I60" s="243">
        <v>46.7</v>
      </c>
      <c r="J60" s="243">
        <v>45.4</v>
      </c>
      <c r="K60" s="243">
        <v>45.4</v>
      </c>
      <c r="L60" s="243">
        <v>47.8</v>
      </c>
      <c r="M60" s="243">
        <v>43.5</v>
      </c>
    </row>
    <row r="61" spans="1:13" ht="15.75" customHeight="1">
      <c r="A61" s="39" t="s">
        <v>108</v>
      </c>
      <c r="B61" s="216">
        <v>551</v>
      </c>
      <c r="C61" s="44">
        <v>513</v>
      </c>
      <c r="D61" s="44">
        <v>518</v>
      </c>
      <c r="E61" s="44">
        <v>534</v>
      </c>
      <c r="F61" s="44">
        <v>571</v>
      </c>
      <c r="H61" s="41" t="s">
        <v>108</v>
      </c>
      <c r="I61" s="243">
        <v>46.8</v>
      </c>
      <c r="J61" s="243">
        <v>43.6</v>
      </c>
      <c r="K61" s="243">
        <v>44.3</v>
      </c>
      <c r="L61" s="243">
        <v>45.6</v>
      </c>
      <c r="M61" s="243">
        <v>48.7</v>
      </c>
    </row>
    <row r="62" spans="1:13" ht="15.75" customHeight="1">
      <c r="A62" s="39" t="s">
        <v>70</v>
      </c>
      <c r="B62" s="216">
        <v>890</v>
      </c>
      <c r="C62" s="44">
        <v>1063</v>
      </c>
      <c r="D62" s="44">
        <v>979</v>
      </c>
      <c r="E62" s="44">
        <v>920</v>
      </c>
      <c r="F62" s="44">
        <v>918</v>
      </c>
      <c r="H62" s="41" t="s">
        <v>70</v>
      </c>
      <c r="I62" s="243">
        <v>75.6</v>
      </c>
      <c r="J62" s="243">
        <v>90.4</v>
      </c>
      <c r="K62" s="243">
        <v>83.7</v>
      </c>
      <c r="L62" s="243">
        <v>78.5</v>
      </c>
      <c r="M62" s="243">
        <v>78.3</v>
      </c>
    </row>
    <row r="63" spans="1:13" ht="15.75" customHeight="1">
      <c r="A63" s="60" t="s">
        <v>109</v>
      </c>
      <c r="B63" s="220">
        <v>147</v>
      </c>
      <c r="C63" s="44">
        <v>140</v>
      </c>
      <c r="D63" s="44">
        <v>130</v>
      </c>
      <c r="E63" s="44">
        <v>140</v>
      </c>
      <c r="F63" s="44">
        <v>115</v>
      </c>
      <c r="G63" s="47"/>
      <c r="H63" s="41" t="s">
        <v>109</v>
      </c>
      <c r="I63" s="243">
        <v>12.5</v>
      </c>
      <c r="J63" s="243">
        <v>11.9</v>
      </c>
      <c r="K63" s="243">
        <v>11.1</v>
      </c>
      <c r="L63" s="243">
        <v>11.9</v>
      </c>
      <c r="M63" s="243">
        <v>9.8</v>
      </c>
    </row>
    <row r="64" spans="1:13" ht="15" customHeight="1">
      <c r="A64" s="240" t="s">
        <v>117</v>
      </c>
      <c r="B64" s="61"/>
      <c r="C64" s="61"/>
      <c r="D64" s="61"/>
      <c r="E64" s="61"/>
      <c r="F64" s="61"/>
      <c r="G64" s="47"/>
      <c r="H64" s="61"/>
      <c r="I64" s="61"/>
      <c r="J64" s="61"/>
      <c r="K64" s="61"/>
      <c r="L64" s="61"/>
      <c r="M64" s="61"/>
    </row>
    <row r="65" spans="1:13" ht="15" customHeight="1">
      <c r="A65" s="33" t="s">
        <v>118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</sheetData>
  <sheetProtection/>
  <mergeCells count="5">
    <mergeCell ref="A2:M2"/>
    <mergeCell ref="A4:A6"/>
    <mergeCell ref="B4:F5"/>
    <mergeCell ref="H4:H6"/>
    <mergeCell ref="I4:M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zoomScale="75" zoomScaleNormal="75" zoomScalePageLayoutView="0" workbookViewId="0" topLeftCell="A52">
      <selection activeCell="A84" sqref="A84"/>
    </sheetView>
  </sheetViews>
  <sheetFormatPr defaultColWidth="10.59765625" defaultRowHeight="15"/>
  <cols>
    <col min="1" max="1" width="12.09765625" style="31" customWidth="1"/>
    <col min="2" max="2" width="10.59765625" style="31" customWidth="1"/>
    <col min="3" max="3" width="9.19921875" style="31" customWidth="1"/>
    <col min="4" max="5" width="8.59765625" style="31" customWidth="1"/>
    <col min="6" max="6" width="10.09765625" style="31" customWidth="1"/>
    <col min="7" max="15" width="8.59765625" style="31" customWidth="1"/>
    <col min="16" max="16" width="10.19921875" style="31" customWidth="1"/>
    <col min="17" max="18" width="8.59765625" style="31" customWidth="1"/>
    <col min="19" max="20" width="10.59765625" style="31" customWidth="1"/>
    <col min="21" max="21" width="11.3984375" style="31" customWidth="1"/>
    <col min="22" max="27" width="9.09765625" style="31" customWidth="1"/>
    <col min="28" max="28" width="9.59765625" style="31" customWidth="1"/>
    <col min="29" max="34" width="9.09765625" style="31" customWidth="1"/>
    <col min="35" max="16384" width="10.59765625" style="31" customWidth="1"/>
  </cols>
  <sheetData>
    <row r="1" spans="1:35" s="32" customFormat="1" ht="19.5" customHeight="1">
      <c r="A1" s="1" t="s">
        <v>134</v>
      </c>
      <c r="AI1" s="3" t="s">
        <v>135</v>
      </c>
    </row>
    <row r="2" spans="1:35" s="33" customFormat="1" ht="19.5" customHeight="1">
      <c r="A2" s="318" t="s">
        <v>136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298"/>
      <c r="R2" s="6"/>
      <c r="S2" s="62"/>
      <c r="T2" s="318" t="s">
        <v>137</v>
      </c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</row>
    <row r="3" spans="2:35" s="33" customFormat="1" ht="18" customHeight="1" thickBo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 t="s">
        <v>119</v>
      </c>
      <c r="S3" s="50"/>
      <c r="U3" s="63"/>
      <c r="W3" s="63"/>
      <c r="Y3" s="63"/>
      <c r="AA3" s="63"/>
      <c r="AC3" s="63"/>
      <c r="AD3" s="63"/>
      <c r="AE3" s="63"/>
      <c r="AF3" s="50"/>
      <c r="AH3" s="50"/>
      <c r="AI3" s="50" t="s">
        <v>0</v>
      </c>
    </row>
    <row r="4" spans="1:35" s="33" customFormat="1" ht="19.5" customHeight="1">
      <c r="A4" s="378" t="s">
        <v>319</v>
      </c>
      <c r="B4" s="379"/>
      <c r="C4" s="383" t="s">
        <v>320</v>
      </c>
      <c r="D4" s="383" t="s">
        <v>321</v>
      </c>
      <c r="E4" s="367" t="s">
        <v>120</v>
      </c>
      <c r="F4" s="367" t="s">
        <v>121</v>
      </c>
      <c r="G4" s="384" t="s">
        <v>322</v>
      </c>
      <c r="H4" s="384" t="s">
        <v>323</v>
      </c>
      <c r="I4" s="384" t="s">
        <v>324</v>
      </c>
      <c r="J4" s="384" t="s">
        <v>325</v>
      </c>
      <c r="K4" s="367" t="s">
        <v>138</v>
      </c>
      <c r="L4" s="367" t="s">
        <v>139</v>
      </c>
      <c r="M4" s="367" t="s">
        <v>122</v>
      </c>
      <c r="N4" s="384" t="s">
        <v>326</v>
      </c>
      <c r="O4" s="384" t="s">
        <v>327</v>
      </c>
      <c r="P4" s="402" t="s">
        <v>140</v>
      </c>
      <c r="S4" s="42"/>
      <c r="T4" s="404" t="s">
        <v>141</v>
      </c>
      <c r="U4" s="405"/>
      <c r="V4" s="393" t="s">
        <v>371</v>
      </c>
      <c r="W4" s="394"/>
      <c r="X4" s="394"/>
      <c r="Y4" s="395"/>
      <c r="Z4" s="396" t="s">
        <v>373</v>
      </c>
      <c r="AA4" s="397"/>
      <c r="AB4" s="370" t="s">
        <v>374</v>
      </c>
      <c r="AC4" s="371"/>
      <c r="AD4" s="370" t="s">
        <v>375</v>
      </c>
      <c r="AE4" s="371"/>
      <c r="AF4" s="370" t="s">
        <v>376</v>
      </c>
      <c r="AG4" s="378"/>
      <c r="AH4" s="374" t="s">
        <v>377</v>
      </c>
      <c r="AI4" s="375"/>
    </row>
    <row r="5" spans="1:35" s="33" customFormat="1" ht="19.5" customHeight="1">
      <c r="A5" s="380"/>
      <c r="B5" s="381"/>
      <c r="C5" s="368"/>
      <c r="D5" s="368"/>
      <c r="E5" s="368"/>
      <c r="F5" s="368"/>
      <c r="G5" s="385"/>
      <c r="H5" s="385"/>
      <c r="I5" s="385"/>
      <c r="J5" s="385"/>
      <c r="K5" s="368"/>
      <c r="L5" s="368"/>
      <c r="M5" s="368"/>
      <c r="N5" s="385"/>
      <c r="O5" s="385"/>
      <c r="P5" s="403"/>
      <c r="S5" s="42"/>
      <c r="T5" s="363"/>
      <c r="U5" s="406"/>
      <c r="V5" s="389" t="s">
        <v>123</v>
      </c>
      <c r="W5" s="390"/>
      <c r="X5" s="391" t="s">
        <v>372</v>
      </c>
      <c r="Y5" s="392"/>
      <c r="Z5" s="398"/>
      <c r="AA5" s="399"/>
      <c r="AB5" s="372"/>
      <c r="AC5" s="373"/>
      <c r="AD5" s="372"/>
      <c r="AE5" s="373"/>
      <c r="AF5" s="460"/>
      <c r="AG5" s="461"/>
      <c r="AH5" s="376"/>
      <c r="AI5" s="377"/>
    </row>
    <row r="6" spans="1:35" s="33" customFormat="1" ht="19.5" customHeight="1">
      <c r="A6" s="382"/>
      <c r="B6" s="373"/>
      <c r="C6" s="369"/>
      <c r="D6" s="369"/>
      <c r="E6" s="369"/>
      <c r="F6" s="369"/>
      <c r="G6" s="386"/>
      <c r="H6" s="386"/>
      <c r="I6" s="386"/>
      <c r="J6" s="386"/>
      <c r="K6" s="369"/>
      <c r="L6" s="369"/>
      <c r="M6" s="369"/>
      <c r="N6" s="386"/>
      <c r="O6" s="386"/>
      <c r="P6" s="372"/>
      <c r="S6" s="42"/>
      <c r="T6" s="407" t="s">
        <v>292</v>
      </c>
      <c r="U6" s="408"/>
      <c r="V6" s="66"/>
      <c r="W6" s="49">
        <v>48216</v>
      </c>
      <c r="X6" s="47"/>
      <c r="Y6" s="49">
        <v>21192</v>
      </c>
      <c r="Z6" s="47"/>
      <c r="AA6" s="49">
        <v>26442</v>
      </c>
      <c r="AB6" s="47"/>
      <c r="AC6" s="49">
        <v>275588</v>
      </c>
      <c r="AD6" s="47"/>
      <c r="AE6" s="49">
        <v>53062</v>
      </c>
      <c r="AF6" s="49"/>
      <c r="AG6" s="49">
        <v>13</v>
      </c>
      <c r="AH6" s="49"/>
      <c r="AI6" s="49">
        <v>18</v>
      </c>
    </row>
    <row r="7" spans="1:35" s="33" customFormat="1" ht="19.5" customHeight="1">
      <c r="A7" s="407" t="s">
        <v>294</v>
      </c>
      <c r="B7" s="409"/>
      <c r="C7" s="286">
        <f>SUM(D7:P7)</f>
        <v>246</v>
      </c>
      <c r="D7" s="50">
        <v>14</v>
      </c>
      <c r="E7" s="50">
        <v>44</v>
      </c>
      <c r="F7" s="50">
        <v>28</v>
      </c>
      <c r="G7" s="50">
        <v>8</v>
      </c>
      <c r="H7" s="50">
        <v>15</v>
      </c>
      <c r="I7" s="50">
        <v>2</v>
      </c>
      <c r="J7" s="50">
        <v>16</v>
      </c>
      <c r="K7" s="50">
        <v>104</v>
      </c>
      <c r="L7" s="50">
        <v>1</v>
      </c>
      <c r="M7" s="50">
        <v>6</v>
      </c>
      <c r="N7" s="50">
        <v>1</v>
      </c>
      <c r="O7" s="50">
        <v>3</v>
      </c>
      <c r="P7" s="50">
        <v>4</v>
      </c>
      <c r="S7" s="42"/>
      <c r="T7" s="387">
        <v>11</v>
      </c>
      <c r="U7" s="388"/>
      <c r="V7" s="68"/>
      <c r="W7" s="49">
        <v>49288</v>
      </c>
      <c r="X7" s="47"/>
      <c r="Y7" s="49">
        <v>22315</v>
      </c>
      <c r="Z7" s="47"/>
      <c r="AA7" s="49">
        <v>26357</v>
      </c>
      <c r="AB7" s="47"/>
      <c r="AC7" s="49">
        <v>292727</v>
      </c>
      <c r="AD7" s="47"/>
      <c r="AE7" s="49">
        <v>57343</v>
      </c>
      <c r="AF7" s="49"/>
      <c r="AG7" s="49">
        <v>18</v>
      </c>
      <c r="AH7" s="49"/>
      <c r="AI7" s="49">
        <v>77</v>
      </c>
    </row>
    <row r="8" spans="1:35" s="33" customFormat="1" ht="19.5" customHeight="1">
      <c r="A8" s="352" t="s">
        <v>328</v>
      </c>
      <c r="B8" s="388"/>
      <c r="C8" s="286">
        <f>SUM(D8:P8)</f>
        <v>237</v>
      </c>
      <c r="D8" s="50">
        <v>14</v>
      </c>
      <c r="E8" s="50">
        <v>42</v>
      </c>
      <c r="F8" s="50">
        <v>26</v>
      </c>
      <c r="G8" s="50">
        <v>8</v>
      </c>
      <c r="H8" s="50">
        <v>12</v>
      </c>
      <c r="I8" s="50">
        <v>1</v>
      </c>
      <c r="J8" s="50">
        <v>16</v>
      </c>
      <c r="K8" s="50">
        <v>104</v>
      </c>
      <c r="L8" s="50" t="s">
        <v>3</v>
      </c>
      <c r="M8" s="50">
        <v>8</v>
      </c>
      <c r="N8" s="50">
        <v>1</v>
      </c>
      <c r="O8" s="50">
        <v>1</v>
      </c>
      <c r="P8" s="50">
        <v>4</v>
      </c>
      <c r="S8" s="50"/>
      <c r="T8" s="387">
        <v>12</v>
      </c>
      <c r="U8" s="388"/>
      <c r="V8" s="68"/>
      <c r="W8" s="49">
        <v>46524</v>
      </c>
      <c r="X8" s="69"/>
      <c r="Y8" s="49">
        <v>22142</v>
      </c>
      <c r="Z8" s="69"/>
      <c r="AA8" s="49">
        <v>23701</v>
      </c>
      <c r="AB8" s="69"/>
      <c r="AC8" s="49">
        <v>295543</v>
      </c>
      <c r="AD8" s="69"/>
      <c r="AE8" s="49">
        <v>56018</v>
      </c>
      <c r="AF8" s="49"/>
      <c r="AG8" s="49">
        <v>22</v>
      </c>
      <c r="AH8" s="49"/>
      <c r="AI8" s="49">
        <v>26</v>
      </c>
    </row>
    <row r="9" spans="1:35" s="33" customFormat="1" ht="19.5" customHeight="1">
      <c r="A9" s="352" t="s">
        <v>329</v>
      </c>
      <c r="B9" s="388"/>
      <c r="C9" s="286">
        <f>SUM(D9:P9)</f>
        <v>231</v>
      </c>
      <c r="D9" s="50">
        <v>14</v>
      </c>
      <c r="E9" s="50">
        <v>44</v>
      </c>
      <c r="F9" s="50">
        <v>26</v>
      </c>
      <c r="G9" s="50">
        <v>8</v>
      </c>
      <c r="H9" s="50">
        <v>13</v>
      </c>
      <c r="I9" s="50">
        <v>1</v>
      </c>
      <c r="J9" s="50">
        <v>5</v>
      </c>
      <c r="K9" s="50">
        <v>106</v>
      </c>
      <c r="L9" s="50" t="s">
        <v>3</v>
      </c>
      <c r="M9" s="50">
        <v>8</v>
      </c>
      <c r="N9" s="50">
        <v>1</v>
      </c>
      <c r="O9" s="50">
        <v>2</v>
      </c>
      <c r="P9" s="50">
        <v>3</v>
      </c>
      <c r="S9" s="50"/>
      <c r="T9" s="387">
        <v>13</v>
      </c>
      <c r="U9" s="388"/>
      <c r="V9" s="70"/>
      <c r="W9" s="12">
        <v>45792</v>
      </c>
      <c r="X9" s="71"/>
      <c r="Y9" s="12">
        <v>23972</v>
      </c>
      <c r="Z9" s="71"/>
      <c r="AA9" s="12">
        <v>21471</v>
      </c>
      <c r="AB9" s="71"/>
      <c r="AC9" s="12">
        <v>308477</v>
      </c>
      <c r="AD9" s="71"/>
      <c r="AE9" s="12">
        <v>69795</v>
      </c>
      <c r="AF9" s="42"/>
      <c r="AG9" s="12">
        <v>11</v>
      </c>
      <c r="AH9" s="42"/>
      <c r="AI9" s="12">
        <v>21</v>
      </c>
    </row>
    <row r="10" spans="1:35" ht="19.5" customHeight="1">
      <c r="A10" s="352" t="s">
        <v>330</v>
      </c>
      <c r="B10" s="388"/>
      <c r="C10" s="286">
        <f>SUM(D10:P10)</f>
        <v>246</v>
      </c>
      <c r="D10" s="50">
        <v>13</v>
      </c>
      <c r="E10" s="50">
        <v>43</v>
      </c>
      <c r="F10" s="50">
        <v>28</v>
      </c>
      <c r="G10" s="50">
        <v>7</v>
      </c>
      <c r="H10" s="50">
        <v>15</v>
      </c>
      <c r="I10" s="50">
        <v>1</v>
      </c>
      <c r="J10" s="50">
        <v>16</v>
      </c>
      <c r="K10" s="50">
        <v>106</v>
      </c>
      <c r="L10" s="50" t="s">
        <v>3</v>
      </c>
      <c r="M10" s="50">
        <v>10</v>
      </c>
      <c r="N10" s="50">
        <v>1</v>
      </c>
      <c r="O10" s="50">
        <v>3</v>
      </c>
      <c r="P10" s="50">
        <v>3</v>
      </c>
      <c r="Q10" s="33"/>
      <c r="R10" s="33"/>
      <c r="S10" s="50"/>
      <c r="T10" s="412">
        <v>14</v>
      </c>
      <c r="U10" s="355"/>
      <c r="V10" s="72"/>
      <c r="W10" s="296">
        <f>SUM(W12:W16)</f>
        <v>42435</v>
      </c>
      <c r="X10" s="297"/>
      <c r="Y10" s="296">
        <f aca="true" t="shared" si="0" ref="Y10:AE10">SUM(Y12:Y16)</f>
        <v>23872</v>
      </c>
      <c r="Z10" s="297"/>
      <c r="AA10" s="296">
        <f t="shared" si="0"/>
        <v>18281</v>
      </c>
      <c r="AB10" s="297"/>
      <c r="AC10" s="296">
        <f t="shared" si="0"/>
        <v>283455</v>
      </c>
      <c r="AD10" s="297"/>
      <c r="AE10" s="296">
        <f t="shared" si="0"/>
        <v>62994</v>
      </c>
      <c r="AF10" s="280"/>
      <c r="AG10" s="296">
        <f>SUM(AG12:AG16)</f>
        <v>10</v>
      </c>
      <c r="AH10" s="280"/>
      <c r="AI10" s="296">
        <f>SUM(AI12:AI16)</f>
        <v>14</v>
      </c>
    </row>
    <row r="11" spans="1:35" s="33" customFormat="1" ht="19.5" customHeight="1">
      <c r="A11" s="354" t="s">
        <v>331</v>
      </c>
      <c r="B11" s="355"/>
      <c r="C11" s="287">
        <f>SUM(C13:C17)</f>
        <v>250</v>
      </c>
      <c r="D11" s="288">
        <f aca="true" t="shared" si="1" ref="D11:P11">SUM(D13:D17)</f>
        <v>13</v>
      </c>
      <c r="E11" s="288">
        <f t="shared" si="1"/>
        <v>42</v>
      </c>
      <c r="F11" s="288">
        <f t="shared" si="1"/>
        <v>27</v>
      </c>
      <c r="G11" s="288">
        <f t="shared" si="1"/>
        <v>8</v>
      </c>
      <c r="H11" s="288">
        <f t="shared" si="1"/>
        <v>16</v>
      </c>
      <c r="I11" s="288">
        <f t="shared" si="1"/>
        <v>1</v>
      </c>
      <c r="J11" s="288">
        <f t="shared" si="1"/>
        <v>17</v>
      </c>
      <c r="K11" s="288">
        <f t="shared" si="1"/>
        <v>107</v>
      </c>
      <c r="L11" s="14" t="s">
        <v>3</v>
      </c>
      <c r="M11" s="288">
        <f t="shared" si="1"/>
        <v>10</v>
      </c>
      <c r="N11" s="288">
        <f t="shared" si="1"/>
        <v>1</v>
      </c>
      <c r="O11" s="288">
        <f t="shared" si="1"/>
        <v>3</v>
      </c>
      <c r="P11" s="288">
        <f t="shared" si="1"/>
        <v>5</v>
      </c>
      <c r="S11" s="50"/>
      <c r="T11" s="74"/>
      <c r="U11" s="75"/>
      <c r="V11" s="68"/>
      <c r="W11" s="42"/>
      <c r="X11" s="47"/>
      <c r="Y11" s="42"/>
      <c r="Z11" s="47"/>
      <c r="AA11" s="42"/>
      <c r="AB11" s="47"/>
      <c r="AC11" s="42"/>
      <c r="AD11" s="47"/>
      <c r="AE11" s="42"/>
      <c r="AF11" s="42"/>
      <c r="AG11" s="42"/>
      <c r="AH11" s="42"/>
      <c r="AI11" s="42"/>
    </row>
    <row r="12" spans="1:35" ht="19.5" customHeight="1">
      <c r="A12" s="74"/>
      <c r="B12" s="75"/>
      <c r="C12" s="76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33"/>
      <c r="R12" s="33"/>
      <c r="S12" s="25"/>
      <c r="T12" s="400" t="s">
        <v>124</v>
      </c>
      <c r="U12" s="401"/>
      <c r="V12" s="70"/>
      <c r="W12" s="12">
        <v>9318</v>
      </c>
      <c r="X12" s="77"/>
      <c r="Y12" s="12">
        <v>5114</v>
      </c>
      <c r="Z12" s="77"/>
      <c r="AA12" s="12">
        <v>4173</v>
      </c>
      <c r="AB12" s="77"/>
      <c r="AC12" s="12">
        <v>46023</v>
      </c>
      <c r="AD12" s="77"/>
      <c r="AE12" s="12">
        <v>2494</v>
      </c>
      <c r="AF12" s="12"/>
      <c r="AG12" s="12">
        <v>2</v>
      </c>
      <c r="AH12" s="20"/>
      <c r="AI12" s="20">
        <v>6</v>
      </c>
    </row>
    <row r="13" spans="1:35" ht="19.5" customHeight="1">
      <c r="A13" s="400" t="s">
        <v>142</v>
      </c>
      <c r="B13" s="401"/>
      <c r="C13" s="286">
        <f>SUM(D13:P13)</f>
        <v>40</v>
      </c>
      <c r="D13" s="19">
        <v>2</v>
      </c>
      <c r="E13" s="19">
        <v>9</v>
      </c>
      <c r="F13" s="19">
        <v>3</v>
      </c>
      <c r="G13" s="19">
        <v>1</v>
      </c>
      <c r="H13" s="19">
        <v>3</v>
      </c>
      <c r="I13" s="18" t="s">
        <v>6</v>
      </c>
      <c r="J13" s="18">
        <v>4</v>
      </c>
      <c r="K13" s="19">
        <v>13</v>
      </c>
      <c r="L13" s="18" t="s">
        <v>6</v>
      </c>
      <c r="M13" s="18">
        <v>3</v>
      </c>
      <c r="N13" s="18" t="s">
        <v>6</v>
      </c>
      <c r="O13" s="18">
        <v>1</v>
      </c>
      <c r="P13" s="18">
        <v>1</v>
      </c>
      <c r="S13" s="9"/>
      <c r="T13" s="400" t="s">
        <v>332</v>
      </c>
      <c r="U13" s="401"/>
      <c r="V13" s="70"/>
      <c r="W13" s="12">
        <v>9951</v>
      </c>
      <c r="X13" s="77"/>
      <c r="Y13" s="12">
        <v>5527</v>
      </c>
      <c r="Z13" s="77"/>
      <c r="AA13" s="12">
        <v>4351</v>
      </c>
      <c r="AB13" s="77"/>
      <c r="AC13" s="12">
        <v>58749</v>
      </c>
      <c r="AD13" s="77"/>
      <c r="AE13" s="12">
        <v>8185</v>
      </c>
      <c r="AF13" s="20"/>
      <c r="AG13" s="20" t="s">
        <v>312</v>
      </c>
      <c r="AH13" s="20"/>
      <c r="AI13" s="20" t="s">
        <v>312</v>
      </c>
    </row>
    <row r="14" spans="1:35" ht="19.5" customHeight="1">
      <c r="A14" s="400" t="s">
        <v>332</v>
      </c>
      <c r="B14" s="401"/>
      <c r="C14" s="286">
        <f>SUM(D14:P14)</f>
        <v>38</v>
      </c>
      <c r="D14" s="19">
        <v>2</v>
      </c>
      <c r="E14" s="19">
        <v>6</v>
      </c>
      <c r="F14" s="19">
        <v>3</v>
      </c>
      <c r="G14" s="19">
        <v>1</v>
      </c>
      <c r="H14" s="19">
        <v>3</v>
      </c>
      <c r="I14" s="18">
        <v>1</v>
      </c>
      <c r="J14" s="18">
        <v>3</v>
      </c>
      <c r="K14" s="19">
        <v>16</v>
      </c>
      <c r="L14" s="18" t="s">
        <v>6</v>
      </c>
      <c r="M14" s="18">
        <v>3</v>
      </c>
      <c r="N14" s="18" t="s">
        <v>6</v>
      </c>
      <c r="O14" s="18" t="s">
        <v>6</v>
      </c>
      <c r="P14" s="18" t="s">
        <v>6</v>
      </c>
      <c r="S14" s="18"/>
      <c r="T14" s="400" t="s">
        <v>378</v>
      </c>
      <c r="U14" s="401"/>
      <c r="V14" s="70"/>
      <c r="W14" s="12">
        <v>5081</v>
      </c>
      <c r="X14" s="77"/>
      <c r="Y14" s="12">
        <v>2918</v>
      </c>
      <c r="Z14" s="77"/>
      <c r="AA14" s="12">
        <v>2137</v>
      </c>
      <c r="AB14" s="77"/>
      <c r="AC14" s="12">
        <v>33321</v>
      </c>
      <c r="AD14" s="77"/>
      <c r="AE14" s="12">
        <v>8061</v>
      </c>
      <c r="AF14" s="20"/>
      <c r="AG14" s="20">
        <v>3</v>
      </c>
      <c r="AH14" s="20"/>
      <c r="AI14" s="20" t="s">
        <v>312</v>
      </c>
    </row>
    <row r="15" spans="1:35" ht="19.5" customHeight="1">
      <c r="A15" s="400" t="s">
        <v>333</v>
      </c>
      <c r="B15" s="401"/>
      <c r="C15" s="286">
        <f>SUM(D15:P15)</f>
        <v>38</v>
      </c>
      <c r="D15" s="19">
        <v>2</v>
      </c>
      <c r="E15" s="19">
        <v>7</v>
      </c>
      <c r="F15" s="19">
        <v>3</v>
      </c>
      <c r="G15" s="19">
        <v>1</v>
      </c>
      <c r="H15" s="19">
        <v>4</v>
      </c>
      <c r="I15" s="18" t="s">
        <v>6</v>
      </c>
      <c r="J15" s="18">
        <v>3</v>
      </c>
      <c r="K15" s="19">
        <v>14</v>
      </c>
      <c r="L15" s="18" t="s">
        <v>6</v>
      </c>
      <c r="M15" s="19">
        <v>2</v>
      </c>
      <c r="N15" s="18" t="s">
        <v>6</v>
      </c>
      <c r="O15" s="18">
        <v>1</v>
      </c>
      <c r="P15" s="18">
        <v>1</v>
      </c>
      <c r="S15" s="18"/>
      <c r="T15" s="400" t="s">
        <v>379</v>
      </c>
      <c r="U15" s="401"/>
      <c r="V15" s="70"/>
      <c r="W15" s="12">
        <v>2501</v>
      </c>
      <c r="X15" s="77"/>
      <c r="Y15" s="12">
        <v>1376</v>
      </c>
      <c r="Z15" s="77"/>
      <c r="AA15" s="12">
        <v>1112</v>
      </c>
      <c r="AB15" s="77"/>
      <c r="AC15" s="12">
        <v>16854</v>
      </c>
      <c r="AD15" s="77"/>
      <c r="AE15" s="12">
        <v>1403</v>
      </c>
      <c r="AF15" s="20"/>
      <c r="AG15" s="20">
        <v>4</v>
      </c>
      <c r="AH15" s="20"/>
      <c r="AI15" s="20">
        <v>5</v>
      </c>
    </row>
    <row r="16" spans="1:35" ht="19.5" customHeight="1">
      <c r="A16" s="400" t="s">
        <v>334</v>
      </c>
      <c r="B16" s="401"/>
      <c r="C16" s="286">
        <f>SUM(D16:P16)</f>
        <v>30</v>
      </c>
      <c r="D16" s="19">
        <v>1</v>
      </c>
      <c r="E16" s="19">
        <v>5</v>
      </c>
      <c r="F16" s="19">
        <v>3</v>
      </c>
      <c r="G16" s="19">
        <v>1</v>
      </c>
      <c r="H16" s="19">
        <v>3</v>
      </c>
      <c r="I16" s="18" t="s">
        <v>6</v>
      </c>
      <c r="J16" s="18">
        <v>2</v>
      </c>
      <c r="K16" s="19">
        <v>14</v>
      </c>
      <c r="L16" s="18" t="s">
        <v>6</v>
      </c>
      <c r="M16" s="18">
        <v>1</v>
      </c>
      <c r="N16" s="18" t="s">
        <v>6</v>
      </c>
      <c r="O16" s="18" t="s">
        <v>6</v>
      </c>
      <c r="P16" s="18" t="s">
        <v>6</v>
      </c>
      <c r="S16" s="18"/>
      <c r="T16" s="410" t="s">
        <v>143</v>
      </c>
      <c r="U16" s="411"/>
      <c r="V16" s="78"/>
      <c r="W16" s="29">
        <v>15584</v>
      </c>
      <c r="X16" s="79"/>
      <c r="Y16" s="29">
        <v>8937</v>
      </c>
      <c r="Z16" s="79"/>
      <c r="AA16" s="29">
        <v>6508</v>
      </c>
      <c r="AB16" s="79"/>
      <c r="AC16" s="29">
        <v>128508</v>
      </c>
      <c r="AD16" s="79"/>
      <c r="AE16" s="29">
        <v>42851</v>
      </c>
      <c r="AF16" s="29"/>
      <c r="AG16" s="29">
        <v>1</v>
      </c>
      <c r="AH16" s="30"/>
      <c r="AI16" s="30">
        <v>3</v>
      </c>
    </row>
    <row r="17" spans="1:33" ht="19.5" customHeight="1">
      <c r="A17" s="410" t="s">
        <v>143</v>
      </c>
      <c r="B17" s="411"/>
      <c r="C17" s="289">
        <f>SUM(D17:P17)</f>
        <v>104</v>
      </c>
      <c r="D17" s="80">
        <v>6</v>
      </c>
      <c r="E17" s="80">
        <v>15</v>
      </c>
      <c r="F17" s="80">
        <v>15</v>
      </c>
      <c r="G17" s="80">
        <v>4</v>
      </c>
      <c r="H17" s="80">
        <v>3</v>
      </c>
      <c r="I17" s="28" t="s">
        <v>6</v>
      </c>
      <c r="J17" s="80">
        <v>5</v>
      </c>
      <c r="K17" s="80">
        <v>50</v>
      </c>
      <c r="L17" s="28" t="s">
        <v>6</v>
      </c>
      <c r="M17" s="28">
        <v>1</v>
      </c>
      <c r="N17" s="28">
        <v>1</v>
      </c>
      <c r="O17" s="28">
        <v>1</v>
      </c>
      <c r="P17" s="28">
        <v>3</v>
      </c>
      <c r="S17" s="18"/>
      <c r="T17" s="31" t="s">
        <v>144</v>
      </c>
      <c r="U17" s="81"/>
      <c r="V17" s="77"/>
      <c r="W17" s="12"/>
      <c r="X17" s="77"/>
      <c r="Y17" s="12"/>
      <c r="Z17" s="77"/>
      <c r="AA17" s="12"/>
      <c r="AB17" s="77"/>
      <c r="AC17" s="12"/>
      <c r="AD17" s="77"/>
      <c r="AE17" s="12"/>
      <c r="AF17" s="12"/>
      <c r="AG17" s="12"/>
    </row>
    <row r="18" spans="1:19" ht="15" customHeight="1">
      <c r="A18" s="31" t="s">
        <v>145</v>
      </c>
      <c r="B18" s="81"/>
      <c r="C18" s="19"/>
      <c r="D18" s="19"/>
      <c r="E18" s="19"/>
      <c r="F18" s="19"/>
      <c r="G18" s="18"/>
      <c r="H18" s="19"/>
      <c r="I18" s="18"/>
      <c r="J18" s="19"/>
      <c r="K18" s="18"/>
      <c r="L18" s="19"/>
      <c r="M18" s="18"/>
      <c r="N18" s="18"/>
      <c r="O18" s="18"/>
      <c r="P18" s="18"/>
      <c r="Q18" s="18"/>
      <c r="R18" s="18"/>
      <c r="S18" s="18"/>
    </row>
    <row r="19" spans="1:19" ht="15" customHeight="1">
      <c r="A19" s="31" t="s">
        <v>146</v>
      </c>
      <c r="B19" s="77"/>
      <c r="C19" s="19"/>
      <c r="D19" s="19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2:19" ht="15" customHeight="1">
      <c r="B20" s="77"/>
      <c r="C20" s="19"/>
      <c r="D20" s="19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9:33" ht="15" customHeight="1">
      <c r="S21" s="18"/>
      <c r="V21" s="77"/>
      <c r="W21" s="12"/>
      <c r="X21" s="77"/>
      <c r="Y21" s="12"/>
      <c r="Z21" s="77"/>
      <c r="AA21" s="12"/>
      <c r="AB21" s="77"/>
      <c r="AC21" s="12"/>
      <c r="AD21" s="77"/>
      <c r="AE21" s="12"/>
      <c r="AF21" s="20"/>
      <c r="AG21" s="20"/>
    </row>
    <row r="22" spans="19:33" ht="15" customHeight="1">
      <c r="S22" s="18"/>
      <c r="V22" s="77"/>
      <c r="W22" s="12"/>
      <c r="X22" s="77"/>
      <c r="Y22" s="12"/>
      <c r="Z22" s="77"/>
      <c r="AA22" s="12"/>
      <c r="AB22" s="77"/>
      <c r="AC22" s="12"/>
      <c r="AD22" s="77"/>
      <c r="AE22" s="12"/>
      <c r="AF22" s="20"/>
      <c r="AG22" s="12"/>
    </row>
    <row r="23" spans="1:33" s="33" customFormat="1" ht="19.5" customHeight="1">
      <c r="A23" s="318" t="s">
        <v>147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6"/>
      <c r="S23" s="50"/>
      <c r="V23" s="47"/>
      <c r="W23" s="42"/>
      <c r="X23" s="47"/>
      <c r="Y23" s="42"/>
      <c r="Z23" s="47"/>
      <c r="AA23" s="42"/>
      <c r="AB23" s="47"/>
      <c r="AC23" s="42"/>
      <c r="AD23" s="47"/>
      <c r="AE23" s="42"/>
      <c r="AF23" s="42"/>
      <c r="AG23" s="42"/>
    </row>
    <row r="24" s="33" customFormat="1" ht="18" customHeight="1" thickBot="1">
      <c r="S24" s="50"/>
    </row>
    <row r="25" spans="1:19" s="33" customFormat="1" ht="18" customHeight="1">
      <c r="A25" s="364" t="s">
        <v>335</v>
      </c>
      <c r="B25" s="413" t="s">
        <v>336</v>
      </c>
      <c r="C25" s="367" t="s">
        <v>125</v>
      </c>
      <c r="D25" s="367" t="s">
        <v>126</v>
      </c>
      <c r="E25" s="384" t="s">
        <v>337</v>
      </c>
      <c r="F25" s="384" t="s">
        <v>338</v>
      </c>
      <c r="G25" s="384" t="s">
        <v>281</v>
      </c>
      <c r="H25" s="367" t="s">
        <v>127</v>
      </c>
      <c r="I25" s="413" t="s">
        <v>339</v>
      </c>
      <c r="J25" s="416" t="s">
        <v>340</v>
      </c>
      <c r="K25" s="413" t="s">
        <v>341</v>
      </c>
      <c r="L25" s="416" t="s">
        <v>342</v>
      </c>
      <c r="M25" s="367" t="s">
        <v>128</v>
      </c>
      <c r="N25" s="367" t="s">
        <v>129</v>
      </c>
      <c r="O25" s="370" t="s">
        <v>343</v>
      </c>
      <c r="P25" s="82"/>
      <c r="Q25" s="83"/>
      <c r="R25" s="83"/>
      <c r="S25" s="83"/>
    </row>
    <row r="26" spans="1:19" s="33" customFormat="1" ht="18" customHeight="1">
      <c r="A26" s="365"/>
      <c r="B26" s="414"/>
      <c r="C26" s="368"/>
      <c r="D26" s="368"/>
      <c r="E26" s="385"/>
      <c r="F26" s="385"/>
      <c r="G26" s="385"/>
      <c r="H26" s="368"/>
      <c r="I26" s="414"/>
      <c r="J26" s="417"/>
      <c r="K26" s="414"/>
      <c r="L26" s="417"/>
      <c r="M26" s="368"/>
      <c r="N26" s="368"/>
      <c r="O26" s="403"/>
      <c r="P26" s="84"/>
      <c r="Q26" s="83"/>
      <c r="R26" s="83"/>
      <c r="S26" s="83"/>
    </row>
    <row r="27" spans="1:17" s="33" customFormat="1" ht="18" customHeight="1">
      <c r="A27" s="366"/>
      <c r="B27" s="415"/>
      <c r="C27" s="369"/>
      <c r="D27" s="369"/>
      <c r="E27" s="386"/>
      <c r="F27" s="386"/>
      <c r="G27" s="386"/>
      <c r="H27" s="369"/>
      <c r="I27" s="415"/>
      <c r="J27" s="418"/>
      <c r="K27" s="415"/>
      <c r="L27" s="418"/>
      <c r="M27" s="369"/>
      <c r="N27" s="369"/>
      <c r="O27" s="372"/>
      <c r="P27" s="84"/>
      <c r="Q27" s="63"/>
    </row>
    <row r="28" spans="1:19" s="33" customFormat="1" ht="18" customHeight="1">
      <c r="A28" s="222" t="s">
        <v>291</v>
      </c>
      <c r="B28" s="85">
        <v>10140</v>
      </c>
      <c r="C28" s="86">
        <v>548</v>
      </c>
      <c r="D28" s="86">
        <v>69</v>
      </c>
      <c r="E28" s="86">
        <v>1</v>
      </c>
      <c r="F28" s="86">
        <v>10853</v>
      </c>
      <c r="G28" s="86">
        <v>34</v>
      </c>
      <c r="H28" s="86">
        <v>131</v>
      </c>
      <c r="I28" s="86">
        <v>1046</v>
      </c>
      <c r="J28" s="86">
        <v>396</v>
      </c>
      <c r="K28" s="86">
        <v>1</v>
      </c>
      <c r="L28" s="86">
        <v>369</v>
      </c>
      <c r="M28" s="86">
        <v>1407</v>
      </c>
      <c r="N28" s="86">
        <v>2131</v>
      </c>
      <c r="O28" s="86">
        <v>1823</v>
      </c>
      <c r="P28" s="87"/>
      <c r="Q28" s="83"/>
      <c r="R28" s="83"/>
      <c r="S28" s="83"/>
    </row>
    <row r="29" spans="1:33" s="33" customFormat="1" ht="18" customHeight="1">
      <c r="A29" s="67">
        <v>11</v>
      </c>
      <c r="B29" s="85">
        <v>10050</v>
      </c>
      <c r="C29" s="86">
        <v>557</v>
      </c>
      <c r="D29" s="86">
        <v>70</v>
      </c>
      <c r="E29" s="86" t="s">
        <v>3</v>
      </c>
      <c r="F29" s="86">
        <v>10113</v>
      </c>
      <c r="G29" s="86">
        <v>33</v>
      </c>
      <c r="H29" s="86">
        <v>132</v>
      </c>
      <c r="I29" s="86">
        <v>1027</v>
      </c>
      <c r="J29" s="86">
        <v>389</v>
      </c>
      <c r="K29" s="86">
        <v>1</v>
      </c>
      <c r="L29" s="86">
        <v>371</v>
      </c>
      <c r="M29" s="86">
        <v>1404</v>
      </c>
      <c r="N29" s="86">
        <v>2150</v>
      </c>
      <c r="O29" s="86">
        <v>1846</v>
      </c>
      <c r="P29" s="87"/>
      <c r="R29" s="83"/>
      <c r="S29" s="83"/>
      <c r="T29" s="318" t="s">
        <v>380</v>
      </c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</row>
    <row r="30" spans="1:33" s="33" customFormat="1" ht="18" customHeight="1" thickBot="1">
      <c r="A30" s="67">
        <v>12</v>
      </c>
      <c r="B30" s="85">
        <v>10059</v>
      </c>
      <c r="C30" s="86">
        <v>558</v>
      </c>
      <c r="D30" s="86">
        <v>71</v>
      </c>
      <c r="E30" s="86" t="s">
        <v>3</v>
      </c>
      <c r="F30" s="86">
        <v>10526</v>
      </c>
      <c r="G30" s="86">
        <v>35</v>
      </c>
      <c r="H30" s="86">
        <v>130</v>
      </c>
      <c r="I30" s="86">
        <v>1009</v>
      </c>
      <c r="J30" s="86">
        <v>381</v>
      </c>
      <c r="K30" s="86">
        <v>1</v>
      </c>
      <c r="L30" s="86">
        <v>367</v>
      </c>
      <c r="M30" s="86">
        <v>1408</v>
      </c>
      <c r="N30" s="86">
        <v>2184</v>
      </c>
      <c r="O30" s="86">
        <v>1842</v>
      </c>
      <c r="P30" s="87"/>
      <c r="R30" s="83"/>
      <c r="S30" s="8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50" t="s">
        <v>148</v>
      </c>
    </row>
    <row r="31" spans="1:33" s="33" customFormat="1" ht="18" customHeight="1">
      <c r="A31" s="67">
        <v>13</v>
      </c>
      <c r="B31" s="86">
        <v>10058</v>
      </c>
      <c r="C31" s="86">
        <v>546</v>
      </c>
      <c r="D31" s="86">
        <v>71</v>
      </c>
      <c r="E31" s="86" t="s">
        <v>3</v>
      </c>
      <c r="F31" s="86">
        <v>9944</v>
      </c>
      <c r="G31" s="86">
        <v>36</v>
      </c>
      <c r="H31" s="86">
        <v>128</v>
      </c>
      <c r="I31" s="86">
        <v>996</v>
      </c>
      <c r="J31" s="86">
        <v>375</v>
      </c>
      <c r="K31" s="86">
        <v>1</v>
      </c>
      <c r="L31" s="86">
        <v>362</v>
      </c>
      <c r="M31" s="86">
        <v>1412</v>
      </c>
      <c r="N31" s="86">
        <v>2211</v>
      </c>
      <c r="O31" s="86">
        <v>1851</v>
      </c>
      <c r="P31" s="87"/>
      <c r="R31" s="83"/>
      <c r="S31" s="83"/>
      <c r="T31" s="357" t="s">
        <v>382</v>
      </c>
      <c r="U31" s="423"/>
      <c r="V31" s="419" t="s">
        <v>383</v>
      </c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</row>
    <row r="32" spans="1:33" ht="18" customHeight="1">
      <c r="A32" s="225">
        <v>14</v>
      </c>
      <c r="B32" s="88">
        <v>10121</v>
      </c>
      <c r="C32" s="89">
        <v>526</v>
      </c>
      <c r="D32" s="89">
        <v>70</v>
      </c>
      <c r="E32" s="89" t="s">
        <v>3</v>
      </c>
      <c r="F32" s="89">
        <v>10308</v>
      </c>
      <c r="G32" s="89">
        <v>36</v>
      </c>
      <c r="H32" s="89">
        <v>125</v>
      </c>
      <c r="I32" s="89">
        <v>977</v>
      </c>
      <c r="J32" s="89">
        <v>364</v>
      </c>
      <c r="K32" s="89">
        <v>1</v>
      </c>
      <c r="L32" s="89">
        <v>359</v>
      </c>
      <c r="M32" s="89">
        <v>1419</v>
      </c>
      <c r="N32" s="89">
        <v>2253</v>
      </c>
      <c r="O32" s="89">
        <v>1831</v>
      </c>
      <c r="P32" s="90"/>
      <c r="R32" s="91"/>
      <c r="S32" s="91"/>
      <c r="T32" s="424"/>
      <c r="U32" s="425"/>
      <c r="V32" s="343" t="s">
        <v>384</v>
      </c>
      <c r="W32" s="345"/>
      <c r="X32" s="343" t="s">
        <v>385</v>
      </c>
      <c r="Y32" s="345"/>
      <c r="Z32" s="343" t="s">
        <v>386</v>
      </c>
      <c r="AA32" s="345"/>
      <c r="AB32" s="343" t="s">
        <v>389</v>
      </c>
      <c r="AC32" s="345"/>
      <c r="AD32" s="343" t="s">
        <v>387</v>
      </c>
      <c r="AE32" s="345"/>
      <c r="AF32" s="343" t="s">
        <v>388</v>
      </c>
      <c r="AG32" s="344"/>
    </row>
    <row r="33" spans="1:33" ht="18" customHeight="1">
      <c r="A33" s="31" t="s">
        <v>149</v>
      </c>
      <c r="R33" s="91"/>
      <c r="S33" s="91"/>
      <c r="T33" s="426"/>
      <c r="U33" s="427"/>
      <c r="V33" s="228" t="s">
        <v>130</v>
      </c>
      <c r="W33" s="228" t="s">
        <v>131</v>
      </c>
      <c r="X33" s="228" t="s">
        <v>130</v>
      </c>
      <c r="Y33" s="228" t="s">
        <v>131</v>
      </c>
      <c r="Z33" s="228" t="s">
        <v>130</v>
      </c>
      <c r="AA33" s="228" t="s">
        <v>131</v>
      </c>
      <c r="AB33" s="228" t="s">
        <v>130</v>
      </c>
      <c r="AC33" s="228" t="s">
        <v>131</v>
      </c>
      <c r="AD33" s="228" t="s">
        <v>130</v>
      </c>
      <c r="AE33" s="228" t="s">
        <v>131</v>
      </c>
      <c r="AF33" s="228" t="s">
        <v>130</v>
      </c>
      <c r="AG33" s="227" t="s">
        <v>131</v>
      </c>
    </row>
    <row r="34" spans="18:33" ht="18" customHeight="1">
      <c r="R34" s="91"/>
      <c r="S34" s="91"/>
      <c r="T34" s="435" t="s">
        <v>150</v>
      </c>
      <c r="U34" s="92" t="s">
        <v>381</v>
      </c>
      <c r="V34" s="93">
        <v>117.1</v>
      </c>
      <c r="W34" s="94">
        <v>116.1</v>
      </c>
      <c r="X34" s="94">
        <v>122.4</v>
      </c>
      <c r="Y34" s="94">
        <v>121.9</v>
      </c>
      <c r="Z34" s="94">
        <v>128.3</v>
      </c>
      <c r="AA34" s="94">
        <v>127.8</v>
      </c>
      <c r="AB34" s="94">
        <v>133.9</v>
      </c>
      <c r="AC34" s="94">
        <v>133.9</v>
      </c>
      <c r="AD34" s="94">
        <v>139.4</v>
      </c>
      <c r="AE34" s="94">
        <v>140.5</v>
      </c>
      <c r="AF34" s="94">
        <v>145.4</v>
      </c>
      <c r="AG34" s="94">
        <v>147.5</v>
      </c>
    </row>
    <row r="35" spans="18:33" ht="18" customHeight="1">
      <c r="R35" s="91"/>
      <c r="S35" s="91"/>
      <c r="T35" s="425"/>
      <c r="U35" s="98" t="s">
        <v>390</v>
      </c>
      <c r="V35" s="95">
        <v>116.7</v>
      </c>
      <c r="W35" s="96">
        <v>116.4</v>
      </c>
      <c r="X35" s="96">
        <v>122.9</v>
      </c>
      <c r="Y35" s="96">
        <v>122.1</v>
      </c>
      <c r="Z35" s="96">
        <v>128.9</v>
      </c>
      <c r="AA35" s="96">
        <v>128</v>
      </c>
      <c r="AB35" s="96">
        <v>133.8</v>
      </c>
      <c r="AC35" s="96">
        <v>134.5</v>
      </c>
      <c r="AD35" s="96">
        <v>140.1</v>
      </c>
      <c r="AE35" s="96">
        <v>140.5</v>
      </c>
      <c r="AF35" s="96">
        <v>145.9</v>
      </c>
      <c r="AG35" s="96">
        <v>147.3</v>
      </c>
    </row>
    <row r="36" spans="18:33" ht="18" customHeight="1">
      <c r="R36" s="91"/>
      <c r="S36" s="91"/>
      <c r="T36" s="427"/>
      <c r="U36" s="97" t="s">
        <v>391</v>
      </c>
      <c r="V36" s="199">
        <v>117.2</v>
      </c>
      <c r="W36" s="200">
        <v>115.7</v>
      </c>
      <c r="X36" s="200">
        <v>123</v>
      </c>
      <c r="Y36" s="200">
        <v>121.8</v>
      </c>
      <c r="Z36" s="200">
        <v>128.2</v>
      </c>
      <c r="AA36" s="200">
        <v>128</v>
      </c>
      <c r="AB36" s="200">
        <v>133.7</v>
      </c>
      <c r="AC36" s="200">
        <v>133.9</v>
      </c>
      <c r="AD36" s="200">
        <v>139.7</v>
      </c>
      <c r="AE36" s="200">
        <v>140.8</v>
      </c>
      <c r="AF36" s="200">
        <v>146.2</v>
      </c>
      <c r="AG36" s="200">
        <v>147.5</v>
      </c>
    </row>
    <row r="37" spans="1:33" s="33" customFormat="1" ht="18" customHeight="1">
      <c r="A37" s="318" t="s">
        <v>151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83"/>
      <c r="T37" s="436" t="s">
        <v>152</v>
      </c>
      <c r="U37" s="92" t="s">
        <v>381</v>
      </c>
      <c r="V37" s="99">
        <v>21.8</v>
      </c>
      <c r="W37" s="100">
        <v>21.3</v>
      </c>
      <c r="X37" s="100">
        <v>24.3</v>
      </c>
      <c r="Y37" s="100">
        <v>23.6</v>
      </c>
      <c r="Z37" s="100">
        <v>27.4</v>
      </c>
      <c r="AA37" s="100">
        <v>26.6</v>
      </c>
      <c r="AB37" s="100">
        <v>30.8</v>
      </c>
      <c r="AC37" s="100">
        <v>30.3</v>
      </c>
      <c r="AD37" s="100">
        <v>34.6</v>
      </c>
      <c r="AE37" s="100">
        <v>34.3</v>
      </c>
      <c r="AF37" s="100">
        <v>38.1</v>
      </c>
      <c r="AG37" s="100">
        <v>39.3</v>
      </c>
    </row>
    <row r="38" spans="2:33" s="33" customFormat="1" ht="18" customHeight="1" thickBo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R38" s="83"/>
      <c r="S38" s="42"/>
      <c r="T38" s="365"/>
      <c r="U38" s="98" t="s">
        <v>390</v>
      </c>
      <c r="V38" s="101">
        <v>21.7</v>
      </c>
      <c r="W38" s="52">
        <v>21.5</v>
      </c>
      <c r="X38" s="52">
        <v>24.5</v>
      </c>
      <c r="Y38" s="52">
        <v>23.7</v>
      </c>
      <c r="Z38" s="52">
        <v>27.9</v>
      </c>
      <c r="AA38" s="52">
        <v>27.2</v>
      </c>
      <c r="AB38" s="52">
        <v>31</v>
      </c>
      <c r="AC38" s="52">
        <v>31.4</v>
      </c>
      <c r="AD38" s="52">
        <v>35.8</v>
      </c>
      <c r="AE38" s="52">
        <v>34.8</v>
      </c>
      <c r="AF38" s="52">
        <v>39.9</v>
      </c>
      <c r="AG38" s="52">
        <v>40.2</v>
      </c>
    </row>
    <row r="39" spans="1:33" ht="18" customHeight="1">
      <c r="A39" s="364" t="s">
        <v>335</v>
      </c>
      <c r="B39" s="413" t="s">
        <v>301</v>
      </c>
      <c r="C39" s="384" t="s">
        <v>357</v>
      </c>
      <c r="D39" s="384" t="s">
        <v>356</v>
      </c>
      <c r="E39" s="384" t="s">
        <v>355</v>
      </c>
      <c r="F39" s="384" t="s">
        <v>354</v>
      </c>
      <c r="G39" s="384" t="s">
        <v>353</v>
      </c>
      <c r="H39" s="384" t="s">
        <v>352</v>
      </c>
      <c r="I39" s="384" t="s">
        <v>344</v>
      </c>
      <c r="J39" s="384" t="s">
        <v>345</v>
      </c>
      <c r="K39" s="384" t="s">
        <v>351</v>
      </c>
      <c r="L39" s="384" t="s">
        <v>350</v>
      </c>
      <c r="M39" s="384" t="s">
        <v>349</v>
      </c>
      <c r="N39" s="384" t="s">
        <v>348</v>
      </c>
      <c r="O39" s="384" t="s">
        <v>346</v>
      </c>
      <c r="P39" s="384" t="s">
        <v>347</v>
      </c>
      <c r="Q39" s="456" t="s">
        <v>132</v>
      </c>
      <c r="R39" s="33"/>
      <c r="S39" s="83"/>
      <c r="T39" s="366"/>
      <c r="U39" s="97" t="s">
        <v>391</v>
      </c>
      <c r="V39" s="199">
        <v>21.9</v>
      </c>
      <c r="W39" s="200">
        <v>21.2</v>
      </c>
      <c r="X39" s="200">
        <v>24.5</v>
      </c>
      <c r="Y39" s="200">
        <v>23.9</v>
      </c>
      <c r="Z39" s="200">
        <v>27.3</v>
      </c>
      <c r="AA39" s="200">
        <v>27.1</v>
      </c>
      <c r="AB39" s="200">
        <v>31.8</v>
      </c>
      <c r="AC39" s="200">
        <v>30.7</v>
      </c>
      <c r="AD39" s="200">
        <v>35.4</v>
      </c>
      <c r="AE39" s="200">
        <v>34.9</v>
      </c>
      <c r="AF39" s="200">
        <v>40.3</v>
      </c>
      <c r="AG39" s="200">
        <v>40.2</v>
      </c>
    </row>
    <row r="40" spans="1:33" ht="18" customHeight="1">
      <c r="A40" s="425"/>
      <c r="B40" s="332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57"/>
      <c r="S40" s="91"/>
      <c r="T40" s="435" t="s">
        <v>153</v>
      </c>
      <c r="U40" s="92" t="s">
        <v>381</v>
      </c>
      <c r="V40" s="93">
        <v>65.4</v>
      </c>
      <c r="W40" s="94">
        <v>65.1</v>
      </c>
      <c r="X40" s="94">
        <v>68</v>
      </c>
      <c r="Y40" s="94">
        <v>67.7</v>
      </c>
      <c r="Z40" s="94">
        <v>70.6</v>
      </c>
      <c r="AA40" s="94">
        <v>70.3</v>
      </c>
      <c r="AB40" s="94">
        <v>73</v>
      </c>
      <c r="AC40" s="94">
        <v>73.3</v>
      </c>
      <c r="AD40" s="94">
        <v>75.5</v>
      </c>
      <c r="AE40" s="94">
        <v>76.3</v>
      </c>
      <c r="AF40" s="94">
        <v>78</v>
      </c>
      <c r="AG40" s="94">
        <v>79.6</v>
      </c>
    </row>
    <row r="41" spans="1:33" ht="18" customHeight="1">
      <c r="A41" s="427"/>
      <c r="B41" s="437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58"/>
      <c r="S41" s="91"/>
      <c r="T41" s="425"/>
      <c r="U41" s="98" t="s">
        <v>390</v>
      </c>
      <c r="V41" s="95">
        <v>65.3</v>
      </c>
      <c r="W41" s="96">
        <v>65</v>
      </c>
      <c r="X41" s="96">
        <v>68.2</v>
      </c>
      <c r="Y41" s="96">
        <v>67.7</v>
      </c>
      <c r="Z41" s="96">
        <v>70.9</v>
      </c>
      <c r="AA41" s="96">
        <v>70.5</v>
      </c>
      <c r="AB41" s="96">
        <v>73.2</v>
      </c>
      <c r="AC41" s="96">
        <v>73.6</v>
      </c>
      <c r="AD41" s="96">
        <v>76</v>
      </c>
      <c r="AE41" s="96">
        <v>76.4</v>
      </c>
      <c r="AF41" s="96">
        <v>78.3</v>
      </c>
      <c r="AG41" s="96">
        <v>79.9</v>
      </c>
    </row>
    <row r="42" spans="1:33" ht="18" customHeight="1">
      <c r="A42" s="221" t="s">
        <v>291</v>
      </c>
      <c r="B42" s="290">
        <f>SUM(C42:Q42)</f>
        <v>39390</v>
      </c>
      <c r="C42" s="195">
        <v>14765</v>
      </c>
      <c r="D42" s="195">
        <v>2895</v>
      </c>
      <c r="E42" s="195">
        <v>1348</v>
      </c>
      <c r="F42" s="195">
        <v>235</v>
      </c>
      <c r="G42" s="195">
        <v>3760</v>
      </c>
      <c r="H42" s="195">
        <v>1612</v>
      </c>
      <c r="I42" s="195">
        <v>1497</v>
      </c>
      <c r="J42" s="195">
        <v>79</v>
      </c>
      <c r="K42" s="195">
        <v>85</v>
      </c>
      <c r="L42" s="195">
        <v>184</v>
      </c>
      <c r="M42" s="195">
        <v>158</v>
      </c>
      <c r="N42" s="195">
        <v>1575</v>
      </c>
      <c r="O42" s="195">
        <v>1440</v>
      </c>
      <c r="P42" s="195">
        <v>2784</v>
      </c>
      <c r="Q42" s="195">
        <v>6973</v>
      </c>
      <c r="R42" s="33"/>
      <c r="S42" s="83"/>
      <c r="T42" s="366"/>
      <c r="U42" s="97" t="s">
        <v>391</v>
      </c>
      <c r="V42" s="199">
        <v>65.5</v>
      </c>
      <c r="W42" s="200">
        <v>64.7</v>
      </c>
      <c r="X42" s="200">
        <v>68.2</v>
      </c>
      <c r="Y42" s="200">
        <v>67.8</v>
      </c>
      <c r="Z42" s="200">
        <v>70.4</v>
      </c>
      <c r="AA42" s="200">
        <v>70.5</v>
      </c>
      <c r="AB42" s="200">
        <v>73.3</v>
      </c>
      <c r="AC42" s="200">
        <v>73.3</v>
      </c>
      <c r="AD42" s="200">
        <v>75.6</v>
      </c>
      <c r="AE42" s="200">
        <v>76.4</v>
      </c>
      <c r="AF42" s="200">
        <v>78.5</v>
      </c>
      <c r="AG42" s="200">
        <v>79.6</v>
      </c>
    </row>
    <row r="43" spans="1:23" s="33" customFormat="1" ht="18" customHeight="1">
      <c r="A43" s="42">
        <v>11</v>
      </c>
      <c r="B43" s="291">
        <f>SUM(C43:Q43)</f>
        <v>39706</v>
      </c>
      <c r="C43" s="195">
        <v>15016</v>
      </c>
      <c r="D43" s="195">
        <v>2901</v>
      </c>
      <c r="E43" s="195">
        <v>1369</v>
      </c>
      <c r="F43" s="195">
        <v>253</v>
      </c>
      <c r="G43" s="195">
        <v>3780</v>
      </c>
      <c r="H43" s="195">
        <v>1565</v>
      </c>
      <c r="I43" s="195">
        <v>1472</v>
      </c>
      <c r="J43" s="195">
        <v>82</v>
      </c>
      <c r="K43" s="195">
        <v>84</v>
      </c>
      <c r="L43" s="195">
        <v>180</v>
      </c>
      <c r="M43" s="195">
        <v>158</v>
      </c>
      <c r="N43" s="195">
        <v>1575</v>
      </c>
      <c r="O43" s="195">
        <v>1440</v>
      </c>
      <c r="P43" s="195">
        <v>2808</v>
      </c>
      <c r="Q43" s="195">
        <v>7023</v>
      </c>
      <c r="S43" s="63"/>
      <c r="V43" s="47"/>
      <c r="W43" s="47"/>
    </row>
    <row r="44" spans="1:19" s="33" customFormat="1" ht="18" customHeight="1">
      <c r="A44" s="42">
        <v>12</v>
      </c>
      <c r="B44" s="291">
        <f>SUM(C44:Q44)</f>
        <v>39203</v>
      </c>
      <c r="C44" s="195">
        <v>14740</v>
      </c>
      <c r="D44" s="195">
        <v>2918</v>
      </c>
      <c r="E44" s="195">
        <v>1362</v>
      </c>
      <c r="F44" s="195">
        <v>266</v>
      </c>
      <c r="G44" s="195">
        <v>3702</v>
      </c>
      <c r="H44" s="195">
        <v>1453</v>
      </c>
      <c r="I44" s="195">
        <v>1412</v>
      </c>
      <c r="J44" s="195">
        <v>81</v>
      </c>
      <c r="K44" s="195">
        <v>84</v>
      </c>
      <c r="L44" s="195">
        <v>173</v>
      </c>
      <c r="M44" s="195">
        <v>158</v>
      </c>
      <c r="N44" s="195">
        <v>1575</v>
      </c>
      <c r="O44" s="195">
        <v>1440</v>
      </c>
      <c r="P44" s="195">
        <v>2809</v>
      </c>
      <c r="Q44" s="195">
        <v>7030</v>
      </c>
      <c r="S44" s="83"/>
    </row>
    <row r="45" spans="1:19" s="33" customFormat="1" ht="18" customHeight="1">
      <c r="A45" s="42">
        <v>13</v>
      </c>
      <c r="B45" s="291">
        <f>SUM(C45:Q45)</f>
        <v>39219</v>
      </c>
      <c r="C45" s="195">
        <v>14734</v>
      </c>
      <c r="D45" s="195">
        <v>3023</v>
      </c>
      <c r="E45" s="195">
        <v>1364</v>
      </c>
      <c r="F45" s="195">
        <v>277</v>
      </c>
      <c r="G45" s="195">
        <v>3670</v>
      </c>
      <c r="H45" s="195">
        <v>1409</v>
      </c>
      <c r="I45" s="195">
        <v>1400</v>
      </c>
      <c r="J45" s="195">
        <v>81</v>
      </c>
      <c r="K45" s="195">
        <v>83</v>
      </c>
      <c r="L45" s="195">
        <v>166</v>
      </c>
      <c r="M45" s="195">
        <v>158</v>
      </c>
      <c r="N45" s="195">
        <v>1575</v>
      </c>
      <c r="O45" s="195">
        <v>1440</v>
      </c>
      <c r="P45" s="195">
        <v>2809</v>
      </c>
      <c r="Q45" s="195">
        <v>7030</v>
      </c>
      <c r="S45" s="42"/>
    </row>
    <row r="46" spans="1:33" ht="18" customHeight="1">
      <c r="A46" s="244">
        <v>14</v>
      </c>
      <c r="B46" s="292">
        <f>SUM(C46:Q46)</f>
        <v>39914</v>
      </c>
      <c r="C46" s="102">
        <v>15036</v>
      </c>
      <c r="D46" s="102">
        <v>3262</v>
      </c>
      <c r="E46" s="102">
        <v>1421</v>
      </c>
      <c r="F46" s="102">
        <v>286</v>
      </c>
      <c r="G46" s="102">
        <v>3738</v>
      </c>
      <c r="H46" s="102">
        <v>1389</v>
      </c>
      <c r="I46" s="102">
        <v>1401</v>
      </c>
      <c r="J46" s="102">
        <v>81</v>
      </c>
      <c r="K46" s="102">
        <v>84</v>
      </c>
      <c r="L46" s="102">
        <v>160</v>
      </c>
      <c r="M46" s="102">
        <v>158</v>
      </c>
      <c r="N46" s="102">
        <v>1575</v>
      </c>
      <c r="O46" s="102">
        <v>1440</v>
      </c>
      <c r="P46" s="102">
        <v>2809</v>
      </c>
      <c r="Q46" s="102">
        <v>7074</v>
      </c>
      <c r="S46" s="9"/>
      <c r="T46" s="19"/>
      <c r="U46" s="1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19" ht="18" customHeight="1">
      <c r="A47" s="31" t="s">
        <v>154</v>
      </c>
      <c r="S47" s="9"/>
    </row>
    <row r="48" ht="18" customHeight="1">
      <c r="S48" s="9"/>
    </row>
    <row r="49" spans="19:33" ht="18" customHeight="1">
      <c r="S49" s="12"/>
      <c r="T49" s="33"/>
      <c r="U49" s="33"/>
      <c r="V49" s="10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9:33" ht="18" customHeight="1" thickBot="1">
      <c r="S50" s="12"/>
      <c r="T50" s="91"/>
      <c r="U50" s="91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</row>
    <row r="51" spans="1:33" s="33" customFormat="1" ht="18" customHeight="1">
      <c r="A51" s="318" t="s">
        <v>155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459"/>
      <c r="R51" s="459"/>
      <c r="S51" s="49"/>
      <c r="T51" s="357" t="s">
        <v>392</v>
      </c>
      <c r="U51" s="423"/>
      <c r="V51" s="450" t="s">
        <v>393</v>
      </c>
      <c r="W51" s="451"/>
      <c r="X51" s="451"/>
      <c r="Y51" s="451"/>
      <c r="Z51" s="451"/>
      <c r="AA51" s="452"/>
      <c r="AB51" s="450" t="s">
        <v>394</v>
      </c>
      <c r="AC51" s="451"/>
      <c r="AD51" s="451"/>
      <c r="AE51" s="451"/>
      <c r="AF51" s="451"/>
      <c r="AG51" s="451"/>
    </row>
    <row r="52" spans="17:33" s="33" customFormat="1" ht="18" customHeight="1" thickBot="1">
      <c r="Q52" s="83"/>
      <c r="R52" s="105" t="s">
        <v>0</v>
      </c>
      <c r="S52" s="69"/>
      <c r="T52" s="454"/>
      <c r="U52" s="365"/>
      <c r="V52" s="441" t="s">
        <v>395</v>
      </c>
      <c r="W52" s="442"/>
      <c r="X52" s="441" t="s">
        <v>396</v>
      </c>
      <c r="Y52" s="442"/>
      <c r="Z52" s="441" t="s">
        <v>397</v>
      </c>
      <c r="AA52" s="442"/>
      <c r="AB52" s="441" t="s">
        <v>398</v>
      </c>
      <c r="AC52" s="442"/>
      <c r="AD52" s="441" t="s">
        <v>399</v>
      </c>
      <c r="AE52" s="442"/>
      <c r="AF52" s="441" t="s">
        <v>400</v>
      </c>
      <c r="AG52" s="455"/>
    </row>
    <row r="53" spans="1:33" s="33" customFormat="1" ht="18" customHeight="1">
      <c r="A53" s="364" t="s">
        <v>335</v>
      </c>
      <c r="B53" s="419" t="s">
        <v>62</v>
      </c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4"/>
      <c r="R53" s="360" t="s">
        <v>156</v>
      </c>
      <c r="S53" s="49"/>
      <c r="T53" s="359"/>
      <c r="U53" s="366"/>
      <c r="V53" s="245" t="s">
        <v>130</v>
      </c>
      <c r="W53" s="245" t="s">
        <v>131</v>
      </c>
      <c r="X53" s="245" t="s">
        <v>130</v>
      </c>
      <c r="Y53" s="245" t="s">
        <v>131</v>
      </c>
      <c r="Z53" s="245" t="s">
        <v>130</v>
      </c>
      <c r="AA53" s="245" t="s">
        <v>131</v>
      </c>
      <c r="AB53" s="245" t="s">
        <v>130</v>
      </c>
      <c r="AC53" s="245" t="s">
        <v>131</v>
      </c>
      <c r="AD53" s="245" t="s">
        <v>130</v>
      </c>
      <c r="AE53" s="245" t="s">
        <v>131</v>
      </c>
      <c r="AF53" s="245" t="s">
        <v>130</v>
      </c>
      <c r="AG53" s="246" t="s">
        <v>131</v>
      </c>
    </row>
    <row r="54" spans="1:33" ht="18" customHeight="1">
      <c r="A54" s="365"/>
      <c r="B54" s="428" t="s">
        <v>301</v>
      </c>
      <c r="C54" s="430" t="s">
        <v>358</v>
      </c>
      <c r="D54" s="431"/>
      <c r="E54" s="431"/>
      <c r="F54" s="431"/>
      <c r="G54" s="432"/>
      <c r="H54" s="65" t="s">
        <v>157</v>
      </c>
      <c r="I54" s="434" t="s">
        <v>158</v>
      </c>
      <c r="J54" s="431"/>
      <c r="K54" s="431"/>
      <c r="L54" s="431"/>
      <c r="M54" s="431"/>
      <c r="N54" s="431"/>
      <c r="O54" s="431"/>
      <c r="P54" s="431"/>
      <c r="Q54" s="432"/>
      <c r="R54" s="453"/>
      <c r="S54" s="73"/>
      <c r="T54" s="436" t="s">
        <v>150</v>
      </c>
      <c r="U54" s="92" t="s">
        <v>381</v>
      </c>
      <c r="V54" s="99">
        <v>152.3</v>
      </c>
      <c r="W54" s="100">
        <v>152.7</v>
      </c>
      <c r="X54" s="100">
        <v>160.3</v>
      </c>
      <c r="Y54" s="100">
        <v>155.7</v>
      </c>
      <c r="Z54" s="100">
        <v>166.3</v>
      </c>
      <c r="AA54" s="100">
        <v>157.2</v>
      </c>
      <c r="AB54" s="100">
        <v>169</v>
      </c>
      <c r="AC54" s="100">
        <v>157.7</v>
      </c>
      <c r="AD54" s="100">
        <v>170.8</v>
      </c>
      <c r="AE54" s="100">
        <v>158.5</v>
      </c>
      <c r="AF54" s="100">
        <v>171.4</v>
      </c>
      <c r="AG54" s="100">
        <v>158.6</v>
      </c>
    </row>
    <row r="55" spans="1:33" s="33" customFormat="1" ht="18" customHeight="1">
      <c r="A55" s="425"/>
      <c r="B55" s="332"/>
      <c r="C55" s="438" t="s">
        <v>133</v>
      </c>
      <c r="D55" s="433" t="s">
        <v>365</v>
      </c>
      <c r="E55" s="433" t="s">
        <v>366</v>
      </c>
      <c r="F55" s="433" t="s">
        <v>367</v>
      </c>
      <c r="G55" s="433" t="s">
        <v>368</v>
      </c>
      <c r="H55" s="433" t="s">
        <v>369</v>
      </c>
      <c r="I55" s="433" t="s">
        <v>359</v>
      </c>
      <c r="J55" s="446" t="s">
        <v>360</v>
      </c>
      <c r="K55" s="439" t="s">
        <v>370</v>
      </c>
      <c r="L55" s="439" t="s">
        <v>361</v>
      </c>
      <c r="M55" s="440" t="s">
        <v>362</v>
      </c>
      <c r="N55" s="445" t="s">
        <v>363</v>
      </c>
      <c r="O55" s="448" t="s">
        <v>159</v>
      </c>
      <c r="P55" s="462" t="s">
        <v>364</v>
      </c>
      <c r="Q55" s="449" t="s">
        <v>132</v>
      </c>
      <c r="R55" s="453"/>
      <c r="S55" s="42"/>
      <c r="T55" s="365"/>
      <c r="U55" s="98" t="s">
        <v>390</v>
      </c>
      <c r="V55" s="101">
        <v>153.1</v>
      </c>
      <c r="W55" s="52">
        <v>153</v>
      </c>
      <c r="X55" s="52">
        <v>160.8</v>
      </c>
      <c r="Y55" s="52">
        <v>155.6</v>
      </c>
      <c r="Z55" s="52">
        <v>165.9</v>
      </c>
      <c r="AA55" s="52">
        <v>157.5</v>
      </c>
      <c r="AB55" s="52">
        <v>169.6</v>
      </c>
      <c r="AC55" s="52">
        <v>158.2</v>
      </c>
      <c r="AD55" s="52">
        <v>170.5</v>
      </c>
      <c r="AE55" s="52">
        <v>158.3</v>
      </c>
      <c r="AF55" s="52">
        <v>171.8</v>
      </c>
      <c r="AG55" s="52">
        <v>158.4</v>
      </c>
    </row>
    <row r="56" spans="1:33" s="33" customFormat="1" ht="18" customHeight="1">
      <c r="A56" s="365"/>
      <c r="B56" s="414"/>
      <c r="C56" s="368"/>
      <c r="D56" s="385"/>
      <c r="E56" s="385"/>
      <c r="F56" s="385"/>
      <c r="G56" s="385"/>
      <c r="H56" s="385"/>
      <c r="I56" s="385"/>
      <c r="J56" s="417"/>
      <c r="K56" s="385"/>
      <c r="L56" s="385"/>
      <c r="M56" s="417"/>
      <c r="N56" s="417"/>
      <c r="O56" s="368"/>
      <c r="P56" s="403"/>
      <c r="Q56" s="381"/>
      <c r="R56" s="453"/>
      <c r="S56" s="83"/>
      <c r="T56" s="366"/>
      <c r="U56" s="97" t="s">
        <v>391</v>
      </c>
      <c r="V56" s="199">
        <v>153.6</v>
      </c>
      <c r="W56" s="200">
        <v>152.7</v>
      </c>
      <c r="X56" s="200">
        <v>160.9</v>
      </c>
      <c r="Y56" s="200">
        <v>155.8</v>
      </c>
      <c r="Z56" s="200">
        <v>166.7</v>
      </c>
      <c r="AA56" s="200">
        <v>157.7</v>
      </c>
      <c r="AB56" s="200">
        <v>169.6</v>
      </c>
      <c r="AC56" s="200">
        <v>157.8</v>
      </c>
      <c r="AD56" s="200">
        <v>170.7</v>
      </c>
      <c r="AE56" s="200">
        <v>158.7</v>
      </c>
      <c r="AF56" s="200">
        <v>171.6</v>
      </c>
      <c r="AG56" s="200">
        <v>158.5</v>
      </c>
    </row>
    <row r="57" spans="1:33" s="33" customFormat="1" ht="18" customHeight="1">
      <c r="A57" s="366"/>
      <c r="B57" s="429"/>
      <c r="C57" s="368"/>
      <c r="D57" s="385"/>
      <c r="E57" s="385"/>
      <c r="F57" s="385"/>
      <c r="G57" s="385"/>
      <c r="H57" s="385"/>
      <c r="I57" s="385"/>
      <c r="J57" s="447"/>
      <c r="K57" s="385"/>
      <c r="L57" s="385"/>
      <c r="M57" s="417"/>
      <c r="N57" s="417"/>
      <c r="O57" s="368"/>
      <c r="P57" s="403"/>
      <c r="Q57" s="381"/>
      <c r="R57" s="453"/>
      <c r="S57" s="83"/>
      <c r="T57" s="436" t="s">
        <v>152</v>
      </c>
      <c r="U57" s="92" t="s">
        <v>381</v>
      </c>
      <c r="V57" s="99">
        <v>44.1</v>
      </c>
      <c r="W57" s="100">
        <v>44.5</v>
      </c>
      <c r="X57" s="100">
        <v>49.6</v>
      </c>
      <c r="Y57" s="100">
        <v>47.7</v>
      </c>
      <c r="Z57" s="100">
        <v>55</v>
      </c>
      <c r="AA57" s="100">
        <v>50.2</v>
      </c>
      <c r="AB57" s="100">
        <v>61</v>
      </c>
      <c r="AC57" s="100">
        <v>51.8</v>
      </c>
      <c r="AD57" s="100">
        <v>62.2</v>
      </c>
      <c r="AE57" s="100">
        <v>53.4</v>
      </c>
      <c r="AF57" s="100">
        <v>62.8</v>
      </c>
      <c r="AG57" s="100">
        <v>54.4</v>
      </c>
    </row>
    <row r="58" spans="1:33" s="33" customFormat="1" ht="18" customHeight="1">
      <c r="A58" s="221" t="s">
        <v>291</v>
      </c>
      <c r="B58" s="293">
        <f>SUM(C58:Q58)</f>
        <v>3</v>
      </c>
      <c r="C58" s="198" t="s">
        <v>3</v>
      </c>
      <c r="D58" s="198">
        <v>2</v>
      </c>
      <c r="E58" s="198" t="s">
        <v>3</v>
      </c>
      <c r="F58" s="198" t="s">
        <v>3</v>
      </c>
      <c r="G58" s="198">
        <v>1</v>
      </c>
      <c r="H58" s="198" t="s">
        <v>3</v>
      </c>
      <c r="I58" s="198" t="s">
        <v>3</v>
      </c>
      <c r="J58" s="198" t="s">
        <v>3</v>
      </c>
      <c r="K58" s="198" t="s">
        <v>3</v>
      </c>
      <c r="L58" s="198" t="s">
        <v>3</v>
      </c>
      <c r="M58" s="198" t="s">
        <v>3</v>
      </c>
      <c r="N58" s="198" t="s">
        <v>3</v>
      </c>
      <c r="O58" s="198" t="s">
        <v>3</v>
      </c>
      <c r="P58" s="198" t="s">
        <v>3</v>
      </c>
      <c r="Q58" s="198" t="s">
        <v>3</v>
      </c>
      <c r="R58" s="198">
        <v>773</v>
      </c>
      <c r="S58" s="83"/>
      <c r="T58" s="322"/>
      <c r="U58" s="98" t="s">
        <v>390</v>
      </c>
      <c r="V58" s="95">
        <v>45.3</v>
      </c>
      <c r="W58" s="96">
        <v>45.7</v>
      </c>
      <c r="X58" s="96">
        <v>50.7</v>
      </c>
      <c r="Y58" s="96">
        <v>48.4</v>
      </c>
      <c r="Z58" s="96">
        <v>55.5</v>
      </c>
      <c r="AA58" s="96">
        <v>51.1</v>
      </c>
      <c r="AB58" s="96">
        <v>61.1</v>
      </c>
      <c r="AC58" s="96">
        <v>52.9</v>
      </c>
      <c r="AD58" s="96">
        <v>61</v>
      </c>
      <c r="AE58" s="96">
        <v>53.7</v>
      </c>
      <c r="AF58" s="96">
        <v>63.6</v>
      </c>
      <c r="AG58" s="96">
        <v>54.1</v>
      </c>
    </row>
    <row r="59" spans="1:33" s="33" customFormat="1" ht="18" customHeight="1">
      <c r="A59" s="42">
        <v>11</v>
      </c>
      <c r="B59" s="294">
        <f>SUM(C59:Q59)</f>
        <v>59</v>
      </c>
      <c r="C59" s="195" t="s">
        <v>3</v>
      </c>
      <c r="D59" s="195" t="s">
        <v>3</v>
      </c>
      <c r="E59" s="195" t="s">
        <v>3</v>
      </c>
      <c r="F59" s="195" t="s">
        <v>3</v>
      </c>
      <c r="G59" s="195" t="s">
        <v>3</v>
      </c>
      <c r="H59" s="195">
        <v>20</v>
      </c>
      <c r="I59" s="195">
        <v>21</v>
      </c>
      <c r="J59" s="195">
        <v>3</v>
      </c>
      <c r="K59" s="195">
        <v>1</v>
      </c>
      <c r="L59" s="195">
        <v>2</v>
      </c>
      <c r="M59" s="195" t="s">
        <v>3</v>
      </c>
      <c r="N59" s="195">
        <v>10</v>
      </c>
      <c r="O59" s="195">
        <v>1</v>
      </c>
      <c r="P59" s="195">
        <v>1</v>
      </c>
      <c r="Q59" s="195" t="s">
        <v>3</v>
      </c>
      <c r="R59" s="195">
        <v>214</v>
      </c>
      <c r="S59" s="83"/>
      <c r="T59" s="324"/>
      <c r="U59" s="97" t="s">
        <v>391</v>
      </c>
      <c r="V59" s="199">
        <v>45.9</v>
      </c>
      <c r="W59" s="200">
        <v>45.1</v>
      </c>
      <c r="X59" s="200">
        <v>50.8</v>
      </c>
      <c r="Y59" s="200">
        <v>48.3</v>
      </c>
      <c r="Z59" s="200">
        <v>55.9</v>
      </c>
      <c r="AA59" s="200">
        <v>51.1</v>
      </c>
      <c r="AB59" s="200">
        <v>61.7</v>
      </c>
      <c r="AC59" s="200">
        <v>52.5</v>
      </c>
      <c r="AD59" s="200">
        <v>62.9</v>
      </c>
      <c r="AE59" s="200">
        <v>53.8</v>
      </c>
      <c r="AF59" s="200">
        <v>64.2</v>
      </c>
      <c r="AG59" s="200">
        <v>53.5</v>
      </c>
    </row>
    <row r="60" spans="1:33" ht="18" customHeight="1">
      <c r="A60" s="42">
        <v>12</v>
      </c>
      <c r="B60" s="294">
        <f>SUM(C60:Q60)</f>
        <v>104</v>
      </c>
      <c r="C60" s="195" t="s">
        <v>3</v>
      </c>
      <c r="D60" s="195">
        <v>7</v>
      </c>
      <c r="E60" s="195" t="s">
        <v>3</v>
      </c>
      <c r="F60" s="195" t="s">
        <v>3</v>
      </c>
      <c r="G60" s="195" t="s">
        <v>3</v>
      </c>
      <c r="H60" s="195">
        <v>58</v>
      </c>
      <c r="I60" s="195">
        <v>22</v>
      </c>
      <c r="J60" s="195">
        <v>1</v>
      </c>
      <c r="K60" s="195">
        <v>2</v>
      </c>
      <c r="L60" s="195">
        <v>1</v>
      </c>
      <c r="M60" s="195" t="s">
        <v>3</v>
      </c>
      <c r="N60" s="195">
        <v>7</v>
      </c>
      <c r="O60" s="195">
        <v>3</v>
      </c>
      <c r="P60" s="195" t="s">
        <v>3</v>
      </c>
      <c r="Q60" s="195">
        <v>3</v>
      </c>
      <c r="R60" s="195">
        <v>408</v>
      </c>
      <c r="S60" s="63"/>
      <c r="T60" s="435" t="s">
        <v>153</v>
      </c>
      <c r="U60" s="92" t="s">
        <v>381</v>
      </c>
      <c r="V60" s="93">
        <v>81.5</v>
      </c>
      <c r="W60" s="94">
        <v>83</v>
      </c>
      <c r="X60" s="94">
        <v>85.4</v>
      </c>
      <c r="Y60" s="94">
        <v>84.3</v>
      </c>
      <c r="Z60" s="94">
        <v>88.8</v>
      </c>
      <c r="AA60" s="94">
        <v>85.1</v>
      </c>
      <c r="AB60" s="94">
        <v>90.6</v>
      </c>
      <c r="AC60" s="94">
        <v>85.7</v>
      </c>
      <c r="AD60" s="94">
        <v>91.7</v>
      </c>
      <c r="AE60" s="94">
        <v>85.9</v>
      </c>
      <c r="AF60" s="94">
        <v>91.7</v>
      </c>
      <c r="AG60" s="94">
        <v>85.9</v>
      </c>
    </row>
    <row r="61" spans="1:33" s="33" customFormat="1" ht="18" customHeight="1">
      <c r="A61" s="42">
        <v>13</v>
      </c>
      <c r="B61" s="294">
        <f>SUM(C61:Q61)</f>
        <v>97</v>
      </c>
      <c r="C61" s="195" t="s">
        <v>3</v>
      </c>
      <c r="D61" s="195">
        <v>6</v>
      </c>
      <c r="E61" s="195" t="s">
        <v>3</v>
      </c>
      <c r="F61" s="195" t="s">
        <v>3</v>
      </c>
      <c r="G61" s="195" t="s">
        <v>3</v>
      </c>
      <c r="H61" s="195">
        <v>63</v>
      </c>
      <c r="I61" s="195">
        <v>7</v>
      </c>
      <c r="J61" s="195">
        <v>2</v>
      </c>
      <c r="K61" s="195">
        <v>4</v>
      </c>
      <c r="L61" s="195">
        <v>1</v>
      </c>
      <c r="M61" s="195" t="s">
        <v>3</v>
      </c>
      <c r="N61" s="195">
        <v>4</v>
      </c>
      <c r="O61" s="195">
        <v>3</v>
      </c>
      <c r="P61" s="195">
        <v>1</v>
      </c>
      <c r="Q61" s="195">
        <v>6</v>
      </c>
      <c r="R61" s="195">
        <v>933</v>
      </c>
      <c r="S61" s="83"/>
      <c r="T61" s="425"/>
      <c r="U61" s="98" t="s">
        <v>390</v>
      </c>
      <c r="V61" s="95">
        <v>82</v>
      </c>
      <c r="W61" s="96">
        <v>83.1</v>
      </c>
      <c r="X61" s="96">
        <v>85.5</v>
      </c>
      <c r="Y61" s="96">
        <v>84.3</v>
      </c>
      <c r="Z61" s="96">
        <v>88.3</v>
      </c>
      <c r="AA61" s="96">
        <v>85.3</v>
      </c>
      <c r="AB61" s="96">
        <v>90.7</v>
      </c>
      <c r="AC61" s="96">
        <v>85.6</v>
      </c>
      <c r="AD61" s="96">
        <v>91.2</v>
      </c>
      <c r="AE61" s="96">
        <v>85.6</v>
      </c>
      <c r="AF61" s="96">
        <v>92</v>
      </c>
      <c r="AG61" s="96">
        <v>85.4</v>
      </c>
    </row>
    <row r="62" spans="1:33" ht="18" customHeight="1">
      <c r="A62" s="244">
        <v>14</v>
      </c>
      <c r="B62" s="295">
        <f>SUM(C62:Q62)</f>
        <v>143</v>
      </c>
      <c r="C62" s="196" t="s">
        <v>3</v>
      </c>
      <c r="D62" s="196">
        <v>3</v>
      </c>
      <c r="E62" s="196" t="s">
        <v>3</v>
      </c>
      <c r="F62" s="196" t="s">
        <v>3</v>
      </c>
      <c r="G62" s="196" t="s">
        <v>3</v>
      </c>
      <c r="H62" s="196">
        <v>114</v>
      </c>
      <c r="I62" s="196">
        <v>9</v>
      </c>
      <c r="J62" s="196">
        <v>1</v>
      </c>
      <c r="K62" s="196">
        <v>2</v>
      </c>
      <c r="L62" s="196">
        <v>2</v>
      </c>
      <c r="M62" s="196">
        <v>1</v>
      </c>
      <c r="N62" s="196">
        <v>3</v>
      </c>
      <c r="O62" s="197" t="s">
        <v>3</v>
      </c>
      <c r="P62" s="197" t="s">
        <v>3</v>
      </c>
      <c r="Q62" s="196">
        <v>8</v>
      </c>
      <c r="R62" s="196">
        <v>933</v>
      </c>
      <c r="S62" s="106"/>
      <c r="T62" s="427"/>
      <c r="U62" s="97" t="s">
        <v>391</v>
      </c>
      <c r="V62" s="199">
        <v>82.2</v>
      </c>
      <c r="W62" s="200">
        <v>82.8</v>
      </c>
      <c r="X62" s="200">
        <v>85.4</v>
      </c>
      <c r="Y62" s="200">
        <v>84.4</v>
      </c>
      <c r="Z62" s="200">
        <v>89</v>
      </c>
      <c r="AA62" s="200">
        <v>85.4</v>
      </c>
      <c r="AB62" s="200">
        <v>90.9</v>
      </c>
      <c r="AC62" s="200">
        <v>85.7</v>
      </c>
      <c r="AD62" s="200">
        <v>91.5</v>
      </c>
      <c r="AE62" s="200">
        <v>85.6</v>
      </c>
      <c r="AF62" s="200">
        <v>92.1</v>
      </c>
      <c r="AG62" s="200">
        <v>85.7</v>
      </c>
    </row>
    <row r="63" spans="1:22" ht="18" customHeight="1">
      <c r="A63" s="31" t="s">
        <v>160</v>
      </c>
      <c r="B63" s="77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S63" s="91"/>
      <c r="T63" s="19" t="s">
        <v>161</v>
      </c>
      <c r="U63" s="107"/>
      <c r="V63" s="107"/>
    </row>
    <row r="64" spans="1:19" ht="18" customHeight="1">
      <c r="A64" s="31" t="s">
        <v>162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S64" s="91"/>
    </row>
    <row r="65" spans="1:19" ht="18" customHeight="1">
      <c r="A65" s="31" t="s">
        <v>163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91"/>
    </row>
    <row r="66" spans="1:19" ht="18" customHeight="1">
      <c r="A66" s="91" t="s">
        <v>164</v>
      </c>
      <c r="S66" s="91"/>
    </row>
    <row r="67" ht="15" customHeight="1">
      <c r="S67" s="91"/>
    </row>
    <row r="68" ht="15" customHeight="1">
      <c r="S68" s="91"/>
    </row>
    <row r="69" ht="18.75" customHeight="1">
      <c r="S69" s="91"/>
    </row>
    <row r="70" ht="18.75" customHeight="1"/>
    <row r="71" ht="18.75" customHeight="1"/>
  </sheetData>
  <sheetProtection/>
  <mergeCells count="126">
    <mergeCell ref="T2:AI2"/>
    <mergeCell ref="A2:P2"/>
    <mergeCell ref="AF4:AG5"/>
    <mergeCell ref="N39:N41"/>
    <mergeCell ref="F55:F57"/>
    <mergeCell ref="P39:P41"/>
    <mergeCell ref="T57:T59"/>
    <mergeCell ref="P55:P57"/>
    <mergeCell ref="O39:O41"/>
    <mergeCell ref="H39:H41"/>
    <mergeCell ref="T60:T62"/>
    <mergeCell ref="AF52:AG52"/>
    <mergeCell ref="Q39:Q41"/>
    <mergeCell ref="T40:T42"/>
    <mergeCell ref="A51:R51"/>
    <mergeCell ref="L39:L41"/>
    <mergeCell ref="M39:M41"/>
    <mergeCell ref="AB51:AG51"/>
    <mergeCell ref="X52:Y52"/>
    <mergeCell ref="V51:AA51"/>
    <mergeCell ref="T54:T56"/>
    <mergeCell ref="V52:W52"/>
    <mergeCell ref="R53:R57"/>
    <mergeCell ref="T51:U53"/>
    <mergeCell ref="N55:N57"/>
    <mergeCell ref="AB52:AC52"/>
    <mergeCell ref="AD52:AE52"/>
    <mergeCell ref="J55:J57"/>
    <mergeCell ref="O55:O57"/>
    <mergeCell ref="Q55:Q57"/>
    <mergeCell ref="C55:C57"/>
    <mergeCell ref="L55:L57"/>
    <mergeCell ref="M55:M57"/>
    <mergeCell ref="Z52:AA52"/>
    <mergeCell ref="I55:I57"/>
    <mergeCell ref="A53:A57"/>
    <mergeCell ref="B53:Q53"/>
    <mergeCell ref="K55:K57"/>
    <mergeCell ref="D55:D57"/>
    <mergeCell ref="E55:E57"/>
    <mergeCell ref="B54:B57"/>
    <mergeCell ref="C54:G54"/>
    <mergeCell ref="G55:G57"/>
    <mergeCell ref="H55:H57"/>
    <mergeCell ref="I54:Q54"/>
    <mergeCell ref="T34:T36"/>
    <mergeCell ref="T37:T39"/>
    <mergeCell ref="A37:R37"/>
    <mergeCell ref="A39:A41"/>
    <mergeCell ref="B39:B41"/>
    <mergeCell ref="C39:C41"/>
    <mergeCell ref="D39:D41"/>
    <mergeCell ref="E39:E41"/>
    <mergeCell ref="F39:F41"/>
    <mergeCell ref="G39:G41"/>
    <mergeCell ref="T31:U33"/>
    <mergeCell ref="I39:I41"/>
    <mergeCell ref="J39:J41"/>
    <mergeCell ref="K39:K41"/>
    <mergeCell ref="O25:O27"/>
    <mergeCell ref="V31:AG31"/>
    <mergeCell ref="V32:W32"/>
    <mergeCell ref="X32:Y32"/>
    <mergeCell ref="Z32:AA32"/>
    <mergeCell ref="AB32:AC32"/>
    <mergeCell ref="AD32:AE32"/>
    <mergeCell ref="AF32:AG32"/>
    <mergeCell ref="M25:M27"/>
    <mergeCell ref="N25:N27"/>
    <mergeCell ref="A17:B17"/>
    <mergeCell ref="A23:O23"/>
    <mergeCell ref="A25:A27"/>
    <mergeCell ref="B25:B27"/>
    <mergeCell ref="C25:C27"/>
    <mergeCell ref="D25:D27"/>
    <mergeCell ref="K25:K27"/>
    <mergeCell ref="L25:L27"/>
    <mergeCell ref="T12:U12"/>
    <mergeCell ref="A13:B13"/>
    <mergeCell ref="T13:U13"/>
    <mergeCell ref="T29:AG29"/>
    <mergeCell ref="E25:E27"/>
    <mergeCell ref="F25:F27"/>
    <mergeCell ref="I25:I27"/>
    <mergeCell ref="J25:J27"/>
    <mergeCell ref="G25:G27"/>
    <mergeCell ref="H25:H27"/>
    <mergeCell ref="A7:B7"/>
    <mergeCell ref="T7:U7"/>
    <mergeCell ref="A8:B8"/>
    <mergeCell ref="A15:B15"/>
    <mergeCell ref="T15:U15"/>
    <mergeCell ref="A16:B16"/>
    <mergeCell ref="T16:U16"/>
    <mergeCell ref="A10:B10"/>
    <mergeCell ref="T10:U10"/>
    <mergeCell ref="A11:B11"/>
    <mergeCell ref="Z4:AA5"/>
    <mergeCell ref="K4:K6"/>
    <mergeCell ref="I4:I6"/>
    <mergeCell ref="N4:N6"/>
    <mergeCell ref="O4:O6"/>
    <mergeCell ref="A14:B14"/>
    <mergeCell ref="T14:U14"/>
    <mergeCell ref="A9:B9"/>
    <mergeCell ref="T9:U9"/>
    <mergeCell ref="P4:P6"/>
    <mergeCell ref="G4:G6"/>
    <mergeCell ref="J4:J6"/>
    <mergeCell ref="T8:U8"/>
    <mergeCell ref="H4:H6"/>
    <mergeCell ref="V5:W5"/>
    <mergeCell ref="X5:Y5"/>
    <mergeCell ref="V4:Y4"/>
    <mergeCell ref="T4:U5"/>
    <mergeCell ref="T6:U6"/>
    <mergeCell ref="L4:L6"/>
    <mergeCell ref="M4:M6"/>
    <mergeCell ref="AB4:AC5"/>
    <mergeCell ref="AD4:AE5"/>
    <mergeCell ref="AH4:AI5"/>
    <mergeCell ref="A4:B6"/>
    <mergeCell ref="C4:C6"/>
    <mergeCell ref="D4:D6"/>
    <mergeCell ref="E4:E6"/>
    <mergeCell ref="F4:F6"/>
  </mergeCells>
  <conditionalFormatting sqref="Q55:Q57">
    <cfRule type="cellIs" priority="1" dxfId="1" operator="equal" stopIfTrue="1">
      <formula>"その他"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zoomScalePageLayoutView="0" workbookViewId="0" topLeftCell="A4">
      <selection activeCell="C13" sqref="C13:D13"/>
    </sheetView>
  </sheetViews>
  <sheetFormatPr defaultColWidth="10.59765625" defaultRowHeight="15"/>
  <cols>
    <col min="1" max="1" width="20.59765625" style="33" customWidth="1"/>
    <col min="2" max="3" width="8.8984375" style="33" customWidth="1"/>
    <col min="4" max="4" width="9.69921875" style="33" customWidth="1"/>
    <col min="5" max="7" width="8.8984375" style="33" customWidth="1"/>
    <col min="8" max="8" width="9.69921875" style="33" customWidth="1"/>
    <col min="9" max="9" width="8.8984375" style="33" customWidth="1"/>
    <col min="10" max="10" width="10" style="33" customWidth="1"/>
    <col min="11" max="13" width="8.8984375" style="33" customWidth="1"/>
    <col min="14" max="15" width="10.8984375" style="33" customWidth="1"/>
    <col min="16" max="18" width="9.59765625" style="33" customWidth="1"/>
    <col min="19" max="19" width="8.59765625" style="33" customWidth="1"/>
    <col min="20" max="20" width="12" style="33" customWidth="1"/>
    <col min="21" max="21" width="9.69921875" style="33" customWidth="1"/>
    <col min="22" max="22" width="9.8984375" style="33" customWidth="1"/>
    <col min="23" max="23" width="9.5" style="33" customWidth="1"/>
    <col min="24" max="24" width="10.09765625" style="33" customWidth="1"/>
    <col min="25" max="25" width="10" style="33" customWidth="1"/>
    <col min="26" max="26" width="9.19921875" style="33" customWidth="1"/>
    <col min="27" max="27" width="9.59765625" style="33" customWidth="1"/>
    <col min="28" max="28" width="13.69921875" style="33" customWidth="1"/>
    <col min="29" max="29" width="11.09765625" style="33" customWidth="1"/>
    <col min="30" max="16384" width="10.59765625" style="33" customWidth="1"/>
  </cols>
  <sheetData>
    <row r="1" spans="1:29" s="32" customFormat="1" ht="19.5" customHeight="1">
      <c r="A1" s="108" t="s">
        <v>183</v>
      </c>
      <c r="B1" s="108"/>
      <c r="C1" s="109"/>
      <c r="D1" s="109"/>
      <c r="E1" s="109"/>
      <c r="F1" s="109"/>
      <c r="G1" s="110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09"/>
      <c r="AB1" s="109"/>
      <c r="AC1" s="112" t="s">
        <v>184</v>
      </c>
    </row>
    <row r="2" spans="1:29" ht="19.5" customHeight="1">
      <c r="A2" s="318" t="s">
        <v>185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</row>
    <row r="3" spans="1:29" ht="18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30" ht="18" customHeight="1">
      <c r="A4" s="378" t="s">
        <v>401</v>
      </c>
      <c r="B4" s="371"/>
      <c r="C4" s="419" t="s">
        <v>404</v>
      </c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65"/>
      <c r="S4" s="466" t="s">
        <v>186</v>
      </c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113"/>
    </row>
    <row r="5" spans="1:30" ht="18" customHeight="1">
      <c r="A5" s="380"/>
      <c r="B5" s="381"/>
      <c r="C5" s="477" t="s">
        <v>402</v>
      </c>
      <c r="D5" s="478"/>
      <c r="E5" s="477" t="s">
        <v>403</v>
      </c>
      <c r="F5" s="525"/>
      <c r="G5" s="527"/>
      <c r="H5" s="527"/>
      <c r="I5" s="527"/>
      <c r="J5" s="527"/>
      <c r="K5" s="527"/>
      <c r="L5" s="527"/>
      <c r="M5" s="527"/>
      <c r="N5" s="527"/>
      <c r="O5" s="390"/>
      <c r="P5" s="439" t="s">
        <v>410</v>
      </c>
      <c r="Q5" s="439" t="s">
        <v>407</v>
      </c>
      <c r="R5" s="522" t="s">
        <v>408</v>
      </c>
      <c r="S5" s="477" t="s">
        <v>409</v>
      </c>
      <c r="T5" s="478"/>
      <c r="U5" s="468" t="s">
        <v>293</v>
      </c>
      <c r="V5" s="469"/>
      <c r="W5" s="469"/>
      <c r="X5" s="469"/>
      <c r="Y5" s="470"/>
      <c r="Z5" s="439" t="s">
        <v>413</v>
      </c>
      <c r="AA5" s="477" t="s">
        <v>414</v>
      </c>
      <c r="AB5" s="478"/>
      <c r="AC5" s="462" t="s">
        <v>415</v>
      </c>
      <c r="AD5" s="113"/>
    </row>
    <row r="6" spans="1:29" ht="18" customHeight="1">
      <c r="A6" s="380"/>
      <c r="B6" s="381"/>
      <c r="C6" s="479"/>
      <c r="D6" s="480"/>
      <c r="E6" s="479"/>
      <c r="F6" s="526"/>
      <c r="G6" s="468" t="s">
        <v>405</v>
      </c>
      <c r="H6" s="528"/>
      <c r="I6" s="528"/>
      <c r="J6" s="528"/>
      <c r="K6" s="528"/>
      <c r="L6" s="528"/>
      <c r="M6" s="528"/>
      <c r="N6" s="474"/>
      <c r="O6" s="439" t="s">
        <v>406</v>
      </c>
      <c r="P6" s="475"/>
      <c r="Q6" s="475"/>
      <c r="R6" s="523"/>
      <c r="S6" s="479"/>
      <c r="T6" s="480"/>
      <c r="U6" s="362"/>
      <c r="V6" s="363"/>
      <c r="W6" s="363"/>
      <c r="X6" s="363"/>
      <c r="Y6" s="406"/>
      <c r="Z6" s="475"/>
      <c r="AA6" s="479"/>
      <c r="AB6" s="480"/>
      <c r="AC6" s="463"/>
    </row>
    <row r="7" spans="1:29" ht="18" customHeight="1">
      <c r="A7" s="380"/>
      <c r="B7" s="381"/>
      <c r="C7" s="479"/>
      <c r="D7" s="480"/>
      <c r="E7" s="479"/>
      <c r="F7" s="526"/>
      <c r="G7" s="473" t="s">
        <v>165</v>
      </c>
      <c r="H7" s="470"/>
      <c r="I7" s="473" t="s">
        <v>187</v>
      </c>
      <c r="J7" s="470"/>
      <c r="K7" s="473" t="s">
        <v>188</v>
      </c>
      <c r="L7" s="470"/>
      <c r="M7" s="473" t="s">
        <v>189</v>
      </c>
      <c r="N7" s="470"/>
      <c r="O7" s="475"/>
      <c r="P7" s="475"/>
      <c r="Q7" s="475"/>
      <c r="R7" s="523"/>
      <c r="S7" s="479"/>
      <c r="T7" s="480"/>
      <c r="U7" s="471" t="s">
        <v>411</v>
      </c>
      <c r="V7" s="436"/>
      <c r="W7" s="473" t="s">
        <v>190</v>
      </c>
      <c r="X7" s="474"/>
      <c r="Y7" s="468" t="s">
        <v>412</v>
      </c>
      <c r="Z7" s="475"/>
      <c r="AA7" s="479"/>
      <c r="AB7" s="480"/>
      <c r="AC7" s="463"/>
    </row>
    <row r="8" spans="1:29" ht="18" customHeight="1">
      <c r="A8" s="382"/>
      <c r="B8" s="373"/>
      <c r="C8" s="460"/>
      <c r="D8" s="481"/>
      <c r="E8" s="460"/>
      <c r="F8" s="461"/>
      <c r="G8" s="362"/>
      <c r="H8" s="406"/>
      <c r="I8" s="362"/>
      <c r="J8" s="406"/>
      <c r="K8" s="362"/>
      <c r="L8" s="406"/>
      <c r="M8" s="362"/>
      <c r="N8" s="406"/>
      <c r="O8" s="476"/>
      <c r="P8" s="476"/>
      <c r="Q8" s="476"/>
      <c r="R8" s="524"/>
      <c r="S8" s="460"/>
      <c r="T8" s="481"/>
      <c r="U8" s="472"/>
      <c r="V8" s="366"/>
      <c r="W8" s="362"/>
      <c r="X8" s="406"/>
      <c r="Y8" s="362"/>
      <c r="Z8" s="476"/>
      <c r="AA8" s="460"/>
      <c r="AB8" s="481"/>
      <c r="AC8" s="464"/>
    </row>
    <row r="9" spans="1:29" ht="18" customHeight="1">
      <c r="A9" s="407" t="s">
        <v>291</v>
      </c>
      <c r="B9" s="484"/>
      <c r="C9" s="485">
        <v>1178883</v>
      </c>
      <c r="D9" s="486"/>
      <c r="E9" s="486">
        <f>SUM(G9,O9)</f>
        <v>480660</v>
      </c>
      <c r="F9" s="486"/>
      <c r="G9" s="486">
        <f>SUM(I9:M9)</f>
        <v>480657</v>
      </c>
      <c r="H9" s="486"/>
      <c r="I9" s="486">
        <v>356015</v>
      </c>
      <c r="J9" s="486"/>
      <c r="K9" s="486">
        <v>82854</v>
      </c>
      <c r="L9" s="486"/>
      <c r="M9" s="486">
        <v>41788</v>
      </c>
      <c r="N9" s="486"/>
      <c r="O9" s="115">
        <v>3</v>
      </c>
      <c r="P9" s="115">
        <v>34390</v>
      </c>
      <c r="Q9" s="115">
        <v>20848</v>
      </c>
      <c r="R9" s="299">
        <v>10.977410437661591</v>
      </c>
      <c r="S9" s="486">
        <v>1176171</v>
      </c>
      <c r="T9" s="486"/>
      <c r="U9" s="486">
        <f>SUM(W9:Y9)</f>
        <v>283030</v>
      </c>
      <c r="V9" s="486"/>
      <c r="W9" s="486">
        <v>283030</v>
      </c>
      <c r="X9" s="486"/>
      <c r="Y9" s="115" t="s">
        <v>3</v>
      </c>
      <c r="Z9" s="115">
        <v>2724</v>
      </c>
      <c r="AA9" s="486">
        <v>1011717</v>
      </c>
      <c r="AB9" s="486"/>
      <c r="AC9" s="118">
        <f>100*AA9/S9</f>
        <v>86.01784944536126</v>
      </c>
    </row>
    <row r="10" spans="1:29" ht="18" customHeight="1">
      <c r="A10" s="387">
        <v>11</v>
      </c>
      <c r="B10" s="388"/>
      <c r="C10" s="482">
        <v>1178917</v>
      </c>
      <c r="D10" s="483"/>
      <c r="E10" s="483">
        <f>SUM(G10,O10)</f>
        <v>483523</v>
      </c>
      <c r="F10" s="483"/>
      <c r="G10" s="483">
        <f>SUM(I10:M10)</f>
        <v>483521</v>
      </c>
      <c r="H10" s="483"/>
      <c r="I10" s="483">
        <v>362648</v>
      </c>
      <c r="J10" s="483"/>
      <c r="K10" s="483">
        <v>74555</v>
      </c>
      <c r="L10" s="483"/>
      <c r="M10" s="483">
        <v>46318</v>
      </c>
      <c r="N10" s="483"/>
      <c r="O10" s="115">
        <v>2</v>
      </c>
      <c r="P10" s="115">
        <v>37992</v>
      </c>
      <c r="Q10" s="115">
        <v>19525</v>
      </c>
      <c r="R10" s="247">
        <v>11.43374562167277</v>
      </c>
      <c r="S10" s="483">
        <v>1175914</v>
      </c>
      <c r="T10" s="483"/>
      <c r="U10" s="483">
        <f>SUM(W10:Y10)</f>
        <v>271306</v>
      </c>
      <c r="V10" s="483"/>
      <c r="W10" s="483">
        <v>271306</v>
      </c>
      <c r="X10" s="483"/>
      <c r="Y10" s="115" t="s">
        <v>3</v>
      </c>
      <c r="Z10" s="115">
        <v>3014</v>
      </c>
      <c r="AA10" s="483">
        <v>1030788</v>
      </c>
      <c r="AB10" s="483"/>
      <c r="AC10" s="118">
        <f>100*AA10/S10</f>
        <v>87.658451213269</v>
      </c>
    </row>
    <row r="11" spans="1:29" ht="18" customHeight="1">
      <c r="A11" s="387">
        <v>12</v>
      </c>
      <c r="B11" s="388"/>
      <c r="C11" s="482">
        <v>1179835</v>
      </c>
      <c r="D11" s="483"/>
      <c r="E11" s="483">
        <f>SUM(G11,O11)</f>
        <v>492525</v>
      </c>
      <c r="F11" s="483"/>
      <c r="G11" s="483">
        <f>SUM(I11:M11)</f>
        <v>492522</v>
      </c>
      <c r="H11" s="483"/>
      <c r="I11" s="483">
        <v>363575</v>
      </c>
      <c r="J11" s="483"/>
      <c r="K11" s="483">
        <v>78113</v>
      </c>
      <c r="L11" s="483"/>
      <c r="M11" s="483">
        <v>50834</v>
      </c>
      <c r="N11" s="483"/>
      <c r="O11" s="115">
        <v>3</v>
      </c>
      <c r="P11" s="115">
        <v>41033</v>
      </c>
      <c r="Q11" s="115">
        <v>20207</v>
      </c>
      <c r="R11" s="247">
        <v>11.943931394557358</v>
      </c>
      <c r="S11" s="483">
        <v>1177642</v>
      </c>
      <c r="T11" s="483"/>
      <c r="U11" s="483">
        <f>SUM(W11:Y11)</f>
        <v>163217</v>
      </c>
      <c r="V11" s="483"/>
      <c r="W11" s="483">
        <v>163217</v>
      </c>
      <c r="X11" s="483"/>
      <c r="Y11" s="115" t="s">
        <v>3</v>
      </c>
      <c r="Z11" s="115">
        <v>2204</v>
      </c>
      <c r="AA11" s="483">
        <v>1039633</v>
      </c>
      <c r="AB11" s="483"/>
      <c r="AC11" s="118">
        <f>100*AA11/S11</f>
        <v>88.28090370418175</v>
      </c>
    </row>
    <row r="12" spans="1:29" ht="18" customHeight="1">
      <c r="A12" s="387">
        <v>13</v>
      </c>
      <c r="B12" s="388"/>
      <c r="C12" s="487">
        <v>1179763</v>
      </c>
      <c r="D12" s="488"/>
      <c r="E12" s="483">
        <f>SUM(G12,O12)</f>
        <v>480324</v>
      </c>
      <c r="F12" s="483"/>
      <c r="G12" s="483">
        <f>SUM(I12:M12)</f>
        <v>480321</v>
      </c>
      <c r="H12" s="483"/>
      <c r="I12" s="483">
        <v>365175</v>
      </c>
      <c r="J12" s="483"/>
      <c r="K12" s="483">
        <v>61937</v>
      </c>
      <c r="L12" s="483"/>
      <c r="M12" s="483">
        <v>53209</v>
      </c>
      <c r="N12" s="483"/>
      <c r="O12" s="115">
        <v>3</v>
      </c>
      <c r="P12" s="115">
        <v>41312</v>
      </c>
      <c r="Q12" s="115">
        <v>19300</v>
      </c>
      <c r="R12" s="247">
        <v>12.13159574957818</v>
      </c>
      <c r="S12" s="483">
        <v>1177722</v>
      </c>
      <c r="T12" s="489"/>
      <c r="U12" s="483">
        <f>SUM(W12:Y12)</f>
        <v>254678</v>
      </c>
      <c r="V12" s="483"/>
      <c r="W12" s="483">
        <v>254678</v>
      </c>
      <c r="X12" s="483"/>
      <c r="Y12" s="115" t="s">
        <v>3</v>
      </c>
      <c r="Z12" s="115">
        <v>2045</v>
      </c>
      <c r="AA12" s="483">
        <v>1045166</v>
      </c>
      <c r="AB12" s="483"/>
      <c r="AC12" s="118">
        <f>100*AA12/S12</f>
        <v>88.74471224958012</v>
      </c>
    </row>
    <row r="13" spans="1:29" s="201" customFormat="1" ht="18" customHeight="1">
      <c r="A13" s="412">
        <v>14</v>
      </c>
      <c r="B13" s="355"/>
      <c r="C13" s="529">
        <f>SUM(C25,C38)</f>
        <v>1180215</v>
      </c>
      <c r="D13" s="530"/>
      <c r="E13" s="490">
        <f>SUM(E25,E38)</f>
        <v>484233</v>
      </c>
      <c r="F13" s="490"/>
      <c r="G13" s="490">
        <f>SUM(G25,G38)</f>
        <v>484230</v>
      </c>
      <c r="H13" s="490"/>
      <c r="I13" s="490">
        <f>SUM(I25,I38)</f>
        <v>346333</v>
      </c>
      <c r="J13" s="490"/>
      <c r="K13" s="490">
        <f>SUM(K25,K38)</f>
        <v>52633</v>
      </c>
      <c r="L13" s="490"/>
      <c r="M13" s="490">
        <f>SUM(M25,M38)</f>
        <v>85264</v>
      </c>
      <c r="N13" s="490"/>
      <c r="O13" s="15">
        <f>SUM(O25,O38)</f>
        <v>3</v>
      </c>
      <c r="P13" s="15">
        <f>SUM(P25,P38)</f>
        <v>48351</v>
      </c>
      <c r="Q13" s="15">
        <f>SUM(Q25,Q38)</f>
        <v>19320</v>
      </c>
      <c r="R13" s="250">
        <v>13.4</v>
      </c>
      <c r="S13" s="490">
        <f>SUM(S25,S38)</f>
        <v>1179567</v>
      </c>
      <c r="T13" s="490"/>
      <c r="U13" s="490">
        <f>SUM(U25,U38)</f>
        <v>242595</v>
      </c>
      <c r="V13" s="490"/>
      <c r="W13" s="490">
        <f>SUM(W25,W38)</f>
        <v>242595</v>
      </c>
      <c r="X13" s="490"/>
      <c r="Y13" s="15" t="s">
        <v>3</v>
      </c>
      <c r="Z13" s="15">
        <f>SUM(Z25,Z38)</f>
        <v>1658</v>
      </c>
      <c r="AA13" s="490">
        <f>SUM(AA25,AA38)</f>
        <v>1050808</v>
      </c>
      <c r="AB13" s="490"/>
      <c r="AC13" s="301">
        <f>100*AA13/S13</f>
        <v>89.0842148008549</v>
      </c>
    </row>
    <row r="14" spans="1:29" ht="18" customHeight="1">
      <c r="A14" s="47"/>
      <c r="B14" s="47"/>
      <c r="C14" s="68"/>
      <c r="D14" s="42"/>
      <c r="E14" s="117"/>
      <c r="F14" s="50"/>
      <c r="G14" s="117"/>
      <c r="H14" s="50"/>
      <c r="I14" s="117"/>
      <c r="J14" s="50"/>
      <c r="K14" s="117"/>
      <c r="L14" s="50"/>
      <c r="M14" s="117"/>
      <c r="N14" s="50"/>
      <c r="O14" s="50"/>
      <c r="P14" s="50"/>
      <c r="Q14" s="54"/>
      <c r="R14" s="247"/>
      <c r="S14" s="117"/>
      <c r="T14" s="50"/>
      <c r="U14" s="117"/>
      <c r="V14" s="115"/>
      <c r="W14" s="117"/>
      <c r="X14" s="115"/>
      <c r="Y14" s="50"/>
      <c r="Z14" s="50"/>
      <c r="AA14" s="34"/>
      <c r="AB14" s="117"/>
      <c r="AC14" s="117"/>
    </row>
    <row r="15" spans="1:29" ht="18" customHeight="1">
      <c r="A15" s="492" t="s">
        <v>282</v>
      </c>
      <c r="B15" s="491"/>
      <c r="C15" s="482">
        <v>442409</v>
      </c>
      <c r="D15" s="483"/>
      <c r="E15" s="483">
        <f aca="true" t="shared" si="0" ref="E15:E24">SUM(G15,O15)</f>
        <v>200124</v>
      </c>
      <c r="F15" s="483"/>
      <c r="G15" s="483">
        <f aca="true" t="shared" si="1" ref="G15:G24">SUM(I15:M15)</f>
        <v>200124</v>
      </c>
      <c r="H15" s="483"/>
      <c r="I15" s="483">
        <v>148756</v>
      </c>
      <c r="J15" s="483"/>
      <c r="K15" s="483">
        <v>24966</v>
      </c>
      <c r="L15" s="483"/>
      <c r="M15" s="483">
        <v>26402</v>
      </c>
      <c r="N15" s="483"/>
      <c r="O15" s="115" t="s">
        <v>3</v>
      </c>
      <c r="P15" s="115">
        <v>18113</v>
      </c>
      <c r="Q15" s="54">
        <v>9515</v>
      </c>
      <c r="R15" s="252">
        <v>13.2</v>
      </c>
      <c r="S15" s="483">
        <v>442409</v>
      </c>
      <c r="T15" s="483"/>
      <c r="U15" s="483">
        <f>SUM(W15:Y15)</f>
        <v>34448</v>
      </c>
      <c r="V15" s="483"/>
      <c r="W15" s="483">
        <v>34448</v>
      </c>
      <c r="X15" s="483"/>
      <c r="Y15" s="115" t="s">
        <v>3</v>
      </c>
      <c r="Z15" s="115" t="s">
        <v>3</v>
      </c>
      <c r="AA15" s="537">
        <v>433910</v>
      </c>
      <c r="AB15" s="537"/>
      <c r="AC15" s="118">
        <f>100*AA15/S15</f>
        <v>98.07892696577149</v>
      </c>
    </row>
    <row r="16" spans="1:29" ht="18" customHeight="1">
      <c r="A16" s="491" t="s">
        <v>8</v>
      </c>
      <c r="B16" s="491"/>
      <c r="C16" s="482">
        <v>109806</v>
      </c>
      <c r="D16" s="483"/>
      <c r="E16" s="483">
        <f t="shared" si="0"/>
        <v>43586</v>
      </c>
      <c r="F16" s="483"/>
      <c r="G16" s="483">
        <f t="shared" si="1"/>
        <v>43586</v>
      </c>
      <c r="H16" s="483"/>
      <c r="I16" s="483">
        <v>31697</v>
      </c>
      <c r="J16" s="483"/>
      <c r="K16" s="483">
        <v>4470</v>
      </c>
      <c r="L16" s="483"/>
      <c r="M16" s="483">
        <v>7419</v>
      </c>
      <c r="N16" s="483"/>
      <c r="O16" s="115" t="s">
        <v>3</v>
      </c>
      <c r="P16" s="115">
        <v>7380</v>
      </c>
      <c r="Q16" s="54">
        <v>110</v>
      </c>
      <c r="R16" s="247">
        <v>17.1</v>
      </c>
      <c r="S16" s="483" t="s">
        <v>3</v>
      </c>
      <c r="T16" s="483"/>
      <c r="U16" s="483" t="s">
        <v>3</v>
      </c>
      <c r="V16" s="483"/>
      <c r="W16" s="483" t="s">
        <v>3</v>
      </c>
      <c r="X16" s="483"/>
      <c r="Y16" s="115" t="s">
        <v>3</v>
      </c>
      <c r="Z16" s="115" t="s">
        <v>3</v>
      </c>
      <c r="AA16" s="483" t="s">
        <v>3</v>
      </c>
      <c r="AB16" s="483"/>
      <c r="AC16" s="115" t="s">
        <v>3</v>
      </c>
    </row>
    <row r="17" spans="1:29" ht="18" customHeight="1">
      <c r="A17" s="491" t="s">
        <v>9</v>
      </c>
      <c r="B17" s="491"/>
      <c r="C17" s="482">
        <v>27323</v>
      </c>
      <c r="D17" s="483"/>
      <c r="E17" s="483">
        <f t="shared" si="0"/>
        <v>15668</v>
      </c>
      <c r="F17" s="483"/>
      <c r="G17" s="483">
        <f t="shared" si="1"/>
        <v>15668</v>
      </c>
      <c r="H17" s="483"/>
      <c r="I17" s="536">
        <v>10130</v>
      </c>
      <c r="J17" s="536"/>
      <c r="K17" s="483">
        <v>4451</v>
      </c>
      <c r="L17" s="483"/>
      <c r="M17" s="483">
        <v>1087</v>
      </c>
      <c r="N17" s="483"/>
      <c r="O17" s="115" t="s">
        <v>3</v>
      </c>
      <c r="P17" s="115">
        <v>1087</v>
      </c>
      <c r="Q17" s="54">
        <v>56</v>
      </c>
      <c r="R17" s="247">
        <v>7.3</v>
      </c>
      <c r="S17" s="483">
        <v>27323</v>
      </c>
      <c r="T17" s="483"/>
      <c r="U17" s="483">
        <f>SUM(W17:Y17)</f>
        <v>14825</v>
      </c>
      <c r="V17" s="483"/>
      <c r="W17" s="483">
        <v>14825</v>
      </c>
      <c r="X17" s="483"/>
      <c r="Y17" s="115" t="s">
        <v>3</v>
      </c>
      <c r="Z17" s="115" t="s">
        <v>3</v>
      </c>
      <c r="AA17" s="537">
        <v>19671</v>
      </c>
      <c r="AB17" s="537"/>
      <c r="AC17" s="118">
        <f>100*AA17/S17</f>
        <v>71.99429052446656</v>
      </c>
    </row>
    <row r="18" spans="1:29" ht="18" customHeight="1">
      <c r="A18" s="491" t="s">
        <v>10</v>
      </c>
      <c r="B18" s="491"/>
      <c r="C18" s="482">
        <v>20706</v>
      </c>
      <c r="D18" s="483"/>
      <c r="E18" s="483">
        <f t="shared" si="0"/>
        <v>5653</v>
      </c>
      <c r="F18" s="483"/>
      <c r="G18" s="483">
        <f t="shared" si="1"/>
        <v>5653</v>
      </c>
      <c r="H18" s="483"/>
      <c r="I18" s="483">
        <v>851</v>
      </c>
      <c r="J18" s="483"/>
      <c r="K18" s="483">
        <v>1245</v>
      </c>
      <c r="L18" s="483"/>
      <c r="M18" s="483">
        <v>3557</v>
      </c>
      <c r="N18" s="483"/>
      <c r="O18" s="115" t="s">
        <v>3</v>
      </c>
      <c r="P18" s="115">
        <v>1214</v>
      </c>
      <c r="Q18" s="54">
        <v>33</v>
      </c>
      <c r="R18" s="247">
        <v>21.9</v>
      </c>
      <c r="S18" s="483" t="s">
        <v>3</v>
      </c>
      <c r="T18" s="483"/>
      <c r="U18" s="483" t="s">
        <v>3</v>
      </c>
      <c r="V18" s="483"/>
      <c r="W18" s="483" t="s">
        <v>3</v>
      </c>
      <c r="X18" s="483"/>
      <c r="Y18" s="115" t="s">
        <v>3</v>
      </c>
      <c r="Z18" s="115" t="s">
        <v>3</v>
      </c>
      <c r="AA18" s="537" t="s">
        <v>3</v>
      </c>
      <c r="AB18" s="537"/>
      <c r="AC18" s="118" t="s">
        <v>3</v>
      </c>
    </row>
    <row r="19" spans="1:29" ht="18" customHeight="1">
      <c r="A19" s="491" t="s">
        <v>11</v>
      </c>
      <c r="B19" s="491"/>
      <c r="C19" s="482">
        <v>67967</v>
      </c>
      <c r="D19" s="483"/>
      <c r="E19" s="483">
        <f t="shared" si="0"/>
        <v>35509</v>
      </c>
      <c r="F19" s="483"/>
      <c r="G19" s="483">
        <f t="shared" si="1"/>
        <v>35509</v>
      </c>
      <c r="H19" s="483"/>
      <c r="I19" s="483">
        <v>27650</v>
      </c>
      <c r="J19" s="483"/>
      <c r="K19" s="483">
        <v>2730</v>
      </c>
      <c r="L19" s="483"/>
      <c r="M19" s="483">
        <v>5129</v>
      </c>
      <c r="N19" s="483"/>
      <c r="O19" s="115" t="s">
        <v>3</v>
      </c>
      <c r="P19" s="115">
        <v>2515</v>
      </c>
      <c r="Q19" s="54">
        <v>1175</v>
      </c>
      <c r="R19" s="249">
        <v>10.1</v>
      </c>
      <c r="S19" s="483" t="s">
        <v>3</v>
      </c>
      <c r="T19" s="483"/>
      <c r="U19" s="483" t="s">
        <v>3</v>
      </c>
      <c r="V19" s="483"/>
      <c r="W19" s="483" t="s">
        <v>3</v>
      </c>
      <c r="X19" s="483"/>
      <c r="Y19" s="115" t="s">
        <v>3</v>
      </c>
      <c r="Z19" s="115" t="s">
        <v>3</v>
      </c>
      <c r="AA19" s="537" t="s">
        <v>3</v>
      </c>
      <c r="AB19" s="537"/>
      <c r="AC19" s="118" t="s">
        <v>3</v>
      </c>
    </row>
    <row r="20" spans="1:29" ht="18" customHeight="1">
      <c r="A20" s="491" t="s">
        <v>15</v>
      </c>
      <c r="B20" s="491"/>
      <c r="C20" s="482">
        <v>10040</v>
      </c>
      <c r="D20" s="483"/>
      <c r="E20" s="483">
        <f t="shared" si="0"/>
        <v>4235</v>
      </c>
      <c r="F20" s="483"/>
      <c r="G20" s="483">
        <f t="shared" si="1"/>
        <v>4235</v>
      </c>
      <c r="H20" s="483"/>
      <c r="I20" s="483">
        <v>3493</v>
      </c>
      <c r="J20" s="483"/>
      <c r="K20" s="483">
        <v>36</v>
      </c>
      <c r="L20" s="483"/>
      <c r="M20" s="483">
        <v>706</v>
      </c>
      <c r="N20" s="483"/>
      <c r="O20" s="115" t="s">
        <v>3</v>
      </c>
      <c r="P20" s="115">
        <v>393</v>
      </c>
      <c r="Q20" s="54">
        <v>92</v>
      </c>
      <c r="R20" s="249">
        <v>11.2</v>
      </c>
      <c r="S20" s="483" t="s">
        <v>3</v>
      </c>
      <c r="T20" s="483"/>
      <c r="U20" s="483" t="s">
        <v>3</v>
      </c>
      <c r="V20" s="483"/>
      <c r="W20" s="483" t="s">
        <v>3</v>
      </c>
      <c r="X20" s="483"/>
      <c r="Y20" s="115" t="s">
        <v>3</v>
      </c>
      <c r="Z20" s="115" t="s">
        <v>3</v>
      </c>
      <c r="AA20" s="537" t="s">
        <v>3</v>
      </c>
      <c r="AB20" s="537"/>
      <c r="AC20" s="118" t="s">
        <v>3</v>
      </c>
    </row>
    <row r="21" spans="1:29" ht="18" customHeight="1">
      <c r="A21" s="491" t="s">
        <v>37</v>
      </c>
      <c r="B21" s="491"/>
      <c r="C21" s="482">
        <v>10320</v>
      </c>
      <c r="D21" s="483"/>
      <c r="E21" s="483">
        <f t="shared" si="0"/>
        <v>2779</v>
      </c>
      <c r="F21" s="483"/>
      <c r="G21" s="483">
        <f t="shared" si="1"/>
        <v>2779</v>
      </c>
      <c r="H21" s="483"/>
      <c r="I21" s="483">
        <v>1135</v>
      </c>
      <c r="J21" s="483"/>
      <c r="K21" s="483">
        <v>841</v>
      </c>
      <c r="L21" s="483"/>
      <c r="M21" s="483">
        <v>803</v>
      </c>
      <c r="N21" s="483"/>
      <c r="O21" s="115"/>
      <c r="P21" s="115">
        <v>253</v>
      </c>
      <c r="Q21" s="54">
        <v>145</v>
      </c>
      <c r="R21" s="249">
        <v>13.6</v>
      </c>
      <c r="S21" s="483" t="s">
        <v>3</v>
      </c>
      <c r="T21" s="483"/>
      <c r="U21" s="483" t="s">
        <v>3</v>
      </c>
      <c r="V21" s="483"/>
      <c r="W21" s="483" t="s">
        <v>3</v>
      </c>
      <c r="X21" s="483"/>
      <c r="Y21" s="115" t="s">
        <v>3</v>
      </c>
      <c r="Z21" s="115" t="s">
        <v>3</v>
      </c>
      <c r="AA21" s="537" t="s">
        <v>3</v>
      </c>
      <c r="AB21" s="537"/>
      <c r="AC21" s="118" t="s">
        <v>3</v>
      </c>
    </row>
    <row r="22" spans="1:29" ht="18" customHeight="1">
      <c r="A22" s="491" t="s">
        <v>51</v>
      </c>
      <c r="B22" s="491"/>
      <c r="C22" s="531">
        <v>11933</v>
      </c>
      <c r="D22" s="532"/>
      <c r="E22" s="483">
        <f t="shared" si="0"/>
        <v>5773</v>
      </c>
      <c r="F22" s="483"/>
      <c r="G22" s="483">
        <f t="shared" si="1"/>
        <v>5773</v>
      </c>
      <c r="H22" s="483"/>
      <c r="I22" s="483">
        <v>1991</v>
      </c>
      <c r="J22" s="483"/>
      <c r="K22" s="483">
        <v>2586</v>
      </c>
      <c r="L22" s="483"/>
      <c r="M22" s="483">
        <v>1196</v>
      </c>
      <c r="N22" s="483"/>
      <c r="O22" s="115" t="s">
        <v>3</v>
      </c>
      <c r="P22" s="115">
        <v>394</v>
      </c>
      <c r="Q22" s="54">
        <v>185</v>
      </c>
      <c r="R22" s="249">
        <v>9.7</v>
      </c>
      <c r="S22" s="483" t="s">
        <v>3</v>
      </c>
      <c r="T22" s="483"/>
      <c r="U22" s="483" t="s">
        <v>3</v>
      </c>
      <c r="V22" s="483"/>
      <c r="W22" s="483" t="s">
        <v>3</v>
      </c>
      <c r="X22" s="483"/>
      <c r="Y22" s="115" t="s">
        <v>3</v>
      </c>
      <c r="Z22" s="115" t="s">
        <v>3</v>
      </c>
      <c r="AA22" s="537" t="s">
        <v>3</v>
      </c>
      <c r="AB22" s="537"/>
      <c r="AC22" s="118" t="s">
        <v>3</v>
      </c>
    </row>
    <row r="23" spans="1:29" ht="18" customHeight="1">
      <c r="A23" s="491" t="s">
        <v>52</v>
      </c>
      <c r="B23" s="491"/>
      <c r="C23" s="531">
        <v>4810</v>
      </c>
      <c r="D23" s="532"/>
      <c r="E23" s="483">
        <f t="shared" si="0"/>
        <v>1393</v>
      </c>
      <c r="F23" s="483"/>
      <c r="G23" s="483">
        <f t="shared" si="1"/>
        <v>1393</v>
      </c>
      <c r="H23" s="483"/>
      <c r="I23" s="483">
        <v>568</v>
      </c>
      <c r="J23" s="483"/>
      <c r="K23" s="483">
        <v>454</v>
      </c>
      <c r="L23" s="483"/>
      <c r="M23" s="483">
        <v>371</v>
      </c>
      <c r="N23" s="483"/>
      <c r="O23" s="115" t="s">
        <v>3</v>
      </c>
      <c r="P23" s="115">
        <v>144</v>
      </c>
      <c r="Q23" s="115" t="s">
        <v>3</v>
      </c>
      <c r="R23" s="249">
        <v>10.3</v>
      </c>
      <c r="S23" s="483" t="s">
        <v>3</v>
      </c>
      <c r="T23" s="483"/>
      <c r="U23" s="483" t="s">
        <v>3</v>
      </c>
      <c r="V23" s="483"/>
      <c r="W23" s="483" t="s">
        <v>3</v>
      </c>
      <c r="X23" s="483"/>
      <c r="Y23" s="115" t="s">
        <v>3</v>
      </c>
      <c r="Z23" s="115" t="s">
        <v>3</v>
      </c>
      <c r="AA23" s="537" t="s">
        <v>3</v>
      </c>
      <c r="AB23" s="537"/>
      <c r="AC23" s="118" t="s">
        <v>3</v>
      </c>
    </row>
    <row r="24" spans="1:29" ht="18" customHeight="1">
      <c r="A24" s="491" t="s">
        <v>54</v>
      </c>
      <c r="B24" s="491"/>
      <c r="C24" s="482">
        <v>8190</v>
      </c>
      <c r="D24" s="483"/>
      <c r="E24" s="483">
        <f t="shared" si="0"/>
        <v>2997</v>
      </c>
      <c r="F24" s="483"/>
      <c r="G24" s="483">
        <f t="shared" si="1"/>
        <v>2997</v>
      </c>
      <c r="H24" s="483"/>
      <c r="I24" s="483">
        <v>2249</v>
      </c>
      <c r="J24" s="483"/>
      <c r="K24" s="483">
        <v>441</v>
      </c>
      <c r="L24" s="483"/>
      <c r="M24" s="483">
        <v>307</v>
      </c>
      <c r="N24" s="483"/>
      <c r="O24" s="115" t="s">
        <v>3</v>
      </c>
      <c r="P24" s="115">
        <v>204</v>
      </c>
      <c r="Q24" s="115" t="s">
        <v>3</v>
      </c>
      <c r="R24" s="249">
        <v>6.8</v>
      </c>
      <c r="S24" s="483" t="s">
        <v>3</v>
      </c>
      <c r="T24" s="483"/>
      <c r="U24" s="483" t="s">
        <v>3</v>
      </c>
      <c r="V24" s="483"/>
      <c r="W24" s="483" t="s">
        <v>3</v>
      </c>
      <c r="X24" s="483"/>
      <c r="Y24" s="115" t="s">
        <v>3</v>
      </c>
      <c r="Z24" s="115" t="s">
        <v>3</v>
      </c>
      <c r="AA24" s="537" t="s">
        <v>3</v>
      </c>
      <c r="AB24" s="537"/>
      <c r="AC24" s="118" t="s">
        <v>3</v>
      </c>
    </row>
    <row r="25" spans="1:29" s="201" customFormat="1" ht="18" customHeight="1">
      <c r="A25" s="493" t="s">
        <v>416</v>
      </c>
      <c r="B25" s="494"/>
      <c r="C25" s="533">
        <f>SUM(C15:C24)</f>
        <v>713504</v>
      </c>
      <c r="D25" s="490"/>
      <c r="E25" s="490">
        <f>SUM(E15:E24)</f>
        <v>317717</v>
      </c>
      <c r="F25" s="490"/>
      <c r="G25" s="490">
        <f>SUM(G15:G24)</f>
        <v>317717</v>
      </c>
      <c r="H25" s="490"/>
      <c r="I25" s="490">
        <f>SUM(I15:I24)</f>
        <v>228520</v>
      </c>
      <c r="J25" s="490"/>
      <c r="K25" s="490">
        <f>SUM(K15:K24)</f>
        <v>42220</v>
      </c>
      <c r="L25" s="490"/>
      <c r="M25" s="490">
        <f>SUM(M15:M24)</f>
        <v>46977</v>
      </c>
      <c r="N25" s="490"/>
      <c r="O25" s="15" t="s">
        <v>3</v>
      </c>
      <c r="P25" s="15">
        <f>SUM(P15:P24)</f>
        <v>31697</v>
      </c>
      <c r="Q25" s="15">
        <f>SUM(Q15:Q24)</f>
        <v>11311</v>
      </c>
      <c r="R25" s="251">
        <v>13.1</v>
      </c>
      <c r="S25" s="490">
        <f>SUM(S15:T24)</f>
        <v>469732</v>
      </c>
      <c r="T25" s="490"/>
      <c r="U25" s="490">
        <f>SUM(W25:Y25)</f>
        <v>49273</v>
      </c>
      <c r="V25" s="490"/>
      <c r="W25" s="490">
        <f>SUM(W15:X24)</f>
        <v>49273</v>
      </c>
      <c r="X25" s="490"/>
      <c r="Y25" s="15" t="s">
        <v>3</v>
      </c>
      <c r="Z25" s="15" t="s">
        <v>3</v>
      </c>
      <c r="AA25" s="490">
        <f>SUM(AA15:AB24)</f>
        <v>453581</v>
      </c>
      <c r="AB25" s="490"/>
      <c r="AC25" s="301">
        <f>100*AA25/S25</f>
        <v>96.56165643388145</v>
      </c>
    </row>
    <row r="26" spans="1:29" ht="18" customHeight="1">
      <c r="A26" s="495"/>
      <c r="B26" s="495"/>
      <c r="C26" s="116"/>
      <c r="D26" s="50"/>
      <c r="E26" s="117"/>
      <c r="F26" s="50"/>
      <c r="G26" s="117"/>
      <c r="H26" s="50"/>
      <c r="I26" s="117"/>
      <c r="J26" s="50"/>
      <c r="K26" s="117"/>
      <c r="L26" s="50"/>
      <c r="M26" s="117"/>
      <c r="N26" s="50"/>
      <c r="O26" s="50"/>
      <c r="P26" s="50"/>
      <c r="Q26" s="54"/>
      <c r="R26" s="249"/>
      <c r="S26" s="117"/>
      <c r="T26" s="50"/>
      <c r="U26" s="117"/>
      <c r="V26" s="115"/>
      <c r="W26" s="117"/>
      <c r="X26" s="115"/>
      <c r="Y26" s="50"/>
      <c r="Z26" s="50"/>
      <c r="AA26" s="34"/>
      <c r="AB26" s="300"/>
      <c r="AC26" s="300"/>
    </row>
    <row r="27" spans="1:29" ht="18" customHeight="1">
      <c r="A27" s="491" t="s">
        <v>166</v>
      </c>
      <c r="B27" s="491"/>
      <c r="C27" s="482" t="s">
        <v>3</v>
      </c>
      <c r="D27" s="483"/>
      <c r="E27" s="483" t="s">
        <v>463</v>
      </c>
      <c r="F27" s="483"/>
      <c r="G27" s="483" t="s">
        <v>463</v>
      </c>
      <c r="H27" s="483"/>
      <c r="I27" s="483" t="s">
        <v>3</v>
      </c>
      <c r="J27" s="483"/>
      <c r="K27" s="483" t="s">
        <v>3</v>
      </c>
      <c r="L27" s="483"/>
      <c r="M27" s="483" t="s">
        <v>3</v>
      </c>
      <c r="N27" s="483"/>
      <c r="O27" s="115" t="s">
        <v>3</v>
      </c>
      <c r="P27" s="115" t="s">
        <v>3</v>
      </c>
      <c r="Q27" s="115" t="s">
        <v>3</v>
      </c>
      <c r="R27" s="115" t="s">
        <v>463</v>
      </c>
      <c r="S27" s="483">
        <v>187710</v>
      </c>
      <c r="T27" s="483"/>
      <c r="U27" s="483">
        <f>SUM(W27:Y27)</f>
        <v>55775</v>
      </c>
      <c r="V27" s="483"/>
      <c r="W27" s="483">
        <v>55775</v>
      </c>
      <c r="X27" s="483"/>
      <c r="Y27" s="115" t="s">
        <v>3</v>
      </c>
      <c r="Z27" s="115">
        <v>103</v>
      </c>
      <c r="AA27" s="537">
        <v>151889</v>
      </c>
      <c r="AB27" s="537"/>
      <c r="AC27" s="118">
        <f>100*AA27/S27</f>
        <v>80.91683980608386</v>
      </c>
    </row>
    <row r="28" spans="1:29" ht="18" customHeight="1">
      <c r="A28" s="491" t="s">
        <v>167</v>
      </c>
      <c r="B28" s="491"/>
      <c r="C28" s="482" t="s">
        <v>3</v>
      </c>
      <c r="D28" s="483"/>
      <c r="E28" s="483" t="s">
        <v>191</v>
      </c>
      <c r="F28" s="483"/>
      <c r="G28" s="483" t="s">
        <v>463</v>
      </c>
      <c r="H28" s="483"/>
      <c r="I28" s="483" t="s">
        <v>3</v>
      </c>
      <c r="J28" s="483"/>
      <c r="K28" s="483" t="s">
        <v>3</v>
      </c>
      <c r="L28" s="483"/>
      <c r="M28" s="483" t="s">
        <v>3</v>
      </c>
      <c r="N28" s="483"/>
      <c r="O28" s="115" t="s">
        <v>3</v>
      </c>
      <c r="P28" s="115" t="s">
        <v>3</v>
      </c>
      <c r="Q28" s="115" t="s">
        <v>3</v>
      </c>
      <c r="R28" s="115" t="s">
        <v>191</v>
      </c>
      <c r="S28" s="483">
        <v>82224</v>
      </c>
      <c r="T28" s="483"/>
      <c r="U28" s="483">
        <f>SUM(W28:Y28)</f>
        <v>18180</v>
      </c>
      <c r="V28" s="483"/>
      <c r="W28" s="483">
        <v>18180</v>
      </c>
      <c r="X28" s="483"/>
      <c r="Y28" s="115" t="s">
        <v>3</v>
      </c>
      <c r="Z28" s="115" t="s">
        <v>3</v>
      </c>
      <c r="AA28" s="537">
        <v>77315</v>
      </c>
      <c r="AB28" s="537"/>
      <c r="AC28" s="118">
        <f>100*AA28/S28</f>
        <v>94.02972368165013</v>
      </c>
    </row>
    <row r="29" spans="1:29" ht="18" customHeight="1">
      <c r="A29" s="491" t="s">
        <v>168</v>
      </c>
      <c r="B29" s="491"/>
      <c r="C29" s="482">
        <v>51839</v>
      </c>
      <c r="D29" s="483"/>
      <c r="E29" s="483">
        <f>SUM(G29,O29)</f>
        <v>14999</v>
      </c>
      <c r="F29" s="483"/>
      <c r="G29" s="483">
        <f>SUM(I29:M29)</f>
        <v>14999</v>
      </c>
      <c r="H29" s="483"/>
      <c r="I29" s="483">
        <v>10467</v>
      </c>
      <c r="J29" s="483"/>
      <c r="K29" s="483">
        <v>3079</v>
      </c>
      <c r="L29" s="483"/>
      <c r="M29" s="483">
        <v>1453</v>
      </c>
      <c r="N29" s="483"/>
      <c r="O29" s="115" t="s">
        <v>3</v>
      </c>
      <c r="P29" s="115">
        <v>1506</v>
      </c>
      <c r="Q29" s="54">
        <v>590</v>
      </c>
      <c r="R29" s="249">
        <v>13.4</v>
      </c>
      <c r="S29" s="483" t="s">
        <v>3</v>
      </c>
      <c r="T29" s="483"/>
      <c r="U29" s="483" t="s">
        <v>3</v>
      </c>
      <c r="V29" s="483"/>
      <c r="W29" s="483" t="s">
        <v>3</v>
      </c>
      <c r="X29" s="483"/>
      <c r="Y29" s="115" t="s">
        <v>3</v>
      </c>
      <c r="Z29" s="115" t="s">
        <v>3</v>
      </c>
      <c r="AA29" s="34"/>
      <c r="AB29" s="115" t="s">
        <v>3</v>
      </c>
      <c r="AC29" s="115" t="s">
        <v>3</v>
      </c>
    </row>
    <row r="30" spans="1:29" ht="18" customHeight="1">
      <c r="A30" s="491" t="s">
        <v>169</v>
      </c>
      <c r="B30" s="491"/>
      <c r="C30" s="482">
        <v>153269</v>
      </c>
      <c r="D30" s="483"/>
      <c r="E30" s="483">
        <f>SUM(G30,O30)</f>
        <v>62231</v>
      </c>
      <c r="F30" s="483"/>
      <c r="G30" s="483">
        <f>SUM(I30:M30)</f>
        <v>62231</v>
      </c>
      <c r="H30" s="483"/>
      <c r="I30" s="483">
        <v>49652</v>
      </c>
      <c r="J30" s="483"/>
      <c r="K30" s="483" t="s">
        <v>3</v>
      </c>
      <c r="L30" s="483"/>
      <c r="M30" s="483">
        <v>12579</v>
      </c>
      <c r="N30" s="483"/>
      <c r="O30" s="115" t="s">
        <v>3</v>
      </c>
      <c r="P30" s="115">
        <v>5894</v>
      </c>
      <c r="Q30" s="54">
        <v>3414</v>
      </c>
      <c r="R30" s="249">
        <v>14.2</v>
      </c>
      <c r="S30" s="483" t="s">
        <v>3</v>
      </c>
      <c r="T30" s="483"/>
      <c r="U30" s="483" t="s">
        <v>3</v>
      </c>
      <c r="V30" s="483"/>
      <c r="W30" s="483" t="s">
        <v>3</v>
      </c>
      <c r="X30" s="483"/>
      <c r="Y30" s="115" t="s">
        <v>3</v>
      </c>
      <c r="Z30" s="115" t="s">
        <v>3</v>
      </c>
      <c r="AA30" s="34"/>
      <c r="AB30" s="115" t="s">
        <v>3</v>
      </c>
      <c r="AC30" s="115" t="s">
        <v>3</v>
      </c>
    </row>
    <row r="31" spans="1:29" ht="18" customHeight="1">
      <c r="A31" s="491" t="s">
        <v>170</v>
      </c>
      <c r="B31" s="491"/>
      <c r="C31" s="482" t="s">
        <v>3</v>
      </c>
      <c r="D31" s="483"/>
      <c r="E31" s="483" t="s">
        <v>3</v>
      </c>
      <c r="F31" s="483"/>
      <c r="G31" s="117"/>
      <c r="H31" s="115" t="s">
        <v>3</v>
      </c>
      <c r="I31" s="483" t="s">
        <v>3</v>
      </c>
      <c r="J31" s="483"/>
      <c r="K31" s="483" t="s">
        <v>3</v>
      </c>
      <c r="L31" s="483"/>
      <c r="M31" s="483" t="s">
        <v>3</v>
      </c>
      <c r="N31" s="483"/>
      <c r="O31" s="115" t="s">
        <v>3</v>
      </c>
      <c r="P31" s="115" t="s">
        <v>3</v>
      </c>
      <c r="Q31" s="115" t="s">
        <v>3</v>
      </c>
      <c r="R31" s="115" t="s">
        <v>464</v>
      </c>
      <c r="S31" s="483">
        <v>122884</v>
      </c>
      <c r="T31" s="483"/>
      <c r="U31" s="483">
        <f aca="true" t="shared" si="2" ref="U31:U37">SUM(W31:Y31)</f>
        <v>22962</v>
      </c>
      <c r="V31" s="483"/>
      <c r="W31" s="483">
        <v>22962</v>
      </c>
      <c r="X31" s="483"/>
      <c r="Y31" s="115" t="s">
        <v>3</v>
      </c>
      <c r="Z31" s="115" t="s">
        <v>3</v>
      </c>
      <c r="AA31" s="537">
        <v>118945</v>
      </c>
      <c r="AB31" s="537"/>
      <c r="AC31" s="118">
        <f>100*AA31/S31</f>
        <v>96.79453793821816</v>
      </c>
    </row>
    <row r="32" spans="1:29" ht="18" customHeight="1">
      <c r="A32" s="491" t="s">
        <v>192</v>
      </c>
      <c r="B32" s="491"/>
      <c r="C32" s="482">
        <v>98087</v>
      </c>
      <c r="D32" s="483"/>
      <c r="E32" s="483">
        <f>SUM(G32,O32)</f>
        <v>29528</v>
      </c>
      <c r="F32" s="483"/>
      <c r="G32" s="483">
        <f>SUM(I32:M32)</f>
        <v>29527</v>
      </c>
      <c r="H32" s="483"/>
      <c r="I32" s="483">
        <v>23545</v>
      </c>
      <c r="J32" s="483"/>
      <c r="K32" s="483">
        <v>2307</v>
      </c>
      <c r="L32" s="483"/>
      <c r="M32" s="483">
        <v>3675</v>
      </c>
      <c r="N32" s="483"/>
      <c r="O32" s="115">
        <v>1</v>
      </c>
      <c r="P32" s="115">
        <v>1372</v>
      </c>
      <c r="Q32" s="54">
        <v>2870</v>
      </c>
      <c r="R32" s="249">
        <v>13.1</v>
      </c>
      <c r="S32" s="483">
        <v>98087</v>
      </c>
      <c r="T32" s="483"/>
      <c r="U32" s="483">
        <f t="shared" si="2"/>
        <v>14917</v>
      </c>
      <c r="V32" s="483"/>
      <c r="W32" s="483">
        <v>14917</v>
      </c>
      <c r="X32" s="483"/>
      <c r="Y32" s="115" t="s">
        <v>3</v>
      </c>
      <c r="Z32" s="115">
        <v>4</v>
      </c>
      <c r="AA32" s="537">
        <v>93560</v>
      </c>
      <c r="AB32" s="537"/>
      <c r="AC32" s="118">
        <f aca="true" t="shared" si="3" ref="AC32:AC38">100*AA32/S32</f>
        <v>95.38470949259332</v>
      </c>
    </row>
    <row r="33" spans="1:29" ht="18" customHeight="1">
      <c r="A33" s="491" t="s">
        <v>171</v>
      </c>
      <c r="B33" s="491"/>
      <c r="C33" s="482">
        <v>58314</v>
      </c>
      <c r="D33" s="483"/>
      <c r="E33" s="483">
        <f>SUM(G33,O33)</f>
        <v>20533</v>
      </c>
      <c r="F33" s="483"/>
      <c r="G33" s="483">
        <f>SUM(I33:M33)</f>
        <v>20531</v>
      </c>
      <c r="H33" s="483"/>
      <c r="I33" s="483">
        <v>10894</v>
      </c>
      <c r="J33" s="483"/>
      <c r="K33" s="483">
        <v>2739</v>
      </c>
      <c r="L33" s="483"/>
      <c r="M33" s="483">
        <v>6898</v>
      </c>
      <c r="N33" s="483"/>
      <c r="O33" s="115">
        <v>2</v>
      </c>
      <c r="P33" s="115">
        <v>1886</v>
      </c>
      <c r="Q33" s="54">
        <v>1133</v>
      </c>
      <c r="R33" s="249">
        <v>13.9</v>
      </c>
      <c r="S33" s="483">
        <v>68073</v>
      </c>
      <c r="T33" s="483"/>
      <c r="U33" s="483">
        <f t="shared" si="2"/>
        <v>23965</v>
      </c>
      <c r="V33" s="483"/>
      <c r="W33" s="483">
        <v>23965</v>
      </c>
      <c r="X33" s="483"/>
      <c r="Y33" s="115" t="s">
        <v>3</v>
      </c>
      <c r="Z33" s="115">
        <v>567</v>
      </c>
      <c r="AA33" s="537">
        <v>46367</v>
      </c>
      <c r="AB33" s="537"/>
      <c r="AC33" s="118">
        <f t="shared" si="3"/>
        <v>68.11364270709386</v>
      </c>
    </row>
    <row r="34" spans="1:29" ht="18" customHeight="1">
      <c r="A34" s="491" t="s">
        <v>172</v>
      </c>
      <c r="B34" s="491"/>
      <c r="C34" s="482">
        <v>85081</v>
      </c>
      <c r="D34" s="483"/>
      <c r="E34" s="483">
        <f>SUM(G34,O34)</f>
        <v>31777</v>
      </c>
      <c r="F34" s="483"/>
      <c r="G34" s="483">
        <f>SUM(I34:M34)</f>
        <v>31777</v>
      </c>
      <c r="H34" s="483"/>
      <c r="I34" s="483">
        <v>17143</v>
      </c>
      <c r="J34" s="483"/>
      <c r="K34" s="483">
        <v>1873</v>
      </c>
      <c r="L34" s="483"/>
      <c r="M34" s="483">
        <v>12761</v>
      </c>
      <c r="N34" s="483"/>
      <c r="O34" s="115" t="s">
        <v>3</v>
      </c>
      <c r="P34" s="115">
        <v>5075</v>
      </c>
      <c r="Q34" s="115" t="s">
        <v>3</v>
      </c>
      <c r="R34" s="249">
        <v>16</v>
      </c>
      <c r="S34" s="483">
        <v>84973</v>
      </c>
      <c r="T34" s="483"/>
      <c r="U34" s="483">
        <f t="shared" si="2"/>
        <v>37451</v>
      </c>
      <c r="V34" s="483"/>
      <c r="W34" s="483">
        <v>37451</v>
      </c>
      <c r="X34" s="483"/>
      <c r="Y34" s="115" t="s">
        <v>3</v>
      </c>
      <c r="Z34" s="115">
        <v>108</v>
      </c>
      <c r="AA34" s="537">
        <v>66524</v>
      </c>
      <c r="AB34" s="537"/>
      <c r="AC34" s="118">
        <f t="shared" si="3"/>
        <v>78.28839749096772</v>
      </c>
    </row>
    <row r="35" spans="1:29" ht="18" customHeight="1">
      <c r="A35" s="491" t="s">
        <v>173</v>
      </c>
      <c r="B35" s="491"/>
      <c r="C35" s="482">
        <v>20121</v>
      </c>
      <c r="D35" s="483"/>
      <c r="E35" s="483">
        <f>SUM(G35,O35)</f>
        <v>7448</v>
      </c>
      <c r="F35" s="483"/>
      <c r="G35" s="483">
        <f>SUM(I35:M35)</f>
        <v>7448</v>
      </c>
      <c r="H35" s="483"/>
      <c r="I35" s="483">
        <v>6112</v>
      </c>
      <c r="J35" s="483"/>
      <c r="K35" s="483">
        <v>415</v>
      </c>
      <c r="L35" s="483"/>
      <c r="M35" s="483">
        <v>921</v>
      </c>
      <c r="N35" s="483"/>
      <c r="O35" s="115" t="s">
        <v>3</v>
      </c>
      <c r="P35" s="115">
        <v>921</v>
      </c>
      <c r="Q35" s="54">
        <v>2</v>
      </c>
      <c r="R35" s="249">
        <v>12.4</v>
      </c>
      <c r="S35" s="483">
        <v>20121</v>
      </c>
      <c r="T35" s="483"/>
      <c r="U35" s="483">
        <f t="shared" si="2"/>
        <v>6122</v>
      </c>
      <c r="V35" s="483"/>
      <c r="W35" s="483">
        <v>6122</v>
      </c>
      <c r="X35" s="483"/>
      <c r="Y35" s="115" t="s">
        <v>3</v>
      </c>
      <c r="Z35" s="115"/>
      <c r="AA35" s="537">
        <v>14234</v>
      </c>
      <c r="AB35" s="537"/>
      <c r="AC35" s="118">
        <f t="shared" si="3"/>
        <v>70.74201083445156</v>
      </c>
    </row>
    <row r="36" spans="1:29" ht="18" customHeight="1">
      <c r="A36" s="491" t="s">
        <v>174</v>
      </c>
      <c r="B36" s="491"/>
      <c r="C36" s="482" t="s">
        <v>3</v>
      </c>
      <c r="D36" s="483"/>
      <c r="E36" s="483" t="s">
        <v>3</v>
      </c>
      <c r="F36" s="483"/>
      <c r="G36" s="483" t="s">
        <v>3</v>
      </c>
      <c r="H36" s="483"/>
      <c r="I36" s="483" t="s">
        <v>3</v>
      </c>
      <c r="J36" s="483"/>
      <c r="K36" s="483" t="s">
        <v>3</v>
      </c>
      <c r="L36" s="483"/>
      <c r="M36" s="483" t="s">
        <v>3</v>
      </c>
      <c r="N36" s="483"/>
      <c r="O36" s="115" t="s">
        <v>3</v>
      </c>
      <c r="P36" s="115" t="s">
        <v>3</v>
      </c>
      <c r="Q36" s="115" t="s">
        <v>3</v>
      </c>
      <c r="R36" s="115" t="s">
        <v>191</v>
      </c>
      <c r="S36" s="483">
        <v>16035</v>
      </c>
      <c r="T36" s="483"/>
      <c r="U36" s="483">
        <f t="shared" si="2"/>
        <v>4413</v>
      </c>
      <c r="V36" s="483"/>
      <c r="W36" s="483">
        <v>4413</v>
      </c>
      <c r="X36" s="483"/>
      <c r="Y36" s="115" t="s">
        <v>3</v>
      </c>
      <c r="Z36" s="115">
        <v>708</v>
      </c>
      <c r="AA36" s="537">
        <v>11019</v>
      </c>
      <c r="AB36" s="537"/>
      <c r="AC36" s="118">
        <f t="shared" si="3"/>
        <v>68.71842843779233</v>
      </c>
    </row>
    <row r="37" spans="1:29" ht="18" customHeight="1">
      <c r="A37" s="491" t="s">
        <v>175</v>
      </c>
      <c r="B37" s="491"/>
      <c r="C37" s="482" t="s">
        <v>3</v>
      </c>
      <c r="D37" s="483"/>
      <c r="E37" s="483" t="s">
        <v>3</v>
      </c>
      <c r="F37" s="483"/>
      <c r="G37" s="483" t="s">
        <v>3</v>
      </c>
      <c r="H37" s="483"/>
      <c r="I37" s="483" t="s">
        <v>3</v>
      </c>
      <c r="J37" s="483"/>
      <c r="K37" s="483" t="s">
        <v>3</v>
      </c>
      <c r="L37" s="483"/>
      <c r="M37" s="483" t="s">
        <v>3</v>
      </c>
      <c r="N37" s="483"/>
      <c r="O37" s="115" t="s">
        <v>3</v>
      </c>
      <c r="P37" s="115" t="s">
        <v>3</v>
      </c>
      <c r="Q37" s="115" t="s">
        <v>3</v>
      </c>
      <c r="R37" s="115" t="s">
        <v>191</v>
      </c>
      <c r="S37" s="483">
        <v>29728</v>
      </c>
      <c r="T37" s="483"/>
      <c r="U37" s="483">
        <f t="shared" si="2"/>
        <v>9537</v>
      </c>
      <c r="V37" s="483"/>
      <c r="W37" s="483">
        <v>9537</v>
      </c>
      <c r="X37" s="483"/>
      <c r="Y37" s="115" t="s">
        <v>3</v>
      </c>
      <c r="Z37" s="115">
        <v>168</v>
      </c>
      <c r="AA37" s="537">
        <v>17374</v>
      </c>
      <c r="AB37" s="537"/>
      <c r="AC37" s="118">
        <f t="shared" si="3"/>
        <v>58.44321851453176</v>
      </c>
    </row>
    <row r="38" spans="1:29" s="201" customFormat="1" ht="18" customHeight="1">
      <c r="A38" s="500" t="s">
        <v>416</v>
      </c>
      <c r="B38" s="501"/>
      <c r="C38" s="534">
        <f>SUM(C27:C37)</f>
        <v>466711</v>
      </c>
      <c r="D38" s="535"/>
      <c r="E38" s="535">
        <f>SUM(E27:E37)</f>
        <v>166516</v>
      </c>
      <c r="F38" s="535"/>
      <c r="G38" s="535">
        <f>SUM(G27:G37)</f>
        <v>166513</v>
      </c>
      <c r="H38" s="535"/>
      <c r="I38" s="535">
        <f>SUM(I27:I37)</f>
        <v>117813</v>
      </c>
      <c r="J38" s="535"/>
      <c r="K38" s="535">
        <f>SUM(K27:K37)</f>
        <v>10413</v>
      </c>
      <c r="L38" s="535"/>
      <c r="M38" s="535">
        <f>SUM(M27:M37)</f>
        <v>38287</v>
      </c>
      <c r="N38" s="535"/>
      <c r="O38" s="119">
        <f>SUM(O27:O37)</f>
        <v>3</v>
      </c>
      <c r="P38" s="119">
        <f>SUM(P27:P37)</f>
        <v>16654</v>
      </c>
      <c r="Q38" s="119">
        <f>SUM(Q27:Q37)</f>
        <v>8009</v>
      </c>
      <c r="R38" s="253">
        <v>14.1</v>
      </c>
      <c r="S38" s="535">
        <f>SUM(S27:T37)</f>
        <v>709835</v>
      </c>
      <c r="T38" s="535"/>
      <c r="U38" s="535">
        <f>SUM(U27:V37)</f>
        <v>193322</v>
      </c>
      <c r="V38" s="535"/>
      <c r="W38" s="535">
        <f>SUM(W27:X37)</f>
        <v>193322</v>
      </c>
      <c r="X38" s="535"/>
      <c r="Y38" s="119" t="s">
        <v>3</v>
      </c>
      <c r="Z38" s="119">
        <f>SUM(Z27:Z37)</f>
        <v>1658</v>
      </c>
      <c r="AA38" s="535">
        <f>SUM(AA27:AA37)</f>
        <v>597227</v>
      </c>
      <c r="AB38" s="535"/>
      <c r="AC38" s="302">
        <f t="shared" si="3"/>
        <v>84.13603161298047</v>
      </c>
    </row>
    <row r="39" spans="1:29" ht="15" customHeight="1">
      <c r="A39" s="74" t="s">
        <v>193</v>
      </c>
      <c r="B39" s="74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</row>
    <row r="40" spans="1:29" ht="15" customHeight="1">
      <c r="A40" s="74" t="s">
        <v>194</v>
      </c>
      <c r="B40" s="7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64"/>
      <c r="P40" s="64"/>
      <c r="Q40" s="42"/>
      <c r="R40" s="42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</row>
    <row r="41" spans="2:29" ht="18" customHeight="1">
      <c r="B41" s="74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</row>
    <row r="42" spans="1:29" ht="18" customHeight="1">
      <c r="A42" s="74"/>
      <c r="B42" s="74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</row>
    <row r="43" spans="1:29" ht="18" customHeight="1">
      <c r="A43" s="74"/>
      <c r="B43" s="74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</row>
    <row r="44" spans="1:29" ht="18" customHeight="1">
      <c r="A44" s="74"/>
      <c r="B44" s="74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</row>
    <row r="45" spans="1:29" ht="19.5" customHeight="1">
      <c r="A45" s="318" t="s">
        <v>195</v>
      </c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459"/>
      <c r="P45" s="6"/>
      <c r="Q45" s="62"/>
      <c r="R45" s="318" t="s">
        <v>196</v>
      </c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</row>
    <row r="46" spans="3:29" ht="18" customHeight="1" thickBot="1"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S46" s="63"/>
      <c r="T46" s="63"/>
      <c r="U46" s="63"/>
      <c r="V46" s="63"/>
      <c r="W46" s="63"/>
      <c r="X46" s="63"/>
      <c r="Y46" s="63"/>
      <c r="Z46" s="63"/>
      <c r="AA46" s="105"/>
      <c r="AC46" s="105" t="s">
        <v>176</v>
      </c>
    </row>
    <row r="47" spans="1:27" ht="18" customHeight="1">
      <c r="A47" s="364" t="s">
        <v>417</v>
      </c>
      <c r="B47" s="456" t="s">
        <v>177</v>
      </c>
      <c r="C47" s="361"/>
      <c r="D47" s="361"/>
      <c r="E47" s="361"/>
      <c r="F47" s="361"/>
      <c r="G47" s="504"/>
      <c r="H47" s="456" t="s">
        <v>178</v>
      </c>
      <c r="I47" s="361"/>
      <c r="J47" s="361"/>
      <c r="K47" s="361"/>
      <c r="L47" s="361"/>
      <c r="M47" s="361"/>
      <c r="N47" s="42"/>
      <c r="O47" s="42"/>
      <c r="P47" s="42"/>
      <c r="Q47" s="120"/>
      <c r="R47" s="357" t="s">
        <v>430</v>
      </c>
      <c r="S47" s="364"/>
      <c r="T47" s="496" t="s">
        <v>433</v>
      </c>
      <c r="U47" s="497"/>
      <c r="V47" s="496" t="s">
        <v>434</v>
      </c>
      <c r="W47" s="497"/>
      <c r="X47" s="496" t="s">
        <v>435</v>
      </c>
      <c r="Y47" s="497"/>
      <c r="Z47" s="496" t="s">
        <v>436</v>
      </c>
      <c r="AA47" s="502"/>
    </row>
    <row r="48" spans="1:27" ht="18" customHeight="1">
      <c r="A48" s="365"/>
      <c r="B48" s="362"/>
      <c r="C48" s="363"/>
      <c r="D48" s="363"/>
      <c r="E48" s="363"/>
      <c r="F48" s="363"/>
      <c r="G48" s="406"/>
      <c r="H48" s="362"/>
      <c r="I48" s="363"/>
      <c r="J48" s="363"/>
      <c r="K48" s="363"/>
      <c r="L48" s="363"/>
      <c r="M48" s="363"/>
      <c r="N48" s="42"/>
      <c r="O48" s="42"/>
      <c r="P48" s="42"/>
      <c r="Q48" s="120"/>
      <c r="R48" s="505"/>
      <c r="S48" s="506"/>
      <c r="T48" s="498"/>
      <c r="U48" s="499"/>
      <c r="V48" s="498"/>
      <c r="W48" s="499"/>
      <c r="X48" s="498"/>
      <c r="Y48" s="499"/>
      <c r="Z48" s="498"/>
      <c r="AA48" s="503"/>
    </row>
    <row r="49" spans="1:27" ht="18" customHeight="1">
      <c r="A49" s="365"/>
      <c r="B49" s="439" t="s">
        <v>419</v>
      </c>
      <c r="C49" s="439" t="s">
        <v>420</v>
      </c>
      <c r="D49" s="439" t="s">
        <v>421</v>
      </c>
      <c r="E49" s="439" t="s">
        <v>418</v>
      </c>
      <c r="F49" s="439" t="s">
        <v>422</v>
      </c>
      <c r="G49" s="439" t="s">
        <v>423</v>
      </c>
      <c r="H49" s="439" t="s">
        <v>419</v>
      </c>
      <c r="I49" s="439" t="s">
        <v>420</v>
      </c>
      <c r="J49" s="439" t="s">
        <v>421</v>
      </c>
      <c r="K49" s="439" t="s">
        <v>418</v>
      </c>
      <c r="L49" s="439" t="s">
        <v>422</v>
      </c>
      <c r="M49" s="477" t="s">
        <v>423</v>
      </c>
      <c r="O49" s="82"/>
      <c r="P49" s="82"/>
      <c r="Q49" s="120"/>
      <c r="R49" s="505"/>
      <c r="S49" s="506"/>
      <c r="T49" s="428" t="s">
        <v>437</v>
      </c>
      <c r="U49" s="511" t="s">
        <v>179</v>
      </c>
      <c r="V49" s="428" t="s">
        <v>437</v>
      </c>
      <c r="W49" s="511" t="s">
        <v>179</v>
      </c>
      <c r="X49" s="428" t="s">
        <v>437</v>
      </c>
      <c r="Y49" s="511" t="s">
        <v>179</v>
      </c>
      <c r="Z49" s="428" t="s">
        <v>437</v>
      </c>
      <c r="AA49" s="513" t="s">
        <v>179</v>
      </c>
    </row>
    <row r="50" spans="1:27" ht="18" customHeight="1">
      <c r="A50" s="366"/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72"/>
      <c r="O50" s="82"/>
      <c r="P50" s="82"/>
      <c r="Q50" s="120"/>
      <c r="R50" s="507"/>
      <c r="S50" s="508"/>
      <c r="T50" s="512"/>
      <c r="U50" s="512"/>
      <c r="V50" s="512"/>
      <c r="W50" s="512"/>
      <c r="X50" s="512"/>
      <c r="Y50" s="512"/>
      <c r="Z50" s="512"/>
      <c r="AA50" s="498"/>
    </row>
    <row r="51" spans="1:27" ht="18" customHeight="1">
      <c r="A51" s="254" t="s">
        <v>294</v>
      </c>
      <c r="B51" s="123">
        <v>0.004</v>
      </c>
      <c r="C51" s="124">
        <v>0.003</v>
      </c>
      <c r="D51" s="124">
        <v>0.003</v>
      </c>
      <c r="E51" s="124">
        <v>0.004</v>
      </c>
      <c r="F51" s="124">
        <v>0.003</v>
      </c>
      <c r="G51" s="124">
        <v>0.004</v>
      </c>
      <c r="H51" s="124">
        <v>0.01</v>
      </c>
      <c r="I51" s="124">
        <v>0.01</v>
      </c>
      <c r="J51" s="124">
        <v>0.015</v>
      </c>
      <c r="K51" s="124">
        <v>0.014</v>
      </c>
      <c r="L51" s="124">
        <v>0.007</v>
      </c>
      <c r="M51" s="124">
        <v>0.013</v>
      </c>
      <c r="O51" s="125"/>
      <c r="P51" s="125"/>
      <c r="Q51" s="120"/>
      <c r="R51" s="509" t="s">
        <v>294</v>
      </c>
      <c r="S51" s="510"/>
      <c r="T51" s="303">
        <f>SUM(V51,X51,Z51,T62,V62,X62,Z62,AB62)</f>
        <v>745</v>
      </c>
      <c r="U51" s="100">
        <f>100*T51/$T51</f>
        <v>100</v>
      </c>
      <c r="V51" s="74">
        <v>203</v>
      </c>
      <c r="W51" s="100">
        <f>100*V51/$T51</f>
        <v>27.248322147651006</v>
      </c>
      <c r="X51" s="74">
        <v>97</v>
      </c>
      <c r="Y51" s="100">
        <f>100*X51/$T51</f>
        <v>13.020134228187919</v>
      </c>
      <c r="Z51" s="50" t="s">
        <v>3</v>
      </c>
      <c r="AA51" s="50" t="s">
        <v>3</v>
      </c>
    </row>
    <row r="52" spans="1:27" ht="18" customHeight="1">
      <c r="A52" s="223" t="s">
        <v>424</v>
      </c>
      <c r="B52" s="126">
        <v>0.004</v>
      </c>
      <c r="C52" s="127">
        <v>0.004</v>
      </c>
      <c r="D52" s="127">
        <v>0.004</v>
      </c>
      <c r="E52" s="127">
        <v>0.004</v>
      </c>
      <c r="F52" s="127">
        <v>0.004</v>
      </c>
      <c r="G52" s="127">
        <v>0.004</v>
      </c>
      <c r="H52" s="127">
        <v>0.009</v>
      </c>
      <c r="I52" s="127">
        <v>0.009</v>
      </c>
      <c r="J52" s="127">
        <v>0.013</v>
      </c>
      <c r="K52" s="127">
        <v>0.014</v>
      </c>
      <c r="L52" s="127">
        <v>0.006</v>
      </c>
      <c r="M52" s="127">
        <v>0.014</v>
      </c>
      <c r="O52" s="125"/>
      <c r="P52" s="125"/>
      <c r="Q52" s="120"/>
      <c r="R52" s="352" t="s">
        <v>424</v>
      </c>
      <c r="S52" s="516"/>
      <c r="T52" s="303">
        <f>SUM(V52,X52,Z52,T63,V63,X63,Z63,AB63)</f>
        <v>1004</v>
      </c>
      <c r="U52" s="52">
        <f aca="true" t="shared" si="4" ref="U52:W55">100*T52/$T52</f>
        <v>100</v>
      </c>
      <c r="V52" s="74">
        <v>231</v>
      </c>
      <c r="W52" s="52">
        <f t="shared" si="4"/>
        <v>23.00796812749004</v>
      </c>
      <c r="X52" s="74">
        <v>148</v>
      </c>
      <c r="Y52" s="52">
        <f>100*X52/$T52</f>
        <v>14.741035856573705</v>
      </c>
      <c r="Z52" s="50" t="s">
        <v>3</v>
      </c>
      <c r="AA52" s="50" t="s">
        <v>3</v>
      </c>
    </row>
    <row r="53" spans="1:27" ht="18" customHeight="1">
      <c r="A53" s="223" t="s">
        <v>425</v>
      </c>
      <c r="B53" s="127">
        <v>0.004</v>
      </c>
      <c r="C53" s="127">
        <v>0.004</v>
      </c>
      <c r="D53" s="127">
        <v>0.003</v>
      </c>
      <c r="E53" s="127">
        <v>0.004</v>
      </c>
      <c r="F53" s="127">
        <v>0.004</v>
      </c>
      <c r="G53" s="127">
        <v>0.004</v>
      </c>
      <c r="H53" s="127">
        <v>0.009</v>
      </c>
      <c r="I53" s="127">
        <v>0.009</v>
      </c>
      <c r="J53" s="127">
        <v>0.013</v>
      </c>
      <c r="K53" s="127">
        <v>0.014</v>
      </c>
      <c r="L53" s="127">
        <v>0.006</v>
      </c>
      <c r="M53" s="127">
        <v>0.014</v>
      </c>
      <c r="O53" s="128"/>
      <c r="P53" s="128"/>
      <c r="Q53" s="120"/>
      <c r="R53" s="352" t="s">
        <v>431</v>
      </c>
      <c r="S53" s="516"/>
      <c r="T53" s="303">
        <f>SUM(V53,X53,Z53,T64,V64,X64,Z64,AB64)</f>
        <v>928</v>
      </c>
      <c r="U53" s="52">
        <f t="shared" si="4"/>
        <v>100</v>
      </c>
      <c r="V53" s="74">
        <v>223</v>
      </c>
      <c r="W53" s="52">
        <f t="shared" si="4"/>
        <v>24.030172413793103</v>
      </c>
      <c r="X53" s="74">
        <v>97</v>
      </c>
      <c r="Y53" s="52">
        <f>100*X53/$T53</f>
        <v>10.452586206896552</v>
      </c>
      <c r="Z53" s="50">
        <v>2</v>
      </c>
      <c r="AA53" s="52">
        <f>100*Z53/$T53</f>
        <v>0.21551724137931033</v>
      </c>
    </row>
    <row r="54" spans="1:27" ht="18" customHeight="1">
      <c r="A54" s="223" t="s">
        <v>426</v>
      </c>
      <c r="B54" s="126">
        <v>0.004</v>
      </c>
      <c r="C54" s="127">
        <v>0.004</v>
      </c>
      <c r="D54" s="127">
        <v>0.004</v>
      </c>
      <c r="E54" s="127">
        <v>0.004</v>
      </c>
      <c r="F54" s="127">
        <v>0.004</v>
      </c>
      <c r="G54" s="127">
        <v>0.003</v>
      </c>
      <c r="H54" s="127">
        <v>0.011</v>
      </c>
      <c r="I54" s="127">
        <v>0.009</v>
      </c>
      <c r="J54" s="127">
        <v>0.015</v>
      </c>
      <c r="K54" s="127">
        <v>0.014</v>
      </c>
      <c r="L54" s="127">
        <v>0.006</v>
      </c>
      <c r="M54" s="127">
        <v>0.014</v>
      </c>
      <c r="O54" s="128"/>
      <c r="P54" s="128"/>
      <c r="Q54" s="120"/>
      <c r="R54" s="352" t="s">
        <v>432</v>
      </c>
      <c r="S54" s="516"/>
      <c r="T54" s="303">
        <f>SUM(V54,X54,Z54,T65,V65,X65,Z65,AB65)</f>
        <v>1016</v>
      </c>
      <c r="U54" s="52">
        <f t="shared" si="4"/>
        <v>100</v>
      </c>
      <c r="V54" s="74">
        <v>196</v>
      </c>
      <c r="W54" s="52">
        <f t="shared" si="4"/>
        <v>19.291338582677167</v>
      </c>
      <c r="X54" s="74">
        <v>126</v>
      </c>
      <c r="Y54" s="52">
        <f>100*X54/$T54</f>
        <v>12.401574803149606</v>
      </c>
      <c r="Z54" s="50" t="s">
        <v>3</v>
      </c>
      <c r="AA54" s="50" t="s">
        <v>3</v>
      </c>
    </row>
    <row r="55" spans="1:27" ht="18" customHeight="1">
      <c r="A55" s="59" t="s">
        <v>427</v>
      </c>
      <c r="B55" s="203">
        <v>0.004</v>
      </c>
      <c r="C55" s="204">
        <v>0.004</v>
      </c>
      <c r="D55" s="204">
        <v>0.004</v>
      </c>
      <c r="E55" s="204">
        <v>0.004</v>
      </c>
      <c r="F55" s="204">
        <v>0.004</v>
      </c>
      <c r="G55" s="204">
        <v>0.004</v>
      </c>
      <c r="H55" s="204">
        <v>0.01</v>
      </c>
      <c r="I55" s="204">
        <v>0.008</v>
      </c>
      <c r="J55" s="204">
        <v>0.013</v>
      </c>
      <c r="K55" s="204">
        <v>0.014</v>
      </c>
      <c r="L55" s="204">
        <v>0.007</v>
      </c>
      <c r="M55" s="204">
        <v>0.015</v>
      </c>
      <c r="O55" s="129"/>
      <c r="P55" s="129"/>
      <c r="Q55" s="120"/>
      <c r="R55" s="517" t="s">
        <v>427</v>
      </c>
      <c r="S55" s="518"/>
      <c r="T55" s="307">
        <f>SUM(V55,X55,Z55,T66,V66,X66,Z66,AB66)</f>
        <v>1152</v>
      </c>
      <c r="U55" s="200">
        <f t="shared" si="4"/>
        <v>100</v>
      </c>
      <c r="V55" s="205">
        <v>252</v>
      </c>
      <c r="W55" s="200">
        <f t="shared" si="4"/>
        <v>21.875</v>
      </c>
      <c r="X55" s="205">
        <v>149</v>
      </c>
      <c r="Y55" s="200">
        <f>100*X55/$T55</f>
        <v>12.934027777777779</v>
      </c>
      <c r="Z55" s="141">
        <v>1</v>
      </c>
      <c r="AA55" s="200">
        <f>100*Z55/$T55</f>
        <v>0.08680555555555555</v>
      </c>
    </row>
    <row r="56" spans="1:29" ht="18" customHeight="1">
      <c r="A56" s="130"/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20"/>
      <c r="R56" s="130"/>
      <c r="S56" s="130"/>
      <c r="T56" s="13"/>
      <c r="U56" s="133"/>
      <c r="V56" s="13"/>
      <c r="W56" s="133"/>
      <c r="X56" s="13"/>
      <c r="Y56" s="133"/>
      <c r="Z56" s="25"/>
      <c r="AA56" s="25"/>
      <c r="AB56" s="13"/>
      <c r="AC56" s="133"/>
    </row>
    <row r="57" spans="1:29" ht="18" customHeight="1" thickBot="1">
      <c r="A57" s="74"/>
      <c r="B57" s="74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</row>
    <row r="58" spans="1:29" ht="18" customHeight="1">
      <c r="A58" s="364" t="s">
        <v>417</v>
      </c>
      <c r="B58" s="360" t="s">
        <v>443</v>
      </c>
      <c r="C58" s="361"/>
      <c r="D58" s="361"/>
      <c r="E58" s="361"/>
      <c r="F58" s="361"/>
      <c r="G58" s="504"/>
      <c r="H58" s="404" t="s">
        <v>180</v>
      </c>
      <c r="I58" s="361"/>
      <c r="J58" s="361"/>
      <c r="K58" s="361"/>
      <c r="L58" s="361"/>
      <c r="M58" s="504"/>
      <c r="N58" s="514" t="s">
        <v>428</v>
      </c>
      <c r="O58" s="370" t="s">
        <v>429</v>
      </c>
      <c r="P58" s="42"/>
      <c r="R58" s="357" t="s">
        <v>430</v>
      </c>
      <c r="S58" s="497"/>
      <c r="T58" s="496" t="s">
        <v>438</v>
      </c>
      <c r="U58" s="497"/>
      <c r="V58" s="496" t="s">
        <v>439</v>
      </c>
      <c r="W58" s="497"/>
      <c r="X58" s="496" t="s">
        <v>440</v>
      </c>
      <c r="Y58" s="497"/>
      <c r="Z58" s="496" t="s">
        <v>441</v>
      </c>
      <c r="AA58" s="497"/>
      <c r="AB58" s="496" t="s">
        <v>442</v>
      </c>
      <c r="AC58" s="502"/>
    </row>
    <row r="59" spans="1:29" ht="18" customHeight="1">
      <c r="A59" s="365"/>
      <c r="B59" s="362"/>
      <c r="C59" s="363"/>
      <c r="D59" s="363"/>
      <c r="E59" s="363"/>
      <c r="F59" s="363"/>
      <c r="G59" s="406"/>
      <c r="H59" s="363"/>
      <c r="I59" s="363"/>
      <c r="J59" s="363"/>
      <c r="K59" s="363"/>
      <c r="L59" s="363"/>
      <c r="M59" s="406"/>
      <c r="N59" s="515"/>
      <c r="O59" s="460"/>
      <c r="P59" s="113"/>
      <c r="R59" s="519"/>
      <c r="S59" s="520"/>
      <c r="T59" s="498"/>
      <c r="U59" s="499"/>
      <c r="V59" s="498"/>
      <c r="W59" s="499"/>
      <c r="X59" s="498"/>
      <c r="Y59" s="499"/>
      <c r="Z59" s="498"/>
      <c r="AA59" s="499"/>
      <c r="AB59" s="498"/>
      <c r="AC59" s="503"/>
    </row>
    <row r="60" spans="1:29" ht="18" customHeight="1">
      <c r="A60" s="365"/>
      <c r="B60" s="439" t="s">
        <v>419</v>
      </c>
      <c r="C60" s="439" t="s">
        <v>420</v>
      </c>
      <c r="D60" s="439" t="s">
        <v>421</v>
      </c>
      <c r="E60" s="439" t="s">
        <v>418</v>
      </c>
      <c r="F60" s="439" t="s">
        <v>422</v>
      </c>
      <c r="G60" s="439" t="s">
        <v>423</v>
      </c>
      <c r="H60" s="439" t="s">
        <v>419</v>
      </c>
      <c r="I60" s="439" t="s">
        <v>420</v>
      </c>
      <c r="J60" s="439" t="s">
        <v>421</v>
      </c>
      <c r="K60" s="439" t="s">
        <v>418</v>
      </c>
      <c r="L60" s="439" t="s">
        <v>422</v>
      </c>
      <c r="M60" s="439" t="s">
        <v>423</v>
      </c>
      <c r="N60" s="439" t="s">
        <v>419</v>
      </c>
      <c r="O60" s="477" t="s">
        <v>419</v>
      </c>
      <c r="P60" s="82"/>
      <c r="R60" s="519"/>
      <c r="S60" s="520"/>
      <c r="T60" s="428" t="s">
        <v>437</v>
      </c>
      <c r="U60" s="511" t="s">
        <v>179</v>
      </c>
      <c r="V60" s="428" t="s">
        <v>437</v>
      </c>
      <c r="W60" s="511" t="s">
        <v>179</v>
      </c>
      <c r="X60" s="428" t="s">
        <v>437</v>
      </c>
      <c r="Y60" s="511" t="s">
        <v>179</v>
      </c>
      <c r="Z60" s="428" t="s">
        <v>437</v>
      </c>
      <c r="AA60" s="511" t="s">
        <v>179</v>
      </c>
      <c r="AB60" s="428" t="s">
        <v>437</v>
      </c>
      <c r="AC60" s="513" t="s">
        <v>179</v>
      </c>
    </row>
    <row r="61" spans="1:29" ht="18" customHeight="1">
      <c r="A61" s="366"/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72"/>
      <c r="P61" s="84"/>
      <c r="R61" s="503"/>
      <c r="S61" s="499"/>
      <c r="T61" s="512"/>
      <c r="U61" s="512"/>
      <c r="V61" s="512"/>
      <c r="W61" s="512"/>
      <c r="X61" s="512"/>
      <c r="Y61" s="512"/>
      <c r="Z61" s="512"/>
      <c r="AA61" s="512"/>
      <c r="AB61" s="512"/>
      <c r="AC61" s="498"/>
    </row>
    <row r="62" spans="1:29" ht="18" customHeight="1">
      <c r="A62" s="254" t="s">
        <v>294</v>
      </c>
      <c r="B62" s="123">
        <v>0.02</v>
      </c>
      <c r="C62" s="124">
        <v>0.021</v>
      </c>
      <c r="D62" s="124">
        <v>0.023</v>
      </c>
      <c r="E62" s="124">
        <v>0.021</v>
      </c>
      <c r="F62" s="124">
        <v>0.022</v>
      </c>
      <c r="G62" s="124">
        <v>0.02</v>
      </c>
      <c r="H62" s="124">
        <v>0.034</v>
      </c>
      <c r="I62" s="124">
        <v>0.031</v>
      </c>
      <c r="J62" s="124">
        <v>0.032</v>
      </c>
      <c r="K62" s="124">
        <v>0.031</v>
      </c>
      <c r="L62" s="124">
        <v>0.035</v>
      </c>
      <c r="M62" s="124">
        <v>0.034</v>
      </c>
      <c r="N62" s="255">
        <v>0.3</v>
      </c>
      <c r="O62" s="258">
        <v>1.98</v>
      </c>
      <c r="P62" s="134"/>
      <c r="R62" s="509" t="s">
        <v>294</v>
      </c>
      <c r="S62" s="521"/>
      <c r="T62" s="135">
        <v>72</v>
      </c>
      <c r="U62" s="304">
        <f>100*T62/$T51</f>
        <v>9.664429530201343</v>
      </c>
      <c r="V62" s="136">
        <v>10</v>
      </c>
      <c r="W62" s="304">
        <f>100*V62/$T51</f>
        <v>1.342281879194631</v>
      </c>
      <c r="X62" s="136" t="s">
        <v>3</v>
      </c>
      <c r="Y62" s="136" t="s">
        <v>3</v>
      </c>
      <c r="Z62" s="136">
        <v>74</v>
      </c>
      <c r="AA62" s="304">
        <f>100*Z62/$T51</f>
        <v>9.93288590604027</v>
      </c>
      <c r="AB62" s="136">
        <v>289</v>
      </c>
      <c r="AC62" s="304">
        <f>100*AB62/$T51</f>
        <v>38.79194630872483</v>
      </c>
    </row>
    <row r="63" spans="1:29" ht="18" customHeight="1">
      <c r="A63" s="223" t="s">
        <v>424</v>
      </c>
      <c r="B63" s="126">
        <v>0.023</v>
      </c>
      <c r="C63" s="127">
        <v>0.023</v>
      </c>
      <c r="D63" s="127">
        <v>0.027</v>
      </c>
      <c r="E63" s="127">
        <v>0.025</v>
      </c>
      <c r="F63" s="127">
        <v>0.024</v>
      </c>
      <c r="G63" s="127">
        <v>0.024</v>
      </c>
      <c r="H63" s="127">
        <v>0.034</v>
      </c>
      <c r="I63" s="127">
        <v>0.032</v>
      </c>
      <c r="J63" s="127">
        <v>0.032</v>
      </c>
      <c r="K63" s="127">
        <v>0.03</v>
      </c>
      <c r="L63" s="127">
        <v>0.035</v>
      </c>
      <c r="M63" s="127">
        <v>0.034</v>
      </c>
      <c r="N63" s="256">
        <v>0.4</v>
      </c>
      <c r="O63" s="259">
        <v>1.99</v>
      </c>
      <c r="P63" s="137"/>
      <c r="R63" s="352" t="s">
        <v>424</v>
      </c>
      <c r="S63" s="388"/>
      <c r="T63" s="138">
        <v>81</v>
      </c>
      <c r="U63" s="305">
        <f aca="true" t="shared" si="5" ref="U63:W66">100*T63/$T52</f>
        <v>8.06772908366534</v>
      </c>
      <c r="V63" s="50">
        <v>6</v>
      </c>
      <c r="W63" s="305">
        <f t="shared" si="5"/>
        <v>0.5976095617529881</v>
      </c>
      <c r="X63" s="50" t="s">
        <v>3</v>
      </c>
      <c r="Y63" s="50" t="s">
        <v>3</v>
      </c>
      <c r="Z63" s="50">
        <v>99</v>
      </c>
      <c r="AA63" s="305">
        <f>100*Z63/$T52</f>
        <v>9.860557768924302</v>
      </c>
      <c r="AB63" s="50">
        <v>439</v>
      </c>
      <c r="AC63" s="305">
        <f>100*AB63/$T52</f>
        <v>43.72509960159363</v>
      </c>
    </row>
    <row r="64" spans="1:29" ht="18" customHeight="1">
      <c r="A64" s="223" t="s">
        <v>425</v>
      </c>
      <c r="B64" s="126">
        <v>0.024</v>
      </c>
      <c r="C64" s="127">
        <v>0.022</v>
      </c>
      <c r="D64" s="127">
        <v>0.025</v>
      </c>
      <c r="E64" s="127">
        <v>0.024</v>
      </c>
      <c r="F64" s="127">
        <v>0.023</v>
      </c>
      <c r="G64" s="127">
        <v>0.023</v>
      </c>
      <c r="H64" s="127">
        <v>0.039</v>
      </c>
      <c r="I64" s="127">
        <v>0.032</v>
      </c>
      <c r="J64" s="127">
        <v>0.033</v>
      </c>
      <c r="K64" s="127">
        <v>0.03</v>
      </c>
      <c r="L64" s="127">
        <v>0.036</v>
      </c>
      <c r="M64" s="127">
        <v>0.035</v>
      </c>
      <c r="N64" s="256">
        <v>0.3</v>
      </c>
      <c r="O64" s="259">
        <v>1.98</v>
      </c>
      <c r="P64" s="139"/>
      <c r="R64" s="352" t="s">
        <v>431</v>
      </c>
      <c r="S64" s="388"/>
      <c r="T64" s="138">
        <v>70</v>
      </c>
      <c r="U64" s="305">
        <f t="shared" si="5"/>
        <v>7.543103448275862</v>
      </c>
      <c r="V64" s="50">
        <v>12</v>
      </c>
      <c r="W64" s="305">
        <f t="shared" si="5"/>
        <v>1.293103448275862</v>
      </c>
      <c r="X64" s="50" t="s">
        <v>3</v>
      </c>
      <c r="Y64" s="50" t="s">
        <v>3</v>
      </c>
      <c r="Z64" s="50">
        <v>100</v>
      </c>
      <c r="AA64" s="305">
        <f>100*Z64/$T53</f>
        <v>10.775862068965518</v>
      </c>
      <c r="AB64" s="50">
        <v>424</v>
      </c>
      <c r="AC64" s="305">
        <f>100*AB64/$T53</f>
        <v>45.689655172413794</v>
      </c>
    </row>
    <row r="65" spans="1:29" ht="18" customHeight="1">
      <c r="A65" s="223" t="s">
        <v>426</v>
      </c>
      <c r="B65" s="126">
        <v>0.021</v>
      </c>
      <c r="C65" s="127">
        <v>0.02</v>
      </c>
      <c r="D65" s="127">
        <v>0.023</v>
      </c>
      <c r="E65" s="127">
        <v>0.021</v>
      </c>
      <c r="F65" s="127">
        <v>0.02</v>
      </c>
      <c r="G65" s="127">
        <v>0.02</v>
      </c>
      <c r="H65" s="127">
        <v>0.042</v>
      </c>
      <c r="I65" s="127">
        <v>0.034</v>
      </c>
      <c r="J65" s="127">
        <v>0.031</v>
      </c>
      <c r="K65" s="127">
        <v>0.029</v>
      </c>
      <c r="L65" s="127">
        <v>0.037</v>
      </c>
      <c r="M65" s="127">
        <v>0.033</v>
      </c>
      <c r="N65" s="256">
        <v>0.3</v>
      </c>
      <c r="O65" s="259">
        <v>1.98</v>
      </c>
      <c r="P65" s="139"/>
      <c r="R65" s="352" t="s">
        <v>432</v>
      </c>
      <c r="S65" s="388"/>
      <c r="T65" s="22">
        <v>104</v>
      </c>
      <c r="U65" s="305">
        <f t="shared" si="5"/>
        <v>10.236220472440944</v>
      </c>
      <c r="V65" s="50">
        <v>4</v>
      </c>
      <c r="W65" s="305">
        <f t="shared" si="5"/>
        <v>0.3937007874015748</v>
      </c>
      <c r="X65" s="50" t="s">
        <v>3</v>
      </c>
      <c r="Y65" s="50" t="s">
        <v>3</v>
      </c>
      <c r="Z65" s="50">
        <v>94</v>
      </c>
      <c r="AA65" s="305">
        <f>100*Z65/$T54</f>
        <v>9.251968503937007</v>
      </c>
      <c r="AB65" s="50">
        <v>492</v>
      </c>
      <c r="AC65" s="305">
        <f>100*AB65/$T54</f>
        <v>48.425196850393704</v>
      </c>
    </row>
    <row r="66" spans="1:29" ht="18" customHeight="1">
      <c r="A66" s="59" t="s">
        <v>427</v>
      </c>
      <c r="B66" s="203">
        <v>0.02</v>
      </c>
      <c r="C66" s="204">
        <v>0.022</v>
      </c>
      <c r="D66" s="204">
        <v>0.02</v>
      </c>
      <c r="E66" s="204">
        <v>0.021</v>
      </c>
      <c r="F66" s="204">
        <v>0.02</v>
      </c>
      <c r="G66" s="204">
        <v>0.02</v>
      </c>
      <c r="H66" s="204">
        <v>0.039</v>
      </c>
      <c r="I66" s="204">
        <v>0.035</v>
      </c>
      <c r="J66" s="204">
        <v>0.037</v>
      </c>
      <c r="K66" s="204">
        <v>0.032</v>
      </c>
      <c r="L66" s="204">
        <v>0.035</v>
      </c>
      <c r="M66" s="204">
        <v>0.034</v>
      </c>
      <c r="N66" s="257">
        <v>0.3</v>
      </c>
      <c r="O66" s="260">
        <v>2</v>
      </c>
      <c r="P66" s="140"/>
      <c r="R66" s="354" t="s">
        <v>427</v>
      </c>
      <c r="S66" s="355"/>
      <c r="T66" s="141">
        <v>84</v>
      </c>
      <c r="U66" s="308">
        <f t="shared" si="5"/>
        <v>7.291666666666667</v>
      </c>
      <c r="V66" s="306">
        <v>3</v>
      </c>
      <c r="W66" s="308">
        <f t="shared" si="5"/>
        <v>0.2604166666666667</v>
      </c>
      <c r="X66" s="306" t="s">
        <v>3</v>
      </c>
      <c r="Y66" s="306" t="s">
        <v>3</v>
      </c>
      <c r="Z66" s="306">
        <v>109</v>
      </c>
      <c r="AA66" s="308">
        <f>100*Z66/$T55</f>
        <v>9.461805555555555</v>
      </c>
      <c r="AB66" s="306">
        <v>554</v>
      </c>
      <c r="AC66" s="308">
        <f>100*AB66/$T55</f>
        <v>48.09027777777778</v>
      </c>
    </row>
    <row r="67" spans="1:29" ht="15" customHeight="1">
      <c r="A67" s="142" t="s">
        <v>181</v>
      </c>
      <c r="B67" s="143"/>
      <c r="C67" s="143"/>
      <c r="D67" s="143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42" t="s">
        <v>182</v>
      </c>
      <c r="S67" s="143"/>
      <c r="T67" s="143"/>
      <c r="U67" s="143"/>
      <c r="V67" s="143"/>
      <c r="W67" s="114"/>
      <c r="X67" s="42"/>
      <c r="Y67" s="42"/>
      <c r="Z67" s="42"/>
      <c r="AA67" s="42"/>
      <c r="AB67" s="74"/>
      <c r="AC67" s="74"/>
    </row>
    <row r="68" spans="2:29" ht="15" customHeight="1"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74"/>
      <c r="X68" s="74"/>
      <c r="Y68" s="74"/>
      <c r="Z68" s="74"/>
      <c r="AA68" s="74"/>
      <c r="AB68" s="74"/>
      <c r="AC68" s="74"/>
    </row>
  </sheetData>
  <sheetProtection/>
  <mergeCells count="405">
    <mergeCell ref="W37:X37"/>
    <mergeCell ref="O58:O59"/>
    <mergeCell ref="W33:X33"/>
    <mergeCell ref="W34:X34"/>
    <mergeCell ref="W35:X35"/>
    <mergeCell ref="W36:X36"/>
    <mergeCell ref="U35:V35"/>
    <mergeCell ref="U36:V36"/>
    <mergeCell ref="S36:T36"/>
    <mergeCell ref="S37:T37"/>
    <mergeCell ref="W29:X29"/>
    <mergeCell ref="W30:X30"/>
    <mergeCell ref="W31:X31"/>
    <mergeCell ref="W32:X32"/>
    <mergeCell ref="W24:X24"/>
    <mergeCell ref="W25:X25"/>
    <mergeCell ref="W27:X27"/>
    <mergeCell ref="W28:X28"/>
    <mergeCell ref="W20:X20"/>
    <mergeCell ref="W21:X21"/>
    <mergeCell ref="W22:X22"/>
    <mergeCell ref="W23:X23"/>
    <mergeCell ref="U37:V37"/>
    <mergeCell ref="W10:X10"/>
    <mergeCell ref="W11:X11"/>
    <mergeCell ref="W12:X12"/>
    <mergeCell ref="W13:X13"/>
    <mergeCell ref="W15:X15"/>
    <mergeCell ref="W16:X16"/>
    <mergeCell ref="W17:X17"/>
    <mergeCell ref="W18:X18"/>
    <mergeCell ref="W19:X19"/>
    <mergeCell ref="U33:V33"/>
    <mergeCell ref="U34:V34"/>
    <mergeCell ref="U29:V29"/>
    <mergeCell ref="U30:V30"/>
    <mergeCell ref="U31:V31"/>
    <mergeCell ref="U32:V32"/>
    <mergeCell ref="U24:V24"/>
    <mergeCell ref="U25:V25"/>
    <mergeCell ref="U27:V27"/>
    <mergeCell ref="U28:V28"/>
    <mergeCell ref="U20:V20"/>
    <mergeCell ref="U21:V21"/>
    <mergeCell ref="U22:V22"/>
    <mergeCell ref="U23:V23"/>
    <mergeCell ref="U16:V16"/>
    <mergeCell ref="U17:V17"/>
    <mergeCell ref="U18:V18"/>
    <mergeCell ref="U19:V19"/>
    <mergeCell ref="AA38:AB38"/>
    <mergeCell ref="U38:V38"/>
    <mergeCell ref="W38:X38"/>
    <mergeCell ref="AA24:AB24"/>
    <mergeCell ref="AA25:AB25"/>
    <mergeCell ref="AA27:AB27"/>
    <mergeCell ref="U9:V9"/>
    <mergeCell ref="W9:X9"/>
    <mergeCell ref="U10:V10"/>
    <mergeCell ref="U11:V11"/>
    <mergeCell ref="U13:V13"/>
    <mergeCell ref="U12:V12"/>
    <mergeCell ref="U15:V15"/>
    <mergeCell ref="AA34:AB34"/>
    <mergeCell ref="AA35:AB35"/>
    <mergeCell ref="AA36:AB36"/>
    <mergeCell ref="AA37:AB37"/>
    <mergeCell ref="AA28:AB28"/>
    <mergeCell ref="AA31:AB31"/>
    <mergeCell ref="AA32:AB32"/>
    <mergeCell ref="AA33:AB33"/>
    <mergeCell ref="AA23:AB23"/>
    <mergeCell ref="AA19:AB19"/>
    <mergeCell ref="AA20:AB20"/>
    <mergeCell ref="AA21:AB21"/>
    <mergeCell ref="AA22:AB22"/>
    <mergeCell ref="S38:T38"/>
    <mergeCell ref="AA9:AB9"/>
    <mergeCell ref="AA10:AB10"/>
    <mergeCell ref="AA11:AB11"/>
    <mergeCell ref="AA12:AB12"/>
    <mergeCell ref="AA13:AB13"/>
    <mergeCell ref="AA15:AB15"/>
    <mergeCell ref="AA16:AB16"/>
    <mergeCell ref="AA17:AB17"/>
    <mergeCell ref="AA18:AB18"/>
    <mergeCell ref="S34:T34"/>
    <mergeCell ref="S35:T35"/>
    <mergeCell ref="S30:T30"/>
    <mergeCell ref="S31:T31"/>
    <mergeCell ref="S32:T32"/>
    <mergeCell ref="S33:T33"/>
    <mergeCell ref="S25:T25"/>
    <mergeCell ref="S27:T27"/>
    <mergeCell ref="S28:T28"/>
    <mergeCell ref="S29:T29"/>
    <mergeCell ref="S22:T22"/>
    <mergeCell ref="S23:T23"/>
    <mergeCell ref="S24:T24"/>
    <mergeCell ref="S18:T18"/>
    <mergeCell ref="S19:T19"/>
    <mergeCell ref="S20:T20"/>
    <mergeCell ref="S21:T21"/>
    <mergeCell ref="S13:T13"/>
    <mergeCell ref="S15:T15"/>
    <mergeCell ref="S16:T16"/>
    <mergeCell ref="S17:T17"/>
    <mergeCell ref="M13:N13"/>
    <mergeCell ref="M12:N12"/>
    <mergeCell ref="M11:N11"/>
    <mergeCell ref="M10:N10"/>
    <mergeCell ref="M18:N18"/>
    <mergeCell ref="M17:N17"/>
    <mergeCell ref="M16:N16"/>
    <mergeCell ref="M15:N15"/>
    <mergeCell ref="M22:N22"/>
    <mergeCell ref="M21:N21"/>
    <mergeCell ref="M20:N20"/>
    <mergeCell ref="M19:N19"/>
    <mergeCell ref="M27:N27"/>
    <mergeCell ref="M25:N25"/>
    <mergeCell ref="M24:N24"/>
    <mergeCell ref="M23:N23"/>
    <mergeCell ref="M31:N31"/>
    <mergeCell ref="M30:N30"/>
    <mergeCell ref="M29:N29"/>
    <mergeCell ref="M28:N28"/>
    <mergeCell ref="M35:N35"/>
    <mergeCell ref="M34:N34"/>
    <mergeCell ref="M33:N33"/>
    <mergeCell ref="M32:N32"/>
    <mergeCell ref="K38:L38"/>
    <mergeCell ref="M38:N38"/>
    <mergeCell ref="M37:N37"/>
    <mergeCell ref="M36:N36"/>
    <mergeCell ref="K34:L34"/>
    <mergeCell ref="K35:L35"/>
    <mergeCell ref="K36:L36"/>
    <mergeCell ref="K37:L37"/>
    <mergeCell ref="K30:L30"/>
    <mergeCell ref="K31:L31"/>
    <mergeCell ref="K32:L32"/>
    <mergeCell ref="K33:L33"/>
    <mergeCell ref="K25:L25"/>
    <mergeCell ref="K27:L27"/>
    <mergeCell ref="K28:L28"/>
    <mergeCell ref="K29:L29"/>
    <mergeCell ref="K22:L22"/>
    <mergeCell ref="K24:L24"/>
    <mergeCell ref="K17:L17"/>
    <mergeCell ref="K18:L18"/>
    <mergeCell ref="K19:L19"/>
    <mergeCell ref="K20:L20"/>
    <mergeCell ref="I33:J33"/>
    <mergeCell ref="K9:L9"/>
    <mergeCell ref="K13:L13"/>
    <mergeCell ref="K10:L10"/>
    <mergeCell ref="K11:L11"/>
    <mergeCell ref="K12:L12"/>
    <mergeCell ref="K15:L15"/>
    <mergeCell ref="K16:L16"/>
    <mergeCell ref="K21:L21"/>
    <mergeCell ref="K23:L23"/>
    <mergeCell ref="I22:J22"/>
    <mergeCell ref="I23:J23"/>
    <mergeCell ref="I24:J24"/>
    <mergeCell ref="I25:J25"/>
    <mergeCell ref="I31:J31"/>
    <mergeCell ref="I32:J32"/>
    <mergeCell ref="I17:J17"/>
    <mergeCell ref="I19:J19"/>
    <mergeCell ref="I20:J20"/>
    <mergeCell ref="I21:J21"/>
    <mergeCell ref="I35:J35"/>
    <mergeCell ref="I34:J34"/>
    <mergeCell ref="I27:J27"/>
    <mergeCell ref="I28:J28"/>
    <mergeCell ref="I29:J29"/>
    <mergeCell ref="I30:J30"/>
    <mergeCell ref="I9:J9"/>
    <mergeCell ref="I10:J10"/>
    <mergeCell ref="I11:J11"/>
    <mergeCell ref="I12:J12"/>
    <mergeCell ref="I13:J13"/>
    <mergeCell ref="I15:J15"/>
    <mergeCell ref="I16:J16"/>
    <mergeCell ref="I18:J18"/>
    <mergeCell ref="G38:H38"/>
    <mergeCell ref="G36:H36"/>
    <mergeCell ref="G37:H37"/>
    <mergeCell ref="I38:J38"/>
    <mergeCell ref="I37:J37"/>
    <mergeCell ref="I36:J36"/>
    <mergeCell ref="G32:H32"/>
    <mergeCell ref="G33:H33"/>
    <mergeCell ref="G34:H34"/>
    <mergeCell ref="G35:H35"/>
    <mergeCell ref="G27:H27"/>
    <mergeCell ref="G28:H28"/>
    <mergeCell ref="G29:H29"/>
    <mergeCell ref="G30:H30"/>
    <mergeCell ref="G23:H23"/>
    <mergeCell ref="G24:H24"/>
    <mergeCell ref="G25:H25"/>
    <mergeCell ref="G18:H18"/>
    <mergeCell ref="G19:H19"/>
    <mergeCell ref="G20:H20"/>
    <mergeCell ref="G21:H21"/>
    <mergeCell ref="G15:H15"/>
    <mergeCell ref="G16:H16"/>
    <mergeCell ref="G17:H17"/>
    <mergeCell ref="E35:F35"/>
    <mergeCell ref="E36:F36"/>
    <mergeCell ref="E27:F27"/>
    <mergeCell ref="E28:F28"/>
    <mergeCell ref="E29:F29"/>
    <mergeCell ref="E30:F30"/>
    <mergeCell ref="G22:H22"/>
    <mergeCell ref="E37:F37"/>
    <mergeCell ref="E38:F38"/>
    <mergeCell ref="E31:F31"/>
    <mergeCell ref="E32:F32"/>
    <mergeCell ref="E33:F33"/>
    <mergeCell ref="E34:F34"/>
    <mergeCell ref="E22:F22"/>
    <mergeCell ref="E23:F23"/>
    <mergeCell ref="E24:F24"/>
    <mergeCell ref="E25:F25"/>
    <mergeCell ref="E18:F18"/>
    <mergeCell ref="E19:F19"/>
    <mergeCell ref="E20:F20"/>
    <mergeCell ref="E21:F21"/>
    <mergeCell ref="C28:D28"/>
    <mergeCell ref="C29:D29"/>
    <mergeCell ref="C30:D30"/>
    <mergeCell ref="C31:D31"/>
    <mergeCell ref="C37:D37"/>
    <mergeCell ref="C38:D38"/>
    <mergeCell ref="C27:D27"/>
    <mergeCell ref="C19:D19"/>
    <mergeCell ref="C20:D20"/>
    <mergeCell ref="C21:D21"/>
    <mergeCell ref="C22:D22"/>
    <mergeCell ref="C36:D36"/>
    <mergeCell ref="C35:D35"/>
    <mergeCell ref="C32:D32"/>
    <mergeCell ref="C33:D33"/>
    <mergeCell ref="C34:D34"/>
    <mergeCell ref="Q5:Q8"/>
    <mergeCell ref="C13:D13"/>
    <mergeCell ref="M7:N8"/>
    <mergeCell ref="C23:D23"/>
    <mergeCell ref="C24:D24"/>
    <mergeCell ref="C25:D25"/>
    <mergeCell ref="E9:F9"/>
    <mergeCell ref="E10:F10"/>
    <mergeCell ref="E11:F11"/>
    <mergeCell ref="E12:F12"/>
    <mergeCell ref="K7:L8"/>
    <mergeCell ref="C15:D15"/>
    <mergeCell ref="C16:D16"/>
    <mergeCell ref="C17:D17"/>
    <mergeCell ref="C18:D18"/>
    <mergeCell ref="P5:P8"/>
    <mergeCell ref="E13:F13"/>
    <mergeCell ref="E15:F15"/>
    <mergeCell ref="E16:F16"/>
    <mergeCell ref="E17:F17"/>
    <mergeCell ref="AC60:AC61"/>
    <mergeCell ref="R5:R8"/>
    <mergeCell ref="S5:T8"/>
    <mergeCell ref="C5:D8"/>
    <mergeCell ref="E5:F8"/>
    <mergeCell ref="G5:O5"/>
    <mergeCell ref="O6:O8"/>
    <mergeCell ref="G6:N6"/>
    <mergeCell ref="G7:H8"/>
    <mergeCell ref="I7:J8"/>
    <mergeCell ref="AA60:AA61"/>
    <mergeCell ref="W60:W61"/>
    <mergeCell ref="X60:X61"/>
    <mergeCell ref="Y60:Y61"/>
    <mergeCell ref="V58:W59"/>
    <mergeCell ref="R66:S66"/>
    <mergeCell ref="R62:S62"/>
    <mergeCell ref="R63:S63"/>
    <mergeCell ref="R64:S64"/>
    <mergeCell ref="R65:S65"/>
    <mergeCell ref="Z58:AA59"/>
    <mergeCell ref="AB60:AB61"/>
    <mergeCell ref="R58:S61"/>
    <mergeCell ref="T58:U59"/>
    <mergeCell ref="T60:T61"/>
    <mergeCell ref="U60:U61"/>
    <mergeCell ref="X58:Y59"/>
    <mergeCell ref="AB58:AC59"/>
    <mergeCell ref="Z60:Z61"/>
    <mergeCell ref="V60:V61"/>
    <mergeCell ref="B60:B61"/>
    <mergeCell ref="C60:C61"/>
    <mergeCell ref="D60:D61"/>
    <mergeCell ref="E60:E61"/>
    <mergeCell ref="I60:I61"/>
    <mergeCell ref="L60:L61"/>
    <mergeCell ref="F60:F61"/>
    <mergeCell ref="G60:G61"/>
    <mergeCell ref="H60:H61"/>
    <mergeCell ref="R53:S53"/>
    <mergeCell ref="R54:S54"/>
    <mergeCell ref="R55:S55"/>
    <mergeCell ref="M60:M61"/>
    <mergeCell ref="N60:N61"/>
    <mergeCell ref="O60:O61"/>
    <mergeCell ref="Z49:Z50"/>
    <mergeCell ref="AA49:AA50"/>
    <mergeCell ref="X49:X50"/>
    <mergeCell ref="A58:A61"/>
    <mergeCell ref="B58:G59"/>
    <mergeCell ref="H58:M59"/>
    <mergeCell ref="N58:N59"/>
    <mergeCell ref="J60:J61"/>
    <mergeCell ref="K60:K61"/>
    <mergeCell ref="R52:S52"/>
    <mergeCell ref="W49:W50"/>
    <mergeCell ref="T49:T50"/>
    <mergeCell ref="Y49:Y50"/>
    <mergeCell ref="J49:J50"/>
    <mergeCell ref="K49:K50"/>
    <mergeCell ref="V49:V50"/>
    <mergeCell ref="R51:S51"/>
    <mergeCell ref="U49:U50"/>
    <mergeCell ref="F49:F50"/>
    <mergeCell ref="G49:G50"/>
    <mergeCell ref="H49:H50"/>
    <mergeCell ref="I49:I50"/>
    <mergeCell ref="H47:M48"/>
    <mergeCell ref="R47:S50"/>
    <mergeCell ref="L49:L50"/>
    <mergeCell ref="M49:M50"/>
    <mergeCell ref="B49:B50"/>
    <mergeCell ref="C49:C50"/>
    <mergeCell ref="D49:D50"/>
    <mergeCell ref="E49:E50"/>
    <mergeCell ref="A45:O45"/>
    <mergeCell ref="T47:U48"/>
    <mergeCell ref="R45:AC45"/>
    <mergeCell ref="A37:B37"/>
    <mergeCell ref="A38:B38"/>
    <mergeCell ref="V47:W48"/>
    <mergeCell ref="X47:Y48"/>
    <mergeCell ref="Z47:AA48"/>
    <mergeCell ref="A47:A50"/>
    <mergeCell ref="B47:G48"/>
    <mergeCell ref="A31:B31"/>
    <mergeCell ref="A32:B32"/>
    <mergeCell ref="A35:B35"/>
    <mergeCell ref="A36:B36"/>
    <mergeCell ref="A33:B33"/>
    <mergeCell ref="A34:B34"/>
    <mergeCell ref="A23:B23"/>
    <mergeCell ref="A24:B24"/>
    <mergeCell ref="A25:B25"/>
    <mergeCell ref="A26:B26"/>
    <mergeCell ref="A29:B29"/>
    <mergeCell ref="A30:B30"/>
    <mergeCell ref="A27:B27"/>
    <mergeCell ref="A28:B28"/>
    <mergeCell ref="A15:B15"/>
    <mergeCell ref="A16:B16"/>
    <mergeCell ref="A17:B17"/>
    <mergeCell ref="A18:B18"/>
    <mergeCell ref="A19:B19"/>
    <mergeCell ref="A20:B20"/>
    <mergeCell ref="A21:B21"/>
    <mergeCell ref="A22:B22"/>
    <mergeCell ref="A13:B13"/>
    <mergeCell ref="A11:B11"/>
    <mergeCell ref="C11:D11"/>
    <mergeCell ref="S11:T11"/>
    <mergeCell ref="A12:B12"/>
    <mergeCell ref="C12:D12"/>
    <mergeCell ref="S12:T12"/>
    <mergeCell ref="G11:H11"/>
    <mergeCell ref="G12:H12"/>
    <mergeCell ref="G13:H13"/>
    <mergeCell ref="AA5:AB8"/>
    <mergeCell ref="A10:B10"/>
    <mergeCell ref="C10:D10"/>
    <mergeCell ref="S10:T10"/>
    <mergeCell ref="A9:B9"/>
    <mergeCell ref="C9:D9"/>
    <mergeCell ref="S9:T9"/>
    <mergeCell ref="G9:H9"/>
    <mergeCell ref="G10:H10"/>
    <mergeCell ref="M9:N9"/>
    <mergeCell ref="AC5:AC8"/>
    <mergeCell ref="A2:AC2"/>
    <mergeCell ref="A4:B8"/>
    <mergeCell ref="C4:R4"/>
    <mergeCell ref="S4:AC4"/>
    <mergeCell ref="U5:Y6"/>
    <mergeCell ref="U7:V8"/>
    <mergeCell ref="W7:X8"/>
    <mergeCell ref="Y7:Y8"/>
    <mergeCell ref="Z5:Z8"/>
  </mergeCells>
  <printOptions/>
  <pageMargins left="1.3779527559055118" right="0.5905511811023623" top="0.984251968503937" bottom="0.984251968503937" header="0.5118110236220472" footer="0.5118110236220472"/>
  <pageSetup fitToHeight="1" fitToWidth="1" horizontalDpi="300" verticalDpi="300" orientation="landscape" paperSize="8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66"/>
  <sheetViews>
    <sheetView tabSelected="1" zoomScale="75" zoomScaleNormal="75" zoomScalePageLayoutView="0" workbookViewId="0" topLeftCell="A1">
      <pane xSplit="2" ySplit="6" topLeftCell="E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L10" sqref="L10"/>
    </sheetView>
  </sheetViews>
  <sheetFormatPr defaultColWidth="10.59765625" defaultRowHeight="15"/>
  <cols>
    <col min="1" max="1" width="2.59765625" style="33" customWidth="1"/>
    <col min="2" max="2" width="14.59765625" style="33" customWidth="1"/>
    <col min="3" max="4" width="18.09765625" style="33" customWidth="1"/>
    <col min="5" max="5" width="18.09765625" style="31" customWidth="1"/>
    <col min="6" max="13" width="18.09765625" style="33" customWidth="1"/>
    <col min="14" max="16384" width="10.59765625" style="33" customWidth="1"/>
  </cols>
  <sheetData>
    <row r="1" spans="1:13" s="32" customFormat="1" ht="19.5" customHeight="1">
      <c r="A1" s="1" t="s">
        <v>198</v>
      </c>
      <c r="E1" s="2"/>
      <c r="M1" s="3" t="s">
        <v>199</v>
      </c>
    </row>
    <row r="2" spans="1:13" ht="19.5" customHeight="1">
      <c r="A2" s="208" t="s">
        <v>200</v>
      </c>
      <c r="B2" s="144"/>
      <c r="C2" s="144"/>
      <c r="D2" s="144"/>
      <c r="E2" s="206"/>
      <c r="F2" s="144"/>
      <c r="G2" s="144"/>
      <c r="H2" s="144"/>
      <c r="I2" s="144"/>
      <c r="J2" s="144"/>
      <c r="K2" s="144"/>
      <c r="L2" s="144"/>
      <c r="M2" s="144"/>
    </row>
    <row r="3" spans="2:13" ht="18" customHeight="1" thickBot="1">
      <c r="B3" s="261"/>
      <c r="M3" s="145" t="s">
        <v>197</v>
      </c>
    </row>
    <row r="4" spans="1:13" ht="14.25" customHeight="1">
      <c r="A4" s="378" t="s">
        <v>444</v>
      </c>
      <c r="B4" s="371"/>
      <c r="C4" s="367" t="s">
        <v>201</v>
      </c>
      <c r="D4" s="419" t="s">
        <v>445</v>
      </c>
      <c r="E4" s="465"/>
      <c r="F4" s="466" t="s">
        <v>202</v>
      </c>
      <c r="G4" s="539"/>
      <c r="H4" s="538" t="s">
        <v>203</v>
      </c>
      <c r="I4" s="539"/>
      <c r="J4" s="540" t="s">
        <v>204</v>
      </c>
      <c r="K4" s="541"/>
      <c r="L4" s="419" t="s">
        <v>449</v>
      </c>
      <c r="M4" s="420"/>
    </row>
    <row r="5" spans="1:13" ht="14.25" customHeight="1">
      <c r="A5" s="544"/>
      <c r="B5" s="381"/>
      <c r="C5" s="368"/>
      <c r="D5" s="428" t="s">
        <v>446</v>
      </c>
      <c r="E5" s="471" t="s">
        <v>447</v>
      </c>
      <c r="F5" s="428" t="s">
        <v>448</v>
      </c>
      <c r="G5" s="428" t="s">
        <v>447</v>
      </c>
      <c r="H5" s="510" t="s">
        <v>448</v>
      </c>
      <c r="I5" s="428" t="s">
        <v>447</v>
      </c>
      <c r="J5" s="428" t="s">
        <v>448</v>
      </c>
      <c r="K5" s="428" t="s">
        <v>447</v>
      </c>
      <c r="L5" s="428" t="s">
        <v>448</v>
      </c>
      <c r="M5" s="471" t="s">
        <v>447</v>
      </c>
    </row>
    <row r="6" spans="1:55" ht="14.25" customHeight="1">
      <c r="A6" s="382"/>
      <c r="B6" s="373"/>
      <c r="C6" s="369"/>
      <c r="D6" s="415"/>
      <c r="E6" s="472"/>
      <c r="F6" s="415"/>
      <c r="G6" s="415"/>
      <c r="H6" s="366"/>
      <c r="I6" s="415"/>
      <c r="J6" s="415"/>
      <c r="K6" s="415"/>
      <c r="L6" s="415"/>
      <c r="M6" s="472"/>
      <c r="BC6" s="47"/>
    </row>
    <row r="7" spans="1:13" ht="14.25" customHeight="1">
      <c r="A7" s="407" t="s">
        <v>295</v>
      </c>
      <c r="B7" s="408"/>
      <c r="C7" s="264">
        <v>1175661</v>
      </c>
      <c r="D7" s="265">
        <v>623467</v>
      </c>
      <c r="E7" s="309">
        <f>100*D7/$C7</f>
        <v>53.03118841230593</v>
      </c>
      <c r="F7" s="265">
        <v>63390</v>
      </c>
      <c r="G7" s="309">
        <f>100*F7/$C7</f>
        <v>5.391860408740275</v>
      </c>
      <c r="H7" s="265">
        <v>36722</v>
      </c>
      <c r="I7" s="309">
        <f>100*H7/$C7</f>
        <v>3.1235194499094554</v>
      </c>
      <c r="J7" s="265">
        <v>7166</v>
      </c>
      <c r="K7" s="309">
        <f>100*J7/$C7</f>
        <v>0.6095294476894275</v>
      </c>
      <c r="L7" s="310">
        <v>730745</v>
      </c>
      <c r="M7" s="309">
        <f>100*L7/$C7</f>
        <v>62.156097718645086</v>
      </c>
    </row>
    <row r="8" spans="1:13" ht="14.25" customHeight="1">
      <c r="A8" s="387">
        <v>12</v>
      </c>
      <c r="B8" s="542"/>
      <c r="C8" s="266">
        <v>1176601</v>
      </c>
      <c r="D8" s="248">
        <v>673696</v>
      </c>
      <c r="E8" s="311">
        <f aca="true" t="shared" si="0" ref="E8:G67">100*D8/$C8</f>
        <v>57.25781297143212</v>
      </c>
      <c r="F8" s="248">
        <v>68552</v>
      </c>
      <c r="G8" s="311">
        <f t="shared" si="0"/>
        <v>5.82627415750964</v>
      </c>
      <c r="H8" s="248">
        <v>36882</v>
      </c>
      <c r="I8" s="311">
        <f>100*H8/$C8</f>
        <v>3.134622527092872</v>
      </c>
      <c r="J8" s="248">
        <v>7799</v>
      </c>
      <c r="K8" s="311">
        <f>100*J8/$C8</f>
        <v>0.6628415240170628</v>
      </c>
      <c r="L8" s="312">
        <v>786929</v>
      </c>
      <c r="M8" s="311">
        <f>100*L8/$C8</f>
        <v>66.88155118005169</v>
      </c>
    </row>
    <row r="9" spans="1:13" ht="14.25" customHeight="1">
      <c r="A9" s="387">
        <v>13</v>
      </c>
      <c r="B9" s="542"/>
      <c r="C9" s="266">
        <v>1176438</v>
      </c>
      <c r="D9" s="248">
        <v>706790</v>
      </c>
      <c r="E9" s="311">
        <f t="shared" si="0"/>
        <v>60.07881418315287</v>
      </c>
      <c r="F9" s="248">
        <v>72412</v>
      </c>
      <c r="G9" s="311">
        <f t="shared" si="0"/>
        <v>6.1551904987768165</v>
      </c>
      <c r="H9" s="248">
        <v>37867</v>
      </c>
      <c r="I9" s="311">
        <f>100*H9/$C9</f>
        <v>3.218784160321241</v>
      </c>
      <c r="J9" s="248">
        <v>8227</v>
      </c>
      <c r="K9" s="311">
        <f>100*J9/$C9</f>
        <v>0.6993143710080769</v>
      </c>
      <c r="L9" s="312">
        <v>825296</v>
      </c>
      <c r="M9" s="311">
        <f>100*L9/$C9</f>
        <v>70.15210321325901</v>
      </c>
    </row>
    <row r="10" spans="1:13" ht="14.25" customHeight="1">
      <c r="A10" s="387">
        <v>14</v>
      </c>
      <c r="B10" s="542"/>
      <c r="C10" s="266">
        <v>1176100</v>
      </c>
      <c r="D10" s="248">
        <v>740941</v>
      </c>
      <c r="E10" s="311">
        <f t="shared" si="0"/>
        <v>62.999829946433124</v>
      </c>
      <c r="F10" s="248">
        <v>71130</v>
      </c>
      <c r="G10" s="311">
        <f t="shared" si="0"/>
        <v>6.047955105858345</v>
      </c>
      <c r="H10" s="248">
        <v>44711</v>
      </c>
      <c r="I10" s="311">
        <f>100*H10/$C10</f>
        <v>3.801632514241986</v>
      </c>
      <c r="J10" s="248">
        <v>15445</v>
      </c>
      <c r="K10" s="311">
        <f>100*J10/$C10</f>
        <v>1.313238670181107</v>
      </c>
      <c r="L10" s="312">
        <v>872227</v>
      </c>
      <c r="M10" s="311">
        <f>100*L10/$C10</f>
        <v>74.16265623671457</v>
      </c>
    </row>
    <row r="11" spans="1:13" s="201" customFormat="1" ht="14.25" customHeight="1">
      <c r="A11" s="412">
        <v>15</v>
      </c>
      <c r="B11" s="543"/>
      <c r="C11" s="267">
        <f>SUM(C13:C23,C26,C32,C42,C46,C52,C60,C66)</f>
        <v>1175071</v>
      </c>
      <c r="D11" s="233">
        <f>SUM(D13:D23,D26,D32,D42,D46,D52,D60,D66)</f>
        <v>775392</v>
      </c>
      <c r="E11" s="263">
        <f t="shared" si="0"/>
        <v>65.98682122186659</v>
      </c>
      <c r="F11" s="233">
        <f>SUM(F13:F23,F26,F32,F42,F46,F52,F60,F66)</f>
        <v>74574</v>
      </c>
      <c r="G11" s="263">
        <f t="shared" si="0"/>
        <v>6.346339923289742</v>
      </c>
      <c r="H11" s="233">
        <f>SUM(H13:H23,H26,H32,H42,H46,H52,H60,H66)</f>
        <v>53369</v>
      </c>
      <c r="I11" s="263">
        <f>100*H11/$C11</f>
        <v>4.541768114437341</v>
      </c>
      <c r="J11" s="233">
        <f>SUM(J13:J23,J26,J32,J42,J46,J52,J60,J66)</f>
        <v>8378</v>
      </c>
      <c r="K11" s="263">
        <f>100*J11/$C11</f>
        <v>0.7129781945090977</v>
      </c>
      <c r="L11" s="233">
        <f>SUM(L13:L23,L26,L32,L42,L46,L52,L60,L66)</f>
        <v>903335</v>
      </c>
      <c r="M11" s="263">
        <f>100*L11/$C11</f>
        <v>76.87492925959367</v>
      </c>
    </row>
    <row r="12" spans="1:13" s="201" customFormat="1" ht="14.25" customHeight="1">
      <c r="A12" s="202"/>
      <c r="B12" s="207"/>
      <c r="C12" s="267"/>
      <c r="D12" s="268"/>
      <c r="E12" s="263"/>
      <c r="F12" s="268"/>
      <c r="G12" s="263"/>
      <c r="H12" s="268"/>
      <c r="I12" s="268"/>
      <c r="J12" s="268"/>
      <c r="K12" s="263"/>
      <c r="L12" s="268"/>
      <c r="M12" s="263"/>
    </row>
    <row r="13" spans="1:13" s="201" customFormat="1" ht="14.25" customHeight="1">
      <c r="A13" s="348" t="s">
        <v>5</v>
      </c>
      <c r="B13" s="349"/>
      <c r="C13" s="269">
        <v>440542</v>
      </c>
      <c r="D13" s="268">
        <v>386467</v>
      </c>
      <c r="E13" s="263">
        <f t="shared" si="0"/>
        <v>87.7253474129595</v>
      </c>
      <c r="F13" s="268">
        <v>5400</v>
      </c>
      <c r="G13" s="263">
        <f t="shared" si="0"/>
        <v>1.2257628103563338</v>
      </c>
      <c r="H13" s="268">
        <v>6605</v>
      </c>
      <c r="I13" s="263">
        <f aca="true" t="shared" si="1" ref="I13:I21">100*H13/$C13</f>
        <v>1.4992895115562195</v>
      </c>
      <c r="J13" s="268" t="s">
        <v>467</v>
      </c>
      <c r="K13" s="268" t="s">
        <v>467</v>
      </c>
      <c r="L13" s="268">
        <v>398472</v>
      </c>
      <c r="M13" s="263">
        <f aca="true" t="shared" si="2" ref="M13:M21">100*L13/$C13</f>
        <v>90.45039973487205</v>
      </c>
    </row>
    <row r="14" spans="1:13" s="201" customFormat="1" ht="14.25" customHeight="1">
      <c r="A14" s="348" t="s">
        <v>7</v>
      </c>
      <c r="B14" s="349"/>
      <c r="C14" s="269">
        <v>46890</v>
      </c>
      <c r="D14" s="268">
        <v>6509</v>
      </c>
      <c r="E14" s="263">
        <f t="shared" si="0"/>
        <v>13.881424610791214</v>
      </c>
      <c r="F14" s="268">
        <v>3259</v>
      </c>
      <c r="G14" s="263">
        <f t="shared" si="0"/>
        <v>6.950309234378333</v>
      </c>
      <c r="H14" s="268">
        <v>4778</v>
      </c>
      <c r="I14" s="263">
        <f t="shared" si="1"/>
        <v>10.189805928769461</v>
      </c>
      <c r="J14" s="268">
        <v>1724</v>
      </c>
      <c r="K14" s="263">
        <f>100*J14/$C14</f>
        <v>3.6766901258264024</v>
      </c>
      <c r="L14" s="268">
        <v>14546</v>
      </c>
      <c r="M14" s="263">
        <f t="shared" si="2"/>
        <v>31.021539773939008</v>
      </c>
    </row>
    <row r="15" spans="1:13" s="201" customFormat="1" ht="14.25" customHeight="1">
      <c r="A15" s="348" t="s">
        <v>8</v>
      </c>
      <c r="B15" s="349"/>
      <c r="C15" s="269">
        <v>109657</v>
      </c>
      <c r="D15" s="268">
        <v>45163</v>
      </c>
      <c r="E15" s="263">
        <f t="shared" si="0"/>
        <v>41.18569721951175</v>
      </c>
      <c r="F15" s="268">
        <v>7409</v>
      </c>
      <c r="G15" s="263">
        <f t="shared" si="0"/>
        <v>6.756522611415596</v>
      </c>
      <c r="H15" s="268">
        <v>18866</v>
      </c>
      <c r="I15" s="263">
        <f t="shared" si="1"/>
        <v>17.204556024695187</v>
      </c>
      <c r="J15" s="268">
        <v>3639</v>
      </c>
      <c r="K15" s="263">
        <f>100*J15/$C15</f>
        <v>3.3185295968337636</v>
      </c>
      <c r="L15" s="268">
        <v>71438</v>
      </c>
      <c r="M15" s="263">
        <f t="shared" si="2"/>
        <v>65.14677585562254</v>
      </c>
    </row>
    <row r="16" spans="1:13" s="201" customFormat="1" ht="14.25" customHeight="1">
      <c r="A16" s="348" t="s">
        <v>9</v>
      </c>
      <c r="B16" s="349"/>
      <c r="C16" s="269">
        <v>27078</v>
      </c>
      <c r="D16" s="268">
        <v>7979</v>
      </c>
      <c r="E16" s="263">
        <f t="shared" si="0"/>
        <v>29.466725755225646</v>
      </c>
      <c r="F16" s="268">
        <v>306</v>
      </c>
      <c r="G16" s="263">
        <f t="shared" si="0"/>
        <v>1.1300686904498116</v>
      </c>
      <c r="H16" s="268">
        <v>1594</v>
      </c>
      <c r="I16" s="263">
        <f t="shared" si="1"/>
        <v>5.88669768816013</v>
      </c>
      <c r="J16" s="268" t="s">
        <v>467</v>
      </c>
      <c r="K16" s="268" t="s">
        <v>467</v>
      </c>
      <c r="L16" s="268">
        <v>9879</v>
      </c>
      <c r="M16" s="263">
        <f t="shared" si="2"/>
        <v>36.48349213383558</v>
      </c>
    </row>
    <row r="17" spans="1:13" s="201" customFormat="1" ht="14.25" customHeight="1">
      <c r="A17" s="348" t="s">
        <v>10</v>
      </c>
      <c r="B17" s="349"/>
      <c r="C17" s="269">
        <v>20073</v>
      </c>
      <c r="D17" s="268">
        <v>5177</v>
      </c>
      <c r="E17" s="263">
        <f t="shared" si="0"/>
        <v>25.790863348776963</v>
      </c>
      <c r="F17" s="268">
        <v>1066</v>
      </c>
      <c r="G17" s="263">
        <f t="shared" si="0"/>
        <v>5.310616250684999</v>
      </c>
      <c r="H17" s="268">
        <v>1858</v>
      </c>
      <c r="I17" s="263">
        <f t="shared" si="1"/>
        <v>9.256214815921885</v>
      </c>
      <c r="J17" s="268" t="s">
        <v>467</v>
      </c>
      <c r="K17" s="268" t="s">
        <v>467</v>
      </c>
      <c r="L17" s="268">
        <v>8101</v>
      </c>
      <c r="M17" s="263">
        <f t="shared" si="2"/>
        <v>40.35769441538385</v>
      </c>
    </row>
    <row r="18" spans="1:13" s="201" customFormat="1" ht="14.25" customHeight="1">
      <c r="A18" s="348" t="s">
        <v>11</v>
      </c>
      <c r="B18" s="349"/>
      <c r="C18" s="269">
        <v>67253</v>
      </c>
      <c r="D18" s="268">
        <v>27296</v>
      </c>
      <c r="E18" s="263">
        <f t="shared" si="0"/>
        <v>40.58703700950144</v>
      </c>
      <c r="F18" s="268">
        <v>3974</v>
      </c>
      <c r="G18" s="263">
        <f t="shared" si="0"/>
        <v>5.909030080442508</v>
      </c>
      <c r="H18" s="268">
        <v>3973</v>
      </c>
      <c r="I18" s="263">
        <f t="shared" si="1"/>
        <v>5.907543157926041</v>
      </c>
      <c r="J18" s="268" t="s">
        <v>467</v>
      </c>
      <c r="K18" s="268" t="s">
        <v>467</v>
      </c>
      <c r="L18" s="268">
        <v>35243</v>
      </c>
      <c r="M18" s="263">
        <f t="shared" si="2"/>
        <v>52.403610247869985</v>
      </c>
    </row>
    <row r="19" spans="1:13" s="201" customFormat="1" ht="14.25" customHeight="1">
      <c r="A19" s="348" t="s">
        <v>12</v>
      </c>
      <c r="B19" s="349"/>
      <c r="C19" s="269">
        <v>25548</v>
      </c>
      <c r="D19" s="268">
        <v>13800</v>
      </c>
      <c r="E19" s="263">
        <f t="shared" si="0"/>
        <v>54.01596993893847</v>
      </c>
      <c r="F19" s="268">
        <v>2300</v>
      </c>
      <c r="G19" s="263">
        <f t="shared" si="0"/>
        <v>9.002661656489744</v>
      </c>
      <c r="H19" s="268">
        <v>147</v>
      </c>
      <c r="I19" s="263">
        <f t="shared" si="1"/>
        <v>0.575387505871301</v>
      </c>
      <c r="J19" s="268" t="s">
        <v>467</v>
      </c>
      <c r="K19" s="268" t="s">
        <v>467</v>
      </c>
      <c r="L19" s="268">
        <v>16247</v>
      </c>
      <c r="M19" s="263">
        <f t="shared" si="2"/>
        <v>63.594019101299516</v>
      </c>
    </row>
    <row r="20" spans="1:13" s="201" customFormat="1" ht="14.25" customHeight="1">
      <c r="A20" s="348" t="s">
        <v>13</v>
      </c>
      <c r="B20" s="349"/>
      <c r="C20" s="269">
        <v>68103</v>
      </c>
      <c r="D20" s="268">
        <v>55287</v>
      </c>
      <c r="E20" s="263">
        <f t="shared" si="0"/>
        <v>81.18144575128849</v>
      </c>
      <c r="F20" s="268">
        <v>5533</v>
      </c>
      <c r="G20" s="263">
        <f t="shared" si="0"/>
        <v>8.124458540739761</v>
      </c>
      <c r="H20" s="268">
        <v>101</v>
      </c>
      <c r="I20" s="263">
        <f t="shared" si="1"/>
        <v>0.14830477365167466</v>
      </c>
      <c r="J20" s="268" t="s">
        <v>467</v>
      </c>
      <c r="K20" s="268" t="s">
        <v>467</v>
      </c>
      <c r="L20" s="268">
        <v>60921</v>
      </c>
      <c r="M20" s="263">
        <f t="shared" si="2"/>
        <v>89.45420906567992</v>
      </c>
    </row>
    <row r="21" spans="1:13" s="201" customFormat="1" ht="14.25" customHeight="1">
      <c r="A21" s="348" t="s">
        <v>278</v>
      </c>
      <c r="B21" s="349"/>
      <c r="C21" s="269">
        <v>35411</v>
      </c>
      <c r="D21" s="268">
        <v>24400</v>
      </c>
      <c r="E21" s="263">
        <f t="shared" si="0"/>
        <v>68.905142469854</v>
      </c>
      <c r="F21" s="268">
        <v>5474</v>
      </c>
      <c r="G21" s="263">
        <f t="shared" si="0"/>
        <v>15.458473355736919</v>
      </c>
      <c r="H21" s="268">
        <v>472</v>
      </c>
      <c r="I21" s="263">
        <f t="shared" si="1"/>
        <v>1.332919149416848</v>
      </c>
      <c r="J21" s="268" t="s">
        <v>467</v>
      </c>
      <c r="K21" s="268" t="s">
        <v>467</v>
      </c>
      <c r="L21" s="268">
        <v>30346</v>
      </c>
      <c r="M21" s="263">
        <f t="shared" si="2"/>
        <v>85.69653497500776</v>
      </c>
    </row>
    <row r="22" spans="1:13" s="201" customFormat="1" ht="14.25" customHeight="1">
      <c r="A22" s="189"/>
      <c r="B22" s="190"/>
      <c r="C22" s="269"/>
      <c r="D22" s="268"/>
      <c r="E22" s="263"/>
      <c r="F22" s="268"/>
      <c r="G22" s="263"/>
      <c r="H22" s="268"/>
      <c r="I22" s="263"/>
      <c r="J22" s="268"/>
      <c r="K22" s="263"/>
      <c r="L22" s="268"/>
      <c r="M22" s="263"/>
    </row>
    <row r="23" spans="1:13" s="201" customFormat="1" ht="14.25" customHeight="1">
      <c r="A23" s="348" t="s">
        <v>205</v>
      </c>
      <c r="B23" s="349"/>
      <c r="C23" s="235">
        <f>SUM(C24)</f>
        <v>9922</v>
      </c>
      <c r="D23" s="234">
        <f>SUM(D24)</f>
        <v>4407</v>
      </c>
      <c r="E23" s="263">
        <f t="shared" si="0"/>
        <v>44.41644829671437</v>
      </c>
      <c r="F23" s="263" t="s">
        <v>467</v>
      </c>
      <c r="G23" s="263" t="s">
        <v>467</v>
      </c>
      <c r="H23" s="234">
        <f>SUM(H24)</f>
        <v>539</v>
      </c>
      <c r="I23" s="263">
        <f>100*H23/$C23</f>
        <v>5.4323725055432375</v>
      </c>
      <c r="J23" s="268" t="s">
        <v>467</v>
      </c>
      <c r="K23" s="268" t="s">
        <v>467</v>
      </c>
      <c r="L23" s="234">
        <f>SUM(L24)</f>
        <v>4946</v>
      </c>
      <c r="M23" s="263">
        <f>100*L23/$C23</f>
        <v>49.848820802257606</v>
      </c>
    </row>
    <row r="24" spans="1:13" ht="14.25" customHeight="1">
      <c r="A24" s="74"/>
      <c r="B24" s="41" t="s">
        <v>15</v>
      </c>
      <c r="C24" s="313">
        <v>9922</v>
      </c>
      <c r="D24" s="312">
        <v>4407</v>
      </c>
      <c r="E24" s="311">
        <f t="shared" si="0"/>
        <v>44.41644829671437</v>
      </c>
      <c r="F24" s="311" t="s">
        <v>312</v>
      </c>
      <c r="G24" s="311" t="s">
        <v>466</v>
      </c>
      <c r="H24" s="312">
        <v>539</v>
      </c>
      <c r="I24" s="311">
        <f>100*H24/$C24</f>
        <v>5.4323725055432375</v>
      </c>
      <c r="J24" s="312" t="s">
        <v>312</v>
      </c>
      <c r="K24" s="312" t="s">
        <v>465</v>
      </c>
      <c r="L24" s="312">
        <v>4946</v>
      </c>
      <c r="M24" s="311">
        <f>100*L24/$C24</f>
        <v>49.848820802257606</v>
      </c>
    </row>
    <row r="25" spans="1:13" ht="14.25" customHeight="1">
      <c r="A25" s="74"/>
      <c r="B25" s="41"/>
      <c r="C25" s="313"/>
      <c r="D25" s="312"/>
      <c r="E25" s="311"/>
      <c r="F25" s="312"/>
      <c r="G25" s="311"/>
      <c r="H25" s="312"/>
      <c r="I25" s="311"/>
      <c r="J25" s="312"/>
      <c r="K25" s="311"/>
      <c r="L25" s="312"/>
      <c r="M25" s="311"/>
    </row>
    <row r="26" spans="1:13" s="201" customFormat="1" ht="14.25" customHeight="1">
      <c r="A26" s="348" t="s">
        <v>206</v>
      </c>
      <c r="B26" s="545"/>
      <c r="C26" s="235">
        <f>SUM(C27:C30)</f>
        <v>52245</v>
      </c>
      <c r="D26" s="234">
        <f>SUM(D27:D30)</f>
        <v>38680</v>
      </c>
      <c r="E26" s="263">
        <f t="shared" si="0"/>
        <v>74.03579289884199</v>
      </c>
      <c r="F26" s="234">
        <f>SUM(F27:F30)</f>
        <v>6693</v>
      </c>
      <c r="G26" s="263">
        <f t="shared" si="0"/>
        <v>12.810795291415447</v>
      </c>
      <c r="H26" s="234">
        <f>SUM(H27:H30)</f>
        <v>2644</v>
      </c>
      <c r="I26" s="263">
        <f>100*H26/$C26</f>
        <v>5.060771365680926</v>
      </c>
      <c r="J26" s="234">
        <f>SUM(J27:J30)</f>
        <v>1432</v>
      </c>
      <c r="K26" s="263">
        <f>100*J26/$C26</f>
        <v>2.740932146616901</v>
      </c>
      <c r="L26" s="234">
        <f>SUM(L27:L30)</f>
        <v>48017</v>
      </c>
      <c r="M26" s="263">
        <f>100*L26/$C26</f>
        <v>91.90735955593837</v>
      </c>
    </row>
    <row r="27" spans="1:13" ht="14.25" customHeight="1">
      <c r="A27" s="74"/>
      <c r="B27" s="41" t="s">
        <v>17</v>
      </c>
      <c r="C27" s="313">
        <v>16224</v>
      </c>
      <c r="D27" s="312">
        <v>14471</v>
      </c>
      <c r="E27" s="311">
        <f t="shared" si="0"/>
        <v>89.19501972386588</v>
      </c>
      <c r="F27" s="311" t="s">
        <v>465</v>
      </c>
      <c r="G27" s="311" t="s">
        <v>465</v>
      </c>
      <c r="H27" s="312" t="s">
        <v>465</v>
      </c>
      <c r="I27" s="312" t="s">
        <v>465</v>
      </c>
      <c r="J27" s="312" t="s">
        <v>465</v>
      </c>
      <c r="K27" s="312" t="s">
        <v>465</v>
      </c>
      <c r="L27" s="312">
        <v>14471</v>
      </c>
      <c r="M27" s="311">
        <f>100*L27/$C27</f>
        <v>89.19501972386588</v>
      </c>
    </row>
    <row r="28" spans="1:13" ht="14.25" customHeight="1">
      <c r="A28" s="74"/>
      <c r="B28" s="41" t="s">
        <v>18</v>
      </c>
      <c r="C28" s="313">
        <v>16365</v>
      </c>
      <c r="D28" s="312">
        <v>13923</v>
      </c>
      <c r="E28" s="311">
        <f t="shared" si="0"/>
        <v>85.07791017415215</v>
      </c>
      <c r="F28" s="311" t="s">
        <v>465</v>
      </c>
      <c r="G28" s="311" t="s">
        <v>465</v>
      </c>
      <c r="H28" s="312">
        <v>78</v>
      </c>
      <c r="I28" s="311">
        <f>100*H28/$C28</f>
        <v>0.4766269477543538</v>
      </c>
      <c r="J28" s="312" t="s">
        <v>465</v>
      </c>
      <c r="K28" s="312" t="s">
        <v>465</v>
      </c>
      <c r="L28" s="312">
        <v>14001</v>
      </c>
      <c r="M28" s="311">
        <f>100*L28/$C28</f>
        <v>85.5545371219065</v>
      </c>
    </row>
    <row r="29" spans="1:13" ht="14.25" customHeight="1">
      <c r="A29" s="74"/>
      <c r="B29" s="41" t="s">
        <v>19</v>
      </c>
      <c r="C29" s="313">
        <v>14279</v>
      </c>
      <c r="D29" s="312">
        <v>10286</v>
      </c>
      <c r="E29" s="311">
        <f t="shared" si="0"/>
        <v>72.03585685272078</v>
      </c>
      <c r="F29" s="312">
        <v>2329</v>
      </c>
      <c r="G29" s="311">
        <f t="shared" si="0"/>
        <v>16.310666013026122</v>
      </c>
      <c r="H29" s="312">
        <v>1553</v>
      </c>
      <c r="I29" s="311">
        <f>100*H29/$C29</f>
        <v>10.87611177253309</v>
      </c>
      <c r="J29" s="312">
        <v>1432</v>
      </c>
      <c r="K29" s="311">
        <f>100*J29/$C29</f>
        <v>10.028713495342812</v>
      </c>
      <c r="L29" s="312">
        <v>14168</v>
      </c>
      <c r="M29" s="311">
        <f>100*L29/$C29</f>
        <v>99.22263463827998</v>
      </c>
    </row>
    <row r="30" spans="1:13" ht="14.25" customHeight="1">
      <c r="A30" s="74"/>
      <c r="B30" s="41" t="s">
        <v>20</v>
      </c>
      <c r="C30" s="313">
        <v>5377</v>
      </c>
      <c r="D30" s="311" t="s">
        <v>465</v>
      </c>
      <c r="E30" s="311" t="s">
        <v>465</v>
      </c>
      <c r="F30" s="312">
        <v>4364</v>
      </c>
      <c r="G30" s="311">
        <f t="shared" si="0"/>
        <v>81.16049841919286</v>
      </c>
      <c r="H30" s="312">
        <v>1013</v>
      </c>
      <c r="I30" s="311">
        <f>100*H30/$C30</f>
        <v>18.83950158080714</v>
      </c>
      <c r="J30" s="312" t="s">
        <v>465</v>
      </c>
      <c r="K30" s="312" t="s">
        <v>465</v>
      </c>
      <c r="L30" s="312">
        <v>5377</v>
      </c>
      <c r="M30" s="311">
        <f>100*L30/$C30</f>
        <v>100</v>
      </c>
    </row>
    <row r="31" spans="1:13" ht="14.25" customHeight="1">
      <c r="A31" s="74"/>
      <c r="B31" s="41"/>
      <c r="C31" s="313"/>
      <c r="D31" s="312"/>
      <c r="E31" s="311"/>
      <c r="F31" s="312"/>
      <c r="G31" s="311"/>
      <c r="H31" s="312"/>
      <c r="I31" s="311"/>
      <c r="J31" s="312"/>
      <c r="K31" s="311"/>
      <c r="L31" s="312"/>
      <c r="M31" s="311"/>
    </row>
    <row r="32" spans="1:13" s="201" customFormat="1" ht="14.25" customHeight="1">
      <c r="A32" s="348" t="s">
        <v>207</v>
      </c>
      <c r="B32" s="545"/>
      <c r="C32" s="235">
        <f>SUM(C33:C40)</f>
        <v>86239</v>
      </c>
      <c r="D32" s="234">
        <f>SUM(D33:D40)</f>
        <v>63713</v>
      </c>
      <c r="E32" s="263">
        <f t="shared" si="0"/>
        <v>73.87956724915641</v>
      </c>
      <c r="F32" s="234">
        <f>SUM(F33:F40)</f>
        <v>3340</v>
      </c>
      <c r="G32" s="263">
        <f t="shared" si="0"/>
        <v>3.8729577105485915</v>
      </c>
      <c r="H32" s="234">
        <f>SUM(H33:H40)</f>
        <v>830</v>
      </c>
      <c r="I32" s="263">
        <f>100*H32/$C32</f>
        <v>0.9624415867530931</v>
      </c>
      <c r="J32" s="234">
        <f>SUM(J33:J40)</f>
        <v>592</v>
      </c>
      <c r="K32" s="263">
        <f>100*J32/$C32</f>
        <v>0.6864643606720857</v>
      </c>
      <c r="L32" s="234">
        <f>SUM(L33:L40)</f>
        <v>67883</v>
      </c>
      <c r="M32" s="263">
        <f aca="true" t="shared" si="3" ref="M32:M40">100*L32/$C32</f>
        <v>78.7149665464581</v>
      </c>
    </row>
    <row r="33" spans="1:13" ht="14.25" customHeight="1">
      <c r="A33" s="74"/>
      <c r="B33" s="41" t="s">
        <v>22</v>
      </c>
      <c r="C33" s="313">
        <v>13355</v>
      </c>
      <c r="D33" s="312">
        <v>13042</v>
      </c>
      <c r="E33" s="311">
        <f t="shared" si="0"/>
        <v>97.65630849868963</v>
      </c>
      <c r="F33" s="311" t="s">
        <v>465</v>
      </c>
      <c r="G33" s="311" t="s">
        <v>465</v>
      </c>
      <c r="H33" s="312" t="s">
        <v>465</v>
      </c>
      <c r="I33" s="312" t="s">
        <v>465</v>
      </c>
      <c r="J33" s="312" t="s">
        <v>465</v>
      </c>
      <c r="K33" s="312" t="s">
        <v>465</v>
      </c>
      <c r="L33" s="312">
        <v>13042</v>
      </c>
      <c r="M33" s="311">
        <f t="shared" si="3"/>
        <v>97.65630849868963</v>
      </c>
    </row>
    <row r="34" spans="1:13" ht="14.25" customHeight="1">
      <c r="A34" s="74"/>
      <c r="B34" s="41" t="s">
        <v>23</v>
      </c>
      <c r="C34" s="313">
        <v>22613</v>
      </c>
      <c r="D34" s="312">
        <v>14537</v>
      </c>
      <c r="E34" s="311">
        <f t="shared" si="0"/>
        <v>64.28603015964268</v>
      </c>
      <c r="F34" s="312">
        <v>542</v>
      </c>
      <c r="G34" s="311">
        <f t="shared" si="0"/>
        <v>2.3968513686817317</v>
      </c>
      <c r="H34" s="312" t="s">
        <v>465</v>
      </c>
      <c r="I34" s="312" t="s">
        <v>465</v>
      </c>
      <c r="J34" s="312" t="s">
        <v>465</v>
      </c>
      <c r="K34" s="312" t="s">
        <v>465</v>
      </c>
      <c r="L34" s="312">
        <v>15079</v>
      </c>
      <c r="M34" s="311">
        <f t="shared" si="3"/>
        <v>66.68288152832442</v>
      </c>
    </row>
    <row r="35" spans="1:13" ht="14.25" customHeight="1">
      <c r="A35" s="74"/>
      <c r="B35" s="41" t="s">
        <v>24</v>
      </c>
      <c r="C35" s="313">
        <v>42449</v>
      </c>
      <c r="D35" s="312">
        <v>32420</v>
      </c>
      <c r="E35" s="311">
        <f t="shared" si="0"/>
        <v>76.3740017432684</v>
      </c>
      <c r="F35" s="311" t="s">
        <v>465</v>
      </c>
      <c r="G35" s="311" t="s">
        <v>465</v>
      </c>
      <c r="H35" s="312">
        <v>130</v>
      </c>
      <c r="I35" s="311">
        <f>100*H35/$C35</f>
        <v>0.30624985276449385</v>
      </c>
      <c r="J35" s="312" t="s">
        <v>465</v>
      </c>
      <c r="K35" s="312" t="s">
        <v>465</v>
      </c>
      <c r="L35" s="312">
        <v>32550</v>
      </c>
      <c r="M35" s="311">
        <f t="shared" si="3"/>
        <v>76.68025159603289</v>
      </c>
    </row>
    <row r="36" spans="1:13" ht="14.25" customHeight="1">
      <c r="A36" s="74"/>
      <c r="B36" s="41" t="s">
        <v>25</v>
      </c>
      <c r="C36" s="313">
        <v>1252</v>
      </c>
      <c r="D36" s="312">
        <v>226</v>
      </c>
      <c r="E36" s="311">
        <f t="shared" si="0"/>
        <v>18.05111821086262</v>
      </c>
      <c r="F36" s="312">
        <v>953</v>
      </c>
      <c r="G36" s="311">
        <f t="shared" si="0"/>
        <v>76.1182108626198</v>
      </c>
      <c r="H36" s="312">
        <v>14</v>
      </c>
      <c r="I36" s="311">
        <f>100*H36/$C36</f>
        <v>1.1182108626198084</v>
      </c>
      <c r="J36" s="312" t="s">
        <v>465</v>
      </c>
      <c r="K36" s="312" t="s">
        <v>465</v>
      </c>
      <c r="L36" s="312">
        <v>1193</v>
      </c>
      <c r="M36" s="311">
        <f t="shared" si="3"/>
        <v>95.28753993610223</v>
      </c>
    </row>
    <row r="37" spans="1:13" ht="14.25" customHeight="1">
      <c r="A37" s="74"/>
      <c r="B37" s="41" t="s">
        <v>26</v>
      </c>
      <c r="C37" s="313">
        <v>1424</v>
      </c>
      <c r="D37" s="312">
        <v>924</v>
      </c>
      <c r="E37" s="311">
        <f t="shared" si="0"/>
        <v>64.88764044943821</v>
      </c>
      <c r="F37" s="311" t="s">
        <v>465</v>
      </c>
      <c r="G37" s="311" t="s">
        <v>465</v>
      </c>
      <c r="H37" s="312">
        <v>490</v>
      </c>
      <c r="I37" s="311">
        <f>100*H37/$C37</f>
        <v>34.41011235955056</v>
      </c>
      <c r="J37" s="312">
        <v>490</v>
      </c>
      <c r="K37" s="311">
        <f>100*J37/$C37</f>
        <v>34.41011235955056</v>
      </c>
      <c r="L37" s="312">
        <v>1414</v>
      </c>
      <c r="M37" s="311">
        <f t="shared" si="3"/>
        <v>99.29775280898876</v>
      </c>
    </row>
    <row r="38" spans="1:13" ht="14.25" customHeight="1">
      <c r="A38" s="74"/>
      <c r="B38" s="41" t="s">
        <v>27</v>
      </c>
      <c r="C38" s="313">
        <v>3219</v>
      </c>
      <c r="D38" s="312">
        <v>1550</v>
      </c>
      <c r="E38" s="311">
        <f t="shared" si="0"/>
        <v>48.15159987573781</v>
      </c>
      <c r="F38" s="312">
        <v>1497</v>
      </c>
      <c r="G38" s="311">
        <f t="shared" si="0"/>
        <v>46.50512581547064</v>
      </c>
      <c r="H38" s="312">
        <v>82</v>
      </c>
      <c r="I38" s="311">
        <f>100*H38/$C38</f>
        <v>2.5473749611680647</v>
      </c>
      <c r="J38" s="312" t="s">
        <v>465</v>
      </c>
      <c r="K38" s="312" t="s">
        <v>465</v>
      </c>
      <c r="L38" s="312">
        <v>3129</v>
      </c>
      <c r="M38" s="311">
        <f t="shared" si="3"/>
        <v>97.20410065237651</v>
      </c>
    </row>
    <row r="39" spans="1:13" ht="14.25" customHeight="1">
      <c r="A39" s="74"/>
      <c r="B39" s="41" t="s">
        <v>28</v>
      </c>
      <c r="C39" s="313">
        <v>765</v>
      </c>
      <c r="D39" s="312">
        <v>119</v>
      </c>
      <c r="E39" s="311">
        <f t="shared" si="0"/>
        <v>15.555555555555555</v>
      </c>
      <c r="F39" s="312">
        <v>348</v>
      </c>
      <c r="G39" s="311">
        <f t="shared" si="0"/>
        <v>45.490196078431374</v>
      </c>
      <c r="H39" s="312">
        <v>114</v>
      </c>
      <c r="I39" s="311">
        <f>100*H39/$C39</f>
        <v>14.901960784313726</v>
      </c>
      <c r="J39" s="312">
        <v>102</v>
      </c>
      <c r="K39" s="311">
        <f>100*J39/$C39</f>
        <v>13.333333333333334</v>
      </c>
      <c r="L39" s="312">
        <v>581</v>
      </c>
      <c r="M39" s="311">
        <f t="shared" si="3"/>
        <v>75.94771241830065</v>
      </c>
    </row>
    <row r="40" spans="1:13" ht="14.25" customHeight="1">
      <c r="A40" s="74"/>
      <c r="B40" s="41" t="s">
        <v>29</v>
      </c>
      <c r="C40" s="313">
        <v>1162</v>
      </c>
      <c r="D40" s="312">
        <v>895</v>
      </c>
      <c r="E40" s="311">
        <f t="shared" si="0"/>
        <v>77.0223752151463</v>
      </c>
      <c r="F40" s="311" t="s">
        <v>465</v>
      </c>
      <c r="G40" s="311" t="s">
        <v>465</v>
      </c>
      <c r="H40" s="312" t="s">
        <v>465</v>
      </c>
      <c r="I40" s="312" t="s">
        <v>465</v>
      </c>
      <c r="J40" s="312" t="s">
        <v>465</v>
      </c>
      <c r="K40" s="312" t="s">
        <v>465</v>
      </c>
      <c r="L40" s="312">
        <v>895</v>
      </c>
      <c r="M40" s="311">
        <f t="shared" si="3"/>
        <v>77.0223752151463</v>
      </c>
    </row>
    <row r="41" spans="1:13" ht="14.25" customHeight="1">
      <c r="A41" s="74"/>
      <c r="B41" s="41"/>
      <c r="C41" s="313"/>
      <c r="D41" s="312"/>
      <c r="E41" s="311"/>
      <c r="F41" s="312"/>
      <c r="G41" s="311"/>
      <c r="H41" s="312"/>
      <c r="I41" s="311"/>
      <c r="J41" s="312"/>
      <c r="K41" s="311"/>
      <c r="L41" s="312"/>
      <c r="M41" s="311"/>
    </row>
    <row r="42" spans="1:13" s="201" customFormat="1" ht="14.25" customHeight="1">
      <c r="A42" s="348" t="s">
        <v>208</v>
      </c>
      <c r="B42" s="545"/>
      <c r="C42" s="269">
        <f>SUM(C43:C44)</f>
        <v>63073</v>
      </c>
      <c r="D42" s="268">
        <f>SUM(D43:D44)</f>
        <v>49940</v>
      </c>
      <c r="E42" s="263">
        <f t="shared" si="0"/>
        <v>79.17809522299558</v>
      </c>
      <c r="F42" s="268">
        <f>SUM(F43:F44)</f>
        <v>1800</v>
      </c>
      <c r="G42" s="263">
        <f t="shared" si="0"/>
        <v>2.853836031265359</v>
      </c>
      <c r="H42" s="268">
        <f>SUM(H43:H44)</f>
        <v>1759</v>
      </c>
      <c r="I42" s="263">
        <f>100*H42/$C42</f>
        <v>2.7888319883309816</v>
      </c>
      <c r="J42" s="268" t="s">
        <v>467</v>
      </c>
      <c r="K42" s="268" t="s">
        <v>467</v>
      </c>
      <c r="L42" s="268">
        <f>SUM(L43:L44)</f>
        <v>53499</v>
      </c>
      <c r="M42" s="263">
        <f>100*L42/$C42</f>
        <v>84.82076324259192</v>
      </c>
    </row>
    <row r="43" spans="1:13" ht="14.25" customHeight="1">
      <c r="A43" s="74"/>
      <c r="B43" s="41" t="s">
        <v>31</v>
      </c>
      <c r="C43" s="313">
        <v>36234</v>
      </c>
      <c r="D43" s="312">
        <v>24220</v>
      </c>
      <c r="E43" s="311">
        <f t="shared" si="0"/>
        <v>66.84329635149307</v>
      </c>
      <c r="F43" s="312">
        <v>1800</v>
      </c>
      <c r="G43" s="311">
        <f t="shared" si="0"/>
        <v>4.967709885742672</v>
      </c>
      <c r="H43" s="312">
        <v>1425</v>
      </c>
      <c r="I43" s="311">
        <f>100*H43/$C43</f>
        <v>3.932770326212949</v>
      </c>
      <c r="J43" s="312" t="s">
        <v>465</v>
      </c>
      <c r="K43" s="312" t="s">
        <v>465</v>
      </c>
      <c r="L43" s="312">
        <v>27445</v>
      </c>
      <c r="M43" s="311">
        <f>100*L43/$C43</f>
        <v>75.74377656344869</v>
      </c>
    </row>
    <row r="44" spans="1:13" ht="14.25" customHeight="1">
      <c r="A44" s="74"/>
      <c r="B44" s="41" t="s">
        <v>35</v>
      </c>
      <c r="C44" s="313">
        <v>26839</v>
      </c>
      <c r="D44" s="312">
        <v>25720</v>
      </c>
      <c r="E44" s="311">
        <f t="shared" si="0"/>
        <v>95.8306941391259</v>
      </c>
      <c r="F44" s="311" t="s">
        <v>465</v>
      </c>
      <c r="G44" s="311" t="s">
        <v>312</v>
      </c>
      <c r="H44" s="312">
        <v>334</v>
      </c>
      <c r="I44" s="311">
        <f>100*H44/$C44</f>
        <v>1.2444576921643877</v>
      </c>
      <c r="J44" s="312" t="s">
        <v>465</v>
      </c>
      <c r="K44" s="312" t="s">
        <v>465</v>
      </c>
      <c r="L44" s="312">
        <v>26054</v>
      </c>
      <c r="M44" s="311">
        <f>100*L44/$C44</f>
        <v>97.07515183129028</v>
      </c>
    </row>
    <row r="45" spans="1:13" ht="14.25" customHeight="1">
      <c r="A45" s="74"/>
      <c r="B45" s="41"/>
      <c r="C45" s="313"/>
      <c r="D45" s="312"/>
      <c r="E45" s="311"/>
      <c r="F45" s="312"/>
      <c r="G45" s="311"/>
      <c r="H45" s="312"/>
      <c r="I45" s="311"/>
      <c r="J45" s="312"/>
      <c r="K45" s="311"/>
      <c r="L45" s="312"/>
      <c r="M45" s="311"/>
    </row>
    <row r="46" spans="1:13" s="201" customFormat="1" ht="14.25" customHeight="1">
      <c r="A46" s="348" t="s">
        <v>209</v>
      </c>
      <c r="B46" s="545"/>
      <c r="C46" s="235">
        <f>SUM(C47:C50)</f>
        <v>42033</v>
      </c>
      <c r="D46" s="234">
        <f>SUM(D47:D50)</f>
        <v>12053</v>
      </c>
      <c r="E46" s="263">
        <f t="shared" si="0"/>
        <v>28.675088620845525</v>
      </c>
      <c r="F46" s="234">
        <f>SUM(F47:F50)</f>
        <v>9118</v>
      </c>
      <c r="G46" s="263">
        <f t="shared" si="0"/>
        <v>21.692479718316562</v>
      </c>
      <c r="H46" s="234">
        <f>SUM(H47:H50)</f>
        <v>3146</v>
      </c>
      <c r="I46" s="263">
        <f>100*H46/$C46</f>
        <v>7.484595436918611</v>
      </c>
      <c r="J46" s="234">
        <f>SUM(J47:J50)</f>
        <v>991</v>
      </c>
      <c r="K46" s="263">
        <v>6.3</v>
      </c>
      <c r="L46" s="234">
        <f>SUM(L47:L50)</f>
        <v>24317</v>
      </c>
      <c r="M46" s="263">
        <f>100*L46/$C46</f>
        <v>57.8521637760807</v>
      </c>
    </row>
    <row r="47" spans="1:13" ht="14.25" customHeight="1">
      <c r="A47" s="74"/>
      <c r="B47" s="41" t="s">
        <v>37</v>
      </c>
      <c r="C47" s="313">
        <v>9999</v>
      </c>
      <c r="D47" s="312">
        <v>1272</v>
      </c>
      <c r="E47" s="311">
        <f t="shared" si="0"/>
        <v>12.721272127212721</v>
      </c>
      <c r="F47" s="312">
        <v>616</v>
      </c>
      <c r="G47" s="311">
        <f t="shared" si="0"/>
        <v>6.16061606160616</v>
      </c>
      <c r="H47" s="312">
        <v>1729</v>
      </c>
      <c r="I47" s="311">
        <f>100*H47/$C47</f>
        <v>17.291729172917293</v>
      </c>
      <c r="J47" s="312" t="s">
        <v>465</v>
      </c>
      <c r="K47" s="312" t="s">
        <v>465</v>
      </c>
      <c r="L47" s="312">
        <v>3617</v>
      </c>
      <c r="M47" s="311">
        <f>100*L47/$C47</f>
        <v>36.17361736173618</v>
      </c>
    </row>
    <row r="48" spans="1:13" ht="14.25" customHeight="1">
      <c r="A48" s="74"/>
      <c r="B48" s="41" t="s">
        <v>38</v>
      </c>
      <c r="C48" s="313">
        <v>7316</v>
      </c>
      <c r="D48" s="312">
        <v>2140</v>
      </c>
      <c r="E48" s="311">
        <f t="shared" si="0"/>
        <v>29.25095680699836</v>
      </c>
      <c r="F48" s="312">
        <v>1644</v>
      </c>
      <c r="G48" s="311">
        <f t="shared" si="0"/>
        <v>22.471295790049208</v>
      </c>
      <c r="H48" s="312">
        <v>109</v>
      </c>
      <c r="I48" s="311">
        <f>100*H48/$C48</f>
        <v>1.489885183160197</v>
      </c>
      <c r="J48" s="312" t="s">
        <v>465</v>
      </c>
      <c r="K48" s="312" t="s">
        <v>465</v>
      </c>
      <c r="L48" s="312">
        <v>3893</v>
      </c>
      <c r="M48" s="311">
        <f>100*L48/$C48</f>
        <v>53.21213778020776</v>
      </c>
    </row>
    <row r="49" spans="1:13" ht="14.25" customHeight="1">
      <c r="A49" s="74"/>
      <c r="B49" s="41" t="s">
        <v>39</v>
      </c>
      <c r="C49" s="313">
        <v>15848</v>
      </c>
      <c r="D49" s="312">
        <v>1939</v>
      </c>
      <c r="E49" s="311">
        <f t="shared" si="0"/>
        <v>12.234982332155477</v>
      </c>
      <c r="F49" s="312">
        <v>4761</v>
      </c>
      <c r="G49" s="311">
        <f t="shared" si="0"/>
        <v>30.041645633518424</v>
      </c>
      <c r="H49" s="312">
        <v>1303</v>
      </c>
      <c r="I49" s="311">
        <f>100*H49/$C49</f>
        <v>8.221857647652701</v>
      </c>
      <c r="J49" s="312">
        <v>991</v>
      </c>
      <c r="K49" s="311">
        <f>100*J49/$C49</f>
        <v>6.253154972236245</v>
      </c>
      <c r="L49" s="312">
        <v>8003</v>
      </c>
      <c r="M49" s="311">
        <f>100*L49/$C49</f>
        <v>50.4984856133266</v>
      </c>
    </row>
    <row r="50" spans="1:13" ht="14.25" customHeight="1">
      <c r="A50" s="74"/>
      <c r="B50" s="41" t="s">
        <v>40</v>
      </c>
      <c r="C50" s="313">
        <v>8870</v>
      </c>
      <c r="D50" s="312">
        <v>6702</v>
      </c>
      <c r="E50" s="311">
        <f t="shared" si="0"/>
        <v>75.55806087936865</v>
      </c>
      <c r="F50" s="312">
        <v>2097</v>
      </c>
      <c r="G50" s="311">
        <f t="shared" si="0"/>
        <v>23.641488162344984</v>
      </c>
      <c r="H50" s="312">
        <v>5</v>
      </c>
      <c r="I50" s="311">
        <f>100*H50/$C50</f>
        <v>0.05636978579481398</v>
      </c>
      <c r="J50" s="312" t="s">
        <v>465</v>
      </c>
      <c r="K50" s="312" t="s">
        <v>465</v>
      </c>
      <c r="L50" s="312">
        <v>8804</v>
      </c>
      <c r="M50" s="311">
        <f>100*L50/$C50</f>
        <v>99.25591882750845</v>
      </c>
    </row>
    <row r="51" spans="1:13" ht="14.25" customHeight="1">
      <c r="A51" s="74"/>
      <c r="B51" s="41"/>
      <c r="C51" s="313"/>
      <c r="D51" s="312"/>
      <c r="E51" s="311"/>
      <c r="F51" s="312"/>
      <c r="G51" s="311"/>
      <c r="H51" s="312"/>
      <c r="I51" s="311"/>
      <c r="J51" s="312"/>
      <c r="K51" s="311"/>
      <c r="L51" s="312"/>
      <c r="M51" s="311"/>
    </row>
    <row r="52" spans="1:13" s="201" customFormat="1" ht="14.25" customHeight="1">
      <c r="A52" s="348" t="s">
        <v>210</v>
      </c>
      <c r="B52" s="545"/>
      <c r="C52" s="235">
        <f aca="true" t="shared" si="4" ref="C52:H52">SUM(C53:C58)</f>
        <v>37286</v>
      </c>
      <c r="D52" s="234">
        <f t="shared" si="4"/>
        <v>22065</v>
      </c>
      <c r="E52" s="263">
        <f t="shared" si="0"/>
        <v>59.17770745051762</v>
      </c>
      <c r="F52" s="234">
        <f t="shared" si="4"/>
        <v>13204</v>
      </c>
      <c r="G52" s="263">
        <f t="shared" si="0"/>
        <v>35.41275545781259</v>
      </c>
      <c r="H52" s="234">
        <f t="shared" si="4"/>
        <v>549</v>
      </c>
      <c r="I52" s="263">
        <f>100*H52/$C52</f>
        <v>1.4724025103255913</v>
      </c>
      <c r="J52" s="268" t="s">
        <v>467</v>
      </c>
      <c r="K52" s="268" t="s">
        <v>467</v>
      </c>
      <c r="L52" s="234">
        <f>SUM(L53:L58)</f>
        <v>35818</v>
      </c>
      <c r="M52" s="263">
        <f aca="true" t="shared" si="5" ref="M52:M58">100*L52/$C52</f>
        <v>96.06286541865579</v>
      </c>
    </row>
    <row r="53" spans="1:13" ht="14.25" customHeight="1">
      <c r="A53" s="74"/>
      <c r="B53" s="41" t="s">
        <v>42</v>
      </c>
      <c r="C53" s="313">
        <v>5986</v>
      </c>
      <c r="D53" s="312">
        <v>2152</v>
      </c>
      <c r="E53" s="311">
        <f t="shared" si="0"/>
        <v>35.95055128633478</v>
      </c>
      <c r="F53" s="312">
        <v>3730</v>
      </c>
      <c r="G53" s="311">
        <f t="shared" si="0"/>
        <v>62.31206147677915</v>
      </c>
      <c r="H53" s="312">
        <v>13</v>
      </c>
      <c r="I53" s="311">
        <f>100*H53/$C53</f>
        <v>0.21717340461075843</v>
      </c>
      <c r="J53" s="312" t="s">
        <v>465</v>
      </c>
      <c r="K53" s="312" t="s">
        <v>312</v>
      </c>
      <c r="L53" s="312">
        <v>5895</v>
      </c>
      <c r="M53" s="311">
        <f t="shared" si="5"/>
        <v>98.4797861677247</v>
      </c>
    </row>
    <row r="54" spans="1:13" ht="14.25" customHeight="1">
      <c r="A54" s="74"/>
      <c r="B54" s="41" t="s">
        <v>43</v>
      </c>
      <c r="C54" s="313">
        <v>5935</v>
      </c>
      <c r="D54" s="312">
        <v>5446</v>
      </c>
      <c r="E54" s="311">
        <f t="shared" si="0"/>
        <v>91.76074136478518</v>
      </c>
      <c r="F54" s="312">
        <v>423</v>
      </c>
      <c r="G54" s="311">
        <f t="shared" si="0"/>
        <v>7.127211457455771</v>
      </c>
      <c r="H54" s="312">
        <v>6</v>
      </c>
      <c r="I54" s="311">
        <f>100*H54/$C54</f>
        <v>0.10109519797809605</v>
      </c>
      <c r="J54" s="312" t="s">
        <v>465</v>
      </c>
      <c r="K54" s="312" t="s">
        <v>465</v>
      </c>
      <c r="L54" s="312">
        <v>5875</v>
      </c>
      <c r="M54" s="311">
        <f t="shared" si="5"/>
        <v>98.98904802021904</v>
      </c>
    </row>
    <row r="55" spans="1:13" ht="14.25" customHeight="1">
      <c r="A55" s="74"/>
      <c r="B55" s="41" t="s">
        <v>44</v>
      </c>
      <c r="C55" s="313">
        <v>7566</v>
      </c>
      <c r="D55" s="312">
        <v>3033</v>
      </c>
      <c r="E55" s="311">
        <f t="shared" si="0"/>
        <v>40.08723235527359</v>
      </c>
      <c r="F55" s="312">
        <v>4054</v>
      </c>
      <c r="G55" s="311">
        <f t="shared" si="0"/>
        <v>53.58181337562781</v>
      </c>
      <c r="H55" s="312">
        <v>243</v>
      </c>
      <c r="I55" s="311">
        <f>100*H55/$C55</f>
        <v>3.211736716891356</v>
      </c>
      <c r="J55" s="312" t="s">
        <v>465</v>
      </c>
      <c r="K55" s="312" t="s">
        <v>465</v>
      </c>
      <c r="L55" s="312">
        <v>7330</v>
      </c>
      <c r="M55" s="311">
        <f t="shared" si="5"/>
        <v>96.88078244779275</v>
      </c>
    </row>
    <row r="56" spans="1:13" ht="14.25" customHeight="1">
      <c r="A56" s="74"/>
      <c r="B56" s="41" t="s">
        <v>45</v>
      </c>
      <c r="C56" s="313">
        <v>9051</v>
      </c>
      <c r="D56" s="312">
        <v>6981</v>
      </c>
      <c r="E56" s="311">
        <f t="shared" si="0"/>
        <v>77.12959893934372</v>
      </c>
      <c r="F56" s="312">
        <v>1241</v>
      </c>
      <c r="G56" s="311">
        <f t="shared" si="0"/>
        <v>13.711192133465916</v>
      </c>
      <c r="H56" s="312" t="s">
        <v>465</v>
      </c>
      <c r="I56" s="312" t="s">
        <v>465</v>
      </c>
      <c r="J56" s="312" t="s">
        <v>465</v>
      </c>
      <c r="K56" s="312" t="s">
        <v>465</v>
      </c>
      <c r="L56" s="312">
        <v>8222</v>
      </c>
      <c r="M56" s="311">
        <f t="shared" si="5"/>
        <v>90.84079107280964</v>
      </c>
    </row>
    <row r="57" spans="1:13" ht="14.25" customHeight="1">
      <c r="A57" s="74"/>
      <c r="B57" s="41" t="s">
        <v>46</v>
      </c>
      <c r="C57" s="313">
        <v>3509</v>
      </c>
      <c r="D57" s="312">
        <v>899</v>
      </c>
      <c r="E57" s="311">
        <f t="shared" si="0"/>
        <v>25.619834710743802</v>
      </c>
      <c r="F57" s="312">
        <v>2176</v>
      </c>
      <c r="G57" s="311">
        <f t="shared" si="0"/>
        <v>62.01196922200057</v>
      </c>
      <c r="H57" s="312">
        <v>234</v>
      </c>
      <c r="I57" s="311">
        <f>100*H57/$C57</f>
        <v>6.668566543174694</v>
      </c>
      <c r="J57" s="312" t="s">
        <v>465</v>
      </c>
      <c r="K57" s="312" t="s">
        <v>465</v>
      </c>
      <c r="L57" s="312">
        <v>3309</v>
      </c>
      <c r="M57" s="311">
        <f t="shared" si="5"/>
        <v>94.30037047591907</v>
      </c>
    </row>
    <row r="58" spans="1:13" ht="14.25" customHeight="1">
      <c r="A58" s="74"/>
      <c r="B58" s="41" t="s">
        <v>47</v>
      </c>
      <c r="C58" s="313">
        <v>5239</v>
      </c>
      <c r="D58" s="312">
        <v>3554</v>
      </c>
      <c r="E58" s="311">
        <f t="shared" si="0"/>
        <v>67.83737354456957</v>
      </c>
      <c r="F58" s="312">
        <v>1580</v>
      </c>
      <c r="G58" s="311">
        <f t="shared" si="0"/>
        <v>30.158427180759688</v>
      </c>
      <c r="H58" s="312">
        <v>53</v>
      </c>
      <c r="I58" s="311">
        <f>100*H58/$C58</f>
        <v>1.01164344340523</v>
      </c>
      <c r="J58" s="312" t="s">
        <v>465</v>
      </c>
      <c r="K58" s="312" t="s">
        <v>465</v>
      </c>
      <c r="L58" s="312">
        <v>5187</v>
      </c>
      <c r="M58" s="311">
        <f t="shared" si="5"/>
        <v>99.0074441687345</v>
      </c>
    </row>
    <row r="59" spans="1:13" ht="14.25" customHeight="1">
      <c r="A59" s="74"/>
      <c r="B59" s="41"/>
      <c r="C59" s="313"/>
      <c r="D59" s="312"/>
      <c r="E59" s="311"/>
      <c r="F59" s="312"/>
      <c r="G59" s="311"/>
      <c r="H59" s="312"/>
      <c r="I59" s="311"/>
      <c r="J59" s="312"/>
      <c r="K59" s="311"/>
      <c r="L59" s="312"/>
      <c r="M59" s="311"/>
    </row>
    <row r="60" spans="1:13" s="201" customFormat="1" ht="14.25" customHeight="1">
      <c r="A60" s="348" t="s">
        <v>211</v>
      </c>
      <c r="B60" s="545"/>
      <c r="C60" s="235">
        <f>SUM(C61:C64)</f>
        <v>35735</v>
      </c>
      <c r="D60" s="234">
        <f>SUM(D61:D64)</f>
        <v>10825</v>
      </c>
      <c r="E60" s="263">
        <f t="shared" si="0"/>
        <v>30.292430390373582</v>
      </c>
      <c r="F60" s="234">
        <f>SUM(F61:F64)</f>
        <v>4580</v>
      </c>
      <c r="G60" s="263">
        <f t="shared" si="0"/>
        <v>12.816566391492934</v>
      </c>
      <c r="H60" s="234">
        <f>SUM(H61:H64)</f>
        <v>4967</v>
      </c>
      <c r="I60" s="263">
        <f>100*H60/$C60</f>
        <v>13.899538267804674</v>
      </c>
      <c r="J60" s="268" t="s">
        <v>467</v>
      </c>
      <c r="K60" s="268" t="s">
        <v>467</v>
      </c>
      <c r="L60" s="234">
        <f>SUM(L61:L64)</f>
        <v>20372</v>
      </c>
      <c r="M60" s="263">
        <f>100*L60/$C60</f>
        <v>57.00853504967119</v>
      </c>
    </row>
    <row r="61" spans="1:13" ht="14.25" customHeight="1">
      <c r="A61" s="74"/>
      <c r="B61" s="41" t="s">
        <v>49</v>
      </c>
      <c r="C61" s="313">
        <v>11316</v>
      </c>
      <c r="D61" s="312">
        <v>2426</v>
      </c>
      <c r="E61" s="311">
        <f t="shared" si="0"/>
        <v>21.438670908448216</v>
      </c>
      <c r="F61" s="312">
        <v>242</v>
      </c>
      <c r="G61" s="311">
        <f t="shared" si="0"/>
        <v>2.1385648639095085</v>
      </c>
      <c r="H61" s="312">
        <v>2165</v>
      </c>
      <c r="I61" s="311">
        <f>100*H61/$C61</f>
        <v>19.132202191587133</v>
      </c>
      <c r="J61" s="312" t="s">
        <v>465</v>
      </c>
      <c r="K61" s="312" t="s">
        <v>465</v>
      </c>
      <c r="L61" s="312">
        <v>4833</v>
      </c>
      <c r="M61" s="311">
        <f>100*L61/$C61</f>
        <v>42.70943796394486</v>
      </c>
    </row>
    <row r="62" spans="1:13" ht="14.25" customHeight="1">
      <c r="A62" s="74"/>
      <c r="B62" s="41" t="s">
        <v>50</v>
      </c>
      <c r="C62" s="313">
        <v>8305</v>
      </c>
      <c r="D62" s="312">
        <v>3554</v>
      </c>
      <c r="E62" s="311">
        <f t="shared" si="0"/>
        <v>42.79349789283564</v>
      </c>
      <c r="F62" s="312">
        <v>1112</v>
      </c>
      <c r="G62" s="311">
        <f t="shared" si="0"/>
        <v>13.389524382901866</v>
      </c>
      <c r="H62" s="312">
        <v>692</v>
      </c>
      <c r="I62" s="311">
        <f>100*H62/$C62</f>
        <v>8.332329921733896</v>
      </c>
      <c r="J62" s="312" t="s">
        <v>465</v>
      </c>
      <c r="K62" s="312" t="s">
        <v>465</v>
      </c>
      <c r="L62" s="312">
        <v>5358</v>
      </c>
      <c r="M62" s="311">
        <f>100*L62/$C62</f>
        <v>64.5153521974714</v>
      </c>
    </row>
    <row r="63" spans="1:13" ht="14.25" customHeight="1">
      <c r="A63" s="74"/>
      <c r="B63" s="41" t="s">
        <v>51</v>
      </c>
      <c r="C63" s="313">
        <v>11586</v>
      </c>
      <c r="D63" s="312">
        <v>4845</v>
      </c>
      <c r="E63" s="311">
        <f t="shared" si="0"/>
        <v>41.817711030554115</v>
      </c>
      <c r="F63" s="312">
        <v>234</v>
      </c>
      <c r="G63" s="311">
        <f t="shared" si="0"/>
        <v>2.0196789228379077</v>
      </c>
      <c r="H63" s="312">
        <v>800</v>
      </c>
      <c r="I63" s="311">
        <f>100*H63/$C63</f>
        <v>6.904885206283446</v>
      </c>
      <c r="J63" s="312" t="s">
        <v>465</v>
      </c>
      <c r="K63" s="312" t="s">
        <v>465</v>
      </c>
      <c r="L63" s="312">
        <v>5879</v>
      </c>
      <c r="M63" s="311">
        <f>100*L63/$C63</f>
        <v>50.74227515967547</v>
      </c>
    </row>
    <row r="64" spans="1:13" ht="14.25" customHeight="1">
      <c r="A64" s="74"/>
      <c r="B64" s="41" t="s">
        <v>52</v>
      </c>
      <c r="C64" s="313">
        <v>4528</v>
      </c>
      <c r="D64" s="311" t="s">
        <v>465</v>
      </c>
      <c r="E64" s="311" t="s">
        <v>465</v>
      </c>
      <c r="F64" s="312">
        <v>2992</v>
      </c>
      <c r="G64" s="311">
        <f t="shared" si="0"/>
        <v>66.07773851590106</v>
      </c>
      <c r="H64" s="312">
        <v>1310</v>
      </c>
      <c r="I64" s="311">
        <f>100*H64/$C64</f>
        <v>28.931095406360424</v>
      </c>
      <c r="J64" s="312" t="s">
        <v>465</v>
      </c>
      <c r="K64" s="312" t="s">
        <v>465</v>
      </c>
      <c r="L64" s="312">
        <v>4302</v>
      </c>
      <c r="M64" s="311">
        <f>100*L64/$C64</f>
        <v>95.00883392226149</v>
      </c>
    </row>
    <row r="65" spans="1:13" ht="14.25" customHeight="1">
      <c r="A65" s="74"/>
      <c r="B65" s="41"/>
      <c r="C65" s="313"/>
      <c r="D65" s="312"/>
      <c r="E65" s="311"/>
      <c r="F65" s="312"/>
      <c r="G65" s="311"/>
      <c r="H65" s="312"/>
      <c r="I65" s="311"/>
      <c r="J65" s="312"/>
      <c r="K65" s="311"/>
      <c r="L65" s="312"/>
      <c r="M65" s="311"/>
    </row>
    <row r="66" spans="1:13" s="201" customFormat="1" ht="14.25" customHeight="1">
      <c r="A66" s="348" t="s">
        <v>212</v>
      </c>
      <c r="B66" s="545"/>
      <c r="C66" s="235">
        <f>SUM(C67)</f>
        <v>7983</v>
      </c>
      <c r="D66" s="234">
        <f>SUM(D67)</f>
        <v>1631</v>
      </c>
      <c r="E66" s="263">
        <f t="shared" si="0"/>
        <v>20.430915695853688</v>
      </c>
      <c r="F66" s="234">
        <f>SUM(F67)</f>
        <v>1118</v>
      </c>
      <c r="G66" s="263">
        <f t="shared" si="0"/>
        <v>14.004760115244896</v>
      </c>
      <c r="H66" s="234">
        <f>SUM(H67)</f>
        <v>541</v>
      </c>
      <c r="I66" s="263">
        <f>100*H66/$C66</f>
        <v>6.776900914443192</v>
      </c>
      <c r="J66" s="268" t="s">
        <v>467</v>
      </c>
      <c r="K66" s="268" t="s">
        <v>467</v>
      </c>
      <c r="L66" s="234">
        <f>SUM(L67)</f>
        <v>3290</v>
      </c>
      <c r="M66" s="263">
        <f>100*L66/$C66</f>
        <v>41.21257672554177</v>
      </c>
    </row>
    <row r="67" spans="1:13" ht="14.25" customHeight="1">
      <c r="A67" s="146"/>
      <c r="B67" s="147" t="s">
        <v>54</v>
      </c>
      <c r="C67" s="314">
        <v>7983</v>
      </c>
      <c r="D67" s="315">
        <v>1631</v>
      </c>
      <c r="E67" s="316">
        <f t="shared" si="0"/>
        <v>20.430915695853688</v>
      </c>
      <c r="F67" s="315">
        <v>1118</v>
      </c>
      <c r="G67" s="316">
        <f t="shared" si="0"/>
        <v>14.004760115244896</v>
      </c>
      <c r="H67" s="315">
        <v>541</v>
      </c>
      <c r="I67" s="316">
        <f>100*H67/$C67</f>
        <v>6.776900914443192</v>
      </c>
      <c r="J67" s="315" t="s">
        <v>465</v>
      </c>
      <c r="K67" s="315" t="s">
        <v>465</v>
      </c>
      <c r="L67" s="315">
        <v>3290</v>
      </c>
      <c r="M67" s="316">
        <f>100*L67/$C67</f>
        <v>41.21257672554177</v>
      </c>
    </row>
    <row r="68" spans="1:12" ht="14.25" customHeight="1">
      <c r="A68" s="262" t="s">
        <v>450</v>
      </c>
      <c r="B68" s="149"/>
      <c r="C68" s="49"/>
      <c r="D68" s="49"/>
      <c r="E68" s="19"/>
      <c r="F68" s="74"/>
      <c r="G68" s="83"/>
      <c r="H68" s="83"/>
      <c r="I68" s="83"/>
      <c r="J68" s="83"/>
      <c r="K68" s="83"/>
      <c r="L68" s="150"/>
    </row>
    <row r="69" spans="1:12" ht="14.25" customHeight="1">
      <c r="A69" s="64" t="s">
        <v>213</v>
      </c>
      <c r="B69" s="64"/>
      <c r="C69" s="49"/>
      <c r="D69" s="49"/>
      <c r="E69" s="19"/>
      <c r="F69" s="74"/>
      <c r="G69" s="83"/>
      <c r="H69" s="83"/>
      <c r="I69" s="83"/>
      <c r="J69" s="83"/>
      <c r="K69" s="83"/>
      <c r="L69" s="150"/>
    </row>
    <row r="70" spans="1:6" ht="14.25" customHeight="1">
      <c r="A70" s="151" t="s">
        <v>214</v>
      </c>
      <c r="B70" s="151"/>
      <c r="C70" s="47"/>
      <c r="D70" s="47"/>
      <c r="E70" s="77"/>
      <c r="F70" s="47"/>
    </row>
    <row r="72" spans="1:2" ht="14.25">
      <c r="A72" s="152"/>
      <c r="B72" s="152"/>
    </row>
    <row r="73" spans="1:2" ht="14.25">
      <c r="A73" s="152"/>
      <c r="B73" s="152"/>
    </row>
    <row r="74" spans="1:2" ht="14.25">
      <c r="A74" s="152"/>
      <c r="B74" s="152"/>
    </row>
    <row r="75" spans="1:2" ht="14.25">
      <c r="A75" s="152"/>
      <c r="B75" s="152"/>
    </row>
    <row r="76" spans="1:2" ht="14.25">
      <c r="A76" s="152"/>
      <c r="B76" s="152"/>
    </row>
    <row r="77" spans="1:2" ht="14.25">
      <c r="A77" s="152"/>
      <c r="B77" s="152"/>
    </row>
    <row r="78" spans="1:2" ht="14.25">
      <c r="A78" s="152"/>
      <c r="B78" s="152"/>
    </row>
    <row r="79" spans="1:2" ht="14.25">
      <c r="A79" s="152"/>
      <c r="B79" s="152"/>
    </row>
    <row r="80" spans="1:2" ht="14.25">
      <c r="A80" s="152"/>
      <c r="B80" s="152"/>
    </row>
    <row r="81" spans="1:2" ht="14.25">
      <c r="A81" s="152"/>
      <c r="B81" s="152"/>
    </row>
    <row r="82" spans="1:2" ht="14.25">
      <c r="A82" s="152"/>
      <c r="B82" s="152"/>
    </row>
    <row r="83" spans="1:2" ht="14.25">
      <c r="A83" s="152"/>
      <c r="B83" s="152"/>
    </row>
    <row r="84" spans="1:2" ht="14.25">
      <c r="A84" s="152"/>
      <c r="B84" s="152"/>
    </row>
    <row r="85" spans="1:2" ht="14.25">
      <c r="A85" s="152"/>
      <c r="B85" s="152"/>
    </row>
    <row r="86" spans="1:2" ht="14.25">
      <c r="A86" s="152"/>
      <c r="B86" s="152"/>
    </row>
    <row r="87" spans="1:2" ht="14.25">
      <c r="A87" s="152"/>
      <c r="B87" s="152"/>
    </row>
    <row r="88" spans="1:2" ht="14.25">
      <c r="A88" s="152"/>
      <c r="B88" s="152"/>
    </row>
    <row r="89" spans="1:2" ht="14.25">
      <c r="A89" s="152"/>
      <c r="B89" s="152"/>
    </row>
    <row r="90" spans="1:2" ht="14.25">
      <c r="A90" s="152"/>
      <c r="B90" s="152"/>
    </row>
    <row r="91" spans="1:2" ht="14.25">
      <c r="A91" s="152"/>
      <c r="B91" s="152"/>
    </row>
    <row r="92" spans="1:2" ht="14.25">
      <c r="A92" s="152"/>
      <c r="B92" s="152"/>
    </row>
    <row r="93" spans="1:2" ht="14.25">
      <c r="A93" s="152"/>
      <c r="B93" s="152"/>
    </row>
    <row r="94" spans="1:2" ht="14.25">
      <c r="A94" s="152"/>
      <c r="B94" s="152"/>
    </row>
    <row r="95" spans="1:2" ht="14.25">
      <c r="A95" s="152"/>
      <c r="B95" s="152"/>
    </row>
    <row r="96" spans="1:2" ht="14.25">
      <c r="A96" s="152"/>
      <c r="B96" s="152"/>
    </row>
    <row r="97" spans="1:2" ht="14.25">
      <c r="A97" s="152"/>
      <c r="B97" s="152"/>
    </row>
    <row r="98" spans="1:2" ht="14.25">
      <c r="A98" s="152"/>
      <c r="B98" s="152"/>
    </row>
    <row r="99" spans="1:2" ht="14.25">
      <c r="A99" s="152"/>
      <c r="B99" s="152"/>
    </row>
    <row r="100" spans="1:2" ht="14.25">
      <c r="A100" s="152"/>
      <c r="B100" s="152"/>
    </row>
    <row r="101" spans="1:2" ht="14.25">
      <c r="A101" s="152"/>
      <c r="B101" s="152"/>
    </row>
    <row r="102" spans="1:2" ht="14.25">
      <c r="A102" s="152"/>
      <c r="B102" s="152"/>
    </row>
    <row r="103" spans="1:2" ht="14.25">
      <c r="A103" s="152"/>
      <c r="B103" s="152"/>
    </row>
    <row r="104" spans="1:2" ht="14.25">
      <c r="A104" s="152"/>
      <c r="B104" s="152"/>
    </row>
    <row r="105" spans="1:2" ht="14.25">
      <c r="A105" s="152"/>
      <c r="B105" s="152"/>
    </row>
    <row r="106" spans="1:2" ht="14.25">
      <c r="A106" s="152"/>
      <c r="B106" s="152"/>
    </row>
    <row r="107" spans="1:2" ht="14.25">
      <c r="A107" s="152"/>
      <c r="B107" s="152"/>
    </row>
    <row r="108" spans="1:2" ht="14.25">
      <c r="A108" s="152"/>
      <c r="B108" s="152"/>
    </row>
    <row r="109" spans="1:2" ht="14.25">
      <c r="A109" s="152"/>
      <c r="B109" s="152"/>
    </row>
    <row r="110" spans="1:2" ht="14.25">
      <c r="A110" s="152"/>
      <c r="B110" s="152"/>
    </row>
    <row r="111" spans="1:2" ht="14.25">
      <c r="A111" s="152"/>
      <c r="B111" s="152"/>
    </row>
    <row r="112" spans="1:2" ht="14.25">
      <c r="A112" s="152"/>
      <c r="B112" s="152"/>
    </row>
    <row r="113" spans="1:2" ht="14.25">
      <c r="A113" s="152"/>
      <c r="B113" s="152"/>
    </row>
    <row r="114" spans="1:2" ht="14.25">
      <c r="A114" s="152"/>
      <c r="B114" s="152"/>
    </row>
    <row r="115" spans="1:2" ht="14.25">
      <c r="A115" s="152"/>
      <c r="B115" s="152"/>
    </row>
    <row r="116" spans="1:2" ht="14.25">
      <c r="A116" s="152"/>
      <c r="B116" s="152"/>
    </row>
    <row r="117" spans="1:2" ht="14.25">
      <c r="A117" s="152"/>
      <c r="B117" s="152"/>
    </row>
    <row r="118" spans="1:2" ht="14.25">
      <c r="A118" s="152"/>
      <c r="B118" s="152"/>
    </row>
    <row r="119" spans="1:2" ht="14.25">
      <c r="A119" s="152"/>
      <c r="B119" s="152"/>
    </row>
    <row r="120" spans="1:2" ht="14.25">
      <c r="A120" s="152"/>
      <c r="B120" s="152"/>
    </row>
    <row r="121" spans="1:2" ht="14.25">
      <c r="A121" s="152"/>
      <c r="B121" s="152"/>
    </row>
    <row r="122" spans="1:2" ht="14.25">
      <c r="A122" s="152"/>
      <c r="B122" s="152"/>
    </row>
    <row r="123" spans="1:2" ht="14.25">
      <c r="A123" s="152"/>
      <c r="B123" s="152"/>
    </row>
    <row r="124" spans="1:2" ht="14.25">
      <c r="A124" s="152"/>
      <c r="B124" s="152"/>
    </row>
    <row r="125" spans="1:2" ht="14.25">
      <c r="A125" s="152"/>
      <c r="B125" s="152"/>
    </row>
    <row r="126" spans="1:2" ht="14.25">
      <c r="A126" s="152"/>
      <c r="B126" s="152"/>
    </row>
    <row r="127" spans="1:2" ht="14.25">
      <c r="A127" s="152"/>
      <c r="B127" s="152"/>
    </row>
    <row r="128" spans="1:2" ht="14.25">
      <c r="A128" s="152"/>
      <c r="B128" s="152"/>
    </row>
    <row r="129" spans="1:2" ht="14.25">
      <c r="A129" s="152"/>
      <c r="B129" s="152"/>
    </row>
    <row r="130" spans="1:2" ht="14.25">
      <c r="A130" s="152"/>
      <c r="B130" s="152"/>
    </row>
    <row r="131" spans="1:2" ht="14.25">
      <c r="A131" s="152"/>
      <c r="B131" s="152"/>
    </row>
    <row r="132" spans="1:2" ht="14.25">
      <c r="A132" s="152"/>
      <c r="B132" s="152"/>
    </row>
    <row r="133" spans="1:2" ht="14.25">
      <c r="A133" s="152"/>
      <c r="B133" s="152"/>
    </row>
    <row r="134" spans="1:2" ht="14.25">
      <c r="A134" s="152"/>
      <c r="B134" s="152"/>
    </row>
    <row r="135" spans="1:2" ht="14.25">
      <c r="A135" s="152"/>
      <c r="B135" s="152"/>
    </row>
    <row r="136" spans="1:2" ht="14.25">
      <c r="A136" s="152"/>
      <c r="B136" s="152"/>
    </row>
    <row r="137" spans="1:2" ht="14.25">
      <c r="A137" s="152"/>
      <c r="B137" s="152"/>
    </row>
    <row r="138" spans="1:2" ht="14.25">
      <c r="A138" s="152"/>
      <c r="B138" s="152"/>
    </row>
    <row r="139" spans="1:2" ht="14.25">
      <c r="A139" s="152"/>
      <c r="B139" s="152"/>
    </row>
    <row r="140" spans="1:2" ht="14.25">
      <c r="A140" s="152"/>
      <c r="B140" s="152"/>
    </row>
    <row r="141" spans="1:2" ht="14.25">
      <c r="A141" s="152"/>
      <c r="B141" s="152"/>
    </row>
    <row r="142" spans="1:2" ht="14.25">
      <c r="A142" s="152"/>
      <c r="B142" s="152"/>
    </row>
    <row r="143" spans="1:2" ht="14.25">
      <c r="A143" s="152"/>
      <c r="B143" s="152"/>
    </row>
    <row r="144" spans="1:2" ht="14.25">
      <c r="A144" s="152"/>
      <c r="B144" s="152"/>
    </row>
    <row r="145" spans="1:2" ht="14.25">
      <c r="A145" s="152"/>
      <c r="B145" s="152"/>
    </row>
    <row r="146" spans="1:2" ht="14.25">
      <c r="A146" s="152"/>
      <c r="B146" s="152"/>
    </row>
    <row r="147" spans="1:2" ht="14.25">
      <c r="A147" s="152"/>
      <c r="B147" s="152"/>
    </row>
    <row r="148" spans="1:2" ht="14.25">
      <c r="A148" s="152"/>
      <c r="B148" s="152"/>
    </row>
    <row r="149" spans="1:2" ht="14.25">
      <c r="A149" s="152"/>
      <c r="B149" s="152"/>
    </row>
    <row r="150" spans="1:2" ht="14.25">
      <c r="A150" s="152"/>
      <c r="B150" s="152"/>
    </row>
    <row r="151" spans="1:2" ht="14.25">
      <c r="A151" s="152"/>
      <c r="B151" s="152"/>
    </row>
    <row r="152" spans="1:2" ht="14.25">
      <c r="A152" s="152"/>
      <c r="B152" s="152"/>
    </row>
    <row r="153" spans="1:2" ht="14.25">
      <c r="A153" s="152"/>
      <c r="B153" s="152"/>
    </row>
    <row r="154" spans="1:2" ht="14.25">
      <c r="A154" s="152"/>
      <c r="B154" s="152"/>
    </row>
    <row r="155" spans="1:2" ht="14.25">
      <c r="A155" s="152"/>
      <c r="B155" s="152"/>
    </row>
    <row r="156" spans="1:2" ht="14.25">
      <c r="A156" s="152"/>
      <c r="B156" s="152"/>
    </row>
    <row r="157" spans="1:2" ht="14.25">
      <c r="A157" s="152"/>
      <c r="B157" s="152"/>
    </row>
    <row r="158" spans="1:2" ht="14.25">
      <c r="A158" s="152"/>
      <c r="B158" s="152"/>
    </row>
    <row r="159" spans="1:2" ht="14.25">
      <c r="A159" s="152"/>
      <c r="B159" s="152"/>
    </row>
    <row r="160" spans="1:2" ht="14.25">
      <c r="A160" s="152"/>
      <c r="B160" s="152"/>
    </row>
    <row r="161" spans="1:2" ht="14.25">
      <c r="A161" s="152"/>
      <c r="B161" s="152"/>
    </row>
    <row r="162" spans="1:2" ht="14.25">
      <c r="A162" s="152"/>
      <c r="B162" s="152"/>
    </row>
    <row r="163" spans="1:2" ht="14.25">
      <c r="A163" s="152"/>
      <c r="B163" s="152"/>
    </row>
    <row r="164" spans="1:2" ht="14.25">
      <c r="A164" s="152"/>
      <c r="B164" s="152"/>
    </row>
    <row r="165" spans="1:2" ht="14.25">
      <c r="A165" s="152"/>
      <c r="B165" s="152"/>
    </row>
    <row r="166" spans="1:2" ht="14.25">
      <c r="A166" s="152"/>
      <c r="B166" s="152"/>
    </row>
  </sheetData>
  <sheetProtection/>
  <mergeCells count="39">
    <mergeCell ref="D4:E4"/>
    <mergeCell ref="A60:B60"/>
    <mergeCell ref="A66:B66"/>
    <mergeCell ref="A26:B26"/>
    <mergeCell ref="A32:B32"/>
    <mergeCell ref="A42:B42"/>
    <mergeCell ref="A46:B46"/>
    <mergeCell ref="A52:B52"/>
    <mergeCell ref="A23:B23"/>
    <mergeCell ref="A21:B21"/>
    <mergeCell ref="A4:B6"/>
    <mergeCell ref="C4:C6"/>
    <mergeCell ref="A13:B13"/>
    <mergeCell ref="A17:B17"/>
    <mergeCell ref="A18:B18"/>
    <mergeCell ref="A19:B19"/>
    <mergeCell ref="A15:B15"/>
    <mergeCell ref="A16:B16"/>
    <mergeCell ref="A14:B14"/>
    <mergeCell ref="J5:J6"/>
    <mergeCell ref="K5:K6"/>
    <mergeCell ref="A9:B9"/>
    <mergeCell ref="A20:B20"/>
    <mergeCell ref="F4:G4"/>
    <mergeCell ref="A10:B10"/>
    <mergeCell ref="A11:B11"/>
    <mergeCell ref="G5:G6"/>
    <mergeCell ref="A7:B7"/>
    <mergeCell ref="A8:B8"/>
    <mergeCell ref="H4:I4"/>
    <mergeCell ref="H5:H6"/>
    <mergeCell ref="J4:K4"/>
    <mergeCell ref="L4:M4"/>
    <mergeCell ref="M5:M6"/>
    <mergeCell ref="D5:D6"/>
    <mergeCell ref="E5:E6"/>
    <mergeCell ref="F5:F6"/>
    <mergeCell ref="L5:L6"/>
    <mergeCell ref="I5:I6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7"/>
  <sheetViews>
    <sheetView zoomScale="115" zoomScaleNormal="115" zoomScalePageLayoutView="0" workbookViewId="0" topLeftCell="A1">
      <pane xSplit="4" ySplit="6" topLeftCell="E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7" sqref="A7:A59"/>
    </sheetView>
  </sheetViews>
  <sheetFormatPr defaultColWidth="10.59765625" defaultRowHeight="15"/>
  <cols>
    <col min="1" max="1" width="3.59765625" style="33" customWidth="1"/>
    <col min="2" max="2" width="16" style="33" customWidth="1"/>
    <col min="3" max="3" width="2.09765625" style="33" customWidth="1"/>
    <col min="4" max="4" width="6.59765625" style="33" customWidth="1"/>
    <col min="5" max="5" width="9.5" style="33" customWidth="1"/>
    <col min="6" max="6" width="8.19921875" style="33" customWidth="1"/>
    <col min="7" max="7" width="2.59765625" style="33" customWidth="1"/>
    <col min="8" max="9" width="7.09765625" style="33" customWidth="1"/>
    <col min="10" max="10" width="2.59765625" style="33" customWidth="1"/>
    <col min="11" max="11" width="7.09765625" style="33" customWidth="1"/>
    <col min="12" max="12" width="8.09765625" style="33" customWidth="1"/>
    <col min="13" max="13" width="2.59765625" style="33" customWidth="1"/>
    <col min="14" max="15" width="7.09765625" style="33" customWidth="1"/>
    <col min="16" max="16" width="2.59765625" style="33" customWidth="1"/>
    <col min="17" max="17" width="7.09765625" style="33" customWidth="1"/>
    <col min="18" max="18" width="8" style="33" customWidth="1"/>
    <col min="19" max="19" width="2.59765625" style="33" customWidth="1"/>
    <col min="20" max="21" width="7.09765625" style="33" customWidth="1"/>
    <col min="22" max="22" width="2.59765625" style="33" customWidth="1"/>
    <col min="23" max="23" width="7.09765625" style="33" customWidth="1"/>
    <col min="24" max="24" width="8" style="33" customWidth="1"/>
    <col min="25" max="25" width="2.59765625" style="33" customWidth="1"/>
    <col min="26" max="27" width="7.09765625" style="33" customWidth="1"/>
    <col min="28" max="28" width="2.59765625" style="33" customWidth="1"/>
    <col min="29" max="29" width="7.09765625" style="33" customWidth="1"/>
    <col min="30" max="30" width="6.59765625" style="33" customWidth="1"/>
    <col min="31" max="31" width="2.59765625" style="33" customWidth="1"/>
    <col min="32" max="32" width="6.59765625" style="33" customWidth="1"/>
    <col min="33" max="33" width="6.19921875" style="33" customWidth="1"/>
    <col min="34" max="34" width="2.59765625" style="33" customWidth="1"/>
    <col min="35" max="35" width="3" style="33" customWidth="1"/>
    <col min="36" max="36" width="1.8984375" style="33" customWidth="1"/>
    <col min="37" max="37" width="2.59765625" style="33" customWidth="1"/>
    <col min="38" max="38" width="6.19921875" style="33" customWidth="1"/>
    <col min="39" max="39" width="2.59765625" style="33" customWidth="1"/>
    <col min="40" max="40" width="3" style="33" customWidth="1"/>
    <col min="41" max="41" width="1.4921875" style="33" customWidth="1"/>
    <col min="42" max="16384" width="10.59765625" style="33" customWidth="1"/>
  </cols>
  <sheetData>
    <row r="1" spans="1:40" ht="19.5" customHeight="1">
      <c r="A1" s="1" t="s">
        <v>254</v>
      </c>
      <c r="C1" s="153"/>
      <c r="AN1" s="3" t="s">
        <v>255</v>
      </c>
    </row>
    <row r="2" spans="1:41" ht="19.5" customHeight="1">
      <c r="A2" s="318" t="s">
        <v>256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</row>
    <row r="3" spans="4:41" ht="18" customHeight="1" thickBot="1"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570" t="s">
        <v>280</v>
      </c>
      <c r="AK3" s="570"/>
      <c r="AL3" s="570"/>
      <c r="AM3" s="570"/>
      <c r="AN3" s="570"/>
      <c r="AO3" s="570"/>
    </row>
    <row r="4" spans="1:56" ht="19.5" customHeight="1">
      <c r="A4" s="547" t="s">
        <v>455</v>
      </c>
      <c r="B4" s="548"/>
      <c r="C4" s="551" t="s">
        <v>456</v>
      </c>
      <c r="D4" s="552"/>
      <c r="E4" s="552" t="s">
        <v>215</v>
      </c>
      <c r="F4" s="554" t="s">
        <v>457</v>
      </c>
      <c r="G4" s="555"/>
      <c r="H4" s="555"/>
      <c r="I4" s="555"/>
      <c r="J4" s="555"/>
      <c r="K4" s="555"/>
      <c r="L4" s="560" t="s">
        <v>460</v>
      </c>
      <c r="M4" s="561"/>
      <c r="N4" s="561"/>
      <c r="O4" s="561"/>
      <c r="P4" s="561"/>
      <c r="Q4" s="562"/>
      <c r="R4" s="370" t="s">
        <v>458</v>
      </c>
      <c r="S4" s="546"/>
      <c r="T4" s="546"/>
      <c r="U4" s="546"/>
      <c r="V4" s="546"/>
      <c r="W4" s="371"/>
      <c r="X4" s="370" t="s">
        <v>459</v>
      </c>
      <c r="Y4" s="546"/>
      <c r="Z4" s="546"/>
      <c r="AA4" s="546"/>
      <c r="AB4" s="546"/>
      <c r="AC4" s="371"/>
      <c r="AD4" s="360" t="s">
        <v>461</v>
      </c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</row>
    <row r="5" spans="1:56" ht="19.5" customHeight="1">
      <c r="A5" s="549"/>
      <c r="B5" s="550"/>
      <c r="C5" s="553"/>
      <c r="D5" s="553"/>
      <c r="E5" s="550"/>
      <c r="F5" s="556"/>
      <c r="G5" s="556"/>
      <c r="H5" s="556"/>
      <c r="I5" s="556"/>
      <c r="J5" s="556"/>
      <c r="K5" s="556"/>
      <c r="L5" s="563"/>
      <c r="M5" s="564"/>
      <c r="N5" s="564"/>
      <c r="O5" s="564"/>
      <c r="P5" s="564"/>
      <c r="Q5" s="565"/>
      <c r="R5" s="372"/>
      <c r="S5" s="382"/>
      <c r="T5" s="382"/>
      <c r="U5" s="382"/>
      <c r="V5" s="382"/>
      <c r="W5" s="373"/>
      <c r="X5" s="372"/>
      <c r="Y5" s="382"/>
      <c r="Z5" s="382"/>
      <c r="AA5" s="382"/>
      <c r="AB5" s="382"/>
      <c r="AC5" s="373"/>
      <c r="AD5" s="362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</row>
    <row r="6" spans="1:41" s="47" customFormat="1" ht="15" customHeight="1">
      <c r="A6" s="549"/>
      <c r="B6" s="550"/>
      <c r="C6" s="553"/>
      <c r="D6" s="553"/>
      <c r="E6" s="550"/>
      <c r="F6" s="557" t="s">
        <v>257</v>
      </c>
      <c r="G6" s="557"/>
      <c r="H6" s="557"/>
      <c r="I6" s="557" t="s">
        <v>258</v>
      </c>
      <c r="J6" s="557"/>
      <c r="K6" s="557"/>
      <c r="L6" s="389" t="s">
        <v>259</v>
      </c>
      <c r="M6" s="527"/>
      <c r="N6" s="390"/>
      <c r="O6" s="389" t="s">
        <v>258</v>
      </c>
      <c r="P6" s="527"/>
      <c r="Q6" s="390"/>
      <c r="R6" s="389" t="s">
        <v>259</v>
      </c>
      <c r="S6" s="527"/>
      <c r="T6" s="390"/>
      <c r="U6" s="389" t="s">
        <v>258</v>
      </c>
      <c r="V6" s="527"/>
      <c r="W6" s="390"/>
      <c r="X6" s="389" t="s">
        <v>259</v>
      </c>
      <c r="Y6" s="527"/>
      <c r="Z6" s="390"/>
      <c r="AA6" s="389" t="s">
        <v>258</v>
      </c>
      <c r="AB6" s="527"/>
      <c r="AC6" s="390"/>
      <c r="AD6" s="389" t="s">
        <v>259</v>
      </c>
      <c r="AE6" s="527"/>
      <c r="AF6" s="390"/>
      <c r="AG6" s="473" t="s">
        <v>258</v>
      </c>
      <c r="AH6" s="528"/>
      <c r="AI6" s="528"/>
      <c r="AJ6" s="528"/>
      <c r="AK6" s="528"/>
      <c r="AL6" s="528"/>
      <c r="AM6" s="528"/>
      <c r="AN6" s="528"/>
      <c r="AO6" s="148"/>
    </row>
    <row r="7" spans="1:41" ht="15" customHeight="1">
      <c r="A7" s="574" t="s">
        <v>260</v>
      </c>
      <c r="B7" s="571" t="s">
        <v>222</v>
      </c>
      <c r="C7" s="74"/>
      <c r="D7" s="154" t="s">
        <v>216</v>
      </c>
      <c r="E7" s="76">
        <f>SUM(E13+E24+E27+E29)</f>
        <v>4</v>
      </c>
      <c r="F7" s="50" t="s">
        <v>3</v>
      </c>
      <c r="G7" s="42" t="s">
        <v>217</v>
      </c>
      <c r="H7" s="64">
        <f>SUM(N(H13)+N(H24)+N(H27)+N(H29))</f>
        <v>51</v>
      </c>
      <c r="I7" s="50">
        <f>MIN(N(I13),N(I24),N(I27),N(I29))</f>
        <v>6.9</v>
      </c>
      <c r="J7" s="52" t="s">
        <v>218</v>
      </c>
      <c r="K7" s="64">
        <f>MAX(N(K13),N(K24),N(K27),N(K29))</f>
        <v>7.9</v>
      </c>
      <c r="L7" s="50" t="s">
        <v>3</v>
      </c>
      <c r="M7" s="42" t="s">
        <v>217</v>
      </c>
      <c r="N7" s="64">
        <f>SUM(N(N13)+N(N24)+N(N27)+N(N29))</f>
        <v>51</v>
      </c>
      <c r="O7" s="50">
        <f>MIN(N(O13),N(O24),N(O27),N(O29))</f>
        <v>8.6</v>
      </c>
      <c r="P7" s="52" t="s">
        <v>218</v>
      </c>
      <c r="Q7" s="64">
        <f>MAX(N(Q13),N(Q24),N(Q27),N(Q29))</f>
        <v>13</v>
      </c>
      <c r="R7" s="50">
        <f>SUM(N(R13)+N(R24)+N(R27)+N(R29))</f>
        <v>1</v>
      </c>
      <c r="S7" s="42" t="s">
        <v>217</v>
      </c>
      <c r="T7" s="64">
        <f>SUM(N(T13)+N(T24)+N(T27)+N(T29))</f>
        <v>51</v>
      </c>
      <c r="U7" s="50" t="s">
        <v>219</v>
      </c>
      <c r="V7" s="273" t="s">
        <v>218</v>
      </c>
      <c r="W7" s="64">
        <f>MAX(N(W13),N(W24),N(W27),N(W29))</f>
        <v>1.2</v>
      </c>
      <c r="X7" s="50">
        <f>SUM(N(X13)+N(X24)+N(X27)+N(X29))</f>
        <v>1</v>
      </c>
      <c r="Y7" s="42" t="s">
        <v>217</v>
      </c>
      <c r="Z7" s="64">
        <f>SUM(N(Z13)+N(Z24)+N(Z27)+N(Z29))</f>
        <v>51</v>
      </c>
      <c r="AA7" s="155" t="s">
        <v>261</v>
      </c>
      <c r="AB7" s="52" t="s">
        <v>218</v>
      </c>
      <c r="AC7" s="64">
        <f>MAX(N(AC13),N(AC24),N(AC27),N(AC29))</f>
        <v>29</v>
      </c>
      <c r="AD7" s="50">
        <f>SUM(N(AD13)+N(AD24)+N(AD27)+N(AD29))</f>
        <v>40</v>
      </c>
      <c r="AE7" s="42" t="s">
        <v>217</v>
      </c>
      <c r="AF7" s="64">
        <f>SUM(N(AF13)+N(AF24)+N(AF27)+N(AF29))</f>
        <v>51</v>
      </c>
      <c r="AG7" s="279">
        <v>2</v>
      </c>
      <c r="AH7" s="136" t="s">
        <v>220</v>
      </c>
      <c r="AI7" s="277">
        <v>10</v>
      </c>
      <c r="AJ7" s="274">
        <f>MIN(N(AJ13),N(AJ24),N(AJ27),N(AJ29))</f>
        <v>0</v>
      </c>
      <c r="AK7" s="142" t="s">
        <v>218</v>
      </c>
      <c r="AL7" s="279">
        <v>7</v>
      </c>
      <c r="AM7" s="136" t="s">
        <v>220</v>
      </c>
      <c r="AN7" s="277">
        <v>10</v>
      </c>
      <c r="AO7" s="274">
        <f>MAX(N(AO13),N(AO24),N(AO27),N(AO29))</f>
        <v>3</v>
      </c>
    </row>
    <row r="8" spans="1:41" ht="15" customHeight="1">
      <c r="A8" s="575"/>
      <c r="B8" s="559"/>
      <c r="C8" s="74"/>
      <c r="D8" s="154" t="s">
        <v>221</v>
      </c>
      <c r="E8" s="76">
        <f>SUM(E14+E17+E20+E22+E25+E28+E30+E31+E35+E38+E40+E41+E43+E49+E51+E55+E56+E57+E58)</f>
        <v>23</v>
      </c>
      <c r="F8" s="50">
        <f>SUM(N(F14)+N(F17)+N(F20)+N(F22)+N(F25)+N(F28)+N(F30)+N(F31)+N(F35)+N(F38)+N(F40)+N(F41)+N(F43)+N(F49)+N(F51)+N(F55)+N(F56)+N(F57)+N(F58))</f>
        <v>3</v>
      </c>
      <c r="G8" s="42" t="s">
        <v>217</v>
      </c>
      <c r="H8" s="64">
        <f>SUM(N(H14)+N(H17)+N(H20)+N(H22)+N(H25)+N(H28)+N(H30)+N(H31)+N(H35)+N(H38)+N(H40)+N(H41)+N(H43)+N(H49)+N(H51)+N(H55)+N(H56)+N(H57)+N(H58))</f>
        <v>366</v>
      </c>
      <c r="I8" s="50">
        <f>MIN(N(I14),N(I17),N(I20),N(I22),N(I25),N(I28),N(I30),N(I31),N(I35),N(I38),N(I40),N(I41),N(I43),N(I49),N(I51),N(I55),N(I56),N(I57),N(I58))</f>
        <v>6.5</v>
      </c>
      <c r="J8" s="52" t="s">
        <v>218</v>
      </c>
      <c r="K8" s="64">
        <f>MAX(N(K14),N(K17),N(K20),N(K22),N(K25),N(K28),N(K30),N(K31),N(K35),N(K38),N(K40),N(K41),N(K43),N(K49),N(K51),N(K55),N(K56),N(K57),N(K58))</f>
        <v>8.9</v>
      </c>
      <c r="L8" s="50">
        <f>SUM(N(L14)+N(L17)+N(L20)+N(L22)+N(L25)+N(L28)+N(L30)+N(L31)+N(L35)+N(L38)+N(L40)+N(L41)+N(L43)+N(L49)+N(L51)+N(L55)+N(L56)+N(L57)+N(L58))</f>
        <v>3</v>
      </c>
      <c r="M8" s="42" t="s">
        <v>217</v>
      </c>
      <c r="N8" s="64">
        <f>SUM(N(N14)+N(N17)+N(N20)+N(N22)+N(N25)+N(N28)+N(N30)+N(N31)+N(N35)+N(N38)+N(N40)+N(N41)+N(N43)+N(N49)+N(N51)+N(N55)+N(N56)+N(N57)+N(N58))</f>
        <v>366</v>
      </c>
      <c r="O8" s="272">
        <f>MIN(N(O14),N(O17),N(O20),N(O22),N(O25),N(O28),N(O30),N(O31),N(O35),N(O38),N(O40),N(O41),N(O43),N(O49),N(O51),N(O55),N(O56),N(O57),N(O58))</f>
        <v>6</v>
      </c>
      <c r="P8" s="52" t="s">
        <v>218</v>
      </c>
      <c r="Q8" s="64">
        <f>MAX(N(Q14),N(Q17),N(Q20),N(Q22),N(Q25),N(Q28),N(Q30),N(Q31),N(Q35),N(Q38),N(Q40),N(Q41),N(Q43),N(Q49),N(Q51),N(Q55),N(Q56),N(Q57),N(Q58))</f>
        <v>14</v>
      </c>
      <c r="R8" s="50">
        <f>SUM(N(R14)+N(R17)+N(R20)+N(R22)+N(R25)+N(R28)+N(R30)+N(R31)+N(R35)+N(R38)+N(R40)+N(R41)+N(R43)+N(R49)+N(R51)+N(R55)+N(R56)+N(R57)+N(R58))</f>
        <v>32</v>
      </c>
      <c r="S8" s="42" t="s">
        <v>217</v>
      </c>
      <c r="T8" s="64">
        <f>SUM(N(T14)+N(T17)+N(T20)+N(T22)+N(T25)+N(T28)+N(T30)+N(T31)+N(T35)+N(T38)+N(T40)+N(T41)+N(T43)+N(T49)+N(T51)+N(T55)+N(T56)+N(T57)+N(T58))</f>
        <v>366</v>
      </c>
      <c r="U8" s="50" t="s">
        <v>219</v>
      </c>
      <c r="V8" s="273" t="s">
        <v>218</v>
      </c>
      <c r="W8" s="64">
        <f>MAX(N(W14),N(W17),N(W20),N(W22),N(W25),N(W28),N(W30),N(W31),N(W35),N(W38),N(W40),N(W41),N(W43),N(W49),N(W51),N(W55),N(W56),N(W57),N(W58))</f>
        <v>8.5</v>
      </c>
      <c r="X8" s="50">
        <f>SUM(N(X14)+N(X17)+N(X20)+N(X22)+N(X25)+N(X28)+N(X30)+N(X31)+N(X35)+N(X38)+N(X40)+N(X41)+N(X43)+N(X49)+N(X51)+N(X55)+N(X56)+N(X57)+N(X58))</f>
        <v>10</v>
      </c>
      <c r="Y8" s="42" t="s">
        <v>217</v>
      </c>
      <c r="Z8" s="64">
        <f>SUM(N(Z14)+N(Z17)+N(Z20)+N(Z22)+N(Z25)+N(Z28)+N(Z30)+N(Z31)+N(Z35)+N(Z38)+N(Z40)+N(Z41)+N(Z43)+N(Z49)+N(Z51)+N(Z55)+N(Z56)+N(Z57)+N(Z58))</f>
        <v>366</v>
      </c>
      <c r="AA8" s="155" t="s">
        <v>261</v>
      </c>
      <c r="AB8" s="52" t="s">
        <v>218</v>
      </c>
      <c r="AC8" s="64">
        <f>MAX(N(AC14),N(AC17),N(AC20),N(AC22),N(AC25),N(AC28),N(AC30),N(AC31),N(AC35),N(AC38),N(AC40),N(AC41),N(AC43),N(AC49),N(AC51),N(AC55),N(AC56),N(AC57),N(AC58))</f>
        <v>130</v>
      </c>
      <c r="AD8" s="50">
        <f>SUM(N(AD14)+N(AD17)+N(AD20)+N(AD22)+N(AD25)+N(AD28)+N(AD30)+N(AD31)+N(AD35)+N(AD38)+N(AD40)+N(AD41)+N(AD43)+N(AD49)+N(AD51)+N(AD55)+N(AD56)+N(AD57)+N(AD58))</f>
        <v>300</v>
      </c>
      <c r="AE8" s="42" t="s">
        <v>217</v>
      </c>
      <c r="AF8" s="64">
        <f>SUM(N(AF14)+N(AF17)+N(AF20)+N(AF22)+N(AF25)+N(AF28)+N(AF30)+N(AF31)+N(AF35)+N(AF38)+N(AF40)+N(AF41)+N(AF43)+N(AF49)+N(AF51)+N(AF55)+N(AF56)+N(AF57)+N(AF58))</f>
        <v>366</v>
      </c>
      <c r="AG8" s="158">
        <v>2.3</v>
      </c>
      <c r="AH8" s="50" t="s">
        <v>220</v>
      </c>
      <c r="AI8" s="278">
        <v>10</v>
      </c>
      <c r="AJ8" s="275">
        <f>MIN(N(AJ14),N(AJ17),N(AJ20),N(AJ22),N(AJ25),N(AJ28),N(AJ30),N(AJ31),N(AJ35),N(AJ38),N(AJ40),N(AJ41),N(AJ43),N(AJ49),N(AJ51),N(AJ55),N(AJ56),N(AJ57),N(AJ58))</f>
        <v>1</v>
      </c>
      <c r="AK8" s="74" t="s">
        <v>218</v>
      </c>
      <c r="AL8" s="158">
        <v>2.4</v>
      </c>
      <c r="AM8" s="50" t="s">
        <v>220</v>
      </c>
      <c r="AN8" s="278">
        <v>10</v>
      </c>
      <c r="AO8" s="275">
        <f>MAX(N(AO14),N(AO17),N(AO20),N(AO22),N(AO25),N(AO28),N(AO30),N(AO31),N(AO35),N(AO38),N(AO40),N(AO41),N(AO43),N(AO49),N(AO51),N(AO55),N(AO56),N(AO57),N(AO58))</f>
        <v>6</v>
      </c>
    </row>
    <row r="9" spans="1:41" ht="15" customHeight="1">
      <c r="A9" s="575"/>
      <c r="B9" s="559"/>
      <c r="C9" s="74"/>
      <c r="D9" s="154" t="s">
        <v>223</v>
      </c>
      <c r="E9" s="76">
        <f>SUM(N(E15)+N(E18)+N(E19)+N(E21)+N(E23)+N(E26)+N(E32)+N(E36)+N(E39)+N(E42)+N(E44)+N(E47)+N(E48)+N(E50)+N(E52)+N(E53)+N(E59))</f>
        <v>19</v>
      </c>
      <c r="F9" s="50">
        <f>SUM(N(F15)+N(F18)+N(F19)+N(F21)+N(F23)+N(F26)+N(F32)+N(F36)+N(F39)+N(F42)+N(F44)+N(F47)+N(F48)+N(F50)+N(F52)+N(F53)+N(F59))</f>
        <v>12</v>
      </c>
      <c r="G9" s="42" t="s">
        <v>217</v>
      </c>
      <c r="H9" s="64">
        <f>SUM(N(H15)+N(H18)+N(H19)+N(H21)+N(H23)+N(H26)+N(H32)+N(H36)+N(H39)+N(H42)+N(H44)+N(H47)+N(H48)+N(H50)+N(H52)+N(H53)+N(H59))</f>
        <v>348</v>
      </c>
      <c r="I9" s="50">
        <f>MIN(N(I15),N(I18),N(I19),N(I21),N(I23),N(I26),N(I32),N(I36),N(I39),N(I42),N(I44),N(I47),N(I48),N(I50),N(I52),N(I53),N(I59))</f>
        <v>6.6</v>
      </c>
      <c r="J9" s="52" t="s">
        <v>218</v>
      </c>
      <c r="K9" s="64">
        <f>MAX(N(K15),N(K18),N(K19),N(K21),N(K23),N(K26),N(K32),N(K36),N(K39),N(K42),N(K44),N(K47),N(K48),N(K50),N(K52),N(K53),N(K59))</f>
        <v>9.3</v>
      </c>
      <c r="L9" s="50">
        <f>SUM(N(L15)+N(L18)+N(L19)+N(L21)+N(L23)+N(L26)+N(L32)+N(L36)+N(L39)+N(L42)+N(L44)+N(L47)+N(L48)+N(L50)+N(L52)+N(L53)+N(L59))</f>
        <v>1</v>
      </c>
      <c r="M9" s="42" t="s">
        <v>217</v>
      </c>
      <c r="N9" s="64">
        <f>SUM(N(N15)+N(N18)+N(N19)+N(N21)+N(N23)+N(N26)+N(N32)+N(N36)+N(N39)+N(N42)+N(N44)+N(N47)+N(N48)+N(N50)+N(N52)+N(N53)+N(N59))</f>
        <v>348</v>
      </c>
      <c r="O9" s="50">
        <f>MIN(N(O15),N(O18),N(O19),N(O21),N(O23),N(O26),N(O32),N(O36),N(O39),N(O42),N(O44),N(O47),N(O48),N(O50),N(O52),N(O53),N(O59))</f>
        <v>3.6</v>
      </c>
      <c r="P9" s="52" t="s">
        <v>218</v>
      </c>
      <c r="Q9" s="64">
        <f>MAX(N(Q15),N(Q18),N(Q19),N(Q21),N(Q23),N(Q26),N(Q32),N(Q36),N(Q39),N(Q42),N(Q44),N(Q47),N(Q48),N(Q50),N(Q52),N(Q53),N(Q59))</f>
        <v>15</v>
      </c>
      <c r="R9" s="50">
        <f>SUM(N(R15)+N(R18)+N(R19)+N(R21)+N(R23)+N(R26)+N(R32)+N(R36)+N(R39)+N(R42)+N(R44)+N(R47)+N(R48)+N(R50)+N(R52)+N(R53)+N(R59))</f>
        <v>63</v>
      </c>
      <c r="S9" s="42" t="s">
        <v>217</v>
      </c>
      <c r="T9" s="64">
        <f>SUM(N(T15)+N(T18)+N(T19)+N(T21)+N(T23)+N(T26)+N(T32)+N(T36)+N(T39)+N(T42)+N(T44)+N(T47)+N(T48)+N(T50)+N(T52)+N(T53)+N(T59))</f>
        <v>348</v>
      </c>
      <c r="U9" s="50" t="s">
        <v>219</v>
      </c>
      <c r="V9" s="273" t="s">
        <v>218</v>
      </c>
      <c r="W9" s="64">
        <f>MAX(N(W15),N(W18),N(W19),N(W21),N(W23),N(W26),N(W32),N(W36),N(W39),N(W42),N(W44),N(W47),N(W48),N(W50),N(W52),N(W53),N(W59))</f>
        <v>9.9</v>
      </c>
      <c r="X9" s="50">
        <f>SUM(N(X15)+N(X18)+N(X19)+N(X21)+N(X23)+N(X26)+N(X32)+N(X36)+N(X39)+N(X42)+N(X44)+N(X47)+N(X48)+N(X50)+N(X52)+N(X53)+N(X59))</f>
        <v>12</v>
      </c>
      <c r="Y9" s="42" t="s">
        <v>217</v>
      </c>
      <c r="Z9" s="64">
        <f>SUM(N(Z15)+N(Z18)+N(Z19)+N(Z21)+N(Z23)+N(Z26)+N(Z32)+N(Z36)+N(Z39)+N(Z42)+N(Z44)+N(Z47)+N(Z48)+N(Z50)+N(Z52)+N(Z53)+N(Z59))</f>
        <v>348</v>
      </c>
      <c r="AA9" s="155" t="s">
        <v>261</v>
      </c>
      <c r="AB9" s="52" t="s">
        <v>218</v>
      </c>
      <c r="AC9" s="64">
        <f>MAX(N(AC15),N(AC18),N(AC19),N(AC21),N(AC23),N(AC26),N(AC32),N(AC36),N(AC39),N(AC42),N(AC44),N(AC47),N(AC48),N(AC50),N(AC52),N(AC53),N(AC59))</f>
        <v>69</v>
      </c>
      <c r="AD9" s="50">
        <f>SUM(N(AD15)+N(AD18)+N(AD19)+N(AD21)+N(AD23)+N(AD26)+N(AD32)+N(AD36)+N(AD39)+N(AD42)+N(AD44)+N(AD47)+N(AD48)+N(AD50)+N(AD52)+N(AD53)+N(AD59))</f>
        <v>252</v>
      </c>
      <c r="AE9" s="42" t="s">
        <v>217</v>
      </c>
      <c r="AF9" s="64">
        <f>SUM(N(AF15)+N(AF18)+N(AF19)+N(AF21)+N(AF23)+N(AF26)+N(AF32)+N(AF36)+N(AF39)+N(AF42)+N(AF44)+N(AF47)+N(AF48)+N(AF50)+N(AF52)+N(AF53)+N(AF59))</f>
        <v>348</v>
      </c>
      <c r="AG9" s="158">
        <v>1.3</v>
      </c>
      <c r="AH9" s="50" t="s">
        <v>220</v>
      </c>
      <c r="AI9" s="278">
        <v>10</v>
      </c>
      <c r="AJ9" s="275">
        <f>MIN(N(AJ15),N(AJ18),N(AJ19),N(AJ21),N(AJ23),N(AJ26),N(AJ32),N(AJ36),N(AJ39),N(AJ42),N(AJ44),N(AJ47),N(AJ48),N(AJ50),N(AJ52),N(AJ53),N(AJ59))</f>
        <v>2</v>
      </c>
      <c r="AK9" s="74" t="s">
        <v>218</v>
      </c>
      <c r="AL9" s="158">
        <v>1.6</v>
      </c>
      <c r="AM9" s="50" t="s">
        <v>220</v>
      </c>
      <c r="AN9" s="278">
        <v>10</v>
      </c>
      <c r="AO9" s="275">
        <f>MAX(N(AO15),N(AO18),N(AO19),N(AO21),N(AO23),N(AO26),N(AO32),N(AO36),N(AO39),N(AO42),N(AO44),N(AO47),N(AO48),N(AO50),N(AO52),N(AO53),N(AO59))</f>
        <v>6</v>
      </c>
    </row>
    <row r="10" spans="1:41" ht="15" customHeight="1">
      <c r="A10" s="575"/>
      <c r="B10" s="559"/>
      <c r="C10" s="74"/>
      <c r="D10" s="154" t="s">
        <v>224</v>
      </c>
      <c r="E10" s="76">
        <f>SUM(E16+E37+E45+E46+E54)</f>
        <v>7</v>
      </c>
      <c r="F10" s="50">
        <f>SUM(N(F16)+N(F37)+N(F45)+N(F46)+N(F54))</f>
        <v>1</v>
      </c>
      <c r="G10" s="42" t="s">
        <v>217</v>
      </c>
      <c r="H10" s="64">
        <f>SUM(N(H16)+N(H37)+N(H45)+N(H46)+N(H54))</f>
        <v>156</v>
      </c>
      <c r="I10" s="50">
        <f>MIN(N(I16),N(I37),N(I45),N(I46),N(I54))</f>
        <v>6.8</v>
      </c>
      <c r="J10" s="52" t="s">
        <v>218</v>
      </c>
      <c r="K10" s="64">
        <f>MAX(N(K16),N(K37),N(K45),N(K46),N(K54))</f>
        <v>9.1</v>
      </c>
      <c r="L10" s="50">
        <f>SUM(N(L16)+N(L37)+N(L45)+N(L46)+N(L54))</f>
        <v>3</v>
      </c>
      <c r="M10" s="42" t="s">
        <v>217</v>
      </c>
      <c r="N10" s="64">
        <f>SUM(N(N16)+N(N37)+N(N45)+N(N46)+N(N54))</f>
        <v>156</v>
      </c>
      <c r="O10" s="50">
        <f>MIN(N(O16),N(O37),N(O45),N(O46),N(O54))</f>
        <v>3.3</v>
      </c>
      <c r="P10" s="52" t="s">
        <v>218</v>
      </c>
      <c r="Q10" s="64">
        <f>MAX(N(Q16),N(Q37),N(Q45),N(Q46),N(Q54))</f>
        <v>14</v>
      </c>
      <c r="R10" s="50">
        <f>SUM(N(R16)+N(R37)+N(R45)+N(R46)+N(R54))</f>
        <v>14</v>
      </c>
      <c r="S10" s="42" t="s">
        <v>217</v>
      </c>
      <c r="T10" s="64">
        <f>SUM(N(T16)+N(T37)+N(T45)+N(T46)+N(T54))</f>
        <v>156</v>
      </c>
      <c r="U10" s="50" t="s">
        <v>219</v>
      </c>
      <c r="V10" s="273" t="s">
        <v>218</v>
      </c>
      <c r="W10" s="64">
        <f>MAX(N(W16),N(W37),N(W45),N(W46),N(W54))</f>
        <v>13</v>
      </c>
      <c r="X10" s="50">
        <f>SUM(N(X16)+N(X37)+N(X45)+N(X46)+N(X54))</f>
        <v>3</v>
      </c>
      <c r="Y10" s="42" t="s">
        <v>217</v>
      </c>
      <c r="Z10" s="64">
        <f>SUM(N(Z16)+N(Z37)+N(Z45)+N(Z46)+N(Z54))</f>
        <v>156</v>
      </c>
      <c r="AA10" s="155" t="s">
        <v>261</v>
      </c>
      <c r="AB10" s="52" t="s">
        <v>218</v>
      </c>
      <c r="AC10" s="64">
        <f>MAX(N(AC16),N(AC37),N(AC45),N(AC46),N(AC54))</f>
        <v>84</v>
      </c>
      <c r="AD10" s="50" t="s">
        <v>3</v>
      </c>
      <c r="AE10" s="42" t="s">
        <v>217</v>
      </c>
      <c r="AF10" s="64">
        <f>SUM(N(AF16)+N(AF37)+N(AF45)+N(AF46)+N(AF54))</f>
        <v>156</v>
      </c>
      <c r="AG10" s="158">
        <v>1.7</v>
      </c>
      <c r="AH10" s="50" t="s">
        <v>220</v>
      </c>
      <c r="AI10" s="278">
        <v>10</v>
      </c>
      <c r="AJ10" s="275">
        <f>MIN(N(AJ16),N(AJ37),N(AJ45),N(AJ46),N(AJ54))</f>
        <v>2</v>
      </c>
      <c r="AK10" s="74" t="s">
        <v>218</v>
      </c>
      <c r="AL10" s="158">
        <v>9.2</v>
      </c>
      <c r="AM10" s="50" t="s">
        <v>220</v>
      </c>
      <c r="AN10" s="278">
        <v>10</v>
      </c>
      <c r="AO10" s="275">
        <f>MAX(N(AO16),N(AO37),N(AO45),N(AO46),N(AO54))</f>
        <v>6</v>
      </c>
    </row>
    <row r="11" spans="1:41" ht="15" customHeight="1">
      <c r="A11" s="575"/>
      <c r="B11" s="559"/>
      <c r="C11" s="74"/>
      <c r="D11" s="154" t="s">
        <v>225</v>
      </c>
      <c r="E11" s="76">
        <f>SUM(E33)</f>
        <v>1</v>
      </c>
      <c r="F11" s="50" t="s">
        <v>3</v>
      </c>
      <c r="G11" s="42" t="s">
        <v>217</v>
      </c>
      <c r="H11" s="64">
        <f>SUM(N(H33))</f>
        <v>24</v>
      </c>
      <c r="I11" s="50">
        <f>MIN(N(I33))</f>
        <v>7.1</v>
      </c>
      <c r="J11" s="52" t="s">
        <v>218</v>
      </c>
      <c r="K11" s="64">
        <f>MAX(N(K33))</f>
        <v>7.6</v>
      </c>
      <c r="L11" s="50" t="s">
        <v>3</v>
      </c>
      <c r="M11" s="42" t="s">
        <v>217</v>
      </c>
      <c r="N11" s="64">
        <f>SUM(N(N33))</f>
        <v>24</v>
      </c>
      <c r="O11" s="50">
        <f>MIN(N(O33))</f>
        <v>7.3</v>
      </c>
      <c r="P11" s="52" t="s">
        <v>218</v>
      </c>
      <c r="Q11" s="64">
        <f>MAX(N(Q33))</f>
        <v>12</v>
      </c>
      <c r="R11" s="50" t="s">
        <v>3</v>
      </c>
      <c r="S11" s="42" t="s">
        <v>217</v>
      </c>
      <c r="T11" s="64">
        <f>SUM(N(T33))</f>
        <v>24</v>
      </c>
      <c r="U11" s="50">
        <f>MIN(N(U33))</f>
        <v>0.5</v>
      </c>
      <c r="V11" s="273" t="s">
        <v>218</v>
      </c>
      <c r="W11" s="64">
        <f>MAX(N(W33))</f>
        <v>5.2</v>
      </c>
      <c r="X11" s="50" t="s">
        <v>3</v>
      </c>
      <c r="Y11" s="42" t="s">
        <v>217</v>
      </c>
      <c r="Z11" s="64">
        <f>SUM(N(Z33))</f>
        <v>24</v>
      </c>
      <c r="AA11" s="50">
        <f>MIN(N(AA33))</f>
        <v>2</v>
      </c>
      <c r="AB11" s="52" t="s">
        <v>218</v>
      </c>
      <c r="AC11" s="64">
        <f>MAX(N(AC33))</f>
        <v>17</v>
      </c>
      <c r="AD11" s="50" t="s">
        <v>3</v>
      </c>
      <c r="AE11" s="42" t="s">
        <v>217</v>
      </c>
      <c r="AF11" s="64">
        <f>SUM(N(AF33))</f>
        <v>24</v>
      </c>
      <c r="AG11" s="158">
        <v>7.9</v>
      </c>
      <c r="AH11" s="50" t="s">
        <v>220</v>
      </c>
      <c r="AI11" s="278">
        <v>10</v>
      </c>
      <c r="AJ11" s="275">
        <f>MIN(N(AJ33))</f>
        <v>2</v>
      </c>
      <c r="AK11" s="74" t="s">
        <v>218</v>
      </c>
      <c r="AL11" s="158">
        <v>1.3</v>
      </c>
      <c r="AM11" s="50" t="s">
        <v>220</v>
      </c>
      <c r="AN11" s="278">
        <v>10</v>
      </c>
      <c r="AO11" s="275">
        <f>MAX(N(AO33))</f>
        <v>6</v>
      </c>
    </row>
    <row r="12" spans="1:41" ht="15" customHeight="1">
      <c r="A12" s="575"/>
      <c r="B12" s="566"/>
      <c r="C12" s="74"/>
      <c r="D12" s="154" t="s">
        <v>226</v>
      </c>
      <c r="E12" s="76">
        <f>SUM(E34)</f>
        <v>1</v>
      </c>
      <c r="F12" s="50" t="s">
        <v>3</v>
      </c>
      <c r="G12" s="42" t="s">
        <v>217</v>
      </c>
      <c r="H12" s="64">
        <f>SUM(N(H34))</f>
        <v>24</v>
      </c>
      <c r="I12" s="50">
        <f>MIN(N(I34))</f>
        <v>7.2</v>
      </c>
      <c r="J12" s="52" t="s">
        <v>218</v>
      </c>
      <c r="K12" s="64">
        <f>MAX(N(K34))</f>
        <v>7.9</v>
      </c>
      <c r="L12" s="50" t="s">
        <v>3</v>
      </c>
      <c r="M12" s="42" t="s">
        <v>217</v>
      </c>
      <c r="N12" s="64">
        <f>SUM(N(N34))</f>
        <v>24</v>
      </c>
      <c r="O12" s="50">
        <f>MIN(N(O34))</f>
        <v>8.1</v>
      </c>
      <c r="P12" s="52" t="s">
        <v>218</v>
      </c>
      <c r="Q12" s="64">
        <f>MAX(N(Q34))</f>
        <v>12</v>
      </c>
      <c r="R12" s="50" t="s">
        <v>3</v>
      </c>
      <c r="S12" s="42" t="s">
        <v>217</v>
      </c>
      <c r="T12" s="64">
        <f>SUM(N(T34))</f>
        <v>24</v>
      </c>
      <c r="U12" s="50">
        <f>MIN(N(U34))</f>
        <v>0.5</v>
      </c>
      <c r="V12" s="273" t="s">
        <v>218</v>
      </c>
      <c r="W12" s="64">
        <f>MAX(N(W34))</f>
        <v>7.3</v>
      </c>
      <c r="X12" s="50" t="s">
        <v>3</v>
      </c>
      <c r="Y12" s="42" t="s">
        <v>217</v>
      </c>
      <c r="Z12" s="64">
        <f>SUM(N(Z34))</f>
        <v>24</v>
      </c>
      <c r="AA12" s="50">
        <f>MIN(N(AA34))</f>
        <v>2</v>
      </c>
      <c r="AB12" s="52" t="s">
        <v>218</v>
      </c>
      <c r="AC12" s="64">
        <f>MAX(N(AC34))</f>
        <v>25</v>
      </c>
      <c r="AD12" s="50" t="s">
        <v>3</v>
      </c>
      <c r="AE12" s="42" t="s">
        <v>217</v>
      </c>
      <c r="AF12" s="64">
        <f>SUM(N(AF34))</f>
        <v>24</v>
      </c>
      <c r="AG12" s="158">
        <v>3.3</v>
      </c>
      <c r="AH12" s="50" t="s">
        <v>220</v>
      </c>
      <c r="AI12" s="278">
        <v>10</v>
      </c>
      <c r="AJ12" s="275">
        <f>MIN(N(AJ34))</f>
        <v>3</v>
      </c>
      <c r="AK12" s="74" t="s">
        <v>218</v>
      </c>
      <c r="AL12" s="158">
        <v>7.9</v>
      </c>
      <c r="AM12" s="50" t="s">
        <v>220</v>
      </c>
      <c r="AN12" s="278">
        <v>10</v>
      </c>
      <c r="AO12" s="275">
        <f>MAX(N(AO34))</f>
        <v>5</v>
      </c>
    </row>
    <row r="13" spans="1:41" ht="15" customHeight="1">
      <c r="A13" s="575"/>
      <c r="B13" s="159"/>
      <c r="C13" s="160"/>
      <c r="D13" s="161" t="s">
        <v>216</v>
      </c>
      <c r="E13" s="76">
        <v>1</v>
      </c>
      <c r="F13" s="50" t="s">
        <v>3</v>
      </c>
      <c r="G13" s="42" t="s">
        <v>217</v>
      </c>
      <c r="H13" s="64">
        <v>24</v>
      </c>
      <c r="I13" s="52">
        <v>6.9</v>
      </c>
      <c r="J13" s="52" t="s">
        <v>218</v>
      </c>
      <c r="K13" s="162">
        <v>7.9</v>
      </c>
      <c r="L13" s="50" t="s">
        <v>3</v>
      </c>
      <c r="M13" s="42" t="s">
        <v>217</v>
      </c>
      <c r="N13" s="64">
        <v>24</v>
      </c>
      <c r="O13" s="52">
        <v>9</v>
      </c>
      <c r="P13" s="74" t="s">
        <v>218</v>
      </c>
      <c r="Q13" s="64">
        <v>13</v>
      </c>
      <c r="R13" s="50">
        <v>1</v>
      </c>
      <c r="S13" s="42" t="s">
        <v>217</v>
      </c>
      <c r="T13" s="64">
        <v>24</v>
      </c>
      <c r="U13" s="50" t="s">
        <v>219</v>
      </c>
      <c r="V13" s="42" t="s">
        <v>218</v>
      </c>
      <c r="W13" s="163">
        <v>1.2</v>
      </c>
      <c r="X13" s="50" t="s">
        <v>3</v>
      </c>
      <c r="Y13" s="42" t="s">
        <v>217</v>
      </c>
      <c r="Z13" s="64">
        <v>24</v>
      </c>
      <c r="AA13" s="155" t="s">
        <v>261</v>
      </c>
      <c r="AB13" s="74" t="s">
        <v>218</v>
      </c>
      <c r="AC13" s="64">
        <v>7</v>
      </c>
      <c r="AD13" s="74">
        <v>20</v>
      </c>
      <c r="AE13" s="42" t="s">
        <v>217</v>
      </c>
      <c r="AF13" s="64">
        <v>24</v>
      </c>
      <c r="AG13" s="158">
        <v>3.3</v>
      </c>
      <c r="AH13" s="50" t="s">
        <v>220</v>
      </c>
      <c r="AI13" s="278">
        <v>10</v>
      </c>
      <c r="AJ13" s="275">
        <v>1</v>
      </c>
      <c r="AK13" s="74" t="s">
        <v>218</v>
      </c>
      <c r="AL13" s="158">
        <v>5.4</v>
      </c>
      <c r="AM13" s="50" t="s">
        <v>220</v>
      </c>
      <c r="AN13" s="278">
        <v>10</v>
      </c>
      <c r="AO13" s="276">
        <v>3</v>
      </c>
    </row>
    <row r="14" spans="1:41" ht="15" customHeight="1">
      <c r="A14" s="575"/>
      <c r="B14" s="157"/>
      <c r="C14" s="74"/>
      <c r="D14" s="154" t="s">
        <v>221</v>
      </c>
      <c r="E14" s="76">
        <v>1</v>
      </c>
      <c r="F14" s="50" t="s">
        <v>3</v>
      </c>
      <c r="G14" s="42" t="s">
        <v>217</v>
      </c>
      <c r="H14" s="64">
        <v>24</v>
      </c>
      <c r="I14" s="52">
        <v>7.1</v>
      </c>
      <c r="J14" s="52" t="s">
        <v>218</v>
      </c>
      <c r="K14" s="162">
        <v>7.8</v>
      </c>
      <c r="L14" s="50" t="s">
        <v>3</v>
      </c>
      <c r="M14" s="42" t="s">
        <v>217</v>
      </c>
      <c r="N14" s="64">
        <v>24</v>
      </c>
      <c r="O14" s="52">
        <v>8.8</v>
      </c>
      <c r="P14" s="74" t="s">
        <v>218</v>
      </c>
      <c r="Q14" s="64">
        <v>13</v>
      </c>
      <c r="R14" s="74">
        <v>11</v>
      </c>
      <c r="S14" s="42" t="s">
        <v>217</v>
      </c>
      <c r="T14" s="64">
        <v>24</v>
      </c>
      <c r="U14" s="50" t="s">
        <v>219</v>
      </c>
      <c r="V14" s="42" t="s">
        <v>218</v>
      </c>
      <c r="W14" s="163">
        <v>8.5</v>
      </c>
      <c r="X14" s="50" t="s">
        <v>3</v>
      </c>
      <c r="Y14" s="42" t="s">
        <v>217</v>
      </c>
      <c r="Z14" s="64">
        <v>24</v>
      </c>
      <c r="AA14" s="74">
        <v>1</v>
      </c>
      <c r="AB14" s="74" t="s">
        <v>218</v>
      </c>
      <c r="AC14" s="64">
        <v>11</v>
      </c>
      <c r="AD14" s="74">
        <v>24</v>
      </c>
      <c r="AE14" s="42" t="s">
        <v>217</v>
      </c>
      <c r="AF14" s="64">
        <v>24</v>
      </c>
      <c r="AG14" s="158">
        <v>1.7</v>
      </c>
      <c r="AH14" s="50" t="s">
        <v>220</v>
      </c>
      <c r="AI14" s="278">
        <v>10</v>
      </c>
      <c r="AJ14" s="275">
        <v>3</v>
      </c>
      <c r="AK14" s="74" t="s">
        <v>218</v>
      </c>
      <c r="AL14" s="158">
        <v>9.2</v>
      </c>
      <c r="AM14" s="50" t="s">
        <v>220</v>
      </c>
      <c r="AN14" s="278">
        <v>10</v>
      </c>
      <c r="AO14" s="276">
        <v>4</v>
      </c>
    </row>
    <row r="15" spans="1:41" ht="15" customHeight="1">
      <c r="A15" s="575"/>
      <c r="B15" s="157" t="s">
        <v>227</v>
      </c>
      <c r="C15" s="74"/>
      <c r="D15" s="154" t="s">
        <v>223</v>
      </c>
      <c r="E15" s="76">
        <v>2</v>
      </c>
      <c r="F15" s="50" t="s">
        <v>3</v>
      </c>
      <c r="G15" s="42" t="s">
        <v>217</v>
      </c>
      <c r="H15" s="64">
        <v>48</v>
      </c>
      <c r="I15" s="52">
        <v>6.8</v>
      </c>
      <c r="J15" s="52" t="s">
        <v>218</v>
      </c>
      <c r="K15" s="162">
        <v>7.6</v>
      </c>
      <c r="L15" s="50" t="s">
        <v>3</v>
      </c>
      <c r="M15" s="42" t="s">
        <v>217</v>
      </c>
      <c r="N15" s="64">
        <v>48</v>
      </c>
      <c r="O15" s="52">
        <v>6.9</v>
      </c>
      <c r="P15" s="74" t="s">
        <v>218</v>
      </c>
      <c r="Q15" s="64">
        <v>11</v>
      </c>
      <c r="R15" s="74">
        <v>7</v>
      </c>
      <c r="S15" s="42" t="s">
        <v>217</v>
      </c>
      <c r="T15" s="64">
        <v>48</v>
      </c>
      <c r="U15" s="158">
        <v>0.5</v>
      </c>
      <c r="V15" s="42" t="s">
        <v>218</v>
      </c>
      <c r="W15" s="164">
        <v>6</v>
      </c>
      <c r="X15" s="50" t="s">
        <v>3</v>
      </c>
      <c r="Y15" s="42" t="s">
        <v>217</v>
      </c>
      <c r="Z15" s="64">
        <v>48</v>
      </c>
      <c r="AA15" s="74">
        <v>2</v>
      </c>
      <c r="AB15" s="74" t="s">
        <v>218</v>
      </c>
      <c r="AC15" s="64">
        <v>11</v>
      </c>
      <c r="AD15" s="74">
        <v>35</v>
      </c>
      <c r="AE15" s="42" t="s">
        <v>217</v>
      </c>
      <c r="AF15" s="64">
        <v>48</v>
      </c>
      <c r="AG15" s="158">
        <v>7.9</v>
      </c>
      <c r="AH15" s="50" t="s">
        <v>220</v>
      </c>
      <c r="AI15" s="278">
        <v>10</v>
      </c>
      <c r="AJ15" s="275">
        <v>2</v>
      </c>
      <c r="AK15" s="74" t="s">
        <v>218</v>
      </c>
      <c r="AL15" s="158">
        <v>1.1</v>
      </c>
      <c r="AM15" s="50" t="s">
        <v>220</v>
      </c>
      <c r="AN15" s="278">
        <v>10</v>
      </c>
      <c r="AO15" s="276">
        <v>5</v>
      </c>
    </row>
    <row r="16" spans="1:41" ht="15" customHeight="1">
      <c r="A16" s="575"/>
      <c r="B16" s="165"/>
      <c r="C16" s="166"/>
      <c r="D16" s="167" t="s">
        <v>224</v>
      </c>
      <c r="E16" s="76">
        <v>1</v>
      </c>
      <c r="F16" s="50" t="s">
        <v>3</v>
      </c>
      <c r="G16" s="42" t="s">
        <v>217</v>
      </c>
      <c r="H16" s="64">
        <v>24</v>
      </c>
      <c r="I16" s="52">
        <v>6.8</v>
      </c>
      <c r="J16" s="52" t="s">
        <v>218</v>
      </c>
      <c r="K16" s="162">
        <v>7.1</v>
      </c>
      <c r="L16" s="74">
        <v>3</v>
      </c>
      <c r="M16" s="42" t="s">
        <v>217</v>
      </c>
      <c r="N16" s="64">
        <v>24</v>
      </c>
      <c r="O16" s="52">
        <v>3.5</v>
      </c>
      <c r="P16" s="74" t="s">
        <v>218</v>
      </c>
      <c r="Q16" s="64">
        <v>11</v>
      </c>
      <c r="R16" s="74">
        <v>2</v>
      </c>
      <c r="S16" s="42" t="s">
        <v>217</v>
      </c>
      <c r="T16" s="64">
        <v>24</v>
      </c>
      <c r="U16" s="158">
        <v>0.8</v>
      </c>
      <c r="V16" s="42" t="s">
        <v>218</v>
      </c>
      <c r="W16" s="209">
        <v>5.9</v>
      </c>
      <c r="X16" s="50" t="s">
        <v>3</v>
      </c>
      <c r="Y16" s="42" t="s">
        <v>217</v>
      </c>
      <c r="Z16" s="64">
        <v>24</v>
      </c>
      <c r="AA16" s="74">
        <v>3</v>
      </c>
      <c r="AB16" s="74" t="s">
        <v>218</v>
      </c>
      <c r="AC16" s="64">
        <v>43</v>
      </c>
      <c r="AD16" s="50" t="s">
        <v>3</v>
      </c>
      <c r="AE16" s="42" t="s">
        <v>217</v>
      </c>
      <c r="AF16" s="64">
        <v>24</v>
      </c>
      <c r="AG16" s="158">
        <v>4.9</v>
      </c>
      <c r="AH16" s="50" t="s">
        <v>220</v>
      </c>
      <c r="AI16" s="278">
        <v>10</v>
      </c>
      <c r="AJ16" s="275">
        <v>3</v>
      </c>
      <c r="AK16" s="74" t="s">
        <v>218</v>
      </c>
      <c r="AL16" s="158">
        <v>2.4</v>
      </c>
      <c r="AM16" s="50" t="s">
        <v>220</v>
      </c>
      <c r="AN16" s="278">
        <v>10</v>
      </c>
      <c r="AO16" s="276">
        <v>5</v>
      </c>
    </row>
    <row r="17" spans="1:41" ht="15" customHeight="1">
      <c r="A17" s="575"/>
      <c r="B17" s="559" t="s">
        <v>228</v>
      </c>
      <c r="C17" s="74"/>
      <c r="D17" s="154" t="s">
        <v>221</v>
      </c>
      <c r="E17" s="76">
        <v>1</v>
      </c>
      <c r="F17" s="50" t="s">
        <v>3</v>
      </c>
      <c r="G17" s="42" t="s">
        <v>217</v>
      </c>
      <c r="H17" s="64">
        <v>24</v>
      </c>
      <c r="I17" s="52">
        <v>6.9</v>
      </c>
      <c r="J17" s="52" t="s">
        <v>218</v>
      </c>
      <c r="K17" s="162">
        <v>7.5</v>
      </c>
      <c r="L17" s="50" t="s">
        <v>3</v>
      </c>
      <c r="M17" s="42" t="s">
        <v>217</v>
      </c>
      <c r="N17" s="64">
        <v>24</v>
      </c>
      <c r="O17" s="52">
        <v>8.5</v>
      </c>
      <c r="P17" s="74" t="s">
        <v>218</v>
      </c>
      <c r="Q17" s="64">
        <v>12</v>
      </c>
      <c r="R17" s="50">
        <v>1</v>
      </c>
      <c r="S17" s="42" t="s">
        <v>217</v>
      </c>
      <c r="T17" s="64">
        <v>24</v>
      </c>
      <c r="U17" s="50" t="s">
        <v>219</v>
      </c>
      <c r="V17" s="42" t="s">
        <v>218</v>
      </c>
      <c r="W17" s="64">
        <v>2.1</v>
      </c>
      <c r="X17" s="50" t="s">
        <v>3</v>
      </c>
      <c r="Y17" s="42" t="s">
        <v>217</v>
      </c>
      <c r="Z17" s="64">
        <v>24</v>
      </c>
      <c r="AA17" s="50">
        <v>1</v>
      </c>
      <c r="AB17" s="74" t="s">
        <v>218</v>
      </c>
      <c r="AC17" s="64">
        <v>12</v>
      </c>
      <c r="AD17" s="74">
        <v>24</v>
      </c>
      <c r="AE17" s="42" t="s">
        <v>217</v>
      </c>
      <c r="AF17" s="64">
        <v>24</v>
      </c>
      <c r="AG17" s="158">
        <v>1.3</v>
      </c>
      <c r="AH17" s="50" t="s">
        <v>220</v>
      </c>
      <c r="AI17" s="278">
        <v>10</v>
      </c>
      <c r="AJ17" s="275">
        <v>3</v>
      </c>
      <c r="AK17" s="74" t="s">
        <v>218</v>
      </c>
      <c r="AL17" s="158">
        <v>3.5</v>
      </c>
      <c r="AM17" s="50" t="s">
        <v>220</v>
      </c>
      <c r="AN17" s="278">
        <v>10</v>
      </c>
      <c r="AO17" s="276">
        <v>4</v>
      </c>
    </row>
    <row r="18" spans="1:41" ht="15" customHeight="1">
      <c r="A18" s="575"/>
      <c r="B18" s="559"/>
      <c r="C18" s="74"/>
      <c r="D18" s="154" t="s">
        <v>223</v>
      </c>
      <c r="E18" s="76">
        <v>1</v>
      </c>
      <c r="F18" s="74">
        <v>3</v>
      </c>
      <c r="G18" s="42" t="s">
        <v>217</v>
      </c>
      <c r="H18" s="64">
        <v>24</v>
      </c>
      <c r="I18" s="52">
        <v>6.8</v>
      </c>
      <c r="J18" s="52" t="s">
        <v>218</v>
      </c>
      <c r="K18" s="162">
        <v>8.9</v>
      </c>
      <c r="L18" s="50" t="s">
        <v>3</v>
      </c>
      <c r="M18" s="42" t="s">
        <v>217</v>
      </c>
      <c r="N18" s="64">
        <v>24</v>
      </c>
      <c r="O18" s="52">
        <v>8.4</v>
      </c>
      <c r="P18" s="74" t="s">
        <v>218</v>
      </c>
      <c r="Q18" s="64">
        <v>12</v>
      </c>
      <c r="R18" s="50">
        <v>8</v>
      </c>
      <c r="S18" s="42" t="s">
        <v>217</v>
      </c>
      <c r="T18" s="64">
        <v>24</v>
      </c>
      <c r="U18" s="50" t="s">
        <v>219</v>
      </c>
      <c r="V18" s="42" t="s">
        <v>218</v>
      </c>
      <c r="W18" s="64">
        <v>6.7</v>
      </c>
      <c r="X18" s="50" t="s">
        <v>3</v>
      </c>
      <c r="Y18" s="42" t="s">
        <v>217</v>
      </c>
      <c r="Z18" s="64">
        <v>24</v>
      </c>
      <c r="AA18" s="74">
        <v>1</v>
      </c>
      <c r="AB18" s="74" t="s">
        <v>218</v>
      </c>
      <c r="AC18" s="64">
        <v>12</v>
      </c>
      <c r="AD18" s="74">
        <v>12</v>
      </c>
      <c r="AE18" s="42" t="s">
        <v>217</v>
      </c>
      <c r="AF18" s="64">
        <v>24</v>
      </c>
      <c r="AG18" s="158">
        <v>2.3</v>
      </c>
      <c r="AH18" s="50" t="s">
        <v>220</v>
      </c>
      <c r="AI18" s="278">
        <v>10</v>
      </c>
      <c r="AJ18" s="275">
        <v>2</v>
      </c>
      <c r="AK18" s="74" t="s">
        <v>218</v>
      </c>
      <c r="AL18" s="158">
        <v>7.9</v>
      </c>
      <c r="AM18" s="50" t="s">
        <v>220</v>
      </c>
      <c r="AN18" s="278">
        <v>10</v>
      </c>
      <c r="AO18" s="276">
        <v>4</v>
      </c>
    </row>
    <row r="19" spans="1:41" ht="15" customHeight="1">
      <c r="A19" s="575"/>
      <c r="B19" s="168" t="s">
        <v>229</v>
      </c>
      <c r="C19" s="169"/>
      <c r="D19" s="170" t="s">
        <v>223</v>
      </c>
      <c r="E19" s="76">
        <v>1</v>
      </c>
      <c r="F19" s="50" t="s">
        <v>3</v>
      </c>
      <c r="G19" s="42" t="s">
        <v>217</v>
      </c>
      <c r="H19" s="64">
        <v>24</v>
      </c>
      <c r="I19" s="52">
        <v>6.6</v>
      </c>
      <c r="J19" s="52" t="s">
        <v>218</v>
      </c>
      <c r="K19" s="162">
        <v>7.2</v>
      </c>
      <c r="L19" s="50" t="s">
        <v>3</v>
      </c>
      <c r="M19" s="42" t="s">
        <v>217</v>
      </c>
      <c r="N19" s="64">
        <v>24</v>
      </c>
      <c r="O19" s="52">
        <v>5.3</v>
      </c>
      <c r="P19" s="74" t="s">
        <v>218</v>
      </c>
      <c r="Q19" s="64">
        <v>11</v>
      </c>
      <c r="R19" s="74">
        <v>3</v>
      </c>
      <c r="S19" s="42" t="s">
        <v>217</v>
      </c>
      <c r="T19" s="64">
        <v>24</v>
      </c>
      <c r="U19" s="158">
        <v>1.1</v>
      </c>
      <c r="V19" s="42" t="s">
        <v>218</v>
      </c>
      <c r="W19" s="64">
        <v>3.8</v>
      </c>
      <c r="X19" s="50">
        <v>3</v>
      </c>
      <c r="Y19" s="42" t="s">
        <v>217</v>
      </c>
      <c r="Z19" s="64">
        <v>24</v>
      </c>
      <c r="AA19" s="74">
        <v>2</v>
      </c>
      <c r="AB19" s="74" t="s">
        <v>218</v>
      </c>
      <c r="AC19" s="64">
        <v>42</v>
      </c>
      <c r="AD19" s="74">
        <v>18</v>
      </c>
      <c r="AE19" s="42" t="s">
        <v>217</v>
      </c>
      <c r="AF19" s="64">
        <v>24</v>
      </c>
      <c r="AG19" s="158">
        <v>2.3</v>
      </c>
      <c r="AH19" s="50" t="s">
        <v>220</v>
      </c>
      <c r="AI19" s="278">
        <v>10</v>
      </c>
      <c r="AJ19" s="275">
        <v>3</v>
      </c>
      <c r="AK19" s="74" t="s">
        <v>218</v>
      </c>
      <c r="AL19" s="158">
        <v>2.4</v>
      </c>
      <c r="AM19" s="50" t="s">
        <v>220</v>
      </c>
      <c r="AN19" s="278">
        <v>10</v>
      </c>
      <c r="AO19" s="276">
        <v>5</v>
      </c>
    </row>
    <row r="20" spans="1:41" ht="15" customHeight="1">
      <c r="A20" s="575"/>
      <c r="B20" s="559" t="s">
        <v>262</v>
      </c>
      <c r="C20" s="74"/>
      <c r="D20" s="154" t="s">
        <v>221</v>
      </c>
      <c r="E20" s="76">
        <v>1</v>
      </c>
      <c r="F20" s="50" t="s">
        <v>3</v>
      </c>
      <c r="G20" s="42" t="s">
        <v>217</v>
      </c>
      <c r="H20" s="64">
        <v>12</v>
      </c>
      <c r="I20" s="52">
        <v>6.8</v>
      </c>
      <c r="J20" s="52" t="s">
        <v>218</v>
      </c>
      <c r="K20" s="162">
        <v>7.8</v>
      </c>
      <c r="L20" s="50" t="s">
        <v>3</v>
      </c>
      <c r="M20" s="42" t="s">
        <v>217</v>
      </c>
      <c r="N20" s="64">
        <v>12</v>
      </c>
      <c r="O20" s="52">
        <v>9.1</v>
      </c>
      <c r="P20" s="74" t="s">
        <v>218</v>
      </c>
      <c r="Q20" s="64">
        <v>12</v>
      </c>
      <c r="R20" s="50" t="s">
        <v>3</v>
      </c>
      <c r="S20" s="42" t="s">
        <v>217</v>
      </c>
      <c r="T20" s="64">
        <v>12</v>
      </c>
      <c r="U20" s="50" t="s">
        <v>219</v>
      </c>
      <c r="V20" s="42" t="s">
        <v>218</v>
      </c>
      <c r="W20" s="64">
        <v>1.5</v>
      </c>
      <c r="X20" s="50">
        <v>1</v>
      </c>
      <c r="Y20" s="42" t="s">
        <v>217</v>
      </c>
      <c r="Z20" s="64">
        <v>12</v>
      </c>
      <c r="AA20" s="74">
        <v>2</v>
      </c>
      <c r="AB20" s="74" t="s">
        <v>218</v>
      </c>
      <c r="AC20" s="64">
        <v>52</v>
      </c>
      <c r="AD20" s="74">
        <v>10</v>
      </c>
      <c r="AE20" s="42" t="s">
        <v>217</v>
      </c>
      <c r="AF20" s="64">
        <v>12</v>
      </c>
      <c r="AG20" s="158">
        <v>2.3</v>
      </c>
      <c r="AH20" s="50" t="s">
        <v>220</v>
      </c>
      <c r="AI20" s="278">
        <v>10</v>
      </c>
      <c r="AJ20" s="275">
        <v>2</v>
      </c>
      <c r="AK20" s="74" t="s">
        <v>218</v>
      </c>
      <c r="AL20" s="158">
        <v>1.7</v>
      </c>
      <c r="AM20" s="50" t="s">
        <v>220</v>
      </c>
      <c r="AN20" s="278">
        <v>10</v>
      </c>
      <c r="AO20" s="276">
        <v>5</v>
      </c>
    </row>
    <row r="21" spans="1:41" ht="15" customHeight="1">
      <c r="A21" s="575"/>
      <c r="B21" s="559"/>
      <c r="C21" s="74"/>
      <c r="D21" s="154" t="s">
        <v>223</v>
      </c>
      <c r="E21" s="76">
        <v>1</v>
      </c>
      <c r="F21" s="50" t="s">
        <v>3</v>
      </c>
      <c r="G21" s="42" t="s">
        <v>217</v>
      </c>
      <c r="H21" s="64">
        <v>12</v>
      </c>
      <c r="I21" s="52">
        <v>6.7</v>
      </c>
      <c r="J21" s="52" t="s">
        <v>218</v>
      </c>
      <c r="K21" s="162">
        <v>7.6</v>
      </c>
      <c r="L21" s="50" t="s">
        <v>3</v>
      </c>
      <c r="M21" s="42" t="s">
        <v>217</v>
      </c>
      <c r="N21" s="64">
        <v>12</v>
      </c>
      <c r="O21" s="52">
        <v>7.4</v>
      </c>
      <c r="P21" s="74" t="s">
        <v>218</v>
      </c>
      <c r="Q21" s="64">
        <v>12</v>
      </c>
      <c r="R21" s="50" t="s">
        <v>3</v>
      </c>
      <c r="S21" s="42" t="s">
        <v>217</v>
      </c>
      <c r="T21" s="64">
        <v>12</v>
      </c>
      <c r="U21" s="50" t="s">
        <v>219</v>
      </c>
      <c r="V21" s="42" t="s">
        <v>218</v>
      </c>
      <c r="W21" s="171">
        <v>2</v>
      </c>
      <c r="X21" s="50">
        <v>1</v>
      </c>
      <c r="Y21" s="42" t="s">
        <v>217</v>
      </c>
      <c r="Z21" s="64">
        <v>12</v>
      </c>
      <c r="AA21" s="74">
        <v>2</v>
      </c>
      <c r="AB21" s="74" t="s">
        <v>218</v>
      </c>
      <c r="AC21" s="64">
        <v>59</v>
      </c>
      <c r="AD21" s="74">
        <v>6</v>
      </c>
      <c r="AE21" s="42" t="s">
        <v>217</v>
      </c>
      <c r="AF21" s="64">
        <v>12</v>
      </c>
      <c r="AG21" s="158">
        <v>2.3</v>
      </c>
      <c r="AH21" s="50" t="s">
        <v>220</v>
      </c>
      <c r="AI21" s="278">
        <v>10</v>
      </c>
      <c r="AJ21" s="275">
        <v>2</v>
      </c>
      <c r="AK21" s="74" t="s">
        <v>218</v>
      </c>
      <c r="AL21" s="158">
        <v>1.1</v>
      </c>
      <c r="AM21" s="50" t="s">
        <v>220</v>
      </c>
      <c r="AN21" s="278">
        <v>10</v>
      </c>
      <c r="AO21" s="276">
        <v>5</v>
      </c>
    </row>
    <row r="22" spans="1:41" ht="15" customHeight="1">
      <c r="A22" s="575"/>
      <c r="B22" s="172" t="s">
        <v>263</v>
      </c>
      <c r="C22" s="169"/>
      <c r="D22" s="170" t="s">
        <v>221</v>
      </c>
      <c r="E22" s="76">
        <v>1</v>
      </c>
      <c r="F22" s="50" t="s">
        <v>3</v>
      </c>
      <c r="G22" s="42" t="s">
        <v>217</v>
      </c>
      <c r="H22" s="64">
        <v>24</v>
      </c>
      <c r="I22" s="52">
        <v>7</v>
      </c>
      <c r="J22" s="52" t="s">
        <v>218</v>
      </c>
      <c r="K22" s="162">
        <v>7.7</v>
      </c>
      <c r="L22" s="50" t="s">
        <v>3</v>
      </c>
      <c r="M22" s="42" t="s">
        <v>217</v>
      </c>
      <c r="N22" s="64">
        <v>24</v>
      </c>
      <c r="O22" s="52">
        <v>8.5</v>
      </c>
      <c r="P22" s="74" t="s">
        <v>218</v>
      </c>
      <c r="Q22" s="64">
        <v>12</v>
      </c>
      <c r="R22" s="50" t="s">
        <v>3</v>
      </c>
      <c r="S22" s="42" t="s">
        <v>217</v>
      </c>
      <c r="T22" s="64">
        <v>24</v>
      </c>
      <c r="U22" s="173" t="s">
        <v>264</v>
      </c>
      <c r="V22" s="42" t="s">
        <v>218</v>
      </c>
      <c r="W22" s="64">
        <v>1.8</v>
      </c>
      <c r="X22" s="50" t="s">
        <v>3</v>
      </c>
      <c r="Y22" s="42" t="s">
        <v>217</v>
      </c>
      <c r="Z22" s="64">
        <v>24</v>
      </c>
      <c r="AA22" s="155" t="s">
        <v>265</v>
      </c>
      <c r="AB22" s="74" t="s">
        <v>218</v>
      </c>
      <c r="AC22" s="64">
        <v>7</v>
      </c>
      <c r="AD22" s="74">
        <v>6</v>
      </c>
      <c r="AE22" s="42" t="s">
        <v>217</v>
      </c>
      <c r="AF22" s="64">
        <v>24</v>
      </c>
      <c r="AG22" s="158">
        <v>2.3</v>
      </c>
      <c r="AH22" s="50" t="s">
        <v>220</v>
      </c>
      <c r="AI22" s="278">
        <v>10</v>
      </c>
      <c r="AJ22" s="275">
        <v>1</v>
      </c>
      <c r="AK22" s="74" t="s">
        <v>218</v>
      </c>
      <c r="AL22" s="158">
        <v>1.6</v>
      </c>
      <c r="AM22" s="50" t="s">
        <v>220</v>
      </c>
      <c r="AN22" s="278">
        <v>10</v>
      </c>
      <c r="AO22" s="276">
        <v>4</v>
      </c>
    </row>
    <row r="23" spans="1:41" ht="15" customHeight="1">
      <c r="A23" s="575"/>
      <c r="B23" s="172" t="s">
        <v>266</v>
      </c>
      <c r="C23" s="169"/>
      <c r="D23" s="170" t="s">
        <v>223</v>
      </c>
      <c r="E23" s="76">
        <v>1</v>
      </c>
      <c r="F23" s="50">
        <v>6</v>
      </c>
      <c r="G23" s="42" t="s">
        <v>217</v>
      </c>
      <c r="H23" s="64">
        <v>24</v>
      </c>
      <c r="I23" s="52">
        <v>7</v>
      </c>
      <c r="J23" s="52" t="s">
        <v>218</v>
      </c>
      <c r="K23" s="162">
        <v>9.3</v>
      </c>
      <c r="L23" s="50" t="s">
        <v>3</v>
      </c>
      <c r="M23" s="42" t="s">
        <v>217</v>
      </c>
      <c r="N23" s="64">
        <v>24</v>
      </c>
      <c r="O23" s="52">
        <v>7.3</v>
      </c>
      <c r="P23" s="74" t="s">
        <v>218</v>
      </c>
      <c r="Q23" s="64">
        <v>15</v>
      </c>
      <c r="R23" s="74">
        <v>21</v>
      </c>
      <c r="S23" s="42" t="s">
        <v>217</v>
      </c>
      <c r="T23" s="64">
        <v>24</v>
      </c>
      <c r="U23" s="158">
        <v>2.4</v>
      </c>
      <c r="V23" s="42" t="s">
        <v>218</v>
      </c>
      <c r="W23" s="64">
        <v>8.9</v>
      </c>
      <c r="X23" s="50">
        <v>2</v>
      </c>
      <c r="Y23" s="42" t="s">
        <v>217</v>
      </c>
      <c r="Z23" s="64">
        <v>24</v>
      </c>
      <c r="AA23" s="74">
        <v>5</v>
      </c>
      <c r="AB23" s="74" t="s">
        <v>218</v>
      </c>
      <c r="AC23" s="64">
        <v>28</v>
      </c>
      <c r="AD23" s="74">
        <v>19</v>
      </c>
      <c r="AE23" s="42" t="s">
        <v>217</v>
      </c>
      <c r="AF23" s="64">
        <v>24</v>
      </c>
      <c r="AG23" s="158">
        <v>2.3</v>
      </c>
      <c r="AH23" s="50" t="s">
        <v>220</v>
      </c>
      <c r="AI23" s="278">
        <v>10</v>
      </c>
      <c r="AJ23" s="275">
        <v>3</v>
      </c>
      <c r="AK23" s="74" t="s">
        <v>218</v>
      </c>
      <c r="AL23" s="158">
        <v>1.6</v>
      </c>
      <c r="AM23" s="50" t="s">
        <v>220</v>
      </c>
      <c r="AN23" s="278">
        <v>10</v>
      </c>
      <c r="AO23" s="276">
        <v>5</v>
      </c>
    </row>
    <row r="24" spans="1:41" ht="15" customHeight="1">
      <c r="A24" s="575"/>
      <c r="B24" s="558" t="s">
        <v>230</v>
      </c>
      <c r="C24" s="160"/>
      <c r="D24" s="161" t="s">
        <v>216</v>
      </c>
      <c r="E24" s="76">
        <v>1</v>
      </c>
      <c r="F24" s="50" t="s">
        <v>3</v>
      </c>
      <c r="G24" s="42" t="s">
        <v>217</v>
      </c>
      <c r="H24" s="64">
        <v>9</v>
      </c>
      <c r="I24" s="52">
        <v>7.4</v>
      </c>
      <c r="J24" s="52" t="s">
        <v>218</v>
      </c>
      <c r="K24" s="162">
        <v>7.8</v>
      </c>
      <c r="L24" s="50" t="s">
        <v>3</v>
      </c>
      <c r="M24" s="42" t="s">
        <v>217</v>
      </c>
      <c r="N24" s="64">
        <v>9</v>
      </c>
      <c r="O24" s="52">
        <v>8.7</v>
      </c>
      <c r="P24" s="74" t="s">
        <v>218</v>
      </c>
      <c r="Q24" s="64">
        <v>11</v>
      </c>
      <c r="R24" s="50" t="s">
        <v>3</v>
      </c>
      <c r="S24" s="42" t="s">
        <v>217</v>
      </c>
      <c r="T24" s="64">
        <v>9</v>
      </c>
      <c r="U24" s="50" t="s">
        <v>219</v>
      </c>
      <c r="V24" s="42" t="s">
        <v>218</v>
      </c>
      <c r="W24" s="64">
        <v>0.7</v>
      </c>
      <c r="X24" s="50">
        <v>1</v>
      </c>
      <c r="Y24" s="42" t="s">
        <v>217</v>
      </c>
      <c r="Z24" s="64">
        <v>9</v>
      </c>
      <c r="AA24" s="50">
        <v>1</v>
      </c>
      <c r="AB24" s="74" t="s">
        <v>218</v>
      </c>
      <c r="AC24" s="64">
        <v>29</v>
      </c>
      <c r="AD24" s="74">
        <v>7</v>
      </c>
      <c r="AE24" s="42" t="s">
        <v>217</v>
      </c>
      <c r="AF24" s="64">
        <v>9</v>
      </c>
      <c r="AG24" s="158">
        <v>1.3</v>
      </c>
      <c r="AH24" s="50" t="s">
        <v>220</v>
      </c>
      <c r="AI24" s="278">
        <v>10</v>
      </c>
      <c r="AJ24" s="275">
        <v>1</v>
      </c>
      <c r="AK24" s="74" t="s">
        <v>218</v>
      </c>
      <c r="AL24" s="158">
        <v>7.9</v>
      </c>
      <c r="AM24" s="50" t="s">
        <v>220</v>
      </c>
      <c r="AN24" s="278">
        <v>10</v>
      </c>
      <c r="AO24" s="276">
        <v>2</v>
      </c>
    </row>
    <row r="25" spans="1:41" ht="15" customHeight="1">
      <c r="A25" s="575"/>
      <c r="B25" s="559"/>
      <c r="C25" s="74"/>
      <c r="D25" s="154" t="s">
        <v>221</v>
      </c>
      <c r="E25" s="76">
        <v>2</v>
      </c>
      <c r="F25" s="50" t="s">
        <v>3</v>
      </c>
      <c r="G25" s="42" t="s">
        <v>217</v>
      </c>
      <c r="H25" s="64">
        <v>24</v>
      </c>
      <c r="I25" s="52">
        <v>7.2</v>
      </c>
      <c r="J25" s="52" t="s">
        <v>218</v>
      </c>
      <c r="K25" s="162">
        <v>8.1</v>
      </c>
      <c r="L25" s="50" t="s">
        <v>3</v>
      </c>
      <c r="M25" s="42" t="s">
        <v>217</v>
      </c>
      <c r="N25" s="64">
        <v>24</v>
      </c>
      <c r="O25" s="52">
        <v>9.2</v>
      </c>
      <c r="P25" s="74" t="s">
        <v>218</v>
      </c>
      <c r="Q25" s="64">
        <v>13</v>
      </c>
      <c r="R25" s="50" t="s">
        <v>3</v>
      </c>
      <c r="S25" s="42" t="s">
        <v>217</v>
      </c>
      <c r="T25" s="64">
        <v>24</v>
      </c>
      <c r="U25" s="50" t="s">
        <v>219</v>
      </c>
      <c r="V25" s="42" t="s">
        <v>218</v>
      </c>
      <c r="W25" s="162">
        <v>1.1</v>
      </c>
      <c r="X25" s="74">
        <v>1</v>
      </c>
      <c r="Y25" s="42" t="s">
        <v>217</v>
      </c>
      <c r="Z25" s="64">
        <v>24</v>
      </c>
      <c r="AA25" s="74">
        <v>3</v>
      </c>
      <c r="AB25" s="74" t="s">
        <v>218</v>
      </c>
      <c r="AC25" s="64">
        <v>130</v>
      </c>
      <c r="AD25" s="74">
        <v>10</v>
      </c>
      <c r="AE25" s="42" t="s">
        <v>217</v>
      </c>
      <c r="AF25" s="64">
        <v>24</v>
      </c>
      <c r="AG25" s="158">
        <v>4.9</v>
      </c>
      <c r="AH25" s="50" t="s">
        <v>220</v>
      </c>
      <c r="AI25" s="278">
        <v>10</v>
      </c>
      <c r="AJ25" s="275">
        <v>1</v>
      </c>
      <c r="AK25" s="74" t="s">
        <v>218</v>
      </c>
      <c r="AL25" s="158">
        <v>3.5</v>
      </c>
      <c r="AM25" s="50" t="s">
        <v>220</v>
      </c>
      <c r="AN25" s="278">
        <v>10</v>
      </c>
      <c r="AO25" s="276">
        <v>4</v>
      </c>
    </row>
    <row r="26" spans="1:41" ht="15" customHeight="1">
      <c r="A26" s="575"/>
      <c r="B26" s="566"/>
      <c r="C26" s="166"/>
      <c r="D26" s="167" t="s">
        <v>223</v>
      </c>
      <c r="E26" s="76">
        <v>1</v>
      </c>
      <c r="F26" s="50" t="s">
        <v>3</v>
      </c>
      <c r="G26" s="42" t="s">
        <v>217</v>
      </c>
      <c r="H26" s="64">
        <v>12</v>
      </c>
      <c r="I26" s="52">
        <v>6.9</v>
      </c>
      <c r="J26" s="52" t="s">
        <v>218</v>
      </c>
      <c r="K26" s="162">
        <v>8</v>
      </c>
      <c r="L26" s="50" t="s">
        <v>3</v>
      </c>
      <c r="M26" s="42" t="s">
        <v>217</v>
      </c>
      <c r="N26" s="64">
        <v>12</v>
      </c>
      <c r="O26" s="52">
        <v>8.6</v>
      </c>
      <c r="P26" s="74" t="s">
        <v>218</v>
      </c>
      <c r="Q26" s="64">
        <v>12</v>
      </c>
      <c r="R26" s="50" t="s">
        <v>3</v>
      </c>
      <c r="S26" s="42" t="s">
        <v>217</v>
      </c>
      <c r="T26" s="64">
        <v>12</v>
      </c>
      <c r="U26" s="50" t="s">
        <v>219</v>
      </c>
      <c r="V26" s="42" t="s">
        <v>218</v>
      </c>
      <c r="W26" s="162">
        <v>2.4</v>
      </c>
      <c r="X26" s="50" t="s">
        <v>3</v>
      </c>
      <c r="Y26" s="42" t="s">
        <v>217</v>
      </c>
      <c r="Z26" s="64">
        <v>12</v>
      </c>
      <c r="AA26" s="74">
        <v>3</v>
      </c>
      <c r="AB26" s="74" t="s">
        <v>218</v>
      </c>
      <c r="AC26" s="64">
        <v>18</v>
      </c>
      <c r="AD26" s="50">
        <v>5</v>
      </c>
      <c r="AE26" s="42" t="s">
        <v>217</v>
      </c>
      <c r="AF26" s="64">
        <v>12</v>
      </c>
      <c r="AG26" s="158">
        <v>1.3</v>
      </c>
      <c r="AH26" s="50" t="s">
        <v>220</v>
      </c>
      <c r="AI26" s="278">
        <v>10</v>
      </c>
      <c r="AJ26" s="275">
        <v>2</v>
      </c>
      <c r="AK26" s="74" t="s">
        <v>218</v>
      </c>
      <c r="AL26" s="158">
        <v>3.5</v>
      </c>
      <c r="AM26" s="50" t="s">
        <v>220</v>
      </c>
      <c r="AN26" s="278">
        <v>10</v>
      </c>
      <c r="AO26" s="276">
        <v>4</v>
      </c>
    </row>
    <row r="27" spans="1:41" ht="15" customHeight="1">
      <c r="A27" s="575"/>
      <c r="B27" s="559" t="s">
        <v>231</v>
      </c>
      <c r="C27" s="74"/>
      <c r="D27" s="154" t="s">
        <v>216</v>
      </c>
      <c r="E27" s="76">
        <v>1</v>
      </c>
      <c r="F27" s="50" t="s">
        <v>3</v>
      </c>
      <c r="G27" s="42" t="s">
        <v>217</v>
      </c>
      <c r="H27" s="64">
        <v>9</v>
      </c>
      <c r="I27" s="52">
        <v>7.7</v>
      </c>
      <c r="J27" s="52" t="s">
        <v>218</v>
      </c>
      <c r="K27" s="162">
        <v>7.9</v>
      </c>
      <c r="L27" s="50" t="s">
        <v>3</v>
      </c>
      <c r="M27" s="42" t="s">
        <v>217</v>
      </c>
      <c r="N27" s="64">
        <v>9</v>
      </c>
      <c r="O27" s="52">
        <v>8.6</v>
      </c>
      <c r="P27" s="74" t="s">
        <v>218</v>
      </c>
      <c r="Q27" s="64">
        <v>11</v>
      </c>
      <c r="R27" s="50" t="s">
        <v>3</v>
      </c>
      <c r="S27" s="42" t="s">
        <v>217</v>
      </c>
      <c r="T27" s="64">
        <v>9</v>
      </c>
      <c r="U27" s="50" t="s">
        <v>219</v>
      </c>
      <c r="V27" s="42" t="s">
        <v>218</v>
      </c>
      <c r="W27" s="64">
        <v>0.7</v>
      </c>
      <c r="X27" s="50" t="s">
        <v>3</v>
      </c>
      <c r="Y27" s="42" t="s">
        <v>217</v>
      </c>
      <c r="Z27" s="64">
        <v>9</v>
      </c>
      <c r="AA27" s="50">
        <v>1</v>
      </c>
      <c r="AB27" s="74" t="s">
        <v>218</v>
      </c>
      <c r="AC27" s="64">
        <v>21</v>
      </c>
      <c r="AD27" s="74">
        <v>6</v>
      </c>
      <c r="AE27" s="42" t="s">
        <v>217</v>
      </c>
      <c r="AF27" s="64">
        <v>9</v>
      </c>
      <c r="AG27" s="158">
        <v>2.3</v>
      </c>
      <c r="AH27" s="50" t="s">
        <v>220</v>
      </c>
      <c r="AI27" s="278">
        <v>10</v>
      </c>
      <c r="AJ27" s="275">
        <v>1</v>
      </c>
      <c r="AK27" s="74" t="s">
        <v>218</v>
      </c>
      <c r="AL27" s="158">
        <v>7</v>
      </c>
      <c r="AM27" s="50" t="s">
        <v>220</v>
      </c>
      <c r="AN27" s="278">
        <v>10</v>
      </c>
      <c r="AO27" s="276">
        <v>3</v>
      </c>
    </row>
    <row r="28" spans="1:41" ht="15" customHeight="1">
      <c r="A28" s="575"/>
      <c r="B28" s="559"/>
      <c r="C28" s="74"/>
      <c r="D28" s="154" t="s">
        <v>221</v>
      </c>
      <c r="E28" s="76">
        <v>1</v>
      </c>
      <c r="F28" s="50" t="s">
        <v>3</v>
      </c>
      <c r="G28" s="42" t="s">
        <v>217</v>
      </c>
      <c r="H28" s="64">
        <v>9</v>
      </c>
      <c r="I28" s="52">
        <v>7.5</v>
      </c>
      <c r="J28" s="52" t="s">
        <v>218</v>
      </c>
      <c r="K28" s="162">
        <v>8.1</v>
      </c>
      <c r="L28" s="50" t="s">
        <v>3</v>
      </c>
      <c r="M28" s="42" t="s">
        <v>217</v>
      </c>
      <c r="N28" s="64">
        <v>9</v>
      </c>
      <c r="O28" s="52">
        <v>8.6</v>
      </c>
      <c r="P28" s="74" t="s">
        <v>218</v>
      </c>
      <c r="Q28" s="64">
        <v>11</v>
      </c>
      <c r="R28" s="50" t="s">
        <v>3</v>
      </c>
      <c r="S28" s="42" t="s">
        <v>217</v>
      </c>
      <c r="T28" s="64">
        <v>9</v>
      </c>
      <c r="U28" s="50" t="s">
        <v>219</v>
      </c>
      <c r="V28" s="42" t="s">
        <v>218</v>
      </c>
      <c r="W28" s="162">
        <v>0.9</v>
      </c>
      <c r="X28" s="50">
        <v>2</v>
      </c>
      <c r="Y28" s="42" t="s">
        <v>217</v>
      </c>
      <c r="Z28" s="64">
        <v>9</v>
      </c>
      <c r="AA28" s="50">
        <v>1</v>
      </c>
      <c r="AB28" s="74" t="s">
        <v>218</v>
      </c>
      <c r="AC28" s="64">
        <v>68</v>
      </c>
      <c r="AD28" s="74">
        <v>7</v>
      </c>
      <c r="AE28" s="42" t="s">
        <v>217</v>
      </c>
      <c r="AF28" s="64">
        <v>9</v>
      </c>
      <c r="AG28" s="158">
        <v>1.3</v>
      </c>
      <c r="AH28" s="50" t="s">
        <v>220</v>
      </c>
      <c r="AI28" s="278">
        <v>10</v>
      </c>
      <c r="AJ28" s="275">
        <v>2</v>
      </c>
      <c r="AK28" s="74" t="s">
        <v>218</v>
      </c>
      <c r="AL28" s="158">
        <v>3.5</v>
      </c>
      <c r="AM28" s="50" t="s">
        <v>220</v>
      </c>
      <c r="AN28" s="278">
        <v>10</v>
      </c>
      <c r="AO28" s="276">
        <v>4</v>
      </c>
    </row>
    <row r="29" spans="1:41" ht="15" customHeight="1">
      <c r="A29" s="575"/>
      <c r="B29" s="558" t="s">
        <v>232</v>
      </c>
      <c r="C29" s="160"/>
      <c r="D29" s="161" t="s">
        <v>216</v>
      </c>
      <c r="E29" s="76">
        <v>1</v>
      </c>
      <c r="F29" s="50" t="s">
        <v>3</v>
      </c>
      <c r="G29" s="42" t="s">
        <v>217</v>
      </c>
      <c r="H29" s="64">
        <v>9</v>
      </c>
      <c r="I29" s="52">
        <v>7.2</v>
      </c>
      <c r="J29" s="52" t="s">
        <v>218</v>
      </c>
      <c r="K29" s="162">
        <v>7.8</v>
      </c>
      <c r="L29" s="50" t="s">
        <v>3</v>
      </c>
      <c r="M29" s="42" t="s">
        <v>217</v>
      </c>
      <c r="N29" s="64">
        <v>9</v>
      </c>
      <c r="O29" s="52">
        <v>8.9</v>
      </c>
      <c r="P29" s="74" t="s">
        <v>218</v>
      </c>
      <c r="Q29" s="64">
        <v>11</v>
      </c>
      <c r="R29" s="50" t="s">
        <v>3</v>
      </c>
      <c r="S29" s="42" t="s">
        <v>217</v>
      </c>
      <c r="T29" s="64">
        <v>9</v>
      </c>
      <c r="U29" s="50" t="s">
        <v>219</v>
      </c>
      <c r="V29" s="42" t="s">
        <v>218</v>
      </c>
      <c r="W29" s="64">
        <v>0.7</v>
      </c>
      <c r="X29" s="50" t="s">
        <v>3</v>
      </c>
      <c r="Y29" s="42" t="s">
        <v>217</v>
      </c>
      <c r="Z29" s="64">
        <v>9</v>
      </c>
      <c r="AA29" s="50" t="s">
        <v>233</v>
      </c>
      <c r="AB29" s="74" t="s">
        <v>218</v>
      </c>
      <c r="AC29" s="64">
        <v>6</v>
      </c>
      <c r="AD29" s="74">
        <v>7</v>
      </c>
      <c r="AE29" s="42" t="s">
        <v>217</v>
      </c>
      <c r="AF29" s="64">
        <v>9</v>
      </c>
      <c r="AG29" s="158">
        <v>2</v>
      </c>
      <c r="AH29" s="50" t="s">
        <v>220</v>
      </c>
      <c r="AI29" s="278">
        <v>10</v>
      </c>
      <c r="AJ29" s="275">
        <v>0</v>
      </c>
      <c r="AK29" s="74" t="s">
        <v>218</v>
      </c>
      <c r="AL29" s="158">
        <v>4.9</v>
      </c>
      <c r="AM29" s="50" t="s">
        <v>220</v>
      </c>
      <c r="AN29" s="278">
        <v>10</v>
      </c>
      <c r="AO29" s="276">
        <v>3</v>
      </c>
    </row>
    <row r="30" spans="1:41" ht="15" customHeight="1">
      <c r="A30" s="575"/>
      <c r="B30" s="566"/>
      <c r="C30" s="166"/>
      <c r="D30" s="167" t="s">
        <v>221</v>
      </c>
      <c r="E30" s="76">
        <v>1</v>
      </c>
      <c r="F30" s="50" t="s">
        <v>3</v>
      </c>
      <c r="G30" s="42" t="s">
        <v>217</v>
      </c>
      <c r="H30" s="64">
        <v>9</v>
      </c>
      <c r="I30" s="52">
        <v>7.2</v>
      </c>
      <c r="J30" s="52" t="s">
        <v>218</v>
      </c>
      <c r="K30" s="162">
        <v>7.6</v>
      </c>
      <c r="L30" s="50" t="s">
        <v>3</v>
      </c>
      <c r="M30" s="42" t="s">
        <v>217</v>
      </c>
      <c r="N30" s="64">
        <v>9</v>
      </c>
      <c r="O30" s="52">
        <v>8.5</v>
      </c>
      <c r="P30" s="74" t="s">
        <v>218</v>
      </c>
      <c r="Q30" s="64">
        <v>10</v>
      </c>
      <c r="R30" s="50" t="s">
        <v>3</v>
      </c>
      <c r="S30" s="42" t="s">
        <v>217</v>
      </c>
      <c r="T30" s="64">
        <v>9</v>
      </c>
      <c r="U30" s="50" t="s">
        <v>219</v>
      </c>
      <c r="V30" s="42" t="s">
        <v>218</v>
      </c>
      <c r="W30" s="162">
        <v>0.8</v>
      </c>
      <c r="X30" s="50" t="s">
        <v>3</v>
      </c>
      <c r="Y30" s="42" t="s">
        <v>217</v>
      </c>
      <c r="Z30" s="64">
        <v>9</v>
      </c>
      <c r="AA30" s="50">
        <v>2</v>
      </c>
      <c r="AB30" s="74" t="s">
        <v>218</v>
      </c>
      <c r="AC30" s="64">
        <v>8</v>
      </c>
      <c r="AD30" s="74">
        <v>7</v>
      </c>
      <c r="AE30" s="42" t="s">
        <v>217</v>
      </c>
      <c r="AF30" s="64">
        <v>9</v>
      </c>
      <c r="AG30" s="158">
        <v>7.9</v>
      </c>
      <c r="AH30" s="50" t="s">
        <v>220</v>
      </c>
      <c r="AI30" s="278">
        <v>10</v>
      </c>
      <c r="AJ30" s="275">
        <v>1</v>
      </c>
      <c r="AK30" s="74" t="s">
        <v>218</v>
      </c>
      <c r="AL30" s="158">
        <v>9.2</v>
      </c>
      <c r="AM30" s="50" t="s">
        <v>220</v>
      </c>
      <c r="AN30" s="278">
        <v>10</v>
      </c>
      <c r="AO30" s="276">
        <v>3</v>
      </c>
    </row>
    <row r="31" spans="1:41" ht="15" customHeight="1">
      <c r="A31" s="575"/>
      <c r="B31" s="558" t="s">
        <v>267</v>
      </c>
      <c r="C31" s="74"/>
      <c r="D31" s="154" t="s">
        <v>221</v>
      </c>
      <c r="E31" s="76">
        <v>1</v>
      </c>
      <c r="F31" s="50" t="s">
        <v>3</v>
      </c>
      <c r="G31" s="42" t="s">
        <v>217</v>
      </c>
      <c r="H31" s="64">
        <v>24</v>
      </c>
      <c r="I31" s="52">
        <v>7</v>
      </c>
      <c r="J31" s="52" t="s">
        <v>218</v>
      </c>
      <c r="K31" s="162">
        <v>8.2</v>
      </c>
      <c r="L31" s="50" t="s">
        <v>3</v>
      </c>
      <c r="M31" s="42" t="s">
        <v>217</v>
      </c>
      <c r="N31" s="64">
        <v>24</v>
      </c>
      <c r="O31" s="52">
        <v>8.8</v>
      </c>
      <c r="P31" s="74" t="s">
        <v>218</v>
      </c>
      <c r="Q31" s="64">
        <v>13</v>
      </c>
      <c r="R31" s="50" t="s">
        <v>3</v>
      </c>
      <c r="S31" s="42" t="s">
        <v>217</v>
      </c>
      <c r="T31" s="64">
        <v>24</v>
      </c>
      <c r="U31" s="50" t="s">
        <v>219</v>
      </c>
      <c r="V31" s="42" t="s">
        <v>218</v>
      </c>
      <c r="W31" s="64">
        <v>1.5</v>
      </c>
      <c r="X31" s="50" t="s">
        <v>3</v>
      </c>
      <c r="Y31" s="42" t="s">
        <v>217</v>
      </c>
      <c r="Z31" s="64">
        <v>24</v>
      </c>
      <c r="AA31" s="50" t="s">
        <v>233</v>
      </c>
      <c r="AB31" s="74" t="s">
        <v>218</v>
      </c>
      <c r="AC31" s="64">
        <v>18</v>
      </c>
      <c r="AD31" s="74">
        <v>20</v>
      </c>
      <c r="AE31" s="42" t="s">
        <v>217</v>
      </c>
      <c r="AF31" s="64">
        <v>24</v>
      </c>
      <c r="AG31" s="158">
        <v>2.3</v>
      </c>
      <c r="AH31" s="50" t="s">
        <v>220</v>
      </c>
      <c r="AI31" s="278">
        <v>10</v>
      </c>
      <c r="AJ31" s="275">
        <v>2</v>
      </c>
      <c r="AK31" s="74" t="s">
        <v>218</v>
      </c>
      <c r="AL31" s="158">
        <v>3.3</v>
      </c>
      <c r="AM31" s="50" t="s">
        <v>220</v>
      </c>
      <c r="AN31" s="278">
        <v>10</v>
      </c>
      <c r="AO31" s="276">
        <v>4</v>
      </c>
    </row>
    <row r="32" spans="1:41" ht="15" customHeight="1">
      <c r="A32" s="575"/>
      <c r="B32" s="559"/>
      <c r="C32" s="74"/>
      <c r="D32" s="154" t="s">
        <v>223</v>
      </c>
      <c r="E32" s="76">
        <v>1</v>
      </c>
      <c r="F32" s="50" t="s">
        <v>3</v>
      </c>
      <c r="G32" s="42" t="s">
        <v>217</v>
      </c>
      <c r="H32" s="64">
        <v>24</v>
      </c>
      <c r="I32" s="52">
        <v>7.1</v>
      </c>
      <c r="J32" s="52" t="s">
        <v>218</v>
      </c>
      <c r="K32" s="162">
        <v>8.5</v>
      </c>
      <c r="L32" s="50" t="s">
        <v>3</v>
      </c>
      <c r="M32" s="42" t="s">
        <v>217</v>
      </c>
      <c r="N32" s="64">
        <v>24</v>
      </c>
      <c r="O32" s="52">
        <v>9.5</v>
      </c>
      <c r="P32" s="74" t="s">
        <v>218</v>
      </c>
      <c r="Q32" s="64">
        <v>13</v>
      </c>
      <c r="R32" s="50" t="s">
        <v>3</v>
      </c>
      <c r="S32" s="42" t="s">
        <v>217</v>
      </c>
      <c r="T32" s="64">
        <v>24</v>
      </c>
      <c r="U32" s="50" t="s">
        <v>219</v>
      </c>
      <c r="V32" s="42" t="s">
        <v>218</v>
      </c>
      <c r="W32" s="162">
        <v>1.7</v>
      </c>
      <c r="X32" s="50" t="s">
        <v>3</v>
      </c>
      <c r="Y32" s="42" t="s">
        <v>217</v>
      </c>
      <c r="Z32" s="64">
        <v>24</v>
      </c>
      <c r="AA32" s="50" t="s">
        <v>233</v>
      </c>
      <c r="AB32" s="74" t="s">
        <v>218</v>
      </c>
      <c r="AC32" s="64">
        <v>17</v>
      </c>
      <c r="AD32" s="50">
        <v>13</v>
      </c>
      <c r="AE32" s="42" t="s">
        <v>217</v>
      </c>
      <c r="AF32" s="64">
        <v>24</v>
      </c>
      <c r="AG32" s="158">
        <v>7</v>
      </c>
      <c r="AH32" s="50" t="s">
        <v>220</v>
      </c>
      <c r="AI32" s="278">
        <v>10</v>
      </c>
      <c r="AJ32" s="275">
        <v>2</v>
      </c>
      <c r="AK32" s="74" t="s">
        <v>218</v>
      </c>
      <c r="AL32" s="158">
        <v>3.3</v>
      </c>
      <c r="AM32" s="50" t="s">
        <v>220</v>
      </c>
      <c r="AN32" s="278">
        <v>10</v>
      </c>
      <c r="AO32" s="276">
        <v>5</v>
      </c>
    </row>
    <row r="33" spans="1:41" ht="15" customHeight="1">
      <c r="A33" s="575"/>
      <c r="B33" s="566"/>
      <c r="C33" s="74"/>
      <c r="D33" s="154" t="s">
        <v>225</v>
      </c>
      <c r="E33" s="76">
        <v>1</v>
      </c>
      <c r="F33" s="50" t="s">
        <v>3</v>
      </c>
      <c r="G33" s="42" t="s">
        <v>217</v>
      </c>
      <c r="H33" s="64">
        <v>24</v>
      </c>
      <c r="I33" s="52">
        <v>7.1</v>
      </c>
      <c r="J33" s="52" t="s">
        <v>218</v>
      </c>
      <c r="K33" s="162">
        <v>7.6</v>
      </c>
      <c r="L33" s="50" t="s">
        <v>3</v>
      </c>
      <c r="M33" s="42" t="s">
        <v>217</v>
      </c>
      <c r="N33" s="64">
        <v>24</v>
      </c>
      <c r="O33" s="52">
        <v>7.3</v>
      </c>
      <c r="P33" s="74" t="s">
        <v>218</v>
      </c>
      <c r="Q33" s="64">
        <v>12</v>
      </c>
      <c r="R33" s="50" t="s">
        <v>3</v>
      </c>
      <c r="S33" s="42" t="s">
        <v>217</v>
      </c>
      <c r="T33" s="64">
        <v>24</v>
      </c>
      <c r="U33" s="158">
        <v>0.5</v>
      </c>
      <c r="V33" s="42" t="s">
        <v>218</v>
      </c>
      <c r="W33" s="64">
        <v>5.2</v>
      </c>
      <c r="X33" s="50" t="s">
        <v>3</v>
      </c>
      <c r="Y33" s="42" t="s">
        <v>217</v>
      </c>
      <c r="Z33" s="64">
        <v>24</v>
      </c>
      <c r="AA33" s="74">
        <v>2</v>
      </c>
      <c r="AB33" s="74" t="s">
        <v>218</v>
      </c>
      <c r="AC33" s="64">
        <v>17</v>
      </c>
      <c r="AD33" s="50" t="s">
        <v>3</v>
      </c>
      <c r="AE33" s="42" t="s">
        <v>217</v>
      </c>
      <c r="AF33" s="64">
        <v>24</v>
      </c>
      <c r="AG33" s="158">
        <v>7.9</v>
      </c>
      <c r="AH33" s="50" t="s">
        <v>220</v>
      </c>
      <c r="AI33" s="278">
        <v>10</v>
      </c>
      <c r="AJ33" s="275">
        <v>2</v>
      </c>
      <c r="AK33" s="74" t="s">
        <v>218</v>
      </c>
      <c r="AL33" s="158">
        <v>1.3</v>
      </c>
      <c r="AM33" s="50" t="s">
        <v>220</v>
      </c>
      <c r="AN33" s="278">
        <v>10</v>
      </c>
      <c r="AO33" s="276">
        <v>6</v>
      </c>
    </row>
    <row r="34" spans="1:41" ht="15" customHeight="1">
      <c r="A34" s="575"/>
      <c r="B34" s="172" t="s">
        <v>279</v>
      </c>
      <c r="C34" s="169"/>
      <c r="D34" s="271" t="s">
        <v>462</v>
      </c>
      <c r="E34" s="76">
        <v>1</v>
      </c>
      <c r="F34" s="50" t="s">
        <v>3</v>
      </c>
      <c r="G34" s="42" t="s">
        <v>217</v>
      </c>
      <c r="H34" s="64">
        <v>24</v>
      </c>
      <c r="I34" s="52">
        <v>7.2</v>
      </c>
      <c r="J34" s="52" t="s">
        <v>218</v>
      </c>
      <c r="K34" s="162">
        <v>7.9</v>
      </c>
      <c r="L34" s="50" t="s">
        <v>3</v>
      </c>
      <c r="M34" s="42" t="s">
        <v>217</v>
      </c>
      <c r="N34" s="64">
        <v>24</v>
      </c>
      <c r="O34" s="52">
        <v>8.1</v>
      </c>
      <c r="P34" s="74" t="s">
        <v>218</v>
      </c>
      <c r="Q34" s="64">
        <v>12</v>
      </c>
      <c r="R34" s="50" t="s">
        <v>3</v>
      </c>
      <c r="S34" s="42" t="s">
        <v>217</v>
      </c>
      <c r="T34" s="64">
        <v>24</v>
      </c>
      <c r="U34" s="158">
        <v>0.5</v>
      </c>
      <c r="V34" s="42" t="s">
        <v>218</v>
      </c>
      <c r="W34" s="64">
        <v>7.3</v>
      </c>
      <c r="X34" s="50" t="s">
        <v>3</v>
      </c>
      <c r="Y34" s="42" t="s">
        <v>217</v>
      </c>
      <c r="Z34" s="64">
        <v>24</v>
      </c>
      <c r="AA34" s="50">
        <v>2</v>
      </c>
      <c r="AB34" s="74" t="s">
        <v>218</v>
      </c>
      <c r="AC34" s="64">
        <v>25</v>
      </c>
      <c r="AD34" s="50" t="s">
        <v>3</v>
      </c>
      <c r="AE34" s="42" t="s">
        <v>217</v>
      </c>
      <c r="AF34" s="64">
        <v>24</v>
      </c>
      <c r="AG34" s="158">
        <v>3.3</v>
      </c>
      <c r="AH34" s="50" t="s">
        <v>220</v>
      </c>
      <c r="AI34" s="278">
        <v>10</v>
      </c>
      <c r="AJ34" s="275">
        <v>3</v>
      </c>
      <c r="AK34" s="74" t="s">
        <v>218</v>
      </c>
      <c r="AL34" s="158">
        <v>7.9</v>
      </c>
      <c r="AM34" s="50" t="s">
        <v>220</v>
      </c>
      <c r="AN34" s="278">
        <v>10</v>
      </c>
      <c r="AO34" s="276">
        <v>5</v>
      </c>
    </row>
    <row r="35" spans="1:41" ht="15" customHeight="1">
      <c r="A35" s="575"/>
      <c r="B35" s="559" t="s">
        <v>234</v>
      </c>
      <c r="C35" s="74"/>
      <c r="D35" s="154" t="s">
        <v>221</v>
      </c>
      <c r="E35" s="76">
        <v>2</v>
      </c>
      <c r="F35" s="74">
        <v>1</v>
      </c>
      <c r="G35" s="42" t="s">
        <v>217</v>
      </c>
      <c r="H35" s="64">
        <v>48</v>
      </c>
      <c r="I35" s="52">
        <v>7.1</v>
      </c>
      <c r="J35" s="52" t="s">
        <v>218</v>
      </c>
      <c r="K35" s="162">
        <v>8.7</v>
      </c>
      <c r="L35" s="50" t="s">
        <v>3</v>
      </c>
      <c r="M35" s="42" t="s">
        <v>217</v>
      </c>
      <c r="N35" s="64">
        <v>48</v>
      </c>
      <c r="O35" s="52">
        <v>9</v>
      </c>
      <c r="P35" s="74" t="s">
        <v>218</v>
      </c>
      <c r="Q35" s="64">
        <v>13</v>
      </c>
      <c r="R35" s="50">
        <v>2</v>
      </c>
      <c r="S35" s="42" t="s">
        <v>217</v>
      </c>
      <c r="T35" s="64">
        <v>48</v>
      </c>
      <c r="U35" s="50" t="s">
        <v>219</v>
      </c>
      <c r="V35" s="42" t="s">
        <v>218</v>
      </c>
      <c r="W35" s="162">
        <v>2.5</v>
      </c>
      <c r="X35" s="50">
        <v>1</v>
      </c>
      <c r="Y35" s="42" t="s">
        <v>217</v>
      </c>
      <c r="Z35" s="64">
        <v>48</v>
      </c>
      <c r="AA35" s="155" t="s">
        <v>268</v>
      </c>
      <c r="AB35" s="74" t="s">
        <v>218</v>
      </c>
      <c r="AC35" s="64">
        <v>26</v>
      </c>
      <c r="AD35" s="74">
        <v>44</v>
      </c>
      <c r="AE35" s="42" t="s">
        <v>217</v>
      </c>
      <c r="AF35" s="64">
        <v>48</v>
      </c>
      <c r="AG35" s="158">
        <v>4.9</v>
      </c>
      <c r="AH35" s="50" t="s">
        <v>220</v>
      </c>
      <c r="AI35" s="278">
        <v>10</v>
      </c>
      <c r="AJ35" s="275">
        <v>2</v>
      </c>
      <c r="AK35" s="74" t="s">
        <v>218</v>
      </c>
      <c r="AL35" s="158">
        <v>3.3</v>
      </c>
      <c r="AM35" s="50" t="s">
        <v>220</v>
      </c>
      <c r="AN35" s="278">
        <v>10</v>
      </c>
      <c r="AO35" s="276">
        <v>5</v>
      </c>
    </row>
    <row r="36" spans="1:41" ht="15" customHeight="1">
      <c r="A36" s="575"/>
      <c r="B36" s="559"/>
      <c r="C36" s="74"/>
      <c r="D36" s="154" t="s">
        <v>223</v>
      </c>
      <c r="E36" s="76">
        <v>1</v>
      </c>
      <c r="F36" s="50" t="s">
        <v>3</v>
      </c>
      <c r="G36" s="42" t="s">
        <v>217</v>
      </c>
      <c r="H36" s="64">
        <v>24</v>
      </c>
      <c r="I36" s="52">
        <v>7.2</v>
      </c>
      <c r="J36" s="52" t="s">
        <v>218</v>
      </c>
      <c r="K36" s="162">
        <v>7.6</v>
      </c>
      <c r="L36" s="50" t="s">
        <v>3</v>
      </c>
      <c r="M36" s="42" t="s">
        <v>217</v>
      </c>
      <c r="N36" s="64">
        <v>24</v>
      </c>
      <c r="O36" s="52">
        <v>6.9</v>
      </c>
      <c r="P36" s="74" t="s">
        <v>218</v>
      </c>
      <c r="Q36" s="64">
        <v>12</v>
      </c>
      <c r="R36" s="74">
        <v>8</v>
      </c>
      <c r="S36" s="42" t="s">
        <v>217</v>
      </c>
      <c r="T36" s="64">
        <v>24</v>
      </c>
      <c r="U36" s="158">
        <v>1.1</v>
      </c>
      <c r="V36" s="42" t="s">
        <v>218</v>
      </c>
      <c r="W36" s="64">
        <v>5.1</v>
      </c>
      <c r="X36" s="50" t="s">
        <v>3</v>
      </c>
      <c r="Y36" s="42" t="s">
        <v>217</v>
      </c>
      <c r="Z36" s="64">
        <v>24</v>
      </c>
      <c r="AA36" s="50">
        <v>1</v>
      </c>
      <c r="AB36" s="74" t="s">
        <v>218</v>
      </c>
      <c r="AC36" s="64">
        <v>17</v>
      </c>
      <c r="AD36" s="74">
        <v>17</v>
      </c>
      <c r="AE36" s="42" t="s">
        <v>217</v>
      </c>
      <c r="AF36" s="64">
        <v>24</v>
      </c>
      <c r="AG36" s="158">
        <v>1.3</v>
      </c>
      <c r="AH36" s="50" t="s">
        <v>220</v>
      </c>
      <c r="AI36" s="278">
        <v>10</v>
      </c>
      <c r="AJ36" s="275">
        <v>2</v>
      </c>
      <c r="AK36" s="74" t="s">
        <v>218</v>
      </c>
      <c r="AL36" s="158">
        <v>3.3</v>
      </c>
      <c r="AM36" s="50" t="s">
        <v>220</v>
      </c>
      <c r="AN36" s="278">
        <v>10</v>
      </c>
      <c r="AO36" s="276">
        <v>5</v>
      </c>
    </row>
    <row r="37" spans="1:41" ht="15" customHeight="1">
      <c r="A37" s="575"/>
      <c r="B37" s="168" t="s">
        <v>235</v>
      </c>
      <c r="C37" s="169"/>
      <c r="D37" s="170" t="s">
        <v>224</v>
      </c>
      <c r="E37" s="76">
        <v>1</v>
      </c>
      <c r="F37" s="50" t="s">
        <v>3</v>
      </c>
      <c r="G37" s="42" t="s">
        <v>217</v>
      </c>
      <c r="H37" s="64">
        <v>24</v>
      </c>
      <c r="I37" s="52">
        <v>7.1</v>
      </c>
      <c r="J37" s="52" t="s">
        <v>218</v>
      </c>
      <c r="K37" s="162">
        <v>8.5</v>
      </c>
      <c r="L37" s="50" t="s">
        <v>3</v>
      </c>
      <c r="M37" s="42" t="s">
        <v>217</v>
      </c>
      <c r="N37" s="64">
        <v>24</v>
      </c>
      <c r="O37" s="52">
        <v>6</v>
      </c>
      <c r="P37" s="74" t="s">
        <v>218</v>
      </c>
      <c r="Q37" s="64">
        <v>13</v>
      </c>
      <c r="R37" s="50">
        <v>1</v>
      </c>
      <c r="S37" s="42" t="s">
        <v>217</v>
      </c>
      <c r="T37" s="64">
        <v>24</v>
      </c>
      <c r="U37" s="158">
        <v>0.9</v>
      </c>
      <c r="V37" s="42" t="s">
        <v>218</v>
      </c>
      <c r="W37" s="164">
        <v>5.9</v>
      </c>
      <c r="X37" s="50" t="s">
        <v>3</v>
      </c>
      <c r="Y37" s="42" t="s">
        <v>217</v>
      </c>
      <c r="Z37" s="64">
        <v>24</v>
      </c>
      <c r="AA37" s="50">
        <v>8</v>
      </c>
      <c r="AB37" s="74" t="s">
        <v>218</v>
      </c>
      <c r="AC37" s="64">
        <v>50</v>
      </c>
      <c r="AD37" s="50" t="s">
        <v>3</v>
      </c>
      <c r="AE37" s="42" t="s">
        <v>217</v>
      </c>
      <c r="AF37" s="64">
        <v>24</v>
      </c>
      <c r="AG37" s="158">
        <v>1.7</v>
      </c>
      <c r="AH37" s="50" t="s">
        <v>220</v>
      </c>
      <c r="AI37" s="278">
        <v>10</v>
      </c>
      <c r="AJ37" s="275">
        <v>2</v>
      </c>
      <c r="AK37" s="74" t="s">
        <v>218</v>
      </c>
      <c r="AL37" s="158">
        <v>1.3</v>
      </c>
      <c r="AM37" s="50" t="s">
        <v>220</v>
      </c>
      <c r="AN37" s="278">
        <v>10</v>
      </c>
      <c r="AO37" s="276">
        <v>5</v>
      </c>
    </row>
    <row r="38" spans="1:41" ht="15" customHeight="1">
      <c r="A38" s="575"/>
      <c r="B38" s="559" t="s">
        <v>236</v>
      </c>
      <c r="C38" s="74"/>
      <c r="D38" s="154" t="s">
        <v>221</v>
      </c>
      <c r="E38" s="76">
        <v>1</v>
      </c>
      <c r="F38" s="50" t="s">
        <v>3</v>
      </c>
      <c r="G38" s="42" t="s">
        <v>217</v>
      </c>
      <c r="H38" s="64">
        <v>12</v>
      </c>
      <c r="I38" s="52">
        <v>7</v>
      </c>
      <c r="J38" s="52" t="s">
        <v>218</v>
      </c>
      <c r="K38" s="162">
        <v>7.6</v>
      </c>
      <c r="L38" s="50" t="s">
        <v>3</v>
      </c>
      <c r="M38" s="42" t="s">
        <v>217</v>
      </c>
      <c r="N38" s="64">
        <v>12</v>
      </c>
      <c r="O38" s="52">
        <v>8.3</v>
      </c>
      <c r="P38" s="74" t="s">
        <v>218</v>
      </c>
      <c r="Q38" s="64">
        <v>12</v>
      </c>
      <c r="R38" s="50" t="s">
        <v>3</v>
      </c>
      <c r="S38" s="42" t="s">
        <v>217</v>
      </c>
      <c r="T38" s="64">
        <v>12</v>
      </c>
      <c r="U38" s="155" t="s">
        <v>269</v>
      </c>
      <c r="V38" s="42" t="s">
        <v>218</v>
      </c>
      <c r="W38" s="64">
        <v>1.1</v>
      </c>
      <c r="X38" s="50">
        <v>1</v>
      </c>
      <c r="Y38" s="42" t="s">
        <v>217</v>
      </c>
      <c r="Z38" s="64">
        <v>12</v>
      </c>
      <c r="AA38" s="50">
        <v>1</v>
      </c>
      <c r="AB38" s="74" t="s">
        <v>218</v>
      </c>
      <c r="AC38" s="64">
        <v>29</v>
      </c>
      <c r="AD38" s="74">
        <v>12</v>
      </c>
      <c r="AE38" s="42" t="s">
        <v>217</v>
      </c>
      <c r="AF38" s="64">
        <v>12</v>
      </c>
      <c r="AG38" s="158">
        <v>1.3</v>
      </c>
      <c r="AH38" s="50" t="s">
        <v>220</v>
      </c>
      <c r="AI38" s="278">
        <v>10</v>
      </c>
      <c r="AJ38" s="275">
        <v>3</v>
      </c>
      <c r="AK38" s="74" t="s">
        <v>218</v>
      </c>
      <c r="AL38" s="158">
        <v>1.1</v>
      </c>
      <c r="AM38" s="50" t="s">
        <v>220</v>
      </c>
      <c r="AN38" s="278">
        <v>10</v>
      </c>
      <c r="AO38" s="276">
        <v>5</v>
      </c>
    </row>
    <row r="39" spans="1:41" ht="15" customHeight="1">
      <c r="A39" s="575"/>
      <c r="B39" s="559"/>
      <c r="C39" s="74"/>
      <c r="D39" s="154" t="s">
        <v>223</v>
      </c>
      <c r="E39" s="76">
        <v>1</v>
      </c>
      <c r="F39" s="50" t="s">
        <v>3</v>
      </c>
      <c r="G39" s="42" t="s">
        <v>217</v>
      </c>
      <c r="H39" s="64">
        <v>12</v>
      </c>
      <c r="I39" s="52">
        <v>6.9</v>
      </c>
      <c r="J39" s="52" t="s">
        <v>218</v>
      </c>
      <c r="K39" s="162">
        <v>7.2</v>
      </c>
      <c r="L39" s="50">
        <v>1</v>
      </c>
      <c r="M39" s="42" t="s">
        <v>217</v>
      </c>
      <c r="N39" s="64">
        <v>12</v>
      </c>
      <c r="O39" s="52">
        <v>3.6</v>
      </c>
      <c r="P39" s="74" t="s">
        <v>218</v>
      </c>
      <c r="Q39" s="64">
        <v>12</v>
      </c>
      <c r="R39" s="74">
        <v>1</v>
      </c>
      <c r="S39" s="42" t="s">
        <v>217</v>
      </c>
      <c r="T39" s="64">
        <v>12</v>
      </c>
      <c r="U39" s="158">
        <v>1</v>
      </c>
      <c r="V39" s="42" t="s">
        <v>218</v>
      </c>
      <c r="W39" s="64">
        <v>9.9</v>
      </c>
      <c r="X39" s="50" t="s">
        <v>3</v>
      </c>
      <c r="Y39" s="42" t="s">
        <v>217</v>
      </c>
      <c r="Z39" s="64">
        <v>12</v>
      </c>
      <c r="AA39" s="50">
        <v>5</v>
      </c>
      <c r="AB39" s="74" t="s">
        <v>218</v>
      </c>
      <c r="AC39" s="64">
        <v>20</v>
      </c>
      <c r="AD39" s="74">
        <v>9</v>
      </c>
      <c r="AE39" s="42" t="s">
        <v>217</v>
      </c>
      <c r="AF39" s="64">
        <v>12</v>
      </c>
      <c r="AG39" s="158">
        <v>1.3</v>
      </c>
      <c r="AH39" s="50" t="s">
        <v>220</v>
      </c>
      <c r="AI39" s="278">
        <v>10</v>
      </c>
      <c r="AJ39" s="275">
        <v>3</v>
      </c>
      <c r="AK39" s="74" t="s">
        <v>218</v>
      </c>
      <c r="AL39" s="158">
        <v>1.1</v>
      </c>
      <c r="AM39" s="50" t="s">
        <v>220</v>
      </c>
      <c r="AN39" s="278">
        <v>10</v>
      </c>
      <c r="AO39" s="276">
        <v>5</v>
      </c>
    </row>
    <row r="40" spans="1:41" ht="15" customHeight="1">
      <c r="A40" s="575"/>
      <c r="B40" s="168" t="s">
        <v>237</v>
      </c>
      <c r="C40" s="169"/>
      <c r="D40" s="170" t="s">
        <v>221</v>
      </c>
      <c r="E40" s="76">
        <v>1</v>
      </c>
      <c r="F40" s="50">
        <v>2</v>
      </c>
      <c r="G40" s="42" t="s">
        <v>217</v>
      </c>
      <c r="H40" s="64">
        <v>12</v>
      </c>
      <c r="I40" s="52">
        <v>6.9</v>
      </c>
      <c r="J40" s="52" t="s">
        <v>218</v>
      </c>
      <c r="K40" s="162">
        <v>8.9</v>
      </c>
      <c r="L40" s="50" t="s">
        <v>3</v>
      </c>
      <c r="M40" s="42" t="s">
        <v>217</v>
      </c>
      <c r="N40" s="64">
        <v>12</v>
      </c>
      <c r="O40" s="52">
        <v>8.1</v>
      </c>
      <c r="P40" s="74" t="s">
        <v>218</v>
      </c>
      <c r="Q40" s="64">
        <v>13</v>
      </c>
      <c r="R40" s="74">
        <v>4</v>
      </c>
      <c r="S40" s="42" t="s">
        <v>217</v>
      </c>
      <c r="T40" s="64">
        <v>12</v>
      </c>
      <c r="U40" s="155" t="s">
        <v>269</v>
      </c>
      <c r="V40" s="42" t="s">
        <v>218</v>
      </c>
      <c r="W40" s="163">
        <v>4.5</v>
      </c>
      <c r="X40" s="50" t="s">
        <v>3</v>
      </c>
      <c r="Y40" s="42" t="s">
        <v>217</v>
      </c>
      <c r="Z40" s="64">
        <v>12</v>
      </c>
      <c r="AA40" s="50">
        <v>5</v>
      </c>
      <c r="AB40" s="74" t="s">
        <v>218</v>
      </c>
      <c r="AC40" s="64">
        <v>17</v>
      </c>
      <c r="AD40" s="74">
        <v>10</v>
      </c>
      <c r="AE40" s="42" t="s">
        <v>217</v>
      </c>
      <c r="AF40" s="64">
        <v>12</v>
      </c>
      <c r="AG40" s="158">
        <v>3.3</v>
      </c>
      <c r="AH40" s="50" t="s">
        <v>220</v>
      </c>
      <c r="AI40" s="278">
        <v>10</v>
      </c>
      <c r="AJ40" s="275">
        <v>2</v>
      </c>
      <c r="AK40" s="74" t="s">
        <v>218</v>
      </c>
      <c r="AL40" s="158">
        <v>9.2</v>
      </c>
      <c r="AM40" s="50" t="s">
        <v>220</v>
      </c>
      <c r="AN40" s="278">
        <v>10</v>
      </c>
      <c r="AO40" s="276">
        <v>4</v>
      </c>
    </row>
    <row r="41" spans="1:41" ht="15" customHeight="1">
      <c r="A41" s="575"/>
      <c r="B41" s="559" t="s">
        <v>238</v>
      </c>
      <c r="C41" s="74"/>
      <c r="D41" s="154" t="s">
        <v>221</v>
      </c>
      <c r="E41" s="76">
        <v>1</v>
      </c>
      <c r="F41" s="50" t="s">
        <v>3</v>
      </c>
      <c r="G41" s="42" t="s">
        <v>217</v>
      </c>
      <c r="H41" s="64">
        <v>12</v>
      </c>
      <c r="I41" s="52">
        <v>6.9</v>
      </c>
      <c r="J41" s="52" t="s">
        <v>218</v>
      </c>
      <c r="K41" s="162">
        <v>7.5</v>
      </c>
      <c r="L41" s="50">
        <v>2</v>
      </c>
      <c r="M41" s="42" t="s">
        <v>217</v>
      </c>
      <c r="N41" s="64">
        <v>12</v>
      </c>
      <c r="O41" s="52">
        <v>6.8</v>
      </c>
      <c r="P41" s="74" t="s">
        <v>218</v>
      </c>
      <c r="Q41" s="64">
        <v>13</v>
      </c>
      <c r="R41" s="50">
        <v>2</v>
      </c>
      <c r="S41" s="42" t="s">
        <v>217</v>
      </c>
      <c r="T41" s="64">
        <v>12</v>
      </c>
      <c r="U41" s="50">
        <v>0.5</v>
      </c>
      <c r="V41" s="42" t="s">
        <v>218</v>
      </c>
      <c r="W41" s="162">
        <v>2.4</v>
      </c>
      <c r="X41" s="50" t="s">
        <v>3</v>
      </c>
      <c r="Y41" s="42" t="s">
        <v>217</v>
      </c>
      <c r="Z41" s="64">
        <v>12</v>
      </c>
      <c r="AA41" s="50">
        <v>4</v>
      </c>
      <c r="AB41" s="74" t="s">
        <v>218</v>
      </c>
      <c r="AC41" s="64">
        <v>18</v>
      </c>
      <c r="AD41" s="74">
        <v>11</v>
      </c>
      <c r="AE41" s="42" t="s">
        <v>217</v>
      </c>
      <c r="AF41" s="64">
        <v>12</v>
      </c>
      <c r="AG41" s="158">
        <v>7.9</v>
      </c>
      <c r="AH41" s="50" t="s">
        <v>220</v>
      </c>
      <c r="AI41" s="278">
        <v>10</v>
      </c>
      <c r="AJ41" s="275">
        <v>2</v>
      </c>
      <c r="AK41" s="74" t="s">
        <v>218</v>
      </c>
      <c r="AL41" s="158">
        <v>3.5</v>
      </c>
      <c r="AM41" s="50" t="s">
        <v>220</v>
      </c>
      <c r="AN41" s="278">
        <v>10</v>
      </c>
      <c r="AO41" s="276">
        <v>4</v>
      </c>
    </row>
    <row r="42" spans="1:41" ht="15" customHeight="1">
      <c r="A42" s="575"/>
      <c r="B42" s="559"/>
      <c r="C42" s="74"/>
      <c r="D42" s="154" t="s">
        <v>223</v>
      </c>
      <c r="E42" s="76">
        <v>1</v>
      </c>
      <c r="F42" s="50" t="s">
        <v>3</v>
      </c>
      <c r="G42" s="42" t="s">
        <v>217</v>
      </c>
      <c r="H42" s="64">
        <v>12</v>
      </c>
      <c r="I42" s="52">
        <v>6.9</v>
      </c>
      <c r="J42" s="52" t="s">
        <v>218</v>
      </c>
      <c r="K42" s="162">
        <v>8.5</v>
      </c>
      <c r="L42" s="50" t="s">
        <v>3</v>
      </c>
      <c r="M42" s="42" t="s">
        <v>217</v>
      </c>
      <c r="N42" s="64">
        <v>12</v>
      </c>
      <c r="O42" s="52">
        <v>7.6</v>
      </c>
      <c r="P42" s="74" t="s">
        <v>218</v>
      </c>
      <c r="Q42" s="64">
        <v>12</v>
      </c>
      <c r="R42" s="74">
        <v>2</v>
      </c>
      <c r="S42" s="42" t="s">
        <v>217</v>
      </c>
      <c r="T42" s="64">
        <v>12</v>
      </c>
      <c r="U42" s="173" t="s">
        <v>269</v>
      </c>
      <c r="V42" s="42" t="s">
        <v>218</v>
      </c>
      <c r="W42" s="64">
        <v>7.1</v>
      </c>
      <c r="X42" s="50" t="s">
        <v>3</v>
      </c>
      <c r="Y42" s="42" t="s">
        <v>217</v>
      </c>
      <c r="Z42" s="64">
        <v>12</v>
      </c>
      <c r="AA42" s="50">
        <v>4</v>
      </c>
      <c r="AB42" s="74" t="s">
        <v>218</v>
      </c>
      <c r="AC42" s="64">
        <v>15</v>
      </c>
      <c r="AD42" s="74">
        <v>9</v>
      </c>
      <c r="AE42" s="42" t="s">
        <v>217</v>
      </c>
      <c r="AF42" s="64">
        <v>12</v>
      </c>
      <c r="AG42" s="158">
        <v>3.3</v>
      </c>
      <c r="AH42" s="50" t="s">
        <v>220</v>
      </c>
      <c r="AI42" s="278">
        <v>10</v>
      </c>
      <c r="AJ42" s="275">
        <v>3</v>
      </c>
      <c r="AK42" s="74" t="s">
        <v>218</v>
      </c>
      <c r="AL42" s="158">
        <v>1.3</v>
      </c>
      <c r="AM42" s="50" t="s">
        <v>220</v>
      </c>
      <c r="AN42" s="278">
        <v>10</v>
      </c>
      <c r="AO42" s="276">
        <v>5</v>
      </c>
    </row>
    <row r="43" spans="1:41" ht="15" customHeight="1">
      <c r="A43" s="575"/>
      <c r="B43" s="558" t="s">
        <v>239</v>
      </c>
      <c r="C43" s="160"/>
      <c r="D43" s="161" t="s">
        <v>221</v>
      </c>
      <c r="E43" s="76">
        <v>1</v>
      </c>
      <c r="F43" s="50" t="s">
        <v>3</v>
      </c>
      <c r="G43" s="42" t="s">
        <v>217</v>
      </c>
      <c r="H43" s="64">
        <v>24</v>
      </c>
      <c r="I43" s="52">
        <v>6.9</v>
      </c>
      <c r="J43" s="52" t="s">
        <v>218</v>
      </c>
      <c r="K43" s="162">
        <v>7.9</v>
      </c>
      <c r="L43" s="50" t="s">
        <v>3</v>
      </c>
      <c r="M43" s="42" t="s">
        <v>217</v>
      </c>
      <c r="N43" s="64">
        <v>24</v>
      </c>
      <c r="O43" s="52">
        <v>9</v>
      </c>
      <c r="P43" s="74" t="s">
        <v>218</v>
      </c>
      <c r="Q43" s="64">
        <v>13</v>
      </c>
      <c r="R43" s="50">
        <v>1</v>
      </c>
      <c r="S43" s="42" t="s">
        <v>217</v>
      </c>
      <c r="T43" s="64">
        <v>24</v>
      </c>
      <c r="U43" s="50" t="s">
        <v>219</v>
      </c>
      <c r="V43" s="42" t="s">
        <v>218</v>
      </c>
      <c r="W43" s="64">
        <v>3.4</v>
      </c>
      <c r="X43" s="50" t="s">
        <v>3</v>
      </c>
      <c r="Y43" s="42" t="s">
        <v>217</v>
      </c>
      <c r="Z43" s="64">
        <v>24</v>
      </c>
      <c r="AA43" s="50">
        <v>1</v>
      </c>
      <c r="AB43" s="74" t="s">
        <v>218</v>
      </c>
      <c r="AC43" s="64">
        <v>14</v>
      </c>
      <c r="AD43" s="74">
        <v>20</v>
      </c>
      <c r="AE43" s="42" t="s">
        <v>217</v>
      </c>
      <c r="AF43" s="64">
        <v>24</v>
      </c>
      <c r="AG43" s="158">
        <v>1.7</v>
      </c>
      <c r="AH43" s="50" t="s">
        <v>220</v>
      </c>
      <c r="AI43" s="278">
        <v>10</v>
      </c>
      <c r="AJ43" s="275">
        <v>2</v>
      </c>
      <c r="AK43" s="74" t="s">
        <v>218</v>
      </c>
      <c r="AL43" s="158">
        <v>7.9</v>
      </c>
      <c r="AM43" s="50" t="s">
        <v>220</v>
      </c>
      <c r="AN43" s="278">
        <v>10</v>
      </c>
      <c r="AO43" s="276">
        <v>4</v>
      </c>
    </row>
    <row r="44" spans="1:41" ht="15" customHeight="1">
      <c r="A44" s="575"/>
      <c r="B44" s="559"/>
      <c r="C44" s="74"/>
      <c r="D44" s="154" t="s">
        <v>223</v>
      </c>
      <c r="E44" s="76">
        <v>1</v>
      </c>
      <c r="F44" s="50" t="s">
        <v>3</v>
      </c>
      <c r="G44" s="42" t="s">
        <v>217</v>
      </c>
      <c r="H44" s="64">
        <v>24</v>
      </c>
      <c r="I44" s="52">
        <v>7</v>
      </c>
      <c r="J44" s="52" t="s">
        <v>218</v>
      </c>
      <c r="K44" s="162">
        <v>7.8</v>
      </c>
      <c r="L44" s="50" t="s">
        <v>3</v>
      </c>
      <c r="M44" s="42" t="s">
        <v>217</v>
      </c>
      <c r="N44" s="64">
        <v>24</v>
      </c>
      <c r="O44" s="52">
        <v>9</v>
      </c>
      <c r="P44" s="74" t="s">
        <v>218</v>
      </c>
      <c r="Q44" s="64">
        <v>13</v>
      </c>
      <c r="R44" s="50" t="s">
        <v>3</v>
      </c>
      <c r="S44" s="42" t="s">
        <v>217</v>
      </c>
      <c r="T44" s="64">
        <v>24</v>
      </c>
      <c r="U44" s="50" t="s">
        <v>219</v>
      </c>
      <c r="V44" s="42" t="s">
        <v>218</v>
      </c>
      <c r="W44" s="164">
        <v>1.7</v>
      </c>
      <c r="X44" s="50" t="s">
        <v>3</v>
      </c>
      <c r="Y44" s="42" t="s">
        <v>217</v>
      </c>
      <c r="Z44" s="64">
        <v>24</v>
      </c>
      <c r="AA44" s="50">
        <v>1</v>
      </c>
      <c r="AB44" s="74" t="s">
        <v>218</v>
      </c>
      <c r="AC44" s="64">
        <v>16</v>
      </c>
      <c r="AD44" s="74">
        <v>17</v>
      </c>
      <c r="AE44" s="42" t="s">
        <v>217</v>
      </c>
      <c r="AF44" s="64">
        <v>24</v>
      </c>
      <c r="AG44" s="158">
        <v>1.3</v>
      </c>
      <c r="AH44" s="50" t="s">
        <v>220</v>
      </c>
      <c r="AI44" s="278">
        <v>10</v>
      </c>
      <c r="AJ44" s="275">
        <v>2</v>
      </c>
      <c r="AK44" s="74" t="s">
        <v>218</v>
      </c>
      <c r="AL44" s="158">
        <v>7.9</v>
      </c>
      <c r="AM44" s="50" t="s">
        <v>220</v>
      </c>
      <c r="AN44" s="278">
        <v>10</v>
      </c>
      <c r="AO44" s="276">
        <v>4</v>
      </c>
    </row>
    <row r="45" spans="1:41" ht="15" customHeight="1">
      <c r="A45" s="575"/>
      <c r="B45" s="172" t="s">
        <v>270</v>
      </c>
      <c r="C45" s="169"/>
      <c r="D45" s="170" t="s">
        <v>224</v>
      </c>
      <c r="E45" s="76">
        <v>2</v>
      </c>
      <c r="F45" s="50" t="s">
        <v>3</v>
      </c>
      <c r="G45" s="42" t="s">
        <v>217</v>
      </c>
      <c r="H45" s="64">
        <v>48</v>
      </c>
      <c r="I45" s="52">
        <v>7.7</v>
      </c>
      <c r="J45" s="52" t="s">
        <v>218</v>
      </c>
      <c r="K45" s="162">
        <v>8.5</v>
      </c>
      <c r="L45" s="50" t="s">
        <v>3</v>
      </c>
      <c r="M45" s="42" t="s">
        <v>217</v>
      </c>
      <c r="N45" s="64">
        <v>48</v>
      </c>
      <c r="O45" s="52">
        <v>7.7</v>
      </c>
      <c r="P45" s="74" t="s">
        <v>218</v>
      </c>
      <c r="Q45" s="64">
        <v>13</v>
      </c>
      <c r="R45" s="50" t="s">
        <v>3</v>
      </c>
      <c r="S45" s="42" t="s">
        <v>217</v>
      </c>
      <c r="T45" s="64">
        <v>48</v>
      </c>
      <c r="U45" s="158" t="s">
        <v>219</v>
      </c>
      <c r="V45" s="42" t="s">
        <v>218</v>
      </c>
      <c r="W45" s="162">
        <v>1.6</v>
      </c>
      <c r="X45" s="50" t="s">
        <v>3</v>
      </c>
      <c r="Y45" s="42" t="s">
        <v>217</v>
      </c>
      <c r="Z45" s="64">
        <v>48</v>
      </c>
      <c r="AA45" s="155" t="s">
        <v>265</v>
      </c>
      <c r="AB45" s="74" t="s">
        <v>218</v>
      </c>
      <c r="AC45" s="64">
        <v>14</v>
      </c>
      <c r="AD45" s="50" t="s">
        <v>3</v>
      </c>
      <c r="AE45" s="42" t="s">
        <v>217</v>
      </c>
      <c r="AF45" s="64">
        <v>48</v>
      </c>
      <c r="AG45" s="158">
        <v>2.2</v>
      </c>
      <c r="AH45" s="50" t="s">
        <v>220</v>
      </c>
      <c r="AI45" s="278">
        <v>10</v>
      </c>
      <c r="AJ45" s="275">
        <v>2</v>
      </c>
      <c r="AK45" s="74" t="s">
        <v>218</v>
      </c>
      <c r="AL45" s="158">
        <v>5.4</v>
      </c>
      <c r="AM45" s="50" t="s">
        <v>220</v>
      </c>
      <c r="AN45" s="278">
        <v>10</v>
      </c>
      <c r="AO45" s="276">
        <v>5</v>
      </c>
    </row>
    <row r="46" spans="1:41" ht="15" customHeight="1">
      <c r="A46" s="575"/>
      <c r="B46" s="157" t="s">
        <v>240</v>
      </c>
      <c r="C46" s="74"/>
      <c r="D46" s="154" t="s">
        <v>224</v>
      </c>
      <c r="E46" s="76">
        <v>2</v>
      </c>
      <c r="F46" s="74">
        <v>1</v>
      </c>
      <c r="G46" s="42" t="s">
        <v>217</v>
      </c>
      <c r="H46" s="64">
        <v>36</v>
      </c>
      <c r="I46" s="52">
        <v>6.9</v>
      </c>
      <c r="J46" s="52" t="s">
        <v>218</v>
      </c>
      <c r="K46" s="162">
        <v>9.1</v>
      </c>
      <c r="L46" s="50" t="s">
        <v>3</v>
      </c>
      <c r="M46" s="42" t="s">
        <v>217</v>
      </c>
      <c r="N46" s="64">
        <v>36</v>
      </c>
      <c r="O46" s="52">
        <v>7</v>
      </c>
      <c r="P46" s="74" t="s">
        <v>218</v>
      </c>
      <c r="Q46" s="64">
        <v>14</v>
      </c>
      <c r="R46" s="50">
        <v>1</v>
      </c>
      <c r="S46" s="42" t="s">
        <v>217</v>
      </c>
      <c r="T46" s="64">
        <v>36</v>
      </c>
      <c r="U46" s="158" t="s">
        <v>219</v>
      </c>
      <c r="V46" s="42" t="s">
        <v>218</v>
      </c>
      <c r="W46" s="162">
        <v>6.2</v>
      </c>
      <c r="X46" s="50">
        <v>3</v>
      </c>
      <c r="Y46" s="42" t="s">
        <v>217</v>
      </c>
      <c r="Z46" s="64">
        <v>36</v>
      </c>
      <c r="AA46" s="50">
        <v>9</v>
      </c>
      <c r="AB46" s="74" t="s">
        <v>218</v>
      </c>
      <c r="AC46" s="64">
        <v>84</v>
      </c>
      <c r="AD46" s="50" t="s">
        <v>3</v>
      </c>
      <c r="AE46" s="42" t="s">
        <v>217</v>
      </c>
      <c r="AF46" s="64">
        <v>36</v>
      </c>
      <c r="AG46" s="158">
        <v>4.9</v>
      </c>
      <c r="AH46" s="50" t="s">
        <v>220</v>
      </c>
      <c r="AI46" s="278">
        <v>10</v>
      </c>
      <c r="AJ46" s="275">
        <v>3</v>
      </c>
      <c r="AK46" s="74" t="s">
        <v>218</v>
      </c>
      <c r="AL46" s="158">
        <v>1.6</v>
      </c>
      <c r="AM46" s="50" t="s">
        <v>220</v>
      </c>
      <c r="AN46" s="278">
        <v>10</v>
      </c>
      <c r="AO46" s="276">
        <v>5</v>
      </c>
    </row>
    <row r="47" spans="1:41" ht="15" customHeight="1">
      <c r="A47" s="575"/>
      <c r="B47" s="168" t="s">
        <v>241</v>
      </c>
      <c r="C47" s="169"/>
      <c r="D47" s="170" t="s">
        <v>223</v>
      </c>
      <c r="E47" s="76">
        <v>1</v>
      </c>
      <c r="F47" s="50" t="s">
        <v>3</v>
      </c>
      <c r="G47" s="42" t="s">
        <v>217</v>
      </c>
      <c r="H47" s="64">
        <v>12</v>
      </c>
      <c r="I47" s="52">
        <v>7.1</v>
      </c>
      <c r="J47" s="52" t="s">
        <v>218</v>
      </c>
      <c r="K47" s="162">
        <v>7.6</v>
      </c>
      <c r="L47" s="50" t="s">
        <v>3</v>
      </c>
      <c r="M47" s="42" t="s">
        <v>217</v>
      </c>
      <c r="N47" s="64">
        <v>12</v>
      </c>
      <c r="O47" s="52">
        <v>7.2</v>
      </c>
      <c r="P47" s="74" t="s">
        <v>218</v>
      </c>
      <c r="Q47" s="64">
        <v>13</v>
      </c>
      <c r="R47" s="74">
        <v>1</v>
      </c>
      <c r="S47" s="42" t="s">
        <v>217</v>
      </c>
      <c r="T47" s="64">
        <v>12</v>
      </c>
      <c r="U47" s="158">
        <v>0.7</v>
      </c>
      <c r="V47" s="42" t="s">
        <v>218</v>
      </c>
      <c r="W47" s="162">
        <v>3.7</v>
      </c>
      <c r="X47" s="74">
        <v>1</v>
      </c>
      <c r="Y47" s="42" t="s">
        <v>217</v>
      </c>
      <c r="Z47" s="64">
        <v>12</v>
      </c>
      <c r="AA47" s="50">
        <v>3</v>
      </c>
      <c r="AB47" s="74" t="s">
        <v>218</v>
      </c>
      <c r="AC47" s="64">
        <v>27</v>
      </c>
      <c r="AD47" s="74">
        <v>11</v>
      </c>
      <c r="AE47" s="42" t="s">
        <v>217</v>
      </c>
      <c r="AF47" s="64">
        <v>12</v>
      </c>
      <c r="AG47" s="158">
        <v>4.9</v>
      </c>
      <c r="AH47" s="50" t="s">
        <v>220</v>
      </c>
      <c r="AI47" s="278">
        <v>10</v>
      </c>
      <c r="AJ47" s="275">
        <v>3</v>
      </c>
      <c r="AK47" s="74" t="s">
        <v>218</v>
      </c>
      <c r="AL47" s="158">
        <v>5.4</v>
      </c>
      <c r="AM47" s="50" t="s">
        <v>220</v>
      </c>
      <c r="AN47" s="278">
        <v>10</v>
      </c>
      <c r="AO47" s="276">
        <v>5</v>
      </c>
    </row>
    <row r="48" spans="1:41" ht="15" customHeight="1">
      <c r="A48" s="575"/>
      <c r="B48" s="157" t="s">
        <v>242</v>
      </c>
      <c r="C48" s="74"/>
      <c r="D48" s="154" t="s">
        <v>223</v>
      </c>
      <c r="E48" s="76">
        <v>1</v>
      </c>
      <c r="F48" s="50" t="s">
        <v>3</v>
      </c>
      <c r="G48" s="42" t="s">
        <v>217</v>
      </c>
      <c r="H48" s="64">
        <v>12</v>
      </c>
      <c r="I48" s="52">
        <v>6.9</v>
      </c>
      <c r="J48" s="52" t="s">
        <v>218</v>
      </c>
      <c r="K48" s="162">
        <v>7.5</v>
      </c>
      <c r="L48" s="50" t="s">
        <v>3</v>
      </c>
      <c r="M48" s="42" t="s">
        <v>217</v>
      </c>
      <c r="N48" s="64">
        <v>12</v>
      </c>
      <c r="O48" s="52">
        <v>8.3</v>
      </c>
      <c r="P48" s="74" t="s">
        <v>218</v>
      </c>
      <c r="Q48" s="64">
        <v>13</v>
      </c>
      <c r="R48" s="50" t="s">
        <v>3</v>
      </c>
      <c r="S48" s="42" t="s">
        <v>217</v>
      </c>
      <c r="T48" s="64">
        <v>12</v>
      </c>
      <c r="U48" s="50" t="s">
        <v>219</v>
      </c>
      <c r="V48" s="42" t="s">
        <v>218</v>
      </c>
      <c r="W48" s="162">
        <v>1.8</v>
      </c>
      <c r="X48" s="50" t="s">
        <v>3</v>
      </c>
      <c r="Y48" s="42" t="s">
        <v>217</v>
      </c>
      <c r="Z48" s="64">
        <v>12</v>
      </c>
      <c r="AA48" s="50">
        <v>2</v>
      </c>
      <c r="AB48" s="74" t="s">
        <v>218</v>
      </c>
      <c r="AC48" s="64">
        <v>23</v>
      </c>
      <c r="AD48" s="74">
        <v>12</v>
      </c>
      <c r="AE48" s="42" t="s">
        <v>217</v>
      </c>
      <c r="AF48" s="64">
        <v>12</v>
      </c>
      <c r="AG48" s="158">
        <v>7.9</v>
      </c>
      <c r="AH48" s="50" t="s">
        <v>220</v>
      </c>
      <c r="AI48" s="278">
        <v>10</v>
      </c>
      <c r="AJ48" s="275">
        <v>3</v>
      </c>
      <c r="AK48" s="74" t="s">
        <v>218</v>
      </c>
      <c r="AL48" s="158">
        <v>9.2</v>
      </c>
      <c r="AM48" s="50" t="s">
        <v>220</v>
      </c>
      <c r="AN48" s="278">
        <v>10</v>
      </c>
      <c r="AO48" s="276">
        <v>5</v>
      </c>
    </row>
    <row r="49" spans="1:41" ht="15" customHeight="1">
      <c r="A49" s="575"/>
      <c r="B49" s="558" t="s">
        <v>243</v>
      </c>
      <c r="C49" s="160"/>
      <c r="D49" s="161" t="s">
        <v>221</v>
      </c>
      <c r="E49" s="76">
        <v>1</v>
      </c>
      <c r="F49" s="50" t="s">
        <v>3</v>
      </c>
      <c r="G49" s="42" t="s">
        <v>217</v>
      </c>
      <c r="H49" s="64">
        <v>12</v>
      </c>
      <c r="I49" s="52">
        <v>7.2</v>
      </c>
      <c r="J49" s="52" t="s">
        <v>218</v>
      </c>
      <c r="K49" s="162">
        <v>7.7</v>
      </c>
      <c r="L49" s="50" t="s">
        <v>3</v>
      </c>
      <c r="M49" s="42" t="s">
        <v>217</v>
      </c>
      <c r="N49" s="64">
        <v>12</v>
      </c>
      <c r="O49" s="52">
        <v>8.5</v>
      </c>
      <c r="P49" s="74" t="s">
        <v>218</v>
      </c>
      <c r="Q49" s="64">
        <v>14</v>
      </c>
      <c r="R49" s="50">
        <v>2</v>
      </c>
      <c r="S49" s="42" t="s">
        <v>217</v>
      </c>
      <c r="T49" s="64">
        <v>12</v>
      </c>
      <c r="U49" s="50" t="s">
        <v>219</v>
      </c>
      <c r="V49" s="42" t="s">
        <v>218</v>
      </c>
      <c r="W49" s="64">
        <v>5.6</v>
      </c>
      <c r="X49" s="50" t="s">
        <v>3</v>
      </c>
      <c r="Y49" s="42" t="s">
        <v>217</v>
      </c>
      <c r="Z49" s="64">
        <v>12</v>
      </c>
      <c r="AA49" s="50">
        <v>3</v>
      </c>
      <c r="AB49" s="74" t="s">
        <v>218</v>
      </c>
      <c r="AC49" s="64">
        <v>23</v>
      </c>
      <c r="AD49" s="74">
        <v>12</v>
      </c>
      <c r="AE49" s="42" t="s">
        <v>217</v>
      </c>
      <c r="AF49" s="64">
        <v>12</v>
      </c>
      <c r="AG49" s="158">
        <v>6.3</v>
      </c>
      <c r="AH49" s="50" t="s">
        <v>220</v>
      </c>
      <c r="AI49" s="278">
        <v>10</v>
      </c>
      <c r="AJ49" s="275">
        <v>3</v>
      </c>
      <c r="AK49" s="74" t="s">
        <v>218</v>
      </c>
      <c r="AL49" s="158">
        <v>1.3</v>
      </c>
      <c r="AM49" s="50" t="s">
        <v>220</v>
      </c>
      <c r="AN49" s="278">
        <v>10</v>
      </c>
      <c r="AO49" s="276">
        <v>5</v>
      </c>
    </row>
    <row r="50" spans="1:41" ht="15" customHeight="1">
      <c r="A50" s="575"/>
      <c r="B50" s="566"/>
      <c r="C50" s="166"/>
      <c r="D50" s="167" t="s">
        <v>223</v>
      </c>
      <c r="E50" s="76">
        <v>2</v>
      </c>
      <c r="F50" s="50" t="s">
        <v>3</v>
      </c>
      <c r="G50" s="42" t="s">
        <v>217</v>
      </c>
      <c r="H50" s="64">
        <v>36</v>
      </c>
      <c r="I50" s="52">
        <v>7</v>
      </c>
      <c r="J50" s="52" t="s">
        <v>218</v>
      </c>
      <c r="K50" s="211">
        <v>8</v>
      </c>
      <c r="L50" s="50" t="s">
        <v>3</v>
      </c>
      <c r="M50" s="42" t="s">
        <v>217</v>
      </c>
      <c r="N50" s="64">
        <v>36</v>
      </c>
      <c r="O50" s="52">
        <v>5.4</v>
      </c>
      <c r="P50" s="74" t="s">
        <v>218</v>
      </c>
      <c r="Q50" s="64">
        <v>13</v>
      </c>
      <c r="R50" s="50" t="s">
        <v>3</v>
      </c>
      <c r="S50" s="42" t="s">
        <v>217</v>
      </c>
      <c r="T50" s="64">
        <v>36</v>
      </c>
      <c r="U50" s="50" t="s">
        <v>219</v>
      </c>
      <c r="V50" s="42" t="s">
        <v>218</v>
      </c>
      <c r="W50" s="64">
        <v>1.8</v>
      </c>
      <c r="X50" s="50">
        <v>3</v>
      </c>
      <c r="Y50" s="42" t="s">
        <v>217</v>
      </c>
      <c r="Z50" s="64">
        <v>36</v>
      </c>
      <c r="AA50" s="50">
        <v>3</v>
      </c>
      <c r="AB50" s="74" t="s">
        <v>218</v>
      </c>
      <c r="AC50" s="64">
        <v>29</v>
      </c>
      <c r="AD50" s="74">
        <v>29</v>
      </c>
      <c r="AE50" s="42" t="s">
        <v>217</v>
      </c>
      <c r="AF50" s="64">
        <v>36</v>
      </c>
      <c r="AG50" s="158">
        <v>2.1</v>
      </c>
      <c r="AH50" s="50" t="s">
        <v>220</v>
      </c>
      <c r="AI50" s="278">
        <v>10</v>
      </c>
      <c r="AJ50" s="275">
        <v>3</v>
      </c>
      <c r="AK50" s="74" t="s">
        <v>218</v>
      </c>
      <c r="AL50" s="158">
        <v>5.4</v>
      </c>
      <c r="AM50" s="50" t="s">
        <v>220</v>
      </c>
      <c r="AN50" s="278">
        <v>10</v>
      </c>
      <c r="AO50" s="276">
        <v>5</v>
      </c>
    </row>
    <row r="51" spans="1:41" ht="15" customHeight="1">
      <c r="A51" s="575"/>
      <c r="B51" s="559" t="s">
        <v>244</v>
      </c>
      <c r="C51" s="74"/>
      <c r="D51" s="154" t="s">
        <v>221</v>
      </c>
      <c r="E51" s="76">
        <v>1</v>
      </c>
      <c r="F51" s="50" t="s">
        <v>3</v>
      </c>
      <c r="G51" s="42" t="s">
        <v>217</v>
      </c>
      <c r="H51" s="64">
        <v>12</v>
      </c>
      <c r="I51" s="52">
        <v>7.1</v>
      </c>
      <c r="J51" s="52" t="s">
        <v>218</v>
      </c>
      <c r="K51" s="162">
        <v>8.5</v>
      </c>
      <c r="L51" s="50" t="s">
        <v>3</v>
      </c>
      <c r="M51" s="42" t="s">
        <v>217</v>
      </c>
      <c r="N51" s="64">
        <v>12</v>
      </c>
      <c r="O51" s="52">
        <v>8.3</v>
      </c>
      <c r="P51" s="74" t="s">
        <v>218</v>
      </c>
      <c r="Q51" s="64">
        <v>13</v>
      </c>
      <c r="R51" s="50">
        <v>1</v>
      </c>
      <c r="S51" s="42" t="s">
        <v>217</v>
      </c>
      <c r="T51" s="64">
        <v>12</v>
      </c>
      <c r="U51" s="50" t="s">
        <v>219</v>
      </c>
      <c r="V51" s="42" t="s">
        <v>218</v>
      </c>
      <c r="W51" s="164">
        <v>2.8</v>
      </c>
      <c r="X51" s="50">
        <v>1</v>
      </c>
      <c r="Y51" s="42" t="s">
        <v>217</v>
      </c>
      <c r="Z51" s="64">
        <v>12</v>
      </c>
      <c r="AA51" s="50">
        <v>1</v>
      </c>
      <c r="AB51" s="74" t="s">
        <v>218</v>
      </c>
      <c r="AC51" s="64">
        <v>56</v>
      </c>
      <c r="AD51" s="74">
        <v>12</v>
      </c>
      <c r="AE51" s="42" t="s">
        <v>217</v>
      </c>
      <c r="AF51" s="64">
        <v>12</v>
      </c>
      <c r="AG51" s="158">
        <v>1.3</v>
      </c>
      <c r="AH51" s="50" t="s">
        <v>220</v>
      </c>
      <c r="AI51" s="278">
        <v>10</v>
      </c>
      <c r="AJ51" s="275">
        <v>3</v>
      </c>
      <c r="AK51" s="74" t="s">
        <v>218</v>
      </c>
      <c r="AL51" s="158">
        <v>2.4</v>
      </c>
      <c r="AM51" s="50" t="s">
        <v>220</v>
      </c>
      <c r="AN51" s="278">
        <v>10</v>
      </c>
      <c r="AO51" s="276">
        <v>6</v>
      </c>
    </row>
    <row r="52" spans="1:41" ht="15" customHeight="1">
      <c r="A52" s="575"/>
      <c r="B52" s="559"/>
      <c r="C52" s="74"/>
      <c r="D52" s="154" t="s">
        <v>223</v>
      </c>
      <c r="E52" s="76">
        <v>1</v>
      </c>
      <c r="F52" s="50" t="s">
        <v>3</v>
      </c>
      <c r="G52" s="42" t="s">
        <v>217</v>
      </c>
      <c r="H52" s="64">
        <v>12</v>
      </c>
      <c r="I52" s="52">
        <v>6.9</v>
      </c>
      <c r="J52" s="52" t="s">
        <v>218</v>
      </c>
      <c r="K52" s="162">
        <v>7.2</v>
      </c>
      <c r="L52" s="50" t="s">
        <v>3</v>
      </c>
      <c r="M52" s="42" t="s">
        <v>217</v>
      </c>
      <c r="N52" s="64">
        <v>12</v>
      </c>
      <c r="O52" s="52">
        <v>5.3</v>
      </c>
      <c r="P52" s="74" t="s">
        <v>218</v>
      </c>
      <c r="Q52" s="64">
        <v>12</v>
      </c>
      <c r="R52" s="50" t="s">
        <v>3</v>
      </c>
      <c r="S52" s="42" t="s">
        <v>217</v>
      </c>
      <c r="T52" s="64">
        <v>12</v>
      </c>
      <c r="U52" s="50" t="s">
        <v>219</v>
      </c>
      <c r="V52" s="42" t="s">
        <v>218</v>
      </c>
      <c r="W52" s="162">
        <v>1.5</v>
      </c>
      <c r="X52" s="50" t="s">
        <v>3</v>
      </c>
      <c r="Y52" s="42" t="s">
        <v>217</v>
      </c>
      <c r="Z52" s="64">
        <v>12</v>
      </c>
      <c r="AA52" s="50">
        <v>3</v>
      </c>
      <c r="AB52" s="74" t="s">
        <v>218</v>
      </c>
      <c r="AC52" s="64">
        <v>19</v>
      </c>
      <c r="AD52" s="74">
        <v>9</v>
      </c>
      <c r="AE52" s="42" t="s">
        <v>217</v>
      </c>
      <c r="AF52" s="64">
        <v>12</v>
      </c>
      <c r="AG52" s="158">
        <v>2.3</v>
      </c>
      <c r="AH52" s="50" t="s">
        <v>220</v>
      </c>
      <c r="AI52" s="278">
        <v>10</v>
      </c>
      <c r="AJ52" s="275">
        <v>3</v>
      </c>
      <c r="AK52" s="74" t="s">
        <v>218</v>
      </c>
      <c r="AL52" s="158">
        <v>1.6</v>
      </c>
      <c r="AM52" s="50" t="s">
        <v>220</v>
      </c>
      <c r="AN52" s="278">
        <v>10</v>
      </c>
      <c r="AO52" s="276">
        <v>6</v>
      </c>
    </row>
    <row r="53" spans="1:41" ht="15" customHeight="1">
      <c r="A53" s="575"/>
      <c r="B53" s="558" t="s">
        <v>245</v>
      </c>
      <c r="C53" s="160"/>
      <c r="D53" s="161" t="s">
        <v>223</v>
      </c>
      <c r="E53" s="76">
        <v>1</v>
      </c>
      <c r="F53" s="50">
        <v>3</v>
      </c>
      <c r="G53" s="42" t="s">
        <v>217</v>
      </c>
      <c r="H53" s="64">
        <v>24</v>
      </c>
      <c r="I53" s="52">
        <v>7.1</v>
      </c>
      <c r="J53" s="52" t="s">
        <v>218</v>
      </c>
      <c r="K53" s="162">
        <v>9.1</v>
      </c>
      <c r="L53" s="50" t="s">
        <v>3</v>
      </c>
      <c r="M53" s="42" t="s">
        <v>217</v>
      </c>
      <c r="N53" s="64">
        <v>24</v>
      </c>
      <c r="O53" s="52">
        <v>6.3</v>
      </c>
      <c r="P53" s="74" t="s">
        <v>218</v>
      </c>
      <c r="Q53" s="64">
        <v>15</v>
      </c>
      <c r="R53" s="74">
        <v>12</v>
      </c>
      <c r="S53" s="42" t="s">
        <v>217</v>
      </c>
      <c r="T53" s="64">
        <v>24</v>
      </c>
      <c r="U53" s="158">
        <v>2</v>
      </c>
      <c r="V53" s="42" t="s">
        <v>218</v>
      </c>
      <c r="W53" s="64">
        <v>5.4</v>
      </c>
      <c r="X53" s="50">
        <v>1</v>
      </c>
      <c r="Y53" s="42" t="s">
        <v>217</v>
      </c>
      <c r="Z53" s="64">
        <v>24</v>
      </c>
      <c r="AA53" s="74">
        <v>2</v>
      </c>
      <c r="AB53" s="74" t="s">
        <v>218</v>
      </c>
      <c r="AC53" s="64">
        <v>26</v>
      </c>
      <c r="AD53" s="74">
        <v>23</v>
      </c>
      <c r="AE53" s="42" t="s">
        <v>217</v>
      </c>
      <c r="AF53" s="64">
        <v>24</v>
      </c>
      <c r="AG53" s="158">
        <v>2</v>
      </c>
      <c r="AH53" s="50" t="s">
        <v>220</v>
      </c>
      <c r="AI53" s="278">
        <v>10</v>
      </c>
      <c r="AJ53" s="275">
        <v>3</v>
      </c>
      <c r="AK53" s="74" t="s">
        <v>218</v>
      </c>
      <c r="AL53" s="158">
        <v>5.4</v>
      </c>
      <c r="AM53" s="50" t="s">
        <v>220</v>
      </c>
      <c r="AN53" s="278">
        <v>10</v>
      </c>
      <c r="AO53" s="276">
        <v>5</v>
      </c>
    </row>
    <row r="54" spans="1:41" ht="15" customHeight="1">
      <c r="A54" s="575"/>
      <c r="B54" s="566"/>
      <c r="C54" s="166"/>
      <c r="D54" s="167" t="s">
        <v>224</v>
      </c>
      <c r="E54" s="76">
        <v>1</v>
      </c>
      <c r="F54" s="50" t="s">
        <v>3</v>
      </c>
      <c r="G54" s="42" t="s">
        <v>217</v>
      </c>
      <c r="H54" s="64">
        <v>24</v>
      </c>
      <c r="I54" s="52">
        <v>7.2</v>
      </c>
      <c r="J54" s="52" t="s">
        <v>218</v>
      </c>
      <c r="K54" s="162">
        <v>7.7</v>
      </c>
      <c r="L54" s="50" t="s">
        <v>3</v>
      </c>
      <c r="M54" s="42" t="s">
        <v>217</v>
      </c>
      <c r="N54" s="64">
        <v>24</v>
      </c>
      <c r="O54" s="52">
        <v>3.3</v>
      </c>
      <c r="P54" s="74" t="s">
        <v>218</v>
      </c>
      <c r="Q54" s="64">
        <v>12</v>
      </c>
      <c r="R54" s="74">
        <v>10</v>
      </c>
      <c r="S54" s="42" t="s">
        <v>217</v>
      </c>
      <c r="T54" s="64">
        <v>24</v>
      </c>
      <c r="U54" s="158">
        <v>2.9</v>
      </c>
      <c r="V54" s="42" t="s">
        <v>218</v>
      </c>
      <c r="W54" s="210">
        <v>13</v>
      </c>
      <c r="X54" s="50" t="s">
        <v>3</v>
      </c>
      <c r="Y54" s="42" t="s">
        <v>217</v>
      </c>
      <c r="Z54" s="64">
        <v>24</v>
      </c>
      <c r="AA54" s="50">
        <v>5</v>
      </c>
      <c r="AB54" s="74" t="s">
        <v>218</v>
      </c>
      <c r="AC54" s="64">
        <v>34</v>
      </c>
      <c r="AD54" s="50" t="s">
        <v>3</v>
      </c>
      <c r="AE54" s="42" t="s">
        <v>217</v>
      </c>
      <c r="AF54" s="64">
        <v>24</v>
      </c>
      <c r="AG54" s="158">
        <v>6.1</v>
      </c>
      <c r="AH54" s="50" t="s">
        <v>220</v>
      </c>
      <c r="AI54" s="278">
        <v>10</v>
      </c>
      <c r="AJ54" s="275">
        <v>3</v>
      </c>
      <c r="AK54" s="74" t="s">
        <v>218</v>
      </c>
      <c r="AL54" s="158">
        <v>9.2</v>
      </c>
      <c r="AM54" s="50" t="s">
        <v>220</v>
      </c>
      <c r="AN54" s="278">
        <v>10</v>
      </c>
      <c r="AO54" s="276">
        <v>6</v>
      </c>
    </row>
    <row r="55" spans="1:41" ht="15" customHeight="1">
      <c r="A55" s="575"/>
      <c r="B55" s="157" t="s">
        <v>246</v>
      </c>
      <c r="C55" s="74"/>
      <c r="D55" s="154" t="s">
        <v>221</v>
      </c>
      <c r="E55" s="76">
        <v>2</v>
      </c>
      <c r="F55" s="50" t="s">
        <v>3</v>
      </c>
      <c r="G55" s="42" t="s">
        <v>217</v>
      </c>
      <c r="H55" s="64">
        <v>36</v>
      </c>
      <c r="I55" s="52">
        <v>6.6</v>
      </c>
      <c r="J55" s="52" t="s">
        <v>218</v>
      </c>
      <c r="K55" s="162">
        <v>8.2</v>
      </c>
      <c r="L55" s="74">
        <v>1</v>
      </c>
      <c r="M55" s="42" t="s">
        <v>217</v>
      </c>
      <c r="N55" s="64">
        <v>36</v>
      </c>
      <c r="O55" s="158">
        <v>6</v>
      </c>
      <c r="P55" s="74" t="s">
        <v>218</v>
      </c>
      <c r="Q55" s="64">
        <v>13</v>
      </c>
      <c r="R55" s="50">
        <v>2</v>
      </c>
      <c r="S55" s="42" t="s">
        <v>217</v>
      </c>
      <c r="T55" s="64">
        <v>36</v>
      </c>
      <c r="U55" s="155" t="s">
        <v>264</v>
      </c>
      <c r="V55" s="42" t="s">
        <v>218</v>
      </c>
      <c r="W55" s="163">
        <v>4.2</v>
      </c>
      <c r="X55" s="50">
        <v>2</v>
      </c>
      <c r="Y55" s="42" t="s">
        <v>217</v>
      </c>
      <c r="Z55" s="64">
        <v>36</v>
      </c>
      <c r="AA55" s="155" t="s">
        <v>265</v>
      </c>
      <c r="AB55" s="74" t="s">
        <v>218</v>
      </c>
      <c r="AC55" s="64">
        <v>77</v>
      </c>
      <c r="AD55" s="74">
        <v>34</v>
      </c>
      <c r="AE55" s="42" t="s">
        <v>217</v>
      </c>
      <c r="AF55" s="64">
        <v>36</v>
      </c>
      <c r="AG55" s="158">
        <v>1.1</v>
      </c>
      <c r="AH55" s="50" t="s">
        <v>220</v>
      </c>
      <c r="AI55" s="278">
        <v>10</v>
      </c>
      <c r="AJ55" s="275">
        <v>2</v>
      </c>
      <c r="AK55" s="74" t="s">
        <v>218</v>
      </c>
      <c r="AL55" s="158">
        <v>9.2</v>
      </c>
      <c r="AM55" s="50" t="s">
        <v>220</v>
      </c>
      <c r="AN55" s="278">
        <v>10</v>
      </c>
      <c r="AO55" s="276">
        <v>4</v>
      </c>
    </row>
    <row r="56" spans="1:41" ht="15" customHeight="1">
      <c r="A56" s="575"/>
      <c r="B56" s="168" t="s">
        <v>247</v>
      </c>
      <c r="C56" s="169"/>
      <c r="D56" s="170" t="s">
        <v>221</v>
      </c>
      <c r="E56" s="76">
        <v>1</v>
      </c>
      <c r="F56" s="50" t="s">
        <v>3</v>
      </c>
      <c r="G56" s="42" t="s">
        <v>217</v>
      </c>
      <c r="H56" s="64">
        <v>12</v>
      </c>
      <c r="I56" s="52">
        <v>6.6</v>
      </c>
      <c r="J56" s="52" t="s">
        <v>218</v>
      </c>
      <c r="K56" s="162">
        <v>7.7</v>
      </c>
      <c r="L56" s="50" t="s">
        <v>3</v>
      </c>
      <c r="M56" s="42" t="s">
        <v>217</v>
      </c>
      <c r="N56" s="64">
        <v>12</v>
      </c>
      <c r="O56" s="52">
        <v>8.6</v>
      </c>
      <c r="P56" s="74" t="s">
        <v>218</v>
      </c>
      <c r="Q56" s="64">
        <v>13</v>
      </c>
      <c r="R56" s="74">
        <v>2</v>
      </c>
      <c r="S56" s="42" t="s">
        <v>217</v>
      </c>
      <c r="T56" s="64">
        <v>12</v>
      </c>
      <c r="U56" s="50">
        <v>0.5</v>
      </c>
      <c r="V56" s="42" t="s">
        <v>218</v>
      </c>
      <c r="W56" s="164">
        <v>3.9</v>
      </c>
      <c r="X56" s="50" t="s">
        <v>3</v>
      </c>
      <c r="Y56" s="42" t="s">
        <v>217</v>
      </c>
      <c r="Z56" s="64">
        <v>12</v>
      </c>
      <c r="AA56" s="50">
        <v>1</v>
      </c>
      <c r="AB56" s="74" t="s">
        <v>218</v>
      </c>
      <c r="AC56" s="64">
        <v>9</v>
      </c>
      <c r="AD56" s="74">
        <v>10</v>
      </c>
      <c r="AE56" s="42" t="s">
        <v>217</v>
      </c>
      <c r="AF56" s="64">
        <v>12</v>
      </c>
      <c r="AG56" s="158">
        <v>4.5</v>
      </c>
      <c r="AH56" s="50" t="s">
        <v>220</v>
      </c>
      <c r="AI56" s="278">
        <v>10</v>
      </c>
      <c r="AJ56" s="275">
        <v>2</v>
      </c>
      <c r="AK56" s="74" t="s">
        <v>218</v>
      </c>
      <c r="AL56" s="158">
        <v>3.5</v>
      </c>
      <c r="AM56" s="50" t="s">
        <v>220</v>
      </c>
      <c r="AN56" s="278">
        <v>10</v>
      </c>
      <c r="AO56" s="276">
        <v>4</v>
      </c>
    </row>
    <row r="57" spans="1:41" ht="15" customHeight="1">
      <c r="A57" s="575"/>
      <c r="B57" s="157" t="s">
        <v>248</v>
      </c>
      <c r="C57" s="74"/>
      <c r="D57" s="154" t="s">
        <v>221</v>
      </c>
      <c r="E57" s="76">
        <v>2</v>
      </c>
      <c r="F57" s="50" t="s">
        <v>3</v>
      </c>
      <c r="G57" s="42" t="s">
        <v>217</v>
      </c>
      <c r="H57" s="64">
        <v>24</v>
      </c>
      <c r="I57" s="52">
        <v>6.5</v>
      </c>
      <c r="J57" s="52" t="s">
        <v>218</v>
      </c>
      <c r="K57" s="162">
        <v>7.7</v>
      </c>
      <c r="L57" s="50" t="s">
        <v>3</v>
      </c>
      <c r="M57" s="42" t="s">
        <v>217</v>
      </c>
      <c r="N57" s="64">
        <v>24</v>
      </c>
      <c r="O57" s="52">
        <v>7.8</v>
      </c>
      <c r="P57" s="74" t="s">
        <v>218</v>
      </c>
      <c r="Q57" s="64">
        <v>12</v>
      </c>
      <c r="R57" s="50">
        <v>3</v>
      </c>
      <c r="S57" s="42" t="s">
        <v>217</v>
      </c>
      <c r="T57" s="64">
        <v>24</v>
      </c>
      <c r="U57" s="155" t="s">
        <v>264</v>
      </c>
      <c r="V57" s="42" t="s">
        <v>218</v>
      </c>
      <c r="W57" s="163">
        <v>2.4</v>
      </c>
      <c r="X57" s="50" t="s">
        <v>3</v>
      </c>
      <c r="Y57" s="42" t="s">
        <v>217</v>
      </c>
      <c r="Z57" s="64">
        <v>24</v>
      </c>
      <c r="AA57" s="155" t="s">
        <v>265</v>
      </c>
      <c r="AB57" s="74" t="s">
        <v>218</v>
      </c>
      <c r="AC57" s="64">
        <v>10</v>
      </c>
      <c r="AD57" s="74">
        <v>19</v>
      </c>
      <c r="AE57" s="42" t="s">
        <v>217</v>
      </c>
      <c r="AF57" s="64">
        <v>24</v>
      </c>
      <c r="AG57" s="158">
        <v>3.3</v>
      </c>
      <c r="AH57" s="50" t="s">
        <v>220</v>
      </c>
      <c r="AI57" s="278">
        <v>10</v>
      </c>
      <c r="AJ57" s="275">
        <v>2</v>
      </c>
      <c r="AK57" s="74" t="s">
        <v>218</v>
      </c>
      <c r="AL57" s="158">
        <v>1.6</v>
      </c>
      <c r="AM57" s="50" t="s">
        <v>220</v>
      </c>
      <c r="AN57" s="278">
        <v>10</v>
      </c>
      <c r="AO57" s="276">
        <v>5</v>
      </c>
    </row>
    <row r="58" spans="1:41" ht="15" customHeight="1">
      <c r="A58" s="575"/>
      <c r="B58" s="558" t="s">
        <v>249</v>
      </c>
      <c r="C58" s="160"/>
      <c r="D58" s="161" t="s">
        <v>221</v>
      </c>
      <c r="E58" s="76">
        <v>1</v>
      </c>
      <c r="F58" s="50" t="s">
        <v>3</v>
      </c>
      <c r="G58" s="42" t="s">
        <v>217</v>
      </c>
      <c r="H58" s="64">
        <v>12</v>
      </c>
      <c r="I58" s="52">
        <v>6.6</v>
      </c>
      <c r="J58" s="52" t="s">
        <v>218</v>
      </c>
      <c r="K58" s="162">
        <v>8.1</v>
      </c>
      <c r="L58" s="50" t="s">
        <v>3</v>
      </c>
      <c r="M58" s="42" t="s">
        <v>217</v>
      </c>
      <c r="N58" s="64">
        <v>12</v>
      </c>
      <c r="O58" s="52">
        <v>8.8</v>
      </c>
      <c r="P58" s="74" t="s">
        <v>218</v>
      </c>
      <c r="Q58" s="64">
        <v>13</v>
      </c>
      <c r="R58" s="50">
        <v>1</v>
      </c>
      <c r="S58" s="42" t="s">
        <v>217</v>
      </c>
      <c r="T58" s="64">
        <v>12</v>
      </c>
      <c r="U58" s="155" t="s">
        <v>264</v>
      </c>
      <c r="V58" s="42" t="s">
        <v>218</v>
      </c>
      <c r="W58" s="162">
        <v>1.5</v>
      </c>
      <c r="X58" s="50">
        <v>1</v>
      </c>
      <c r="Y58" s="42" t="s">
        <v>217</v>
      </c>
      <c r="Z58" s="64">
        <v>12</v>
      </c>
      <c r="AA58" s="155" t="s">
        <v>265</v>
      </c>
      <c r="AB58" s="74" t="s">
        <v>218</v>
      </c>
      <c r="AC58" s="64">
        <v>76</v>
      </c>
      <c r="AD58" s="74">
        <v>8</v>
      </c>
      <c r="AE58" s="42" t="s">
        <v>217</v>
      </c>
      <c r="AF58" s="64">
        <v>12</v>
      </c>
      <c r="AG58" s="158">
        <v>3.3</v>
      </c>
      <c r="AH58" s="50" t="s">
        <v>220</v>
      </c>
      <c r="AI58" s="278">
        <v>10</v>
      </c>
      <c r="AJ58" s="275">
        <v>2</v>
      </c>
      <c r="AK58" s="74" t="s">
        <v>218</v>
      </c>
      <c r="AL58" s="158">
        <v>1.6</v>
      </c>
      <c r="AM58" s="50" t="s">
        <v>220</v>
      </c>
      <c r="AN58" s="278">
        <v>10</v>
      </c>
      <c r="AO58" s="276">
        <v>5</v>
      </c>
    </row>
    <row r="59" spans="1:41" ht="15" customHeight="1">
      <c r="A59" s="575"/>
      <c r="B59" s="559"/>
      <c r="C59" s="74"/>
      <c r="D59" s="154" t="s">
        <v>223</v>
      </c>
      <c r="E59" s="76">
        <v>1</v>
      </c>
      <c r="F59" s="50" t="s">
        <v>3</v>
      </c>
      <c r="G59" s="42" t="s">
        <v>217</v>
      </c>
      <c r="H59" s="64">
        <v>12</v>
      </c>
      <c r="I59" s="52">
        <v>6.6</v>
      </c>
      <c r="J59" s="52" t="s">
        <v>218</v>
      </c>
      <c r="K59" s="162">
        <v>7.7</v>
      </c>
      <c r="L59" s="50" t="s">
        <v>3</v>
      </c>
      <c r="M59" s="42" t="s">
        <v>217</v>
      </c>
      <c r="N59" s="64">
        <v>12</v>
      </c>
      <c r="O59" s="52">
        <v>8.5</v>
      </c>
      <c r="P59" s="74" t="s">
        <v>218</v>
      </c>
      <c r="Q59" s="64">
        <v>13</v>
      </c>
      <c r="R59" s="50" t="s">
        <v>3</v>
      </c>
      <c r="S59" s="42" t="s">
        <v>217</v>
      </c>
      <c r="T59" s="64">
        <v>12</v>
      </c>
      <c r="U59" s="50">
        <v>0.7</v>
      </c>
      <c r="V59" s="42" t="s">
        <v>218</v>
      </c>
      <c r="W59" s="162">
        <v>5.1</v>
      </c>
      <c r="X59" s="50">
        <v>1</v>
      </c>
      <c r="Y59" s="42" t="s">
        <v>217</v>
      </c>
      <c r="Z59" s="64">
        <v>12</v>
      </c>
      <c r="AA59" s="50">
        <v>1</v>
      </c>
      <c r="AB59" s="74" t="s">
        <v>218</v>
      </c>
      <c r="AC59" s="64">
        <v>69</v>
      </c>
      <c r="AD59" s="74">
        <v>8</v>
      </c>
      <c r="AE59" s="42" t="s">
        <v>217</v>
      </c>
      <c r="AF59" s="64">
        <v>12</v>
      </c>
      <c r="AG59" s="158">
        <v>7</v>
      </c>
      <c r="AH59" s="50" t="s">
        <v>220</v>
      </c>
      <c r="AI59" s="278">
        <v>10</v>
      </c>
      <c r="AJ59" s="275">
        <v>2</v>
      </c>
      <c r="AK59" s="74" t="s">
        <v>218</v>
      </c>
      <c r="AL59" s="158">
        <v>9.2</v>
      </c>
      <c r="AM59" s="50" t="s">
        <v>220</v>
      </c>
      <c r="AN59" s="278">
        <v>10</v>
      </c>
      <c r="AO59" s="276">
        <v>4</v>
      </c>
    </row>
    <row r="60" spans="1:41" ht="15" customHeight="1">
      <c r="A60" s="567" t="s">
        <v>271</v>
      </c>
      <c r="B60" s="174" t="s">
        <v>250</v>
      </c>
      <c r="C60" s="175"/>
      <c r="D60" s="176" t="s">
        <v>272</v>
      </c>
      <c r="E60" s="76">
        <v>1</v>
      </c>
      <c r="F60" s="74">
        <v>5</v>
      </c>
      <c r="G60" s="42" t="s">
        <v>217</v>
      </c>
      <c r="H60" s="64">
        <v>24</v>
      </c>
      <c r="I60" s="52">
        <v>6.7</v>
      </c>
      <c r="J60" s="52" t="s">
        <v>218</v>
      </c>
      <c r="K60" s="162">
        <v>9.7</v>
      </c>
      <c r="L60" s="50" t="s">
        <v>3</v>
      </c>
      <c r="M60" s="42" t="s">
        <v>217</v>
      </c>
      <c r="N60" s="64">
        <v>24</v>
      </c>
      <c r="O60" s="52">
        <v>8</v>
      </c>
      <c r="P60" s="74" t="s">
        <v>218</v>
      </c>
      <c r="Q60" s="212">
        <v>12</v>
      </c>
      <c r="R60" s="50">
        <v>18</v>
      </c>
      <c r="S60" s="42" t="s">
        <v>217</v>
      </c>
      <c r="T60" s="64">
        <v>24</v>
      </c>
      <c r="U60" s="272">
        <v>1.3</v>
      </c>
      <c r="V60" s="42" t="s">
        <v>218</v>
      </c>
      <c r="W60" s="210">
        <v>10</v>
      </c>
      <c r="X60" s="74">
        <v>18</v>
      </c>
      <c r="Y60" s="42" t="s">
        <v>217</v>
      </c>
      <c r="Z60" s="64">
        <v>24</v>
      </c>
      <c r="AA60" s="50">
        <v>2</v>
      </c>
      <c r="AB60" s="74" t="s">
        <v>218</v>
      </c>
      <c r="AC60" s="64">
        <v>55</v>
      </c>
      <c r="AD60" s="74">
        <v>24</v>
      </c>
      <c r="AE60" s="42" t="s">
        <v>217</v>
      </c>
      <c r="AF60" s="64">
        <v>24</v>
      </c>
      <c r="AG60" s="158">
        <v>1.7</v>
      </c>
      <c r="AH60" s="50" t="s">
        <v>220</v>
      </c>
      <c r="AI60" s="278">
        <v>10</v>
      </c>
      <c r="AJ60" s="275">
        <v>3</v>
      </c>
      <c r="AK60" s="74" t="s">
        <v>218</v>
      </c>
      <c r="AL60" s="158">
        <v>4.9</v>
      </c>
      <c r="AM60" s="50" t="s">
        <v>220</v>
      </c>
      <c r="AN60" s="278">
        <v>10</v>
      </c>
      <c r="AO60" s="276">
        <v>4</v>
      </c>
    </row>
    <row r="61" spans="1:41" ht="15" customHeight="1">
      <c r="A61" s="568"/>
      <c r="B61" s="157" t="s">
        <v>251</v>
      </c>
      <c r="C61" s="74"/>
      <c r="D61" s="154" t="s">
        <v>272</v>
      </c>
      <c r="E61" s="76">
        <v>1</v>
      </c>
      <c r="F61" s="74">
        <v>7</v>
      </c>
      <c r="G61" s="42" t="s">
        <v>217</v>
      </c>
      <c r="H61" s="64">
        <v>24</v>
      </c>
      <c r="I61" s="52">
        <v>7.1</v>
      </c>
      <c r="J61" s="52" t="s">
        <v>218</v>
      </c>
      <c r="K61" s="162">
        <v>9.6</v>
      </c>
      <c r="L61" s="50" t="s">
        <v>3</v>
      </c>
      <c r="M61" s="42" t="s">
        <v>217</v>
      </c>
      <c r="N61" s="64">
        <v>24</v>
      </c>
      <c r="O61" s="52">
        <v>8</v>
      </c>
      <c r="P61" s="74" t="s">
        <v>218</v>
      </c>
      <c r="Q61" s="64">
        <v>13</v>
      </c>
      <c r="R61" s="74">
        <v>21</v>
      </c>
      <c r="S61" s="42" t="s">
        <v>217</v>
      </c>
      <c r="T61" s="64">
        <v>24</v>
      </c>
      <c r="U61" s="158">
        <v>2.8</v>
      </c>
      <c r="V61" s="42" t="s">
        <v>218</v>
      </c>
      <c r="W61" s="164">
        <v>8.2</v>
      </c>
      <c r="X61" s="74">
        <v>24</v>
      </c>
      <c r="Y61" s="42" t="s">
        <v>217</v>
      </c>
      <c r="Z61" s="64">
        <v>24</v>
      </c>
      <c r="AA61" s="50">
        <v>8</v>
      </c>
      <c r="AB61" s="74" t="s">
        <v>218</v>
      </c>
      <c r="AC61" s="64">
        <v>29</v>
      </c>
      <c r="AD61" s="74">
        <v>23</v>
      </c>
      <c r="AE61" s="42" t="s">
        <v>217</v>
      </c>
      <c r="AF61" s="64">
        <v>24</v>
      </c>
      <c r="AG61" s="158">
        <v>2.7</v>
      </c>
      <c r="AH61" s="50" t="s">
        <v>220</v>
      </c>
      <c r="AI61" s="278">
        <v>10</v>
      </c>
      <c r="AJ61" s="276">
        <v>2</v>
      </c>
      <c r="AK61" s="74" t="s">
        <v>218</v>
      </c>
      <c r="AL61" s="158">
        <v>3.5</v>
      </c>
      <c r="AM61" s="50" t="s">
        <v>220</v>
      </c>
      <c r="AN61" s="278">
        <v>10</v>
      </c>
      <c r="AO61" s="276">
        <v>4</v>
      </c>
    </row>
    <row r="62" spans="1:41" ht="15" customHeight="1">
      <c r="A62" s="569"/>
      <c r="B62" s="177" t="s">
        <v>252</v>
      </c>
      <c r="C62" s="178"/>
      <c r="D62" s="179" t="s">
        <v>273</v>
      </c>
      <c r="E62" s="76">
        <v>3</v>
      </c>
      <c r="F62" s="74">
        <v>12</v>
      </c>
      <c r="G62" s="42" t="s">
        <v>217</v>
      </c>
      <c r="H62" s="64">
        <v>36</v>
      </c>
      <c r="I62" s="52">
        <v>6.6</v>
      </c>
      <c r="J62" s="52" t="s">
        <v>218</v>
      </c>
      <c r="K62" s="162">
        <v>9.1</v>
      </c>
      <c r="L62" s="50" t="s">
        <v>3</v>
      </c>
      <c r="M62" s="42" t="s">
        <v>217</v>
      </c>
      <c r="N62" s="64">
        <v>36</v>
      </c>
      <c r="O62" s="52">
        <v>6.4</v>
      </c>
      <c r="P62" s="74" t="s">
        <v>218</v>
      </c>
      <c r="Q62" s="64">
        <v>13</v>
      </c>
      <c r="R62" s="74">
        <v>23</v>
      </c>
      <c r="S62" s="42" t="s">
        <v>217</v>
      </c>
      <c r="T62" s="64">
        <v>36</v>
      </c>
      <c r="U62" s="158">
        <v>0.9</v>
      </c>
      <c r="V62" s="42" t="s">
        <v>218</v>
      </c>
      <c r="W62" s="210">
        <v>12</v>
      </c>
      <c r="X62" s="74">
        <v>25</v>
      </c>
      <c r="Y62" s="42" t="s">
        <v>217</v>
      </c>
      <c r="Z62" s="64">
        <v>36</v>
      </c>
      <c r="AA62" s="50">
        <v>3</v>
      </c>
      <c r="AB62" s="74" t="s">
        <v>218</v>
      </c>
      <c r="AC62" s="64">
        <v>46</v>
      </c>
      <c r="AD62" s="50" t="s">
        <v>3</v>
      </c>
      <c r="AE62" s="42" t="s">
        <v>217</v>
      </c>
      <c r="AF62" s="64">
        <v>36</v>
      </c>
      <c r="AG62" s="158">
        <v>4.9</v>
      </c>
      <c r="AH62" s="50" t="s">
        <v>220</v>
      </c>
      <c r="AI62" s="278">
        <v>10</v>
      </c>
      <c r="AJ62" s="275">
        <v>2</v>
      </c>
      <c r="AK62" s="74" t="s">
        <v>218</v>
      </c>
      <c r="AL62" s="158">
        <v>5.4</v>
      </c>
      <c r="AM62" s="50" t="s">
        <v>220</v>
      </c>
      <c r="AN62" s="278">
        <v>10</v>
      </c>
      <c r="AO62" s="276">
        <v>4</v>
      </c>
    </row>
    <row r="63" spans="1:41" ht="15" customHeight="1">
      <c r="A63" s="568" t="s">
        <v>274</v>
      </c>
      <c r="B63" s="566" t="s">
        <v>253</v>
      </c>
      <c r="C63" s="74"/>
      <c r="D63" s="154" t="s">
        <v>275</v>
      </c>
      <c r="E63" s="76">
        <v>2</v>
      </c>
      <c r="F63" s="74">
        <v>1</v>
      </c>
      <c r="G63" s="42" t="s">
        <v>217</v>
      </c>
      <c r="H63" s="64">
        <v>14</v>
      </c>
      <c r="I63" s="52">
        <v>8</v>
      </c>
      <c r="J63" s="52" t="s">
        <v>218</v>
      </c>
      <c r="K63" s="162">
        <v>8.4</v>
      </c>
      <c r="L63" s="50">
        <v>2</v>
      </c>
      <c r="M63" s="42" t="s">
        <v>217</v>
      </c>
      <c r="N63" s="64">
        <v>14</v>
      </c>
      <c r="O63" s="52">
        <v>8.4</v>
      </c>
      <c r="P63" s="74" t="s">
        <v>218</v>
      </c>
      <c r="Q63" s="64">
        <v>11</v>
      </c>
      <c r="R63" s="50" t="s">
        <v>3</v>
      </c>
      <c r="S63" s="42" t="s">
        <v>217</v>
      </c>
      <c r="T63" s="64">
        <v>14</v>
      </c>
      <c r="U63" s="158">
        <v>1.3</v>
      </c>
      <c r="V63" s="42" t="s">
        <v>218</v>
      </c>
      <c r="W63" s="162">
        <v>3.1</v>
      </c>
      <c r="X63" s="50" t="s">
        <v>3</v>
      </c>
      <c r="Y63" s="42" t="s">
        <v>217</v>
      </c>
      <c r="Z63" s="64">
        <v>14</v>
      </c>
      <c r="AA63" s="50"/>
      <c r="AB63" s="74" t="s">
        <v>3</v>
      </c>
      <c r="AC63" s="64"/>
      <c r="AD63" s="74"/>
      <c r="AE63" s="42" t="s">
        <v>3</v>
      </c>
      <c r="AF63" s="74"/>
      <c r="AG63" s="50"/>
      <c r="AH63" s="50"/>
      <c r="AI63" s="156"/>
      <c r="AJ63" s="180"/>
      <c r="AK63" s="42" t="s">
        <v>3</v>
      </c>
      <c r="AL63" s="158"/>
      <c r="AM63" s="50"/>
      <c r="AN63" s="74"/>
      <c r="AO63" s="47"/>
    </row>
    <row r="64" spans="1:41" ht="15" customHeight="1">
      <c r="A64" s="572"/>
      <c r="B64" s="573"/>
      <c r="C64" s="146"/>
      <c r="D64" s="181" t="s">
        <v>276</v>
      </c>
      <c r="E64" s="121">
        <v>2</v>
      </c>
      <c r="F64" s="146">
        <v>4</v>
      </c>
      <c r="G64" s="122" t="s">
        <v>217</v>
      </c>
      <c r="H64" s="182">
        <v>24</v>
      </c>
      <c r="I64" s="183">
        <v>7.5</v>
      </c>
      <c r="J64" s="183" t="s">
        <v>218</v>
      </c>
      <c r="K64" s="226">
        <v>9</v>
      </c>
      <c r="L64" s="184" t="s">
        <v>3</v>
      </c>
      <c r="M64" s="122" t="s">
        <v>217</v>
      </c>
      <c r="N64" s="182">
        <v>24</v>
      </c>
      <c r="O64" s="183">
        <v>7</v>
      </c>
      <c r="P64" s="146" t="s">
        <v>218</v>
      </c>
      <c r="Q64" s="182">
        <v>13</v>
      </c>
      <c r="R64" s="184" t="s">
        <v>3</v>
      </c>
      <c r="S64" s="122" t="s">
        <v>217</v>
      </c>
      <c r="T64" s="182">
        <v>24</v>
      </c>
      <c r="U64" s="185">
        <v>2.2</v>
      </c>
      <c r="V64" s="122" t="s">
        <v>218</v>
      </c>
      <c r="W64" s="182">
        <v>5.6</v>
      </c>
      <c r="X64" s="184" t="s">
        <v>3</v>
      </c>
      <c r="Y64" s="122" t="s">
        <v>217</v>
      </c>
      <c r="Z64" s="182">
        <v>24</v>
      </c>
      <c r="AA64" s="184"/>
      <c r="AB64" s="146" t="s">
        <v>3</v>
      </c>
      <c r="AC64" s="182"/>
      <c r="AD64" s="146"/>
      <c r="AE64" s="122" t="s">
        <v>3</v>
      </c>
      <c r="AF64" s="146"/>
      <c r="AG64" s="184"/>
      <c r="AH64" s="184"/>
      <c r="AI64" s="186"/>
      <c r="AJ64" s="187"/>
      <c r="AK64" s="122" t="s">
        <v>3</v>
      </c>
      <c r="AL64" s="184"/>
      <c r="AM64" s="184"/>
      <c r="AN64" s="146"/>
      <c r="AO64" s="188"/>
    </row>
    <row r="65" spans="1:34" ht="15" customHeight="1">
      <c r="A65" s="262" t="s">
        <v>451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AH65" s="224"/>
    </row>
    <row r="66" spans="1:34" ht="15" customHeight="1">
      <c r="A66" s="270" t="s">
        <v>452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AH66" s="224"/>
    </row>
    <row r="67" spans="1:34" ht="15" customHeight="1">
      <c r="A67" s="270" t="s">
        <v>453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AH67" s="224"/>
    </row>
    <row r="68" spans="1:34" ht="15" customHeight="1">
      <c r="A68" s="270" t="s">
        <v>454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AH68" s="224"/>
    </row>
    <row r="69" spans="1:34" ht="15" customHeight="1">
      <c r="A69" s="47" t="s">
        <v>277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AH69" s="224"/>
    </row>
    <row r="70" ht="14.25">
      <c r="AH70" s="224"/>
    </row>
    <row r="71" ht="14.25">
      <c r="AH71" s="224"/>
    </row>
    <row r="72" ht="14.25">
      <c r="AH72" s="224"/>
    </row>
    <row r="73" ht="14.25">
      <c r="AH73" s="224"/>
    </row>
    <row r="74" ht="14.25">
      <c r="AH74" s="224"/>
    </row>
    <row r="75" ht="14.25">
      <c r="AH75" s="224"/>
    </row>
    <row r="76" ht="14.25">
      <c r="AH76" s="224"/>
    </row>
    <row r="77" ht="14.25">
      <c r="AH77" s="224"/>
    </row>
  </sheetData>
  <sheetProtection/>
  <mergeCells count="39">
    <mergeCell ref="B31:B33"/>
    <mergeCell ref="A2:AO2"/>
    <mergeCell ref="AJ3:AO3"/>
    <mergeCell ref="B7:B12"/>
    <mergeCell ref="A63:A64"/>
    <mergeCell ref="B63:B64"/>
    <mergeCell ref="A7:A59"/>
    <mergeCell ref="B17:B18"/>
    <mergeCell ref="B20:B21"/>
    <mergeCell ref="B51:B52"/>
    <mergeCell ref="B24:B26"/>
    <mergeCell ref="B27:B28"/>
    <mergeCell ref="B43:B44"/>
    <mergeCell ref="B49:B50"/>
    <mergeCell ref="A60:A62"/>
    <mergeCell ref="B53:B54"/>
    <mergeCell ref="B29:B30"/>
    <mergeCell ref="B35:B36"/>
    <mergeCell ref="B38:B39"/>
    <mergeCell ref="B41:B42"/>
    <mergeCell ref="B58:B59"/>
    <mergeCell ref="X4:AC5"/>
    <mergeCell ref="AD4:AO5"/>
    <mergeCell ref="AD6:AF6"/>
    <mergeCell ref="AG6:AN6"/>
    <mergeCell ref="X6:Z6"/>
    <mergeCell ref="AA6:AC6"/>
    <mergeCell ref="R6:T6"/>
    <mergeCell ref="U6:W6"/>
    <mergeCell ref="L4:Q5"/>
    <mergeCell ref="R4:W5"/>
    <mergeCell ref="L6:N6"/>
    <mergeCell ref="O6:Q6"/>
    <mergeCell ref="A4:B6"/>
    <mergeCell ref="C4:D6"/>
    <mergeCell ref="E4:E6"/>
    <mergeCell ref="F4:K5"/>
    <mergeCell ref="F6:H6"/>
    <mergeCell ref="I6:K6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2012-05-18T07:23:29Z</cp:lastPrinted>
  <dcterms:created xsi:type="dcterms:W3CDTF">2004-09-29T02:34:23Z</dcterms:created>
  <dcterms:modified xsi:type="dcterms:W3CDTF">2012-06-17T23:57:11Z</dcterms:modified>
  <cp:category/>
  <cp:version/>
  <cp:contentType/>
  <cp:contentStatus/>
</cp:coreProperties>
</file>