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5"/>
  </bookViews>
  <sheets>
    <sheet name="２４２" sheetId="1" r:id="rId1"/>
    <sheet name="２４４" sheetId="2" r:id="rId2"/>
    <sheet name="２４６" sheetId="3" r:id="rId3"/>
    <sheet name="２４８" sheetId="4" r:id="rId4"/>
    <sheet name="２５０" sheetId="5" r:id="rId5"/>
    <sheet name="２５２" sheetId="6" r:id="rId6"/>
  </sheets>
  <definedNames/>
  <calcPr fullCalcOnLoad="1"/>
</workbook>
</file>

<file path=xl/sharedStrings.xml><?xml version="1.0" encoding="utf-8"?>
<sst xmlns="http://schemas.openxmlformats.org/spreadsheetml/2006/main" count="2428" uniqueCount="538">
  <si>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</si>
  <si>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</si>
  <si>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</si>
  <si>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</si>
  <si>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</si>
  <si>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</si>
  <si>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</si>
  <si>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</si>
  <si>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</si>
  <si>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</si>
  <si>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</si>
  <si>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</si>
  <si>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</si>
  <si>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</si>
  <si>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</si>
  <si>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</si>
  <si>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</si>
  <si>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</si>
  <si>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</si>
  <si>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</si>
  <si>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</si>
  <si>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</si>
  <si>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</si>
  <si>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</si>
  <si>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</si>
  <si>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</si>
  <si>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</si>
  <si>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</si>
  <si>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</si>
  <si>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</si>
  <si>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</si>
  <si>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</si>
  <si>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</si>
  <si>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</si>
  <si>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</si>
  <si>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</si>
  <si>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</si>
  <si>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</si>
  <si>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</si>
  <si>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</si>
  <si>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</si>
  <si>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</si>
  <si>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</si>
  <si>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</si>
  <si>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</si>
  <si>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</si>
  <si>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</si>
  <si>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</si>
  <si>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</si>
  <si>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</si>
  <si>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</si>
  <si>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</si>
  <si>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</si>
  <si>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</si>
  <si>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</si>
  <si>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</si>
  <si>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</si>
  <si>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</si>
  <si>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</si>
  <si>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</si>
  <si>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</si>
  <si>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</si>
  <si>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</si>
  <si>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白山市</t>
  </si>
  <si>
    <t>能美市</t>
  </si>
  <si>
    <t>宝達志水町</t>
  </si>
  <si>
    <t>能登町</t>
  </si>
  <si>
    <t>中能登町</t>
  </si>
  <si>
    <t>-</t>
  </si>
  <si>
    <t>野-市町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</si>
  <si>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</si>
  <si>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</si>
  <si>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</si>
  <si>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</si>
  <si>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</si>
  <si>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</si>
  <si>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</si>
  <si>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</si>
  <si>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</si>
  <si>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</si>
  <si>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</si>
  <si>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</si>
  <si>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</si>
  <si>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</si>
  <si>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</si>
  <si>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</si>
  <si>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</si>
  <si>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</si>
  <si>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</si>
  <si>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</si>
  <si>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血管性及び詳細不明の痴呆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</si>
  <si>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</si>
  <si>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</si>
  <si>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</si>
  <si>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</si>
  <si>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</si>
  <si>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</si>
  <si>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</si>
  <si>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</si>
  <si>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</si>
  <si>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</si>
  <si>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</si>
  <si>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</si>
  <si>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</si>
  <si>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</si>
  <si>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</si>
  <si>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</si>
  <si>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</si>
  <si>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</si>
  <si>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</si>
  <si>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</si>
  <si>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</si>
  <si>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</si>
  <si>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</si>
  <si>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眼及び附属器の疾患</t>
  </si>
  <si>
    <t>耳及び乳様突起の疾患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</si>
  <si>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</si>
  <si>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</si>
  <si>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</si>
  <si>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</si>
  <si>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</si>
  <si>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</si>
  <si>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</si>
  <si>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</si>
  <si>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</si>
  <si>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石川県南加賀保健所</t>
  </si>
  <si>
    <t>墓　地</t>
  </si>
  <si>
    <t>火葬場</t>
  </si>
  <si>
    <t>納骨堂</t>
  </si>
  <si>
    <t>ホテル</t>
  </si>
  <si>
    <t>旅　館</t>
  </si>
  <si>
    <t>下　宿</t>
  </si>
  <si>
    <t>理容所</t>
  </si>
  <si>
    <t>美容所</t>
  </si>
  <si>
    <t>―</t>
  </si>
  <si>
    <t>６　　　歳</t>
  </si>
  <si>
    <t>７　　　歳</t>
  </si>
  <si>
    <t>８　　　歳</t>
  </si>
  <si>
    <t>９　　　歳</t>
  </si>
  <si>
    <t>男</t>
  </si>
  <si>
    <t>女</t>
  </si>
  <si>
    <t>その他</t>
  </si>
  <si>
    <t>総    数</t>
  </si>
  <si>
    <t>コレラ</t>
  </si>
  <si>
    <t>年　　次　　及　　び　　　　　　　　保　　健　　所　　別</t>
  </si>
  <si>
    <t>臨　床　　　　検　査　　　　技　師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</si>
  <si>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</si>
  <si>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</si>
  <si>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</si>
  <si>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</si>
  <si>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</si>
  <si>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</si>
  <si>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</si>
  <si>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</si>
  <si>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</si>
  <si>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</si>
  <si>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</si>
  <si>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注  　事務職員、技能労務職員を除き、地域センター職員を加えた人数である。</t>
  </si>
  <si>
    <t>資料　石川県健康推進課「保健所運営報告」「地域保健事業報告」</t>
  </si>
  <si>
    <t>資料　石川県厚生政策課、金沢市保健所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</si>
  <si>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</si>
  <si>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</si>
  <si>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</si>
  <si>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</si>
  <si>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</si>
  <si>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</si>
  <si>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</si>
  <si>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１５３　　児　童　生　徒　年　齢　別　平  均  体  位</t>
  </si>
  <si>
    <t>資料　石川県健康推進課「衛生行政業務報告」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</si>
  <si>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</si>
  <si>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</si>
  <si>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</si>
  <si>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</si>
  <si>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</si>
  <si>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</si>
  <si>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</si>
  <si>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</si>
  <si>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</si>
  <si>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</si>
  <si>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乳さく   　取　業</t>
  </si>
  <si>
    <t>そう菜　  販売業</t>
  </si>
  <si>
    <t>菓  子　販売業</t>
  </si>
  <si>
    <t>座高</t>
  </si>
  <si>
    <t>資料　石川県健康推進課「衛生行政業務報告」</t>
  </si>
  <si>
    <t>１５１　　感　染　症　及　び　食　中　毒　患　者　数</t>
  </si>
  <si>
    <t>年　次　</t>
  </si>
  <si>
    <t>感　　　　　　　　染　　　　　　　　症</t>
  </si>
  <si>
    <t>食中毒</t>
  </si>
  <si>
    <t>二　　　　類</t>
  </si>
  <si>
    <t>三　類</t>
  </si>
  <si>
    <t>四　　　　　類</t>
  </si>
  <si>
    <t>五　　　　　　類</t>
  </si>
  <si>
    <t>細菌性　　赤  痢</t>
  </si>
  <si>
    <t>腸　管　出血性　大腸菌　感染症</t>
  </si>
  <si>
    <t>E型肝炎</t>
  </si>
  <si>
    <t>Ａ型肝炎</t>
  </si>
  <si>
    <t>ツツガ　　ムシ病</t>
  </si>
  <si>
    <t>日　本　　脳　炎</t>
  </si>
  <si>
    <t>レジオ　　ネラ症</t>
  </si>
  <si>
    <t>その他</t>
  </si>
  <si>
    <t>クロイツ　　　フェルト･　　ヤコブ病</t>
  </si>
  <si>
    <t>梅　毒</t>
  </si>
  <si>
    <t>破傷風</t>
  </si>
  <si>
    <t>ウイルス性肝炎(E型･A型肝炎を除く）</t>
  </si>
  <si>
    <t>資料　石川県統計情報室「石川県学校保健統計調査」</t>
  </si>
  <si>
    <t>注１　平成15年11月5日から感染症分類が変更になった。</t>
  </si>
  <si>
    <t>　２　ウイルス性肝炎の平成12年～平成14年の報告数は急性ウイルス性肝炎の報告数である。</t>
  </si>
  <si>
    <t>資料　石川県健康推進課、薬事衛生課</t>
  </si>
  <si>
    <t>計</t>
  </si>
  <si>
    <t>（構成比：％）</t>
  </si>
  <si>
    <t>二　　酸　　化　　硫　　黄　（ppm）</t>
  </si>
  <si>
    <t>二　　酸　　化　　窒　　素（ppm）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</si>
  <si>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</si>
  <si>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</si>
  <si>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</si>
  <si>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</si>
  <si>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</si>
  <si>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</si>
  <si>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資源化量</t>
  </si>
  <si>
    <t>集　団　　　回収量</t>
  </si>
  <si>
    <t>リサイ　　クル率</t>
  </si>
  <si>
    <t>し尿処理計画　　　　　　　　　区域内人口　　　　　　　</t>
  </si>
  <si>
    <t>し　　尿　　処　　理　　量　（kL）</t>
  </si>
  <si>
    <t>自 家　　　処 理　　　人 口</t>
  </si>
  <si>
    <t>水　洗　化　人　口</t>
  </si>
  <si>
    <t>水洗化率</t>
  </si>
  <si>
    <t>ご　　　み　　　処　　　理　　　量　（ｔ）</t>
  </si>
  <si>
    <t>自　家　　　　処理量　</t>
  </si>
  <si>
    <t>資源化施設等</t>
  </si>
  <si>
    <t>総    　　量</t>
  </si>
  <si>
    <t>し尿処理施設</t>
  </si>
  <si>
    <t>その他</t>
  </si>
  <si>
    <t>（人）</t>
  </si>
  <si>
    <t>（t）</t>
  </si>
  <si>
    <t>（ｔ）</t>
  </si>
  <si>
    <t>（％）</t>
  </si>
  <si>
    <t>（人）</t>
  </si>
  <si>
    <t>（％）</t>
  </si>
  <si>
    <t>平　成　１３　年　度</t>
  </si>
  <si>
    <t>１４</t>
  </si>
  <si>
    <t>１５</t>
  </si>
  <si>
    <t>１６</t>
  </si>
  <si>
    <t>七尾市</t>
  </si>
  <si>
    <t>小松市</t>
  </si>
  <si>
    <t>輪島市</t>
  </si>
  <si>
    <t>珠洲市</t>
  </si>
  <si>
    <t>加賀市</t>
  </si>
  <si>
    <t>-</t>
  </si>
  <si>
    <t>羽咋市</t>
  </si>
  <si>
    <t>かほく市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</si>
  <si>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</si>
  <si>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</si>
  <si>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</si>
  <si>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</si>
  <si>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</si>
  <si>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</si>
  <si>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</si>
  <si>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</si>
  <si>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</si>
  <si>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</si>
  <si>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</si>
  <si>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</si>
  <si>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</si>
  <si>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</si>
  <si>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</si>
  <si>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一酸化炭素　　　　（ppm）</t>
  </si>
  <si>
    <t>全炭化水素</t>
  </si>
  <si>
    <t>（単位：人、％）</t>
  </si>
  <si>
    <t>公　　共　　下　　水　　道</t>
  </si>
  <si>
    <t>野々市町</t>
  </si>
  <si>
    <t>１５７　　　　汚　　水　　処　　理　　施　　設　　整　　備　　状　　況</t>
  </si>
  <si>
    <t>年 度 及 び　　　市  町  別</t>
  </si>
  <si>
    <t>住民基本台帳人口</t>
  </si>
  <si>
    <t>農業、漁業、林業集落排水処理施設</t>
  </si>
  <si>
    <t>合併処理浄化槽</t>
  </si>
  <si>
    <t>整　備　人　口</t>
  </si>
  <si>
    <t>整　備　率</t>
  </si>
  <si>
    <t>平成 １４ 年度</t>
  </si>
  <si>
    <t>１５</t>
  </si>
  <si>
    <t>１６</t>
  </si>
  <si>
    <t>１７</t>
  </si>
  <si>
    <t>１８</t>
  </si>
  <si>
    <t>かほく市</t>
  </si>
  <si>
    <t>白山市</t>
  </si>
  <si>
    <t>能美市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</si>
  <si>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</si>
  <si>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</si>
  <si>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</si>
  <si>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</si>
  <si>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</si>
  <si>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</si>
  <si>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</si>
  <si>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</si>
  <si>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</si>
  <si>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</si>
  <si>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</si>
  <si>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</si>
  <si>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地点数</t>
  </si>
  <si>
    <t>ＡＡ</t>
  </si>
  <si>
    <t>／</t>
  </si>
  <si>
    <t>～</t>
  </si>
  <si>
    <t>&lt;0.5</t>
  </si>
  <si>
    <t>×</t>
  </si>
  <si>
    <t>Ａ</t>
  </si>
  <si>
    <t>Ｂ</t>
  </si>
  <si>
    <t>Ｃ</t>
  </si>
  <si>
    <t>Ｄ</t>
  </si>
  <si>
    <t>Ｅ</t>
  </si>
  <si>
    <t>大　聖　寺　川</t>
  </si>
  <si>
    <t>動　　橋　　川</t>
  </si>
  <si>
    <t>&lt;1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</si>
  <si>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</si>
  <si>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</si>
  <si>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</si>
  <si>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</si>
  <si>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</si>
  <si>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</si>
  <si>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</si>
  <si>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</si>
  <si>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</si>
  <si>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</si>
  <si>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河北潟・大野川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</si>
  <si>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</si>
  <si>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</si>
  <si>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</si>
  <si>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</si>
  <si>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</si>
  <si>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</si>
  <si>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</si>
  <si>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</si>
  <si>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</si>
  <si>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</si>
  <si>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</si>
  <si>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</si>
  <si>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</si>
  <si>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</si>
  <si>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生物化学的酸素要求量　ＢＯＤ (mg/L)　　　　（化学的酸素要求量  ＣＯＤ）</t>
  </si>
  <si>
    <t>最低値～最高値</t>
  </si>
  <si>
    <t>河　　　　　　　　　　川</t>
  </si>
  <si>
    <t>河　　　　　　　　　川</t>
  </si>
  <si>
    <t>郷谷川</t>
  </si>
  <si>
    <t>前川</t>
  </si>
  <si>
    <t>-</t>
  </si>
  <si>
    <t>×</t>
  </si>
  <si>
    <t>&lt;1</t>
  </si>
  <si>
    <t>～</t>
  </si>
  <si>
    <t>犀川</t>
  </si>
  <si>
    <t>／</t>
  </si>
  <si>
    <t>金腐川</t>
  </si>
  <si>
    <t>湖沼</t>
  </si>
  <si>
    <t>海域</t>
  </si>
  <si>
    <t>海域Ｂ</t>
  </si>
  <si>
    <t>海域Ｃ</t>
  </si>
  <si>
    <t>～</t>
  </si>
  <si>
    <t>注１  ｍ/ｎとは「環境基準値を超える検体数/総検体数」である。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</si>
  <si>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</si>
  <si>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</si>
  <si>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</si>
  <si>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石川県水環境創造課</t>
  </si>
  <si>
    <t>242 衛生及び環境</t>
  </si>
  <si>
    <t>衛生及び環境 243</t>
  </si>
  <si>
    <t>２１　　衛　　　　生　　　　及　　　　び　　　　環　　　　境</t>
  </si>
  <si>
    <t xml:space="preserve">１４６　　市 町 村 別 医 療 関 係 施 設 数 及 び 医 療 関 係 者 数 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</si>
  <si>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</si>
  <si>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</si>
  <si>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</si>
  <si>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</si>
  <si>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r>
      <t>平成 １３</t>
    </r>
    <r>
      <rPr>
        <sz val="12"/>
        <rFont val="ＭＳ 明朝"/>
        <family val="1"/>
      </rPr>
      <t xml:space="preserve"> 年</t>
    </r>
  </si>
  <si>
    <t>…</t>
  </si>
  <si>
    <r>
      <t xml:space="preserve">  </t>
    </r>
    <r>
      <rPr>
        <sz val="12"/>
        <rFont val="ＭＳ 明朝"/>
        <family val="1"/>
      </rPr>
      <t>１４</t>
    </r>
  </si>
  <si>
    <r>
      <t xml:space="preserve">  </t>
    </r>
    <r>
      <rPr>
        <sz val="12"/>
        <rFont val="ＭＳ 明朝"/>
        <family val="1"/>
      </rPr>
      <t>１５</t>
    </r>
  </si>
  <si>
    <r>
      <t xml:space="preserve">  </t>
    </r>
    <r>
      <rPr>
        <sz val="12"/>
        <rFont val="ＭＳ 明朝"/>
        <family val="1"/>
      </rPr>
      <t>１６</t>
    </r>
  </si>
  <si>
    <t xml:space="preserve">  １７</t>
  </si>
  <si>
    <t>かほく市</t>
  </si>
  <si>
    <t>244 衛生及び環境</t>
  </si>
  <si>
    <t>衛生及び環境 245</t>
  </si>
  <si>
    <t>１４７　　主　　要　　死　　因　　別　　死　　亡　　数　　等</t>
  </si>
  <si>
    <t>死　　　　因　　　　別</t>
  </si>
  <si>
    <t>死　　　　因　　　　別</t>
  </si>
  <si>
    <t>死　　　　亡　　　　率　　（人 口 10 万 対）</t>
  </si>
  <si>
    <t>平成１３年</t>
  </si>
  <si>
    <t>１４年</t>
  </si>
  <si>
    <t>１５年</t>
  </si>
  <si>
    <t>１６年</t>
  </si>
  <si>
    <t>１７年</t>
  </si>
  <si>
    <t>-</t>
  </si>
  <si>
    <t>-</t>
  </si>
  <si>
    <t>（　再　　　　　　掲　）</t>
  </si>
  <si>
    <t>注　　死因分類については平成７年から国際疾病分類の第10回修正（ICD－10）を使用した。</t>
  </si>
  <si>
    <t>246 衛生及び環境</t>
  </si>
  <si>
    <t>衛生及び環境 247</t>
  </si>
  <si>
    <t>１４８　　保　健　所　職　員　現　員　数（各年４月１日現在）</t>
  </si>
  <si>
    <t>１５２　　結  核  予  防  法  に  基  づ  く  検  診  成  績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</si>
  <si>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</si>
  <si>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</si>
  <si>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</si>
  <si>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</si>
  <si>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>平成 １３ 年度</t>
  </si>
  <si>
    <t>平　成　１４　年</t>
  </si>
  <si>
    <t>-</t>
  </si>
  <si>
    <t>１４</t>
  </si>
  <si>
    <t>　　１５</t>
  </si>
  <si>
    <t>１５</t>
  </si>
  <si>
    <t>　　１６</t>
  </si>
  <si>
    <t>１６</t>
  </si>
  <si>
    <t>　　１７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</si>
  <si>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</si>
  <si>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</si>
  <si>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石川中央保健所</t>
  </si>
  <si>
    <t>-</t>
  </si>
  <si>
    <t>　〃　能登中部保健所</t>
  </si>
  <si>
    <t>　〃　能登北部保健所</t>
  </si>
  <si>
    <t>金沢市保健所</t>
  </si>
  <si>
    <r>
      <t>注　</t>
    </r>
    <r>
      <rPr>
        <sz val="12"/>
        <rFont val="ＭＳ 明朝"/>
        <family val="1"/>
      </rPr>
      <t>平成１５年度及び平成１７年度において結核予防法の改正により、対象者が変更になった。</t>
    </r>
  </si>
  <si>
    <t>１４９　　環　境　衛　生　関　係　施　設　数</t>
  </si>
  <si>
    <t>平成１３年度</t>
  </si>
  <si>
    <t>１４</t>
  </si>
  <si>
    <t>１５</t>
  </si>
  <si>
    <t>（単位：cm、 kg）</t>
  </si>
  <si>
    <t>１６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</si>
  <si>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</si>
  <si>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</si>
  <si>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</si>
  <si>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</si>
  <si>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r>
      <t xml:space="preserve">平成 </t>
    </r>
    <r>
      <rPr>
        <sz val="12"/>
        <rFont val="ＭＳ 明朝"/>
        <family val="1"/>
      </rPr>
      <t>8年</t>
    </r>
  </si>
  <si>
    <t xml:space="preserve">  13</t>
  </si>
  <si>
    <t>１５０　　食　品　衛　生　監　視　対　象　施　設　数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</si>
  <si>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</si>
  <si>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</si>
  <si>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</si>
  <si>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平成１３年度</t>
  </si>
  <si>
    <t>１４</t>
  </si>
  <si>
    <t>１５</t>
  </si>
  <si>
    <t>１６</t>
  </si>
  <si>
    <t>区　      　　分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</si>
  <si>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</si>
  <si>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</si>
  <si>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</si>
  <si>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</si>
  <si>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</si>
  <si>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</si>
  <si>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</si>
  <si>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</si>
  <si>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 xml:space="preserve">  13</t>
  </si>
  <si>
    <t>ジフテ    リ  ア</t>
  </si>
  <si>
    <t>腸  チ    フ  ス</t>
  </si>
  <si>
    <t>パラチ    フ  ス</t>
  </si>
  <si>
    <t>後 天 性　　免疫不全　　症 候 群</t>
  </si>
  <si>
    <r>
      <t>平成１３</t>
    </r>
    <r>
      <rPr>
        <sz val="12"/>
        <rFont val="ＭＳ 明朝"/>
        <family val="1"/>
      </rPr>
      <t>年</t>
    </r>
  </si>
  <si>
    <t>-</t>
  </si>
  <si>
    <t>…</t>
  </si>
  <si>
    <t>　１４</t>
  </si>
  <si>
    <t>　１５</t>
  </si>
  <si>
    <t>　１６</t>
  </si>
  <si>
    <t>248 衛生及び環境　　</t>
  </si>
  <si>
    <t>衛生及び環境 249</t>
  </si>
  <si>
    <t>１５４　　　ご　　　み　　　及　　　び　　　し　　　尿　　　処　　　理　　　状　　　況　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</si>
  <si>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</si>
  <si>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</si>
  <si>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</si>
  <si>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r>
      <t>直 接</t>
    </r>
    <r>
      <rPr>
        <sz val="12"/>
        <rFont val="ＭＳ 明朝"/>
        <family val="1"/>
      </rPr>
      <t xml:space="preserve"> 焼 却</t>
    </r>
  </si>
  <si>
    <r>
      <t>直 接</t>
    </r>
    <r>
      <rPr>
        <sz val="12"/>
        <rFont val="ＭＳ 明朝"/>
        <family val="1"/>
      </rPr>
      <t xml:space="preserve"> 埋 立</t>
    </r>
  </si>
  <si>
    <r>
      <t>注</t>
    </r>
    <r>
      <rPr>
        <sz val="12"/>
        <rFont val="ＭＳ 明朝"/>
        <family val="1"/>
      </rPr>
      <t>１　金沢市、小松市、加賀市を除く市町のごみ（の一部）は、一部事務組合で処理している。</t>
    </r>
  </si>
  <si>
    <r>
      <t>　</t>
    </r>
    <r>
      <rPr>
        <sz val="12"/>
        <rFont val="ＭＳ 明朝"/>
        <family val="1"/>
      </rPr>
      <t>２　金沢市、輪島市の一部以外の市町のし尿は、一部事務組合で処理している。</t>
    </r>
  </si>
  <si>
    <r>
      <t>資料　石川県廃棄物対策課</t>
    </r>
    <r>
      <rPr>
        <sz val="12"/>
        <rFont val="ＭＳ 明朝"/>
        <family val="1"/>
      </rPr>
      <t>「石川の廃棄物処理（一般廃棄物）」</t>
    </r>
  </si>
  <si>
    <t>１５５　　大　　気　　汚　　染　　物　　質　　測　　定　　年　　平　　均　　値　</t>
  </si>
  <si>
    <t>１５６　　大 気 汚 染、水 質 汚 濁、騒 音 な ど 公 害 苦 情 受 理 件 数</t>
  </si>
  <si>
    <t>年　　　　次</t>
  </si>
  <si>
    <t>総　　  　数</t>
  </si>
  <si>
    <t>大 気 汚 染</t>
  </si>
  <si>
    <t>水 質 汚 濁</t>
  </si>
  <si>
    <t>土 壌 汚 染</t>
  </si>
  <si>
    <r>
      <t>平 成</t>
    </r>
    <r>
      <rPr>
        <sz val="12"/>
        <rFont val="ＭＳ 明朝"/>
        <family val="1"/>
      </rPr>
      <t xml:space="preserve"> １４ 年</t>
    </r>
  </si>
  <si>
    <t>平 成 １４ 年</t>
  </si>
  <si>
    <r>
      <t>　</t>
    </r>
    <r>
      <rPr>
        <sz val="12"/>
        <rFont val="ＭＳ 明朝"/>
        <family val="1"/>
      </rPr>
      <t xml:space="preserve"> １５</t>
    </r>
  </si>
  <si>
    <r>
      <t xml:space="preserve">   </t>
    </r>
    <r>
      <rPr>
        <sz val="12"/>
        <rFont val="ＭＳ 明朝"/>
        <family val="1"/>
      </rPr>
      <t>１５</t>
    </r>
  </si>
  <si>
    <r>
      <t>　</t>
    </r>
    <r>
      <rPr>
        <sz val="12"/>
        <rFont val="ＭＳ 明朝"/>
        <family val="1"/>
      </rPr>
      <t xml:space="preserve"> １６</t>
    </r>
  </si>
  <si>
    <r>
      <t xml:space="preserve">   </t>
    </r>
    <r>
      <rPr>
        <sz val="12"/>
        <rFont val="ＭＳ 明朝"/>
        <family val="1"/>
      </rPr>
      <t>１６</t>
    </r>
  </si>
  <si>
    <r>
      <t>　</t>
    </r>
    <r>
      <rPr>
        <sz val="12"/>
        <rFont val="ＭＳ 明朝"/>
        <family val="1"/>
      </rPr>
      <t xml:space="preserve"> １７</t>
    </r>
  </si>
  <si>
    <r>
      <t xml:space="preserve">   </t>
    </r>
    <r>
      <rPr>
        <sz val="12"/>
        <rFont val="ＭＳ 明朝"/>
        <family val="1"/>
      </rPr>
      <t>１７</t>
    </r>
  </si>
  <si>
    <t xml:space="preserve">   １８</t>
  </si>
  <si>
    <t>浮　遊　粒　子　状　物　質　（mg/m3）</t>
  </si>
  <si>
    <t>光　化　学　オ　キ　シ　ダ　ン　ト　（ppm）</t>
  </si>
  <si>
    <t>騒　　  　音</t>
  </si>
  <si>
    <t>振　　  　動</t>
  </si>
  <si>
    <t>地 盤 沈 下</t>
  </si>
  <si>
    <t>悪　  　　臭</t>
  </si>
  <si>
    <t>そ　　の　　他</t>
  </si>
  <si>
    <t>（ppmＣ）</t>
  </si>
  <si>
    <r>
      <t>平 成</t>
    </r>
    <r>
      <rPr>
        <sz val="12"/>
        <rFont val="ＭＳ 明朝"/>
        <family val="1"/>
      </rPr>
      <t xml:space="preserve"> １４ 年</t>
    </r>
  </si>
  <si>
    <t>平 成 １４ 年</t>
  </si>
  <si>
    <r>
      <t>　</t>
    </r>
    <r>
      <rPr>
        <sz val="12"/>
        <rFont val="ＭＳ 明朝"/>
        <family val="1"/>
      </rPr>
      <t xml:space="preserve"> １５</t>
    </r>
  </si>
  <si>
    <r>
      <t xml:space="preserve">   </t>
    </r>
    <r>
      <rPr>
        <sz val="12"/>
        <rFont val="ＭＳ 明朝"/>
        <family val="1"/>
      </rPr>
      <t>１５</t>
    </r>
  </si>
  <si>
    <r>
      <t>　</t>
    </r>
    <r>
      <rPr>
        <sz val="12"/>
        <rFont val="ＭＳ 明朝"/>
        <family val="1"/>
      </rPr>
      <t xml:space="preserve"> １６</t>
    </r>
  </si>
  <si>
    <r>
      <t xml:space="preserve">   </t>
    </r>
    <r>
      <rPr>
        <sz val="12"/>
        <rFont val="ＭＳ 明朝"/>
        <family val="1"/>
      </rPr>
      <t>１６</t>
    </r>
  </si>
  <si>
    <r>
      <t>　</t>
    </r>
    <r>
      <rPr>
        <sz val="12"/>
        <rFont val="ＭＳ 明朝"/>
        <family val="1"/>
      </rPr>
      <t xml:space="preserve"> １７</t>
    </r>
  </si>
  <si>
    <r>
      <t xml:space="preserve">   </t>
    </r>
    <r>
      <rPr>
        <sz val="12"/>
        <rFont val="ＭＳ 明朝"/>
        <family val="1"/>
      </rPr>
      <t>１７</t>
    </r>
  </si>
  <si>
    <t xml:space="preserve">   １８</t>
  </si>
  <si>
    <t>250 衛生及び環境</t>
  </si>
  <si>
    <t>衛生及び環境 251</t>
  </si>
  <si>
    <t>合　　　　　　　　計</t>
  </si>
  <si>
    <r>
      <t>注１　住民基本台帳人口及び整備人口は各翌年</t>
    </r>
    <r>
      <rPr>
        <sz val="12"/>
        <rFont val="ＭＳ 明朝"/>
        <family val="1"/>
      </rPr>
      <t>３月31日現在である。</t>
    </r>
  </si>
  <si>
    <t>252 衛生及び環境</t>
  </si>
  <si>
    <t>衛生及び環境 253</t>
  </si>
  <si>
    <t>１５８　　主　　要　　河　　川　　水　　質　　状　　況　（平成１８年度）</t>
  </si>
  <si>
    <t>水  　域　  名</t>
  </si>
  <si>
    <t>類 型</t>
  </si>
  <si>
    <t>水素イオン濃度  ｐＨ</t>
  </si>
  <si>
    <t>溶 存 酸 素 量  ＤＯ (mg/L)</t>
  </si>
  <si>
    <t>浮 遊 物 質 量  ＳＳ (mg/L)
（ｎ―ヘキサン抽出物質（油分））</t>
  </si>
  <si>
    <t>大 腸 菌 群 数（ＭＮＰ／100mL）</t>
  </si>
  <si>
    <t>ｍ／ｎ</t>
  </si>
  <si>
    <t>ｍ／ｎ</t>
  </si>
  <si>
    <t>&lt;1</t>
  </si>
  <si>
    <t>&lt;0.5</t>
  </si>
  <si>
    <t>梯川</t>
  </si>
  <si>
    <t>／</t>
  </si>
  <si>
    <t>-</t>
  </si>
  <si>
    <t>&lt;0.5</t>
  </si>
  <si>
    <t>&lt;1</t>
  </si>
  <si>
    <t>湖沼Ａ</t>
  </si>
  <si>
    <t>-</t>
  </si>
  <si>
    <t>湖沼Ｂ</t>
  </si>
  <si>
    <t>年次及び
市町村別</t>
  </si>
  <si>
    <t>コミュニティ排水処理施設</t>
  </si>
  <si>
    <t>…</t>
  </si>
  <si>
    <t>-</t>
  </si>
  <si>
    <t>　　１８</t>
  </si>
  <si>
    <t>-</t>
  </si>
  <si>
    <t>１７</t>
  </si>
  <si>
    <t>　１７</t>
  </si>
  <si>
    <t xml:space="preserve">  18</t>
  </si>
  <si>
    <t>１７</t>
  </si>
  <si>
    <t>　 １８</t>
  </si>
  <si>
    <t>-</t>
  </si>
  <si>
    <t>河川総括</t>
  </si>
  <si>
    <t>&lt;1</t>
  </si>
  <si>
    <t>&lt;0.5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</si>
</sst>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#,##0_);[Red]\(#,##0\)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right" vertical="center"/>
    </xf>
    <xf numFmtId="38" fontId="15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38" fontId="15" fillId="0" borderId="10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38" fontId="15" fillId="0" borderId="14" xfId="0" applyNumberFormat="1" applyFont="1" applyFill="1" applyBorder="1" applyAlignment="1" applyProtection="1">
      <alignment horizontal="right" vertical="center"/>
      <protection/>
    </xf>
    <xf numFmtId="193" fontId="15" fillId="0" borderId="14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193" fontId="1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38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>
      <alignment vertical="center"/>
    </xf>
    <xf numFmtId="188" fontId="15" fillId="0" borderId="15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88" fontId="13" fillId="0" borderId="16" xfId="0" applyNumberFormat="1" applyFont="1" applyFill="1" applyBorder="1" applyAlignment="1" applyProtection="1">
      <alignment vertical="center"/>
      <protection/>
    </xf>
    <xf numFmtId="188" fontId="13" fillId="0" borderId="1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 applyProtection="1">
      <alignment vertical="center"/>
      <protection/>
    </xf>
    <xf numFmtId="182" fontId="15" fillId="0" borderId="17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 quotePrefix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176" fontId="13" fillId="0" borderId="0" xfId="49" applyNumberFormat="1" applyFont="1" applyFill="1" applyBorder="1" applyAlignment="1" applyProtection="1">
      <alignment vertical="center"/>
      <protection/>
    </xf>
    <xf numFmtId="178" fontId="15" fillId="0" borderId="0" xfId="49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horizontal="center" vertical="center"/>
      <protection/>
    </xf>
    <xf numFmtId="178" fontId="15" fillId="0" borderId="0" xfId="49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178" fontId="15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>
      <alignment horizontal="distributed" vertical="center"/>
    </xf>
    <xf numFmtId="184" fontId="13" fillId="0" borderId="12" xfId="49" applyNumberFormat="1" applyFont="1" applyFill="1" applyBorder="1" applyAlignment="1" applyProtection="1">
      <alignment vertical="center"/>
      <protection/>
    </xf>
    <xf numFmtId="176" fontId="13" fillId="0" borderId="12" xfId="49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21" fillId="0" borderId="19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20" xfId="0" applyFont="1" applyFill="1" applyBorder="1" applyAlignment="1" applyProtection="1">
      <alignment horizontal="left" vertical="center"/>
      <protection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  <protection/>
    </xf>
    <xf numFmtId="0" fontId="21" fillId="0" borderId="18" xfId="0" applyFont="1" applyFill="1" applyBorder="1" applyAlignment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49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193" fontId="0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15" fillId="0" borderId="28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 quotePrefix="1">
      <alignment horizontal="right" vertical="center"/>
    </xf>
    <xf numFmtId="0" fontId="0" fillId="0" borderId="34" xfId="0" applyFont="1" applyFill="1" applyBorder="1" applyAlignment="1" applyProtection="1">
      <alignment horizontal="centerContinuous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192" fontId="0" fillId="0" borderId="12" xfId="49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Fill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177" fontId="0" fillId="0" borderId="21" xfId="0" applyNumberFormat="1" applyFont="1" applyFill="1" applyBorder="1" applyAlignment="1" applyProtection="1">
      <alignment vertical="center"/>
      <protection/>
    </xf>
    <xf numFmtId="177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right" vertical="center"/>
      <protection/>
    </xf>
    <xf numFmtId="177" fontId="0" fillId="0" borderId="21" xfId="0" applyNumberFormat="1" applyFont="1" applyFill="1" applyBorder="1" applyAlignment="1" applyProtection="1">
      <alignment horizontal="right" vertical="center"/>
      <protection/>
    </xf>
    <xf numFmtId="19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77" fontId="0" fillId="0" borderId="19" xfId="0" applyNumberFormat="1" applyFont="1" applyFill="1" applyBorder="1" applyAlignment="1" applyProtection="1">
      <alignment horizontal="left" vertical="center"/>
      <protection/>
    </xf>
    <xf numFmtId="177" fontId="0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177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82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178" fontId="0" fillId="0" borderId="21" xfId="0" applyNumberFormat="1" applyFont="1" applyFill="1" applyBorder="1" applyAlignment="1" applyProtection="1">
      <alignment horizontal="left" vertical="center"/>
      <protection/>
    </xf>
    <xf numFmtId="192" fontId="0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left" vertical="center"/>
      <protection/>
    </xf>
    <xf numFmtId="178" fontId="0" fillId="0" borderId="2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horizontal="left" vertical="center"/>
      <protection/>
    </xf>
    <xf numFmtId="1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5" fillId="0" borderId="22" xfId="0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38" fontId="14" fillId="0" borderId="10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15" fillId="0" borderId="10" xfId="0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88" fontId="15" fillId="0" borderId="17" xfId="0" applyNumberFormat="1" applyFont="1" applyFill="1" applyBorder="1" applyAlignment="1" applyProtection="1">
      <alignment horizontal="right" vertical="center"/>
      <protection/>
    </xf>
    <xf numFmtId="195" fontId="15" fillId="0" borderId="17" xfId="0" applyNumberFormat="1" applyFont="1" applyFill="1" applyBorder="1" applyAlignment="1" applyProtection="1">
      <alignment horizontal="right" vertical="center"/>
      <protection/>
    </xf>
    <xf numFmtId="195" fontId="13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46" xfId="0" applyNumberFormat="1" applyFont="1" applyFill="1" applyBorder="1" applyAlignment="1">
      <alignment vertical="center"/>
    </xf>
    <xf numFmtId="188" fontId="15" fillId="0" borderId="46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 applyProtection="1">
      <alignment horizontal="right" vertical="center"/>
      <protection/>
    </xf>
    <xf numFmtId="188" fontId="15" fillId="0" borderId="12" xfId="0" applyNumberFormat="1" applyFont="1" applyFill="1" applyBorder="1" applyAlignment="1" applyProtection="1">
      <alignment horizontal="right" vertical="center"/>
      <protection/>
    </xf>
    <xf numFmtId="177" fontId="15" fillId="0" borderId="23" xfId="0" applyNumberFormat="1" applyFont="1" applyFill="1" applyBorder="1" applyAlignment="1" applyProtection="1">
      <alignment vertical="center"/>
      <protection/>
    </xf>
    <xf numFmtId="177" fontId="15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 quotePrefix="1">
      <alignment horizontal="right" vertical="center"/>
      <protection/>
    </xf>
    <xf numFmtId="176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7" fontId="0" fillId="0" borderId="17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vertical="center"/>
    </xf>
    <xf numFmtId="197" fontId="15" fillId="0" borderId="0" xfId="0" applyNumberFormat="1" applyFont="1" applyFill="1" applyBorder="1" applyAlignment="1">
      <alignment vertical="center"/>
    </xf>
    <xf numFmtId="180" fontId="15" fillId="0" borderId="23" xfId="0" applyNumberFormat="1" applyFont="1" applyFill="1" applyBorder="1" applyAlignment="1" applyProtection="1">
      <alignment vertical="center"/>
      <protection/>
    </xf>
    <xf numFmtId="180" fontId="15" fillId="0" borderId="12" xfId="0" applyNumberFormat="1" applyFont="1" applyFill="1" applyBorder="1" applyAlignment="1" applyProtection="1">
      <alignment vertical="center"/>
      <protection/>
    </xf>
    <xf numFmtId="180" fontId="15" fillId="0" borderId="12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180" fontId="15" fillId="0" borderId="17" xfId="0" applyNumberFormat="1" applyFont="1" applyFill="1" applyBorder="1" applyAlignment="1" applyProtection="1">
      <alignment vertical="center"/>
      <protection/>
    </xf>
    <xf numFmtId="199" fontId="15" fillId="0" borderId="17" xfId="0" applyNumberFormat="1" applyFont="1" applyFill="1" applyBorder="1" applyAlignment="1" applyProtection="1">
      <alignment vertical="center"/>
      <protection/>
    </xf>
    <xf numFmtId="200" fontId="15" fillId="0" borderId="17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15" xfId="0" applyNumberFormat="1" applyFont="1" applyFill="1" applyBorder="1" applyAlignment="1" applyProtection="1">
      <alignment vertical="center"/>
      <protection/>
    </xf>
    <xf numFmtId="182" fontId="15" fillId="0" borderId="0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78" fontId="14" fillId="0" borderId="0" xfId="49" applyNumberFormat="1" applyFont="1" applyFill="1" applyBorder="1" applyAlignment="1" applyProtection="1">
      <alignment vertical="center"/>
      <protection/>
    </xf>
    <xf numFmtId="178" fontId="14" fillId="0" borderId="0" xfId="49" applyNumberFormat="1" applyFont="1" applyFill="1" applyBorder="1" applyAlignment="1" applyProtection="1">
      <alignment horizontal="right" vertical="center"/>
      <protection/>
    </xf>
    <xf numFmtId="38" fontId="15" fillId="0" borderId="1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left" vertical="center"/>
      <protection/>
    </xf>
    <xf numFmtId="177" fontId="15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49" fontId="0" fillId="0" borderId="33" xfId="0" applyNumberFormat="1" applyFont="1" applyFill="1" applyBorder="1" applyAlignment="1" applyProtection="1" quotePrefix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37" fontId="15" fillId="0" borderId="1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5" fillId="0" borderId="22" xfId="0" applyFont="1" applyFill="1" applyBorder="1" applyAlignment="1" applyProtection="1" quotePrefix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 quotePrefix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 wrapText="1"/>
      <protection/>
    </xf>
    <xf numFmtId="0" fontId="15" fillId="0" borderId="10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4335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67225" y="588645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720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600075</xdr:colOff>
      <xdr:row>25</xdr:row>
      <xdr:rowOff>38100</xdr:rowOff>
    </xdr:from>
    <xdr:to>
      <xdr:col>5</xdr:col>
      <xdr:colOff>695325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768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496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886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267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01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1729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496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886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267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01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1729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2.59765625" style="97" customWidth="1"/>
    <col min="2" max="2" width="12.5" style="97" customWidth="1"/>
    <col min="3" max="10" width="9.59765625" style="97" customWidth="1"/>
    <col min="11" max="11" width="10.59765625" style="97" customWidth="1"/>
    <col min="12" max="23" width="9.59765625" style="97" customWidth="1"/>
    <col min="24" max="16384" width="10.59765625" style="97" customWidth="1"/>
  </cols>
  <sheetData>
    <row r="1" spans="1:22" s="96" customFormat="1" ht="19.5" customHeight="1">
      <c r="A1" s="1" t="s">
        <v>359</v>
      </c>
      <c r="V1" s="2" t="s">
        <v>360</v>
      </c>
    </row>
    <row r="2" spans="1:23" ht="24.75" customHeight="1">
      <c r="A2" s="432" t="s">
        <v>361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3"/>
    </row>
    <row r="3" spans="1:23" ht="19.5" customHeight="1">
      <c r="A3" s="433" t="s">
        <v>362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"/>
    </row>
    <row r="4" spans="2:22" ht="18" customHeight="1" thickBo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 t="s">
        <v>0</v>
      </c>
    </row>
    <row r="5" spans="1:22" ht="13.5" customHeight="1">
      <c r="A5" s="434" t="s">
        <v>523</v>
      </c>
      <c r="B5" s="435"/>
      <c r="C5" s="440" t="s">
        <v>1</v>
      </c>
      <c r="D5" s="441"/>
      <c r="E5" s="441"/>
      <c r="F5" s="441"/>
      <c r="G5" s="441"/>
      <c r="H5" s="441"/>
      <c r="I5" s="441"/>
      <c r="J5" s="441"/>
      <c r="K5" s="442"/>
      <c r="L5" s="440" t="s">
        <v>2</v>
      </c>
      <c r="M5" s="442"/>
      <c r="N5" s="443" t="s">
        <v>3</v>
      </c>
      <c r="O5" s="446" t="s">
        <v>363</v>
      </c>
      <c r="P5" s="446" t="s">
        <v>4</v>
      </c>
      <c r="Q5" s="446" t="s">
        <v>5</v>
      </c>
      <c r="R5" s="446" t="s">
        <v>364</v>
      </c>
      <c r="S5" s="449" t="s">
        <v>6</v>
      </c>
      <c r="T5" s="452" t="s">
        <v>7</v>
      </c>
      <c r="U5" s="449" t="s">
        <v>8</v>
      </c>
      <c r="V5" s="452" t="s">
        <v>9</v>
      </c>
    </row>
    <row r="6" spans="1:22" ht="13.5" customHeight="1">
      <c r="A6" s="436"/>
      <c r="B6" s="437"/>
      <c r="C6" s="455" t="s">
        <v>365</v>
      </c>
      <c r="D6" s="456"/>
      <c r="E6" s="456"/>
      <c r="F6" s="457"/>
      <c r="G6" s="455" t="s">
        <v>10</v>
      </c>
      <c r="H6" s="456"/>
      <c r="I6" s="456"/>
      <c r="J6" s="456"/>
      <c r="K6" s="457"/>
      <c r="L6" s="458" t="s">
        <v>11</v>
      </c>
      <c r="M6" s="458" t="s">
        <v>366</v>
      </c>
      <c r="N6" s="444"/>
      <c r="O6" s="447"/>
      <c r="P6" s="447"/>
      <c r="Q6" s="447"/>
      <c r="R6" s="447"/>
      <c r="S6" s="450"/>
      <c r="T6" s="453"/>
      <c r="U6" s="450"/>
      <c r="V6" s="453"/>
    </row>
    <row r="7" spans="1:22" ht="13.5" customHeight="1">
      <c r="A7" s="438"/>
      <c r="B7" s="439"/>
      <c r="C7" s="102" t="s">
        <v>12</v>
      </c>
      <c r="D7" s="102" t="s">
        <v>13</v>
      </c>
      <c r="E7" s="102" t="s">
        <v>14</v>
      </c>
      <c r="F7" s="102" t="s">
        <v>15</v>
      </c>
      <c r="G7" s="102" t="s">
        <v>12</v>
      </c>
      <c r="H7" s="102" t="s">
        <v>13</v>
      </c>
      <c r="I7" s="102" t="s">
        <v>14</v>
      </c>
      <c r="J7" s="102" t="s">
        <v>16</v>
      </c>
      <c r="K7" s="102" t="s">
        <v>17</v>
      </c>
      <c r="L7" s="448"/>
      <c r="M7" s="448"/>
      <c r="N7" s="445"/>
      <c r="O7" s="448"/>
      <c r="P7" s="448"/>
      <c r="Q7" s="448"/>
      <c r="R7" s="448"/>
      <c r="S7" s="451"/>
      <c r="T7" s="454"/>
      <c r="U7" s="451"/>
      <c r="V7" s="454"/>
    </row>
    <row r="8" spans="1:37" ht="13.5" customHeight="1">
      <c r="A8" s="459" t="s">
        <v>367</v>
      </c>
      <c r="B8" s="460"/>
      <c r="C8" s="105">
        <v>118</v>
      </c>
      <c r="D8" s="19">
        <v>13</v>
      </c>
      <c r="E8" s="19" t="s">
        <v>68</v>
      </c>
      <c r="F8" s="19">
        <v>105</v>
      </c>
      <c r="G8" s="106">
        <v>20733</v>
      </c>
      <c r="H8" s="20">
        <v>3969</v>
      </c>
      <c r="I8" s="20">
        <v>258</v>
      </c>
      <c r="J8" s="20">
        <v>18</v>
      </c>
      <c r="K8" s="20">
        <v>16488</v>
      </c>
      <c r="L8" s="20">
        <v>821</v>
      </c>
      <c r="M8" s="20">
        <v>2382</v>
      </c>
      <c r="N8" s="20">
        <v>449</v>
      </c>
      <c r="O8" s="20">
        <v>318</v>
      </c>
      <c r="P8" s="19" t="s">
        <v>368</v>
      </c>
      <c r="Q8" s="19" t="s">
        <v>368</v>
      </c>
      <c r="R8" s="19" t="s">
        <v>368</v>
      </c>
      <c r="S8" s="19" t="s">
        <v>368</v>
      </c>
      <c r="T8" s="19" t="s">
        <v>368</v>
      </c>
      <c r="U8" s="19" t="s">
        <v>368</v>
      </c>
      <c r="V8" s="19" t="s">
        <v>368</v>
      </c>
      <c r="X8" s="107"/>
      <c r="Y8" s="107"/>
      <c r="Z8" s="107"/>
      <c r="AA8" s="107"/>
      <c r="AB8" s="108"/>
      <c r="AC8" s="108"/>
      <c r="AD8" s="108"/>
      <c r="AE8" s="108"/>
      <c r="AF8" s="108"/>
      <c r="AG8" s="108"/>
      <c r="AH8" s="108"/>
      <c r="AI8" s="108"/>
      <c r="AJ8" s="108"/>
      <c r="AK8" s="108"/>
    </row>
    <row r="9" spans="1:22" ht="13.5" customHeight="1">
      <c r="A9" s="461" t="s">
        <v>369</v>
      </c>
      <c r="B9" s="437"/>
      <c r="C9" s="340">
        <v>114</v>
      </c>
      <c r="D9" s="19">
        <v>13</v>
      </c>
      <c r="E9" s="19" t="s">
        <v>68</v>
      </c>
      <c r="F9" s="19">
        <v>101</v>
      </c>
      <c r="G9" s="5">
        <v>20593</v>
      </c>
      <c r="H9" s="20">
        <v>3948</v>
      </c>
      <c r="I9" s="20">
        <v>254</v>
      </c>
      <c r="J9" s="20">
        <v>18</v>
      </c>
      <c r="K9" s="20">
        <v>16373</v>
      </c>
      <c r="L9" s="20">
        <v>828</v>
      </c>
      <c r="M9" s="20">
        <v>2125</v>
      </c>
      <c r="N9" s="20">
        <v>452</v>
      </c>
      <c r="O9" s="20">
        <v>337</v>
      </c>
      <c r="P9" s="20">
        <v>2941</v>
      </c>
      <c r="Q9" s="20">
        <v>603</v>
      </c>
      <c r="R9" s="20">
        <v>2274</v>
      </c>
      <c r="S9" s="20">
        <v>441</v>
      </c>
      <c r="T9" s="20">
        <v>269</v>
      </c>
      <c r="U9" s="20">
        <v>8971</v>
      </c>
      <c r="V9" s="20">
        <v>4232</v>
      </c>
    </row>
    <row r="10" spans="1:22" ht="13.5" customHeight="1">
      <c r="A10" s="461" t="s">
        <v>370</v>
      </c>
      <c r="B10" s="437"/>
      <c r="C10" s="340">
        <v>113</v>
      </c>
      <c r="D10" s="19">
        <v>13</v>
      </c>
      <c r="E10" s="19" t="s">
        <v>68</v>
      </c>
      <c r="F10" s="19">
        <v>100</v>
      </c>
      <c r="G10" s="5">
        <v>20185</v>
      </c>
      <c r="H10" s="20">
        <v>3899</v>
      </c>
      <c r="I10" s="20">
        <v>192</v>
      </c>
      <c r="J10" s="20">
        <v>18</v>
      </c>
      <c r="K10" s="20">
        <v>16076</v>
      </c>
      <c r="L10" s="20">
        <v>838</v>
      </c>
      <c r="M10" s="20">
        <v>2043</v>
      </c>
      <c r="N10" s="20">
        <v>463</v>
      </c>
      <c r="O10" s="20">
        <v>343</v>
      </c>
      <c r="P10" s="19" t="s">
        <v>368</v>
      </c>
      <c r="Q10" s="19" t="s">
        <v>368</v>
      </c>
      <c r="R10" s="19" t="s">
        <v>368</v>
      </c>
      <c r="S10" s="19" t="s">
        <v>368</v>
      </c>
      <c r="T10" s="19" t="s">
        <v>368</v>
      </c>
      <c r="U10" s="19" t="s">
        <v>368</v>
      </c>
      <c r="V10" s="19" t="s">
        <v>368</v>
      </c>
    </row>
    <row r="11" spans="1:22" ht="13.5" customHeight="1">
      <c r="A11" s="461" t="s">
        <v>371</v>
      </c>
      <c r="B11" s="437"/>
      <c r="C11" s="340">
        <v>111</v>
      </c>
      <c r="D11" s="19">
        <v>13</v>
      </c>
      <c r="E11" s="19" t="s">
        <v>68</v>
      </c>
      <c r="F11" s="19">
        <v>98</v>
      </c>
      <c r="G11" s="5">
        <v>20003</v>
      </c>
      <c r="H11" s="20">
        <v>3889</v>
      </c>
      <c r="I11" s="20">
        <v>142</v>
      </c>
      <c r="J11" s="20">
        <v>18</v>
      </c>
      <c r="K11" s="20">
        <v>15954</v>
      </c>
      <c r="L11" s="20">
        <v>843</v>
      </c>
      <c r="M11" s="20">
        <v>2035</v>
      </c>
      <c r="N11" s="20">
        <v>466</v>
      </c>
      <c r="O11" s="20">
        <v>361</v>
      </c>
      <c r="P11" s="5">
        <f aca="true" t="shared" si="0" ref="P11:V11">SUM(P14:P24,P26,P29,P35,P45,P49,P56,P62,P69)</f>
        <v>2981</v>
      </c>
      <c r="Q11" s="5">
        <f t="shared" si="0"/>
        <v>628</v>
      </c>
      <c r="R11" s="5">
        <f t="shared" si="0"/>
        <v>2375</v>
      </c>
      <c r="S11" s="5">
        <f t="shared" si="0"/>
        <v>443</v>
      </c>
      <c r="T11" s="5">
        <f t="shared" si="0"/>
        <v>286</v>
      </c>
      <c r="U11" s="5">
        <f t="shared" si="0"/>
        <v>9399</v>
      </c>
      <c r="V11" s="5">
        <f t="shared" si="0"/>
        <v>4014</v>
      </c>
    </row>
    <row r="12" spans="1:22" ht="13.5" customHeight="1">
      <c r="A12" s="462" t="s">
        <v>372</v>
      </c>
      <c r="B12" s="463"/>
      <c r="C12" s="6">
        <f>SUM(C14:C24,C26,C29,C35,C45,C49,C56,C62,C69)</f>
        <v>109</v>
      </c>
      <c r="D12" s="8">
        <f>SUM(D14:D24,D26,D29,D35,D45,D49,D56,D62,D69)</f>
        <v>13</v>
      </c>
      <c r="E12" s="21" t="s">
        <v>68</v>
      </c>
      <c r="F12" s="8">
        <f aca="true" t="shared" si="1" ref="F12:O12">SUM(F14:F24,F26,F29,F35,F45,F49,F56,F62,F69)</f>
        <v>96</v>
      </c>
      <c r="G12" s="8">
        <f t="shared" si="1"/>
        <v>19948</v>
      </c>
      <c r="H12" s="8">
        <f t="shared" si="1"/>
        <v>3889</v>
      </c>
      <c r="I12" s="8">
        <f t="shared" si="1"/>
        <v>142</v>
      </c>
      <c r="J12" s="8">
        <f t="shared" si="1"/>
        <v>18</v>
      </c>
      <c r="K12" s="8">
        <f t="shared" si="1"/>
        <v>15899</v>
      </c>
      <c r="L12" s="8">
        <f t="shared" si="1"/>
        <v>855</v>
      </c>
      <c r="M12" s="8">
        <f t="shared" si="1"/>
        <v>1862</v>
      </c>
      <c r="N12" s="8">
        <f t="shared" si="1"/>
        <v>469</v>
      </c>
      <c r="O12" s="8">
        <f t="shared" si="1"/>
        <v>372</v>
      </c>
      <c r="P12" s="21" t="s">
        <v>525</v>
      </c>
      <c r="Q12" s="21" t="s">
        <v>525</v>
      </c>
      <c r="R12" s="21" t="s">
        <v>525</v>
      </c>
      <c r="S12" s="21" t="s">
        <v>525</v>
      </c>
      <c r="T12" s="21" t="s">
        <v>525</v>
      </c>
      <c r="U12" s="21" t="s">
        <v>525</v>
      </c>
      <c r="V12" s="21" t="s">
        <v>525</v>
      </c>
    </row>
    <row r="13" spans="1:22" ht="13.5" customHeight="1">
      <c r="A13" s="9"/>
      <c r="B13" s="10"/>
      <c r="C13" s="355"/>
      <c r="D13" s="356"/>
      <c r="E13" s="48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21"/>
      <c r="Q13" s="21"/>
      <c r="R13" s="21"/>
      <c r="S13" s="21"/>
      <c r="T13" s="21"/>
      <c r="U13" s="21"/>
      <c r="V13" s="21"/>
    </row>
    <row r="14" spans="1:22" ht="13.5" customHeight="1">
      <c r="A14" s="464" t="s">
        <v>18</v>
      </c>
      <c r="B14" s="465"/>
      <c r="C14" s="6">
        <f>SUM(D14:F14)</f>
        <v>50</v>
      </c>
      <c r="D14" s="24">
        <v>7</v>
      </c>
      <c r="E14" s="21" t="s">
        <v>68</v>
      </c>
      <c r="F14" s="24">
        <v>43</v>
      </c>
      <c r="G14" s="8">
        <f>SUM(H14:K14)</f>
        <v>10259</v>
      </c>
      <c r="H14" s="25">
        <v>2233</v>
      </c>
      <c r="I14" s="25">
        <v>25</v>
      </c>
      <c r="J14" s="25">
        <v>6</v>
      </c>
      <c r="K14" s="25">
        <v>7995</v>
      </c>
      <c r="L14" s="25">
        <v>395</v>
      </c>
      <c r="M14" s="25">
        <v>834</v>
      </c>
      <c r="N14" s="21">
        <v>210</v>
      </c>
      <c r="O14" s="21">
        <v>149</v>
      </c>
      <c r="P14" s="109">
        <v>1605</v>
      </c>
      <c r="Q14" s="21">
        <v>289</v>
      </c>
      <c r="R14" s="109">
        <v>1382</v>
      </c>
      <c r="S14" s="21">
        <v>113</v>
      </c>
      <c r="T14" s="21">
        <v>155</v>
      </c>
      <c r="U14" s="109">
        <v>4734</v>
      </c>
      <c r="V14" s="109">
        <v>1536</v>
      </c>
    </row>
    <row r="15" spans="1:22" ht="13.5" customHeight="1">
      <c r="A15" s="464" t="s">
        <v>19</v>
      </c>
      <c r="B15" s="465"/>
      <c r="C15" s="6">
        <f aca="true" t="shared" si="2" ref="C15:C20">SUM(D15:F15)</f>
        <v>8</v>
      </c>
      <c r="D15" s="24">
        <v>1</v>
      </c>
      <c r="E15" s="21" t="s">
        <v>68</v>
      </c>
      <c r="F15" s="24">
        <v>7</v>
      </c>
      <c r="G15" s="8">
        <f aca="true" t="shared" si="3" ref="G15:G20">SUM(H15:K15)</f>
        <v>1616</v>
      </c>
      <c r="H15" s="25">
        <v>257</v>
      </c>
      <c r="I15" s="25">
        <v>100</v>
      </c>
      <c r="J15" s="25">
        <v>4</v>
      </c>
      <c r="K15" s="25">
        <v>1255</v>
      </c>
      <c r="L15" s="25">
        <v>75</v>
      </c>
      <c r="M15" s="25">
        <v>229</v>
      </c>
      <c r="N15" s="21">
        <v>44</v>
      </c>
      <c r="O15" s="21">
        <v>26</v>
      </c>
      <c r="P15" s="21">
        <v>159</v>
      </c>
      <c r="Q15" s="21">
        <v>42</v>
      </c>
      <c r="R15" s="21">
        <v>121</v>
      </c>
      <c r="S15" s="21">
        <v>37</v>
      </c>
      <c r="T15" s="21">
        <v>19</v>
      </c>
      <c r="U15" s="21">
        <v>810</v>
      </c>
      <c r="V15" s="21">
        <v>338</v>
      </c>
    </row>
    <row r="16" spans="1:22" ht="13.5" customHeight="1">
      <c r="A16" s="464" t="s">
        <v>20</v>
      </c>
      <c r="B16" s="465"/>
      <c r="C16" s="6">
        <f t="shared" si="2"/>
        <v>14</v>
      </c>
      <c r="D16" s="24">
        <v>1</v>
      </c>
      <c r="E16" s="21" t="s">
        <v>68</v>
      </c>
      <c r="F16" s="24">
        <v>13</v>
      </c>
      <c r="G16" s="8">
        <f t="shared" si="3"/>
        <v>1450</v>
      </c>
      <c r="H16" s="25">
        <v>346</v>
      </c>
      <c r="I16" s="25">
        <v>10</v>
      </c>
      <c r="J16" s="25">
        <v>4</v>
      </c>
      <c r="K16" s="25">
        <v>1090</v>
      </c>
      <c r="L16" s="25">
        <v>46</v>
      </c>
      <c r="M16" s="25">
        <v>160</v>
      </c>
      <c r="N16" s="21">
        <v>33</v>
      </c>
      <c r="O16" s="21">
        <v>37</v>
      </c>
      <c r="P16" s="21">
        <v>183</v>
      </c>
      <c r="Q16" s="21">
        <v>61</v>
      </c>
      <c r="R16" s="21">
        <v>172</v>
      </c>
      <c r="S16" s="21">
        <v>30</v>
      </c>
      <c r="T16" s="21">
        <v>24</v>
      </c>
      <c r="U16" s="21">
        <v>660</v>
      </c>
      <c r="V16" s="21">
        <v>523</v>
      </c>
    </row>
    <row r="17" spans="1:22" ht="13.5" customHeight="1">
      <c r="A17" s="464" t="s">
        <v>21</v>
      </c>
      <c r="B17" s="465"/>
      <c r="C17" s="6">
        <f t="shared" si="2"/>
        <v>1</v>
      </c>
      <c r="D17" s="21" t="s">
        <v>68</v>
      </c>
      <c r="E17" s="21" t="s">
        <v>68</v>
      </c>
      <c r="F17" s="24">
        <v>1</v>
      </c>
      <c r="G17" s="8">
        <f t="shared" si="3"/>
        <v>199</v>
      </c>
      <c r="H17" s="21" t="s">
        <v>68</v>
      </c>
      <c r="I17" s="21" t="s">
        <v>68</v>
      </c>
      <c r="J17" s="25">
        <v>4</v>
      </c>
      <c r="K17" s="25">
        <v>195</v>
      </c>
      <c r="L17" s="25">
        <v>18</v>
      </c>
      <c r="M17" s="25">
        <v>4</v>
      </c>
      <c r="N17" s="21">
        <v>9</v>
      </c>
      <c r="O17" s="21">
        <v>9</v>
      </c>
      <c r="P17" s="21">
        <v>33</v>
      </c>
      <c r="Q17" s="21">
        <v>12</v>
      </c>
      <c r="R17" s="21">
        <v>34</v>
      </c>
      <c r="S17" s="21">
        <v>20</v>
      </c>
      <c r="T17" s="21">
        <v>5</v>
      </c>
      <c r="U17" s="21">
        <v>109</v>
      </c>
      <c r="V17" s="21">
        <v>70</v>
      </c>
    </row>
    <row r="18" spans="1:22" ht="13.5" customHeight="1">
      <c r="A18" s="464" t="s">
        <v>22</v>
      </c>
      <c r="B18" s="465"/>
      <c r="C18" s="6">
        <f t="shared" si="2"/>
        <v>1</v>
      </c>
      <c r="D18" s="21" t="s">
        <v>68</v>
      </c>
      <c r="E18" s="21" t="s">
        <v>68</v>
      </c>
      <c r="F18" s="24">
        <v>1</v>
      </c>
      <c r="G18" s="8">
        <f t="shared" si="3"/>
        <v>199</v>
      </c>
      <c r="H18" s="21" t="s">
        <v>68</v>
      </c>
      <c r="I18" s="25">
        <v>7</v>
      </c>
      <c r="J18" s="21" t="s">
        <v>68</v>
      </c>
      <c r="K18" s="25">
        <v>192</v>
      </c>
      <c r="L18" s="25">
        <v>10</v>
      </c>
      <c r="M18" s="25">
        <v>4</v>
      </c>
      <c r="N18" s="21">
        <v>7</v>
      </c>
      <c r="O18" s="21">
        <v>3</v>
      </c>
      <c r="P18" s="21">
        <v>27</v>
      </c>
      <c r="Q18" s="21">
        <v>7</v>
      </c>
      <c r="R18" s="21">
        <v>18</v>
      </c>
      <c r="S18" s="21">
        <v>13</v>
      </c>
      <c r="T18" s="21">
        <v>5</v>
      </c>
      <c r="U18" s="21">
        <v>105</v>
      </c>
      <c r="V18" s="21">
        <v>82</v>
      </c>
    </row>
    <row r="19" spans="1:22" ht="13.5" customHeight="1">
      <c r="A19" s="464" t="s">
        <v>23</v>
      </c>
      <c r="B19" s="465"/>
      <c r="C19" s="6">
        <f t="shared" si="2"/>
        <v>7</v>
      </c>
      <c r="D19" s="21">
        <v>2</v>
      </c>
      <c r="E19" s="21" t="s">
        <v>68</v>
      </c>
      <c r="F19" s="24">
        <v>5</v>
      </c>
      <c r="G19" s="8">
        <f t="shared" si="3"/>
        <v>1376</v>
      </c>
      <c r="H19" s="25">
        <v>299</v>
      </c>
      <c r="I19" s="21" t="s">
        <v>68</v>
      </c>
      <c r="J19" s="21" t="s">
        <v>68</v>
      </c>
      <c r="K19" s="25">
        <v>1077</v>
      </c>
      <c r="L19" s="25">
        <v>39</v>
      </c>
      <c r="M19" s="25">
        <v>104</v>
      </c>
      <c r="N19" s="21">
        <v>26</v>
      </c>
      <c r="O19" s="21">
        <v>36</v>
      </c>
      <c r="P19" s="21">
        <v>102</v>
      </c>
      <c r="Q19" s="21">
        <v>33</v>
      </c>
      <c r="R19" s="21">
        <v>104</v>
      </c>
      <c r="S19" s="21">
        <v>18</v>
      </c>
      <c r="T19" s="21">
        <v>8</v>
      </c>
      <c r="U19" s="21">
        <v>417</v>
      </c>
      <c r="V19" s="21">
        <v>337</v>
      </c>
    </row>
    <row r="20" spans="1:22" ht="13.5" customHeight="1">
      <c r="A20" s="464" t="s">
        <v>24</v>
      </c>
      <c r="B20" s="465"/>
      <c r="C20" s="6">
        <f t="shared" si="2"/>
        <v>1</v>
      </c>
      <c r="D20" s="21" t="s">
        <v>68</v>
      </c>
      <c r="E20" s="21" t="s">
        <v>68</v>
      </c>
      <c r="F20" s="24">
        <v>1</v>
      </c>
      <c r="G20" s="8">
        <f t="shared" si="3"/>
        <v>190</v>
      </c>
      <c r="H20" s="21" t="s">
        <v>68</v>
      </c>
      <c r="I20" s="21" t="s">
        <v>68</v>
      </c>
      <c r="J20" s="21" t="s">
        <v>68</v>
      </c>
      <c r="K20" s="25">
        <v>190</v>
      </c>
      <c r="L20" s="25">
        <v>25</v>
      </c>
      <c r="M20" s="25">
        <v>124</v>
      </c>
      <c r="N20" s="21">
        <v>13</v>
      </c>
      <c r="O20" s="21">
        <v>9</v>
      </c>
      <c r="P20" s="21">
        <v>47</v>
      </c>
      <c r="Q20" s="21">
        <v>12</v>
      </c>
      <c r="R20" s="21">
        <v>43</v>
      </c>
      <c r="S20" s="21">
        <v>12</v>
      </c>
      <c r="T20" s="21">
        <v>3</v>
      </c>
      <c r="U20" s="21">
        <v>164</v>
      </c>
      <c r="V20" s="21">
        <v>70</v>
      </c>
    </row>
    <row r="21" spans="1:22" ht="13.5" customHeight="1">
      <c r="A21" s="464" t="s">
        <v>25</v>
      </c>
      <c r="B21" s="465"/>
      <c r="C21" s="16" t="s">
        <v>68</v>
      </c>
      <c r="D21" s="21" t="s">
        <v>68</v>
      </c>
      <c r="E21" s="21" t="s">
        <v>68</v>
      </c>
      <c r="F21" s="11" t="s">
        <v>68</v>
      </c>
      <c r="G21" s="17" t="s">
        <v>68</v>
      </c>
      <c r="H21" s="23" t="s">
        <v>68</v>
      </c>
      <c r="I21" s="21" t="s">
        <v>68</v>
      </c>
      <c r="J21" s="21" t="s">
        <v>68</v>
      </c>
      <c r="K21" s="23" t="s">
        <v>68</v>
      </c>
      <c r="L21" s="23" t="s">
        <v>68</v>
      </c>
      <c r="M21" s="23" t="s">
        <v>68</v>
      </c>
      <c r="N21" s="21" t="s">
        <v>68</v>
      </c>
      <c r="O21" s="21" t="s">
        <v>68</v>
      </c>
      <c r="P21" s="21">
        <v>78</v>
      </c>
      <c r="Q21" s="21">
        <v>25</v>
      </c>
      <c r="R21" s="21">
        <v>91</v>
      </c>
      <c r="S21" s="21">
        <v>28</v>
      </c>
      <c r="T21" s="21">
        <v>16</v>
      </c>
      <c r="U21" s="21">
        <v>302</v>
      </c>
      <c r="V21" s="21">
        <v>139</v>
      </c>
    </row>
    <row r="22" spans="1:22" ht="13.5" customHeight="1">
      <c r="A22" s="464" t="s">
        <v>373</v>
      </c>
      <c r="B22" s="465"/>
      <c r="C22" s="6">
        <f>SUM(D22:F22)</f>
        <v>3</v>
      </c>
      <c r="D22" s="21">
        <v>1</v>
      </c>
      <c r="E22" s="21" t="s">
        <v>68</v>
      </c>
      <c r="F22" s="17">
        <v>2</v>
      </c>
      <c r="G22" s="8">
        <f>SUM(H22:K22)</f>
        <v>639</v>
      </c>
      <c r="H22" s="17">
        <v>400</v>
      </c>
      <c r="I22" s="21" t="s">
        <v>68</v>
      </c>
      <c r="J22" s="21" t="s">
        <v>68</v>
      </c>
      <c r="K22" s="21">
        <v>239</v>
      </c>
      <c r="L22" s="17">
        <v>19</v>
      </c>
      <c r="M22" s="21">
        <v>4</v>
      </c>
      <c r="N22" s="21">
        <v>10</v>
      </c>
      <c r="O22" s="21">
        <v>10</v>
      </c>
      <c r="P22" s="21">
        <v>37</v>
      </c>
      <c r="Q22" s="21">
        <v>14</v>
      </c>
      <c r="R22" s="21">
        <v>23</v>
      </c>
      <c r="S22" s="21">
        <v>26</v>
      </c>
      <c r="T22" s="21">
        <v>5</v>
      </c>
      <c r="U22" s="21">
        <v>242</v>
      </c>
      <c r="V22" s="21">
        <v>96</v>
      </c>
    </row>
    <row r="23" spans="1:22" ht="13.5" customHeight="1">
      <c r="A23" s="464" t="s">
        <v>63</v>
      </c>
      <c r="B23" s="465"/>
      <c r="C23" s="6">
        <f>SUM(D23:F23)</f>
        <v>4</v>
      </c>
      <c r="D23" s="21" t="s">
        <v>68</v>
      </c>
      <c r="E23" s="21" t="s">
        <v>68</v>
      </c>
      <c r="F23" s="17">
        <v>4</v>
      </c>
      <c r="G23" s="8">
        <f>SUM(H23:K23)</f>
        <v>539</v>
      </c>
      <c r="H23" s="17">
        <v>30</v>
      </c>
      <c r="I23" s="21" t="s">
        <v>68</v>
      </c>
      <c r="J23" s="21" t="s">
        <v>68</v>
      </c>
      <c r="K23" s="17">
        <v>509</v>
      </c>
      <c r="L23" s="17">
        <v>65</v>
      </c>
      <c r="M23" s="17">
        <v>104</v>
      </c>
      <c r="N23" s="17">
        <v>28</v>
      </c>
      <c r="O23" s="21">
        <v>29</v>
      </c>
      <c r="P23" s="21" t="s">
        <v>68</v>
      </c>
      <c r="Q23" s="21" t="s">
        <v>68</v>
      </c>
      <c r="R23" s="21" t="s">
        <v>68</v>
      </c>
      <c r="S23" s="21" t="s">
        <v>68</v>
      </c>
      <c r="T23" s="21" t="s">
        <v>68</v>
      </c>
      <c r="U23" s="21" t="s">
        <v>68</v>
      </c>
      <c r="V23" s="21" t="s">
        <v>68</v>
      </c>
    </row>
    <row r="24" spans="1:22" ht="13.5" customHeight="1">
      <c r="A24" s="464" t="s">
        <v>64</v>
      </c>
      <c r="B24" s="465"/>
      <c r="C24" s="6">
        <f>SUM(D24:F24)</f>
        <v>3</v>
      </c>
      <c r="D24" s="21" t="s">
        <v>68</v>
      </c>
      <c r="E24" s="21" t="s">
        <v>68</v>
      </c>
      <c r="F24" s="17">
        <v>3</v>
      </c>
      <c r="G24" s="8">
        <f>SUM(H24:K24)</f>
        <v>522</v>
      </c>
      <c r="H24" s="21" t="s">
        <v>68</v>
      </c>
      <c r="I24" s="21" t="s">
        <v>68</v>
      </c>
      <c r="J24" s="21" t="s">
        <v>68</v>
      </c>
      <c r="K24" s="17">
        <v>522</v>
      </c>
      <c r="L24" s="17">
        <v>27</v>
      </c>
      <c r="M24" s="17">
        <v>8</v>
      </c>
      <c r="N24" s="17">
        <v>13</v>
      </c>
      <c r="O24" s="21">
        <v>11</v>
      </c>
      <c r="P24" s="21" t="s">
        <v>68</v>
      </c>
      <c r="Q24" s="21" t="s">
        <v>68</v>
      </c>
      <c r="R24" s="21" t="s">
        <v>68</v>
      </c>
      <c r="S24" s="21" t="s">
        <v>68</v>
      </c>
      <c r="T24" s="21" t="s">
        <v>68</v>
      </c>
      <c r="U24" s="21" t="s">
        <v>68</v>
      </c>
      <c r="V24" s="21" t="s">
        <v>68</v>
      </c>
    </row>
    <row r="25" spans="1:22" ht="13.5" customHeight="1">
      <c r="A25" s="9"/>
      <c r="B25" s="10"/>
      <c r="C25" s="35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3.5" customHeight="1">
      <c r="A26" s="464" t="s">
        <v>26</v>
      </c>
      <c r="B26" s="465"/>
      <c r="C26" s="21">
        <f>SUM(C27)</f>
        <v>1</v>
      </c>
      <c r="D26" s="21" t="s">
        <v>68</v>
      </c>
      <c r="E26" s="21" t="s">
        <v>68</v>
      </c>
      <c r="F26" s="21">
        <f>SUM(F27)</f>
        <v>1</v>
      </c>
      <c r="G26" s="21">
        <f>SUM(G27)</f>
        <v>199</v>
      </c>
      <c r="H26" s="23" t="s">
        <v>68</v>
      </c>
      <c r="I26" s="21" t="s">
        <v>68</v>
      </c>
      <c r="J26" s="21" t="s">
        <v>68</v>
      </c>
      <c r="K26" s="21">
        <f>SUM(K27)</f>
        <v>199</v>
      </c>
      <c r="L26" s="21">
        <f>SUM(L27)</f>
        <v>5</v>
      </c>
      <c r="M26" s="23" t="s">
        <v>68</v>
      </c>
      <c r="N26" s="21">
        <f>SUM(N27)</f>
        <v>2</v>
      </c>
      <c r="O26" s="23" t="s">
        <v>68</v>
      </c>
      <c r="P26" s="21">
        <f aca="true" t="shared" si="4" ref="P26:V26">SUM(P27)</f>
        <v>18</v>
      </c>
      <c r="Q26" s="21">
        <f t="shared" si="4"/>
        <v>3</v>
      </c>
      <c r="R26" s="21">
        <f t="shared" si="4"/>
        <v>9</v>
      </c>
      <c r="S26" s="21">
        <f t="shared" si="4"/>
        <v>4</v>
      </c>
      <c r="T26" s="21">
        <f t="shared" si="4"/>
        <v>8</v>
      </c>
      <c r="U26" s="21">
        <f t="shared" si="4"/>
        <v>120</v>
      </c>
      <c r="V26" s="21">
        <f t="shared" si="4"/>
        <v>20</v>
      </c>
    </row>
    <row r="27" spans="1:22" ht="13.5" customHeight="1">
      <c r="A27" s="12"/>
      <c r="B27" s="110" t="s">
        <v>27</v>
      </c>
      <c r="C27" s="340">
        <f>SUM(D27:F27)</f>
        <v>1</v>
      </c>
      <c r="D27" s="342" t="s">
        <v>68</v>
      </c>
      <c r="E27" s="342" t="s">
        <v>68</v>
      </c>
      <c r="F27" s="342">
        <v>1</v>
      </c>
      <c r="G27" s="341">
        <f>SUM(H27:K27)</f>
        <v>199</v>
      </c>
      <c r="H27" s="346" t="s">
        <v>68</v>
      </c>
      <c r="I27" s="342" t="s">
        <v>68</v>
      </c>
      <c r="J27" s="342" t="s">
        <v>68</v>
      </c>
      <c r="K27" s="342">
        <v>199</v>
      </c>
      <c r="L27" s="342">
        <v>5</v>
      </c>
      <c r="M27" s="346" t="s">
        <v>68</v>
      </c>
      <c r="N27" s="342">
        <v>2</v>
      </c>
      <c r="O27" s="346" t="s">
        <v>68</v>
      </c>
      <c r="P27" s="342">
        <v>18</v>
      </c>
      <c r="Q27" s="342">
        <v>3</v>
      </c>
      <c r="R27" s="342">
        <v>9</v>
      </c>
      <c r="S27" s="342">
        <v>4</v>
      </c>
      <c r="T27" s="342">
        <v>8</v>
      </c>
      <c r="U27" s="342">
        <v>120</v>
      </c>
      <c r="V27" s="342">
        <v>20</v>
      </c>
    </row>
    <row r="28" spans="1:22" ht="13.5" customHeight="1">
      <c r="A28" s="12"/>
      <c r="B28" s="111"/>
      <c r="C28" s="347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2"/>
      <c r="O28" s="342"/>
      <c r="P28" s="342"/>
      <c r="Q28" s="342"/>
      <c r="R28" s="342"/>
      <c r="S28" s="342"/>
      <c r="T28" s="342"/>
      <c r="U28" s="342"/>
      <c r="V28" s="342"/>
    </row>
    <row r="29" spans="1:22" ht="13.5" customHeight="1">
      <c r="A29" s="464" t="s">
        <v>28</v>
      </c>
      <c r="B29" s="465"/>
      <c r="C29" s="21" t="s">
        <v>68</v>
      </c>
      <c r="D29" s="21" t="s">
        <v>68</v>
      </c>
      <c r="E29" s="21" t="s">
        <v>68</v>
      </c>
      <c r="F29" s="21" t="s">
        <v>68</v>
      </c>
      <c r="G29" s="21" t="s">
        <v>68</v>
      </c>
      <c r="H29" s="11" t="s">
        <v>68</v>
      </c>
      <c r="I29" s="11" t="s">
        <v>68</v>
      </c>
      <c r="J29" s="11" t="s">
        <v>68</v>
      </c>
      <c r="K29" s="21" t="s">
        <v>68</v>
      </c>
      <c r="L29" s="21">
        <f>SUM(L30:L33)</f>
        <v>2</v>
      </c>
      <c r="M29" s="21">
        <f aca="true" t="shared" si="5" ref="M29:R29">SUM(M30:M33)</f>
        <v>19</v>
      </c>
      <c r="N29" s="21">
        <f t="shared" si="5"/>
        <v>2</v>
      </c>
      <c r="O29" s="21">
        <f t="shared" si="5"/>
        <v>1</v>
      </c>
      <c r="P29" s="21">
        <f t="shared" si="5"/>
        <v>71</v>
      </c>
      <c r="Q29" s="21">
        <f t="shared" si="5"/>
        <v>20</v>
      </c>
      <c r="R29" s="21">
        <f t="shared" si="5"/>
        <v>72</v>
      </c>
      <c r="S29" s="21">
        <f>SUM(S30:S33)</f>
        <v>36</v>
      </c>
      <c r="T29" s="21">
        <f>SUM(T30:T33)</f>
        <v>5</v>
      </c>
      <c r="U29" s="21">
        <f>SUM(U30:U33)</f>
        <v>303</v>
      </c>
      <c r="V29" s="21">
        <f>SUM(V30:V33)</f>
        <v>148</v>
      </c>
    </row>
    <row r="30" spans="1:22" ht="13.5" customHeight="1">
      <c r="A30" s="12"/>
      <c r="B30" s="110" t="s">
        <v>29</v>
      </c>
      <c r="C30" s="342" t="s">
        <v>68</v>
      </c>
      <c r="D30" s="342" t="s">
        <v>68</v>
      </c>
      <c r="E30" s="342" t="s">
        <v>68</v>
      </c>
      <c r="F30" s="342" t="s">
        <v>68</v>
      </c>
      <c r="G30" s="342" t="s">
        <v>68</v>
      </c>
      <c r="H30" s="345" t="s">
        <v>68</v>
      </c>
      <c r="I30" s="345" t="s">
        <v>68</v>
      </c>
      <c r="J30" s="345" t="s">
        <v>68</v>
      </c>
      <c r="K30" s="342" t="s">
        <v>68</v>
      </c>
      <c r="L30" s="345" t="s">
        <v>68</v>
      </c>
      <c r="M30" s="345" t="s">
        <v>68</v>
      </c>
      <c r="N30" s="345" t="s">
        <v>68</v>
      </c>
      <c r="O30" s="342" t="s">
        <v>68</v>
      </c>
      <c r="P30" s="342">
        <v>22</v>
      </c>
      <c r="Q30" s="342">
        <v>4</v>
      </c>
      <c r="R30" s="342">
        <v>14</v>
      </c>
      <c r="S30" s="342">
        <v>10</v>
      </c>
      <c r="T30" s="342" t="s">
        <v>68</v>
      </c>
      <c r="U30" s="342">
        <v>97</v>
      </c>
      <c r="V30" s="342">
        <v>41</v>
      </c>
    </row>
    <row r="31" spans="1:22" ht="13.5" customHeight="1">
      <c r="A31" s="12"/>
      <c r="B31" s="110" t="s">
        <v>30</v>
      </c>
      <c r="C31" s="342" t="s">
        <v>68</v>
      </c>
      <c r="D31" s="342" t="s">
        <v>68</v>
      </c>
      <c r="E31" s="342" t="s">
        <v>68</v>
      </c>
      <c r="F31" s="342" t="s">
        <v>68</v>
      </c>
      <c r="G31" s="342" t="s">
        <v>68</v>
      </c>
      <c r="H31" s="345" t="s">
        <v>68</v>
      </c>
      <c r="I31" s="345" t="s">
        <v>68</v>
      </c>
      <c r="J31" s="345" t="s">
        <v>68</v>
      </c>
      <c r="K31" s="342" t="s">
        <v>68</v>
      </c>
      <c r="L31" s="345" t="s">
        <v>68</v>
      </c>
      <c r="M31" s="345" t="s">
        <v>68</v>
      </c>
      <c r="N31" s="345" t="s">
        <v>68</v>
      </c>
      <c r="O31" s="342" t="s">
        <v>68</v>
      </c>
      <c r="P31" s="342">
        <v>17</v>
      </c>
      <c r="Q31" s="342">
        <v>6</v>
      </c>
      <c r="R31" s="342">
        <v>20</v>
      </c>
      <c r="S31" s="342">
        <v>12</v>
      </c>
      <c r="T31" s="342" t="s">
        <v>68</v>
      </c>
      <c r="U31" s="342">
        <v>30</v>
      </c>
      <c r="V31" s="342">
        <v>46</v>
      </c>
    </row>
    <row r="32" spans="1:22" ht="13.5" customHeight="1">
      <c r="A32" s="12"/>
      <c r="B32" s="110" t="s">
        <v>31</v>
      </c>
      <c r="C32" s="342" t="s">
        <v>68</v>
      </c>
      <c r="D32" s="342" t="s">
        <v>68</v>
      </c>
      <c r="E32" s="342" t="s">
        <v>68</v>
      </c>
      <c r="F32" s="342" t="s">
        <v>68</v>
      </c>
      <c r="G32" s="342" t="s">
        <v>68</v>
      </c>
      <c r="H32" s="345" t="s">
        <v>68</v>
      </c>
      <c r="I32" s="345" t="s">
        <v>68</v>
      </c>
      <c r="J32" s="345" t="s">
        <v>68</v>
      </c>
      <c r="K32" s="342" t="s">
        <v>68</v>
      </c>
      <c r="L32" s="345" t="s">
        <v>68</v>
      </c>
      <c r="M32" s="345" t="s">
        <v>68</v>
      </c>
      <c r="N32" s="345" t="s">
        <v>68</v>
      </c>
      <c r="O32" s="342" t="s">
        <v>68</v>
      </c>
      <c r="P32" s="342">
        <v>30</v>
      </c>
      <c r="Q32" s="342">
        <v>7</v>
      </c>
      <c r="R32" s="342">
        <v>30</v>
      </c>
      <c r="S32" s="342">
        <v>10</v>
      </c>
      <c r="T32" s="342">
        <v>5</v>
      </c>
      <c r="U32" s="342">
        <v>167</v>
      </c>
      <c r="V32" s="342">
        <v>57</v>
      </c>
    </row>
    <row r="33" spans="1:22" ht="13.5" customHeight="1">
      <c r="A33" s="12"/>
      <c r="B33" s="110" t="s">
        <v>32</v>
      </c>
      <c r="C33" s="342" t="s">
        <v>68</v>
      </c>
      <c r="D33" s="342" t="s">
        <v>68</v>
      </c>
      <c r="E33" s="342" t="s">
        <v>68</v>
      </c>
      <c r="F33" s="342" t="s">
        <v>68</v>
      </c>
      <c r="G33" s="342" t="s">
        <v>68</v>
      </c>
      <c r="H33" s="345" t="s">
        <v>68</v>
      </c>
      <c r="I33" s="345" t="s">
        <v>68</v>
      </c>
      <c r="J33" s="345" t="s">
        <v>68</v>
      </c>
      <c r="K33" s="342" t="s">
        <v>68</v>
      </c>
      <c r="L33" s="345">
        <v>2</v>
      </c>
      <c r="M33" s="345">
        <v>19</v>
      </c>
      <c r="N33" s="342">
        <v>2</v>
      </c>
      <c r="O33" s="342">
        <v>1</v>
      </c>
      <c r="P33" s="342">
        <v>2</v>
      </c>
      <c r="Q33" s="342">
        <v>3</v>
      </c>
      <c r="R33" s="342">
        <v>8</v>
      </c>
      <c r="S33" s="342">
        <v>4</v>
      </c>
      <c r="T33" s="342" t="s">
        <v>68</v>
      </c>
      <c r="U33" s="342">
        <v>9</v>
      </c>
      <c r="V33" s="342">
        <v>4</v>
      </c>
    </row>
    <row r="34" spans="1:22" ht="13.5" customHeight="1">
      <c r="A34" s="12"/>
      <c r="B34" s="111"/>
      <c r="C34" s="347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2"/>
      <c r="O34" s="342"/>
      <c r="P34" s="342"/>
      <c r="Q34" s="342"/>
      <c r="R34" s="342"/>
      <c r="S34" s="342"/>
      <c r="T34" s="342"/>
      <c r="U34" s="342"/>
      <c r="V34" s="342"/>
    </row>
    <row r="35" spans="1:22" ht="13.5" customHeight="1">
      <c r="A35" s="464" t="s">
        <v>33</v>
      </c>
      <c r="B35" s="465"/>
      <c r="C35" s="6">
        <f>SUM(C36:C43)</f>
        <v>5</v>
      </c>
      <c r="D35" s="8">
        <f>SUM(D36:D43)</f>
        <v>1</v>
      </c>
      <c r="E35" s="21" t="s">
        <v>68</v>
      </c>
      <c r="F35" s="8">
        <f>SUM(F36:F43)</f>
        <v>4</v>
      </c>
      <c r="G35" s="8">
        <f>SUM(G36:G43)</f>
        <v>609</v>
      </c>
      <c r="H35" s="8">
        <f>SUM(H36:H43)</f>
        <v>268</v>
      </c>
      <c r="I35" s="21" t="s">
        <v>68</v>
      </c>
      <c r="J35" s="21" t="s">
        <v>68</v>
      </c>
      <c r="K35" s="8">
        <f aca="true" t="shared" si="6" ref="K35:V35">SUM(K36:K43)</f>
        <v>341</v>
      </c>
      <c r="L35" s="8">
        <f t="shared" si="6"/>
        <v>41</v>
      </c>
      <c r="M35" s="8">
        <f t="shared" si="6"/>
        <v>128</v>
      </c>
      <c r="N35" s="8">
        <f t="shared" si="6"/>
        <v>21</v>
      </c>
      <c r="O35" s="8">
        <f t="shared" si="6"/>
        <v>15</v>
      </c>
      <c r="P35" s="8">
        <f t="shared" si="6"/>
        <v>87</v>
      </c>
      <c r="Q35" s="8">
        <f t="shared" si="6"/>
        <v>32</v>
      </c>
      <c r="R35" s="8">
        <f t="shared" si="6"/>
        <v>108</v>
      </c>
      <c r="S35" s="8">
        <f t="shared" si="6"/>
        <v>33</v>
      </c>
      <c r="T35" s="8">
        <f t="shared" si="6"/>
        <v>8</v>
      </c>
      <c r="U35" s="8">
        <f t="shared" si="6"/>
        <v>362</v>
      </c>
      <c r="V35" s="8">
        <f t="shared" si="6"/>
        <v>248</v>
      </c>
    </row>
    <row r="36" spans="1:22" ht="13.5" customHeight="1">
      <c r="A36" s="13"/>
      <c r="B36" s="110" t="s">
        <v>34</v>
      </c>
      <c r="C36" s="345" t="s">
        <v>68</v>
      </c>
      <c r="D36" s="342" t="s">
        <v>68</v>
      </c>
      <c r="E36" s="342" t="s">
        <v>68</v>
      </c>
      <c r="F36" s="342" t="s">
        <v>68</v>
      </c>
      <c r="G36" s="342" t="s">
        <v>68</v>
      </c>
      <c r="H36" s="342" t="s">
        <v>68</v>
      </c>
      <c r="I36" s="342" t="s">
        <v>68</v>
      </c>
      <c r="J36" s="342" t="s">
        <v>68</v>
      </c>
      <c r="K36" s="342" t="s">
        <v>68</v>
      </c>
      <c r="L36" s="342" t="s">
        <v>68</v>
      </c>
      <c r="M36" s="342" t="s">
        <v>68</v>
      </c>
      <c r="N36" s="342" t="s">
        <v>68</v>
      </c>
      <c r="O36" s="342" t="s">
        <v>68</v>
      </c>
      <c r="P36" s="342">
        <v>10</v>
      </c>
      <c r="Q36" s="342">
        <v>4</v>
      </c>
      <c r="R36" s="342">
        <v>13</v>
      </c>
      <c r="S36" s="342">
        <v>6</v>
      </c>
      <c r="T36" s="342" t="s">
        <v>68</v>
      </c>
      <c r="U36" s="342">
        <v>20</v>
      </c>
      <c r="V36" s="342">
        <v>20</v>
      </c>
    </row>
    <row r="37" spans="1:22" ht="13.5" customHeight="1">
      <c r="A37" s="13"/>
      <c r="B37" s="110" t="s">
        <v>35</v>
      </c>
      <c r="C37" s="342" t="s">
        <v>68</v>
      </c>
      <c r="D37" s="342" t="s">
        <v>68</v>
      </c>
      <c r="E37" s="342" t="s">
        <v>68</v>
      </c>
      <c r="F37" s="342" t="s">
        <v>68</v>
      </c>
      <c r="G37" s="342" t="s">
        <v>68</v>
      </c>
      <c r="H37" s="342" t="s">
        <v>68</v>
      </c>
      <c r="I37" s="342" t="s">
        <v>68</v>
      </c>
      <c r="J37" s="342" t="s">
        <v>68</v>
      </c>
      <c r="K37" s="342" t="s">
        <v>68</v>
      </c>
      <c r="L37" s="342" t="s">
        <v>68</v>
      </c>
      <c r="M37" s="342" t="s">
        <v>68</v>
      </c>
      <c r="N37" s="342" t="s">
        <v>68</v>
      </c>
      <c r="O37" s="342" t="s">
        <v>68</v>
      </c>
      <c r="P37" s="342">
        <v>20</v>
      </c>
      <c r="Q37" s="342">
        <v>5</v>
      </c>
      <c r="R37" s="342">
        <v>30</v>
      </c>
      <c r="S37" s="342">
        <v>5</v>
      </c>
      <c r="T37" s="342">
        <v>1</v>
      </c>
      <c r="U37" s="342">
        <v>114</v>
      </c>
      <c r="V37" s="342">
        <v>45</v>
      </c>
    </row>
    <row r="38" spans="1:22" ht="13.5" customHeight="1">
      <c r="A38" s="13"/>
      <c r="B38" s="110" t="s">
        <v>69</v>
      </c>
      <c r="C38" s="340">
        <f>SUM(D38:F38)</f>
        <v>5</v>
      </c>
      <c r="D38" s="341">
        <v>1</v>
      </c>
      <c r="E38" s="342" t="s">
        <v>68</v>
      </c>
      <c r="F38" s="344">
        <v>4</v>
      </c>
      <c r="G38" s="341">
        <f>SUM(H38:K38)</f>
        <v>609</v>
      </c>
      <c r="H38" s="344">
        <v>268</v>
      </c>
      <c r="I38" s="342" t="s">
        <v>68</v>
      </c>
      <c r="J38" s="342" t="s">
        <v>68</v>
      </c>
      <c r="K38" s="344">
        <v>341</v>
      </c>
      <c r="L38" s="344">
        <v>41</v>
      </c>
      <c r="M38" s="342">
        <v>128</v>
      </c>
      <c r="N38" s="342">
        <v>21</v>
      </c>
      <c r="O38" s="342">
        <v>15</v>
      </c>
      <c r="P38" s="342">
        <v>55</v>
      </c>
      <c r="Q38" s="342">
        <v>23</v>
      </c>
      <c r="R38" s="342">
        <v>63</v>
      </c>
      <c r="S38" s="342">
        <v>16</v>
      </c>
      <c r="T38" s="342">
        <v>7</v>
      </c>
      <c r="U38" s="342">
        <v>215</v>
      </c>
      <c r="V38" s="342">
        <v>177</v>
      </c>
    </row>
    <row r="39" spans="1:22" ht="13.5" customHeight="1">
      <c r="A39" s="13"/>
      <c r="B39" s="110" t="s">
        <v>36</v>
      </c>
      <c r="C39" s="345" t="s">
        <v>68</v>
      </c>
      <c r="D39" s="342" t="s">
        <v>68</v>
      </c>
      <c r="E39" s="342" t="s">
        <v>68</v>
      </c>
      <c r="F39" s="342" t="s">
        <v>68</v>
      </c>
      <c r="G39" s="342" t="s">
        <v>68</v>
      </c>
      <c r="H39" s="342" t="s">
        <v>68</v>
      </c>
      <c r="I39" s="342" t="s">
        <v>68</v>
      </c>
      <c r="J39" s="342" t="s">
        <v>68</v>
      </c>
      <c r="K39" s="342" t="s">
        <v>68</v>
      </c>
      <c r="L39" s="342" t="s">
        <v>68</v>
      </c>
      <c r="M39" s="342" t="s">
        <v>68</v>
      </c>
      <c r="N39" s="342" t="s">
        <v>68</v>
      </c>
      <c r="O39" s="342" t="s">
        <v>68</v>
      </c>
      <c r="P39" s="342" t="s">
        <v>68</v>
      </c>
      <c r="Q39" s="342" t="s">
        <v>68</v>
      </c>
      <c r="R39" s="342">
        <v>2</v>
      </c>
      <c r="S39" s="342">
        <v>2</v>
      </c>
      <c r="T39" s="342" t="s">
        <v>68</v>
      </c>
      <c r="U39" s="342">
        <v>2</v>
      </c>
      <c r="V39" s="342">
        <v>1</v>
      </c>
    </row>
    <row r="40" spans="1:22" ht="13.5" customHeight="1">
      <c r="A40" s="13"/>
      <c r="B40" s="110" t="s">
        <v>37</v>
      </c>
      <c r="C40" s="345" t="s">
        <v>68</v>
      </c>
      <c r="D40" s="342" t="s">
        <v>68</v>
      </c>
      <c r="E40" s="342" t="s">
        <v>68</v>
      </c>
      <c r="F40" s="342" t="s">
        <v>68</v>
      </c>
      <c r="G40" s="342" t="s">
        <v>68</v>
      </c>
      <c r="H40" s="342" t="s">
        <v>68</v>
      </c>
      <c r="I40" s="342" t="s">
        <v>68</v>
      </c>
      <c r="J40" s="342" t="s">
        <v>68</v>
      </c>
      <c r="K40" s="342" t="s">
        <v>68</v>
      </c>
      <c r="L40" s="342" t="s">
        <v>68</v>
      </c>
      <c r="M40" s="342" t="s">
        <v>68</v>
      </c>
      <c r="N40" s="342" t="s">
        <v>68</v>
      </c>
      <c r="O40" s="342" t="s">
        <v>68</v>
      </c>
      <c r="P40" s="342">
        <v>1</v>
      </c>
      <c r="Q40" s="342" t="s">
        <v>68</v>
      </c>
      <c r="R40" s="342" t="s">
        <v>68</v>
      </c>
      <c r="S40" s="342" t="s">
        <v>68</v>
      </c>
      <c r="T40" s="342" t="s">
        <v>68</v>
      </c>
      <c r="U40" s="342">
        <v>8</v>
      </c>
      <c r="V40" s="342">
        <v>5</v>
      </c>
    </row>
    <row r="41" spans="1:22" ht="13.5" customHeight="1">
      <c r="A41" s="13"/>
      <c r="B41" s="110" t="s">
        <v>38</v>
      </c>
      <c r="C41" s="345" t="s">
        <v>68</v>
      </c>
      <c r="D41" s="342" t="s">
        <v>68</v>
      </c>
      <c r="E41" s="342" t="s">
        <v>68</v>
      </c>
      <c r="F41" s="342" t="s">
        <v>68</v>
      </c>
      <c r="G41" s="342" t="s">
        <v>68</v>
      </c>
      <c r="H41" s="342" t="s">
        <v>68</v>
      </c>
      <c r="I41" s="342" t="s">
        <v>68</v>
      </c>
      <c r="J41" s="342" t="s">
        <v>68</v>
      </c>
      <c r="K41" s="342" t="s">
        <v>68</v>
      </c>
      <c r="L41" s="342" t="s">
        <v>68</v>
      </c>
      <c r="M41" s="342" t="s">
        <v>68</v>
      </c>
      <c r="N41" s="342" t="s">
        <v>68</v>
      </c>
      <c r="O41" s="342" t="s">
        <v>68</v>
      </c>
      <c r="P41" s="342" t="s">
        <v>68</v>
      </c>
      <c r="Q41" s="342" t="s">
        <v>68</v>
      </c>
      <c r="R41" s="342" t="s">
        <v>68</v>
      </c>
      <c r="S41" s="342">
        <v>2</v>
      </c>
      <c r="T41" s="342" t="s">
        <v>68</v>
      </c>
      <c r="U41" s="342">
        <v>1</v>
      </c>
      <c r="V41" s="342" t="s">
        <v>68</v>
      </c>
    </row>
    <row r="42" spans="1:22" ht="13.5" customHeight="1">
      <c r="A42" s="13"/>
      <c r="B42" s="110" t="s">
        <v>39</v>
      </c>
      <c r="C42" s="345" t="s">
        <v>68</v>
      </c>
      <c r="D42" s="342" t="s">
        <v>68</v>
      </c>
      <c r="E42" s="342" t="s">
        <v>68</v>
      </c>
      <c r="F42" s="342" t="s">
        <v>68</v>
      </c>
      <c r="G42" s="342" t="s">
        <v>68</v>
      </c>
      <c r="H42" s="342" t="s">
        <v>68</v>
      </c>
      <c r="I42" s="342" t="s">
        <v>68</v>
      </c>
      <c r="J42" s="342" t="s">
        <v>68</v>
      </c>
      <c r="K42" s="342" t="s">
        <v>68</v>
      </c>
      <c r="L42" s="342" t="s">
        <v>68</v>
      </c>
      <c r="M42" s="342" t="s">
        <v>68</v>
      </c>
      <c r="N42" s="342" t="s">
        <v>68</v>
      </c>
      <c r="O42" s="342" t="s">
        <v>68</v>
      </c>
      <c r="P42" s="342" t="s">
        <v>68</v>
      </c>
      <c r="Q42" s="342" t="s">
        <v>68</v>
      </c>
      <c r="R42" s="342" t="s">
        <v>68</v>
      </c>
      <c r="S42" s="342" t="s">
        <v>68</v>
      </c>
      <c r="T42" s="342" t="s">
        <v>68</v>
      </c>
      <c r="U42" s="342" t="s">
        <v>68</v>
      </c>
      <c r="V42" s="342" t="s">
        <v>68</v>
      </c>
    </row>
    <row r="43" spans="1:22" ht="13.5" customHeight="1">
      <c r="A43" s="13"/>
      <c r="B43" s="110" t="s">
        <v>40</v>
      </c>
      <c r="C43" s="345" t="s">
        <v>68</v>
      </c>
      <c r="D43" s="342" t="s">
        <v>68</v>
      </c>
      <c r="E43" s="342" t="s">
        <v>68</v>
      </c>
      <c r="F43" s="342" t="s">
        <v>68</v>
      </c>
      <c r="G43" s="342" t="s">
        <v>68</v>
      </c>
      <c r="H43" s="342" t="s">
        <v>68</v>
      </c>
      <c r="I43" s="342" t="s">
        <v>68</v>
      </c>
      <c r="J43" s="342" t="s">
        <v>68</v>
      </c>
      <c r="K43" s="342" t="s">
        <v>68</v>
      </c>
      <c r="L43" s="342" t="s">
        <v>68</v>
      </c>
      <c r="M43" s="342" t="s">
        <v>68</v>
      </c>
      <c r="N43" s="342" t="s">
        <v>68</v>
      </c>
      <c r="O43" s="342" t="s">
        <v>68</v>
      </c>
      <c r="P43" s="342">
        <v>1</v>
      </c>
      <c r="Q43" s="342" t="s">
        <v>68</v>
      </c>
      <c r="R43" s="342" t="s">
        <v>68</v>
      </c>
      <c r="S43" s="342">
        <v>2</v>
      </c>
      <c r="T43" s="342" t="s">
        <v>68</v>
      </c>
      <c r="U43" s="342">
        <v>2</v>
      </c>
      <c r="V43" s="342" t="s">
        <v>68</v>
      </c>
    </row>
    <row r="44" spans="1:25" ht="13.5" customHeight="1">
      <c r="A44" s="13"/>
      <c r="B44" s="110"/>
      <c r="C44" s="347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2"/>
      <c r="O44" s="342"/>
      <c r="P44" s="342"/>
      <c r="Q44" s="342"/>
      <c r="R44" s="342"/>
      <c r="S44" s="342"/>
      <c r="T44" s="342"/>
      <c r="U44" s="342"/>
      <c r="V44" s="342"/>
      <c r="X44" s="108"/>
      <c r="Y44" s="108"/>
    </row>
    <row r="45" spans="1:25" ht="13.5" customHeight="1">
      <c r="A45" s="464" t="s">
        <v>41</v>
      </c>
      <c r="B45" s="465"/>
      <c r="C45" s="6">
        <f>SUM(C46:C47)</f>
        <v>3</v>
      </c>
      <c r="D45" s="21" t="s">
        <v>68</v>
      </c>
      <c r="E45" s="21" t="s">
        <v>68</v>
      </c>
      <c r="F45" s="8">
        <f>SUM(F46:F47)</f>
        <v>3</v>
      </c>
      <c r="G45" s="8">
        <f>SUM(G46:G47)</f>
        <v>1098</v>
      </c>
      <c r="H45" s="8">
        <f>SUM(H46:H47)</f>
        <v>56</v>
      </c>
      <c r="I45" s="21" t="s">
        <v>68</v>
      </c>
      <c r="J45" s="21" t="s">
        <v>68</v>
      </c>
      <c r="K45" s="8">
        <f aca="true" t="shared" si="7" ref="K45:V45">SUM(K46:K47)</f>
        <v>1042</v>
      </c>
      <c r="L45" s="8">
        <f t="shared" si="7"/>
        <v>32</v>
      </c>
      <c r="M45" s="8">
        <f t="shared" si="7"/>
        <v>27</v>
      </c>
      <c r="N45" s="8">
        <f t="shared" si="7"/>
        <v>18</v>
      </c>
      <c r="O45" s="8">
        <f t="shared" si="7"/>
        <v>11</v>
      </c>
      <c r="P45" s="8">
        <f t="shared" si="7"/>
        <v>437</v>
      </c>
      <c r="Q45" s="8">
        <f t="shared" si="7"/>
        <v>38</v>
      </c>
      <c r="R45" s="8">
        <f t="shared" si="7"/>
        <v>98</v>
      </c>
      <c r="S45" s="8">
        <f t="shared" si="7"/>
        <v>22</v>
      </c>
      <c r="T45" s="8">
        <f t="shared" si="7"/>
        <v>20</v>
      </c>
      <c r="U45" s="8">
        <f t="shared" si="7"/>
        <v>722</v>
      </c>
      <c r="V45" s="8">
        <f t="shared" si="7"/>
        <v>69</v>
      </c>
      <c r="X45" s="108"/>
      <c r="Y45" s="108"/>
    </row>
    <row r="46" spans="1:25" ht="13.5" customHeight="1">
      <c r="A46" s="13"/>
      <c r="B46" s="110" t="s">
        <v>42</v>
      </c>
      <c r="C46" s="340">
        <f>SUM(D46:F46)</f>
        <v>1</v>
      </c>
      <c r="D46" s="342" t="s">
        <v>68</v>
      </c>
      <c r="E46" s="342" t="s">
        <v>68</v>
      </c>
      <c r="F46" s="344">
        <v>1</v>
      </c>
      <c r="G46" s="341">
        <f>SUM(H46:K46)</f>
        <v>80</v>
      </c>
      <c r="H46" s="342" t="s">
        <v>68</v>
      </c>
      <c r="I46" s="342" t="s">
        <v>68</v>
      </c>
      <c r="J46" s="342" t="s">
        <v>68</v>
      </c>
      <c r="K46" s="344">
        <v>80</v>
      </c>
      <c r="L46" s="344">
        <v>20</v>
      </c>
      <c r="M46" s="344">
        <v>26</v>
      </c>
      <c r="N46" s="342">
        <v>11</v>
      </c>
      <c r="O46" s="342">
        <v>3</v>
      </c>
      <c r="P46" s="342">
        <v>26</v>
      </c>
      <c r="Q46" s="342">
        <v>15</v>
      </c>
      <c r="R46" s="342">
        <v>18</v>
      </c>
      <c r="S46" s="342">
        <v>12</v>
      </c>
      <c r="T46" s="342">
        <v>1</v>
      </c>
      <c r="U46" s="342">
        <v>65</v>
      </c>
      <c r="V46" s="342">
        <v>33</v>
      </c>
      <c r="X46" s="108"/>
      <c r="Y46" s="108"/>
    </row>
    <row r="47" spans="1:22" ht="13.5" customHeight="1">
      <c r="A47" s="13"/>
      <c r="B47" s="110" t="s">
        <v>43</v>
      </c>
      <c r="C47" s="340">
        <f>SUM(D47:F47)</f>
        <v>2</v>
      </c>
      <c r="D47" s="342" t="s">
        <v>68</v>
      </c>
      <c r="E47" s="342" t="s">
        <v>68</v>
      </c>
      <c r="F47" s="344">
        <v>2</v>
      </c>
      <c r="G47" s="341">
        <f>SUM(H47:K47)</f>
        <v>1018</v>
      </c>
      <c r="H47" s="348">
        <v>56</v>
      </c>
      <c r="I47" s="342" t="s">
        <v>68</v>
      </c>
      <c r="J47" s="342" t="s">
        <v>68</v>
      </c>
      <c r="K47" s="348">
        <v>962</v>
      </c>
      <c r="L47" s="344">
        <v>12</v>
      </c>
      <c r="M47" s="344">
        <v>1</v>
      </c>
      <c r="N47" s="342">
        <v>7</v>
      </c>
      <c r="O47" s="342">
        <v>8</v>
      </c>
      <c r="P47" s="342">
        <v>411</v>
      </c>
      <c r="Q47" s="342">
        <v>23</v>
      </c>
      <c r="R47" s="342">
        <v>80</v>
      </c>
      <c r="S47" s="342">
        <v>10</v>
      </c>
      <c r="T47" s="342">
        <v>19</v>
      </c>
      <c r="U47" s="342">
        <v>657</v>
      </c>
      <c r="V47" s="342">
        <v>36</v>
      </c>
    </row>
    <row r="48" spans="1:22" ht="13.5" customHeight="1">
      <c r="A48" s="13"/>
      <c r="B48" s="110"/>
      <c r="C48" s="347"/>
      <c r="D48" s="342" t="s">
        <v>68</v>
      </c>
      <c r="E48" s="342" t="s">
        <v>68</v>
      </c>
      <c r="F48" s="343"/>
      <c r="G48" s="343"/>
      <c r="H48" s="343"/>
      <c r="I48" s="343"/>
      <c r="J48" s="343"/>
      <c r="K48" s="343"/>
      <c r="L48" s="343"/>
      <c r="M48" s="343"/>
      <c r="N48" s="342"/>
      <c r="O48" s="342"/>
      <c r="P48" s="342"/>
      <c r="Q48" s="342"/>
      <c r="R48" s="342"/>
      <c r="S48" s="342"/>
      <c r="T48" s="342"/>
      <c r="U48" s="342"/>
      <c r="V48" s="342"/>
    </row>
    <row r="49" spans="1:22" ht="13.5" customHeight="1">
      <c r="A49" s="464" t="s">
        <v>44</v>
      </c>
      <c r="B49" s="465"/>
      <c r="C49" s="6">
        <f>SUM(C50:C54)</f>
        <v>4</v>
      </c>
      <c r="D49" s="21" t="s">
        <v>526</v>
      </c>
      <c r="E49" s="21" t="s">
        <v>526</v>
      </c>
      <c r="F49" s="8">
        <f>SUM(F50:F54)</f>
        <v>4</v>
      </c>
      <c r="G49" s="8">
        <f>SUM(G50:G54)</f>
        <v>365</v>
      </c>
      <c r="H49" s="21" t="s">
        <v>526</v>
      </c>
      <c r="I49" s="21" t="s">
        <v>526</v>
      </c>
      <c r="J49" s="21" t="s">
        <v>526</v>
      </c>
      <c r="K49" s="8">
        <f aca="true" t="shared" si="8" ref="K49:S49">SUM(K50:K54)</f>
        <v>365</v>
      </c>
      <c r="L49" s="8">
        <f t="shared" si="8"/>
        <v>14</v>
      </c>
      <c r="M49" s="8">
        <f t="shared" si="8"/>
        <v>65</v>
      </c>
      <c r="N49" s="8">
        <f t="shared" si="8"/>
        <v>11</v>
      </c>
      <c r="O49" s="8">
        <f t="shared" si="8"/>
        <v>11</v>
      </c>
      <c r="P49" s="8">
        <f t="shared" si="8"/>
        <v>30</v>
      </c>
      <c r="Q49" s="8">
        <f t="shared" si="8"/>
        <v>14</v>
      </c>
      <c r="R49" s="8">
        <f t="shared" si="8"/>
        <v>33</v>
      </c>
      <c r="S49" s="8">
        <f t="shared" si="8"/>
        <v>18</v>
      </c>
      <c r="T49" s="21" t="s">
        <v>68</v>
      </c>
      <c r="U49" s="8">
        <f>SUM(U50:U54)</f>
        <v>128</v>
      </c>
      <c r="V49" s="8">
        <f>SUM(V50:V54)</f>
        <v>116</v>
      </c>
    </row>
    <row r="50" spans="1:22" ht="13.5" customHeight="1">
      <c r="A50" s="114"/>
      <c r="B50" s="110" t="s">
        <v>45</v>
      </c>
      <c r="C50" s="342" t="s">
        <v>68</v>
      </c>
      <c r="D50" s="342" t="s">
        <v>68</v>
      </c>
      <c r="E50" s="342" t="s">
        <v>68</v>
      </c>
      <c r="F50" s="342" t="s">
        <v>68</v>
      </c>
      <c r="G50" s="342" t="s">
        <v>68</v>
      </c>
      <c r="H50" s="342" t="s">
        <v>68</v>
      </c>
      <c r="I50" s="342" t="s">
        <v>68</v>
      </c>
      <c r="J50" s="342" t="s">
        <v>68</v>
      </c>
      <c r="K50" s="342" t="s">
        <v>68</v>
      </c>
      <c r="L50" s="342" t="s">
        <v>68</v>
      </c>
      <c r="M50" s="342" t="s">
        <v>68</v>
      </c>
      <c r="N50" s="342" t="s">
        <v>68</v>
      </c>
      <c r="O50" s="342" t="s">
        <v>68</v>
      </c>
      <c r="P50" s="342">
        <v>10</v>
      </c>
      <c r="Q50" s="342">
        <v>3</v>
      </c>
      <c r="R50" s="342">
        <v>6</v>
      </c>
      <c r="S50" s="342">
        <v>4</v>
      </c>
      <c r="T50" s="342" t="s">
        <v>68</v>
      </c>
      <c r="U50" s="342">
        <v>49</v>
      </c>
      <c r="V50" s="342">
        <v>42</v>
      </c>
    </row>
    <row r="51" spans="1:22" ht="13.5" customHeight="1">
      <c r="A51" s="114"/>
      <c r="B51" s="110" t="s">
        <v>46</v>
      </c>
      <c r="C51" s="342" t="s">
        <v>68</v>
      </c>
      <c r="D51" s="342" t="s">
        <v>68</v>
      </c>
      <c r="E51" s="342" t="s">
        <v>68</v>
      </c>
      <c r="F51" s="342" t="s">
        <v>68</v>
      </c>
      <c r="G51" s="342" t="s">
        <v>68</v>
      </c>
      <c r="H51" s="342" t="s">
        <v>68</v>
      </c>
      <c r="I51" s="342" t="s">
        <v>68</v>
      </c>
      <c r="J51" s="342" t="s">
        <v>68</v>
      </c>
      <c r="K51" s="342" t="s">
        <v>68</v>
      </c>
      <c r="L51" s="342" t="s">
        <v>68</v>
      </c>
      <c r="M51" s="342" t="s">
        <v>68</v>
      </c>
      <c r="N51" s="342" t="s">
        <v>68</v>
      </c>
      <c r="O51" s="342" t="s">
        <v>68</v>
      </c>
      <c r="P51" s="342">
        <v>8</v>
      </c>
      <c r="Q51" s="342">
        <v>3</v>
      </c>
      <c r="R51" s="342">
        <v>15</v>
      </c>
      <c r="S51" s="342">
        <v>4</v>
      </c>
      <c r="T51" s="342" t="s">
        <v>68</v>
      </c>
      <c r="U51" s="342">
        <v>32</v>
      </c>
      <c r="V51" s="342">
        <v>22</v>
      </c>
    </row>
    <row r="52" spans="1:22" ht="13.5" customHeight="1">
      <c r="A52" s="114"/>
      <c r="B52" s="110" t="s">
        <v>65</v>
      </c>
      <c r="C52" s="340">
        <f>SUM(D52:F52)</f>
        <v>1</v>
      </c>
      <c r="D52" s="342" t="s">
        <v>68</v>
      </c>
      <c r="E52" s="342" t="s">
        <v>68</v>
      </c>
      <c r="F52" s="342">
        <v>1</v>
      </c>
      <c r="G52" s="341">
        <f>SUM(H52:K52)</f>
        <v>100</v>
      </c>
      <c r="H52" s="342" t="s">
        <v>68</v>
      </c>
      <c r="I52" s="342" t="s">
        <v>68</v>
      </c>
      <c r="J52" s="342" t="s">
        <v>68</v>
      </c>
      <c r="K52" s="342">
        <v>100</v>
      </c>
      <c r="L52" s="345">
        <v>5</v>
      </c>
      <c r="M52" s="342" t="s">
        <v>68</v>
      </c>
      <c r="N52" s="342">
        <v>4</v>
      </c>
      <c r="O52" s="342">
        <v>5</v>
      </c>
      <c r="P52" s="342" t="s">
        <v>68</v>
      </c>
      <c r="Q52" s="342" t="s">
        <v>68</v>
      </c>
      <c r="R52" s="342" t="s">
        <v>68</v>
      </c>
      <c r="S52" s="342" t="s">
        <v>68</v>
      </c>
      <c r="T52" s="342" t="s">
        <v>68</v>
      </c>
      <c r="U52" s="342" t="s">
        <v>68</v>
      </c>
      <c r="V52" s="342" t="s">
        <v>68</v>
      </c>
    </row>
    <row r="53" spans="1:22" ht="13.5" customHeight="1">
      <c r="A53" s="114"/>
      <c r="B53" s="110" t="s">
        <v>47</v>
      </c>
      <c r="C53" s="340">
        <f>SUM(D53:F53)</f>
        <v>3</v>
      </c>
      <c r="D53" s="342" t="s">
        <v>68</v>
      </c>
      <c r="E53" s="342" t="s">
        <v>68</v>
      </c>
      <c r="F53" s="344">
        <v>3</v>
      </c>
      <c r="G53" s="341">
        <f>SUM(H53:K53)</f>
        <v>265</v>
      </c>
      <c r="H53" s="342" t="s">
        <v>68</v>
      </c>
      <c r="I53" s="342" t="s">
        <v>68</v>
      </c>
      <c r="J53" s="342" t="s">
        <v>68</v>
      </c>
      <c r="K53" s="344">
        <v>265</v>
      </c>
      <c r="L53" s="344">
        <v>9</v>
      </c>
      <c r="M53" s="344">
        <v>65</v>
      </c>
      <c r="N53" s="342">
        <v>7</v>
      </c>
      <c r="O53" s="342">
        <v>6</v>
      </c>
      <c r="P53" s="342">
        <v>10</v>
      </c>
      <c r="Q53" s="342">
        <v>5</v>
      </c>
      <c r="R53" s="342">
        <v>7</v>
      </c>
      <c r="S53" s="342">
        <v>7</v>
      </c>
      <c r="T53" s="342" t="s">
        <v>68</v>
      </c>
      <c r="U53" s="342">
        <v>37</v>
      </c>
      <c r="V53" s="342">
        <v>36</v>
      </c>
    </row>
    <row r="54" spans="1:22" ht="13.5" customHeight="1">
      <c r="A54" s="114"/>
      <c r="B54" s="110" t="s">
        <v>48</v>
      </c>
      <c r="C54" s="345" t="s">
        <v>68</v>
      </c>
      <c r="D54" s="342" t="s">
        <v>68</v>
      </c>
      <c r="E54" s="342" t="s">
        <v>68</v>
      </c>
      <c r="F54" s="342" t="s">
        <v>68</v>
      </c>
      <c r="G54" s="342" t="s">
        <v>68</v>
      </c>
      <c r="H54" s="342" t="s">
        <v>68</v>
      </c>
      <c r="I54" s="342" t="s">
        <v>68</v>
      </c>
      <c r="J54" s="342" t="s">
        <v>68</v>
      </c>
      <c r="K54" s="342" t="s">
        <v>68</v>
      </c>
      <c r="L54" s="342" t="s">
        <v>68</v>
      </c>
      <c r="M54" s="342" t="s">
        <v>68</v>
      </c>
      <c r="N54" s="342" t="s">
        <v>68</v>
      </c>
      <c r="O54" s="342" t="s">
        <v>68</v>
      </c>
      <c r="P54" s="342">
        <v>2</v>
      </c>
      <c r="Q54" s="342">
        <v>3</v>
      </c>
      <c r="R54" s="342">
        <v>5</v>
      </c>
      <c r="S54" s="342">
        <v>3</v>
      </c>
      <c r="T54" s="342" t="s">
        <v>68</v>
      </c>
      <c r="U54" s="342">
        <v>10</v>
      </c>
      <c r="V54" s="342">
        <v>16</v>
      </c>
    </row>
    <row r="55" spans="1:22" ht="13.5" customHeight="1">
      <c r="A55" s="114"/>
      <c r="B55" s="110"/>
      <c r="C55" s="347"/>
      <c r="D55" s="343"/>
      <c r="E55" s="343"/>
      <c r="F55" s="343"/>
      <c r="G55" s="343"/>
      <c r="H55" s="343"/>
      <c r="I55" s="343"/>
      <c r="J55" s="343"/>
      <c r="K55" s="343"/>
      <c r="L55" s="343"/>
      <c r="M55" s="342"/>
      <c r="N55" s="342"/>
      <c r="O55" s="342"/>
      <c r="P55" s="342"/>
      <c r="Q55" s="342"/>
      <c r="R55" s="342"/>
      <c r="S55" s="342"/>
      <c r="T55" s="342"/>
      <c r="U55" s="342"/>
      <c r="V55" s="342"/>
    </row>
    <row r="56" spans="1:22" s="18" customFormat="1" ht="13.5" customHeight="1">
      <c r="A56" s="464" t="s">
        <v>49</v>
      </c>
      <c r="B56" s="465"/>
      <c r="C56" s="11" t="s">
        <v>68</v>
      </c>
      <c r="D56" s="21" t="s">
        <v>68</v>
      </c>
      <c r="E56" s="21" t="s">
        <v>68</v>
      </c>
      <c r="F56" s="21" t="s">
        <v>68</v>
      </c>
      <c r="G56" s="21" t="s">
        <v>68</v>
      </c>
      <c r="H56" s="21" t="s">
        <v>68</v>
      </c>
      <c r="I56" s="21" t="s">
        <v>68</v>
      </c>
      <c r="J56" s="21" t="s">
        <v>68</v>
      </c>
      <c r="K56" s="21" t="s">
        <v>68</v>
      </c>
      <c r="L56" s="21">
        <f>SUM(L57:L60)</f>
        <v>10</v>
      </c>
      <c r="M56" s="21">
        <f aca="true" t="shared" si="9" ref="M56:S56">SUM(M57:M60)</f>
        <v>9</v>
      </c>
      <c r="N56" s="21">
        <f t="shared" si="9"/>
        <v>7</v>
      </c>
      <c r="O56" s="21">
        <f t="shared" si="9"/>
        <v>3</v>
      </c>
      <c r="P56" s="21">
        <f t="shared" si="9"/>
        <v>10</v>
      </c>
      <c r="Q56" s="21">
        <f t="shared" si="9"/>
        <v>8</v>
      </c>
      <c r="R56" s="21">
        <f t="shared" si="9"/>
        <v>11</v>
      </c>
      <c r="S56" s="21">
        <f t="shared" si="9"/>
        <v>11</v>
      </c>
      <c r="T56" s="21" t="s">
        <v>68</v>
      </c>
      <c r="U56" s="21">
        <f>SUM(U57:U60)</f>
        <v>20</v>
      </c>
      <c r="V56" s="21">
        <f>SUM(V57:V60)</f>
        <v>25</v>
      </c>
    </row>
    <row r="57" spans="1:22" ht="13.5" customHeight="1">
      <c r="A57" s="13"/>
      <c r="B57" s="110" t="s">
        <v>50</v>
      </c>
      <c r="C57" s="345" t="s">
        <v>68</v>
      </c>
      <c r="D57" s="342" t="s">
        <v>68</v>
      </c>
      <c r="E57" s="342" t="s">
        <v>68</v>
      </c>
      <c r="F57" s="342" t="s">
        <v>68</v>
      </c>
      <c r="G57" s="342" t="s">
        <v>68</v>
      </c>
      <c r="H57" s="342" t="s">
        <v>68</v>
      </c>
      <c r="I57" s="342" t="s">
        <v>68</v>
      </c>
      <c r="J57" s="342" t="s">
        <v>68</v>
      </c>
      <c r="K57" s="342" t="s">
        <v>68</v>
      </c>
      <c r="L57" s="342" t="s">
        <v>68</v>
      </c>
      <c r="M57" s="342" t="s">
        <v>68</v>
      </c>
      <c r="N57" s="342" t="s">
        <v>68</v>
      </c>
      <c r="O57" s="342" t="s">
        <v>68</v>
      </c>
      <c r="P57" s="342">
        <v>2</v>
      </c>
      <c r="Q57" s="342">
        <v>3</v>
      </c>
      <c r="R57" s="342">
        <v>1</v>
      </c>
      <c r="S57" s="342">
        <v>3</v>
      </c>
      <c r="T57" s="342" t="s">
        <v>68</v>
      </c>
      <c r="U57" s="342">
        <v>4</v>
      </c>
      <c r="V57" s="342">
        <v>3</v>
      </c>
    </row>
    <row r="58" spans="1:22" ht="13.5" customHeight="1">
      <c r="A58" s="13"/>
      <c r="B58" s="110" t="s">
        <v>51</v>
      </c>
      <c r="C58" s="345" t="s">
        <v>68</v>
      </c>
      <c r="D58" s="342" t="s">
        <v>68</v>
      </c>
      <c r="E58" s="342" t="s">
        <v>68</v>
      </c>
      <c r="F58" s="342" t="s">
        <v>68</v>
      </c>
      <c r="G58" s="342" t="s">
        <v>68</v>
      </c>
      <c r="H58" s="342" t="s">
        <v>68</v>
      </c>
      <c r="I58" s="342" t="s">
        <v>68</v>
      </c>
      <c r="J58" s="342" t="s">
        <v>68</v>
      </c>
      <c r="K58" s="342" t="s">
        <v>68</v>
      </c>
      <c r="L58" s="342" t="s">
        <v>68</v>
      </c>
      <c r="M58" s="342" t="s">
        <v>68</v>
      </c>
      <c r="N58" s="342" t="s">
        <v>68</v>
      </c>
      <c r="O58" s="342" t="s">
        <v>68</v>
      </c>
      <c r="P58" s="342">
        <v>5</v>
      </c>
      <c r="Q58" s="342">
        <v>4</v>
      </c>
      <c r="R58" s="342">
        <v>4</v>
      </c>
      <c r="S58" s="342">
        <v>5</v>
      </c>
      <c r="T58" s="342" t="s">
        <v>68</v>
      </c>
      <c r="U58" s="342">
        <v>6</v>
      </c>
      <c r="V58" s="342">
        <v>17</v>
      </c>
    </row>
    <row r="59" spans="1:22" ht="13.5" customHeight="1">
      <c r="A59" s="13"/>
      <c r="B59" s="110" t="s">
        <v>52</v>
      </c>
      <c r="C59" s="345" t="s">
        <v>68</v>
      </c>
      <c r="D59" s="342" t="s">
        <v>68</v>
      </c>
      <c r="E59" s="342" t="s">
        <v>68</v>
      </c>
      <c r="F59" s="342" t="s">
        <v>68</v>
      </c>
      <c r="G59" s="342" t="s">
        <v>68</v>
      </c>
      <c r="H59" s="342" t="s">
        <v>68</v>
      </c>
      <c r="I59" s="342" t="s">
        <v>68</v>
      </c>
      <c r="J59" s="342" t="s">
        <v>68</v>
      </c>
      <c r="K59" s="342" t="s">
        <v>68</v>
      </c>
      <c r="L59" s="342" t="s">
        <v>68</v>
      </c>
      <c r="M59" s="342" t="s">
        <v>68</v>
      </c>
      <c r="N59" s="342" t="s">
        <v>68</v>
      </c>
      <c r="O59" s="342" t="s">
        <v>68</v>
      </c>
      <c r="P59" s="342">
        <v>3</v>
      </c>
      <c r="Q59" s="342">
        <v>1</v>
      </c>
      <c r="R59" s="342">
        <v>6</v>
      </c>
      <c r="S59" s="342">
        <v>3</v>
      </c>
      <c r="T59" s="342" t="s">
        <v>68</v>
      </c>
      <c r="U59" s="342">
        <v>10</v>
      </c>
      <c r="V59" s="342">
        <v>5</v>
      </c>
    </row>
    <row r="60" spans="1:22" ht="13.5" customHeight="1">
      <c r="A60" s="13"/>
      <c r="B60" s="110" t="s">
        <v>67</v>
      </c>
      <c r="C60" s="345" t="s">
        <v>68</v>
      </c>
      <c r="D60" s="342" t="s">
        <v>68</v>
      </c>
      <c r="E60" s="342" t="s">
        <v>68</v>
      </c>
      <c r="F60" s="342" t="s">
        <v>68</v>
      </c>
      <c r="G60" s="342" t="s">
        <v>68</v>
      </c>
      <c r="H60" s="342" t="s">
        <v>68</v>
      </c>
      <c r="I60" s="342" t="s">
        <v>68</v>
      </c>
      <c r="J60" s="342" t="s">
        <v>68</v>
      </c>
      <c r="K60" s="342" t="s">
        <v>68</v>
      </c>
      <c r="L60" s="342">
        <v>10</v>
      </c>
      <c r="M60" s="342">
        <v>9</v>
      </c>
      <c r="N60" s="342">
        <v>7</v>
      </c>
      <c r="O60" s="342">
        <v>3</v>
      </c>
      <c r="P60" s="342" t="s">
        <v>68</v>
      </c>
      <c r="Q60" s="342" t="s">
        <v>68</v>
      </c>
      <c r="R60" s="342" t="s">
        <v>68</v>
      </c>
      <c r="S60" s="342" t="s">
        <v>68</v>
      </c>
      <c r="T60" s="342" t="s">
        <v>68</v>
      </c>
      <c r="U60" s="342" t="s">
        <v>68</v>
      </c>
      <c r="V60" s="342" t="s">
        <v>68</v>
      </c>
    </row>
    <row r="61" spans="1:22" ht="13.5" customHeight="1">
      <c r="A61" s="13"/>
      <c r="B61" s="110"/>
      <c r="C61" s="345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</row>
    <row r="62" spans="1:22" ht="13.5" customHeight="1">
      <c r="A62" s="464" t="s">
        <v>53</v>
      </c>
      <c r="B62" s="465"/>
      <c r="C62" s="11">
        <f>SUM(C63:C67)</f>
        <v>4</v>
      </c>
      <c r="D62" s="21" t="s">
        <v>68</v>
      </c>
      <c r="E62" s="21" t="s">
        <v>68</v>
      </c>
      <c r="F62" s="11">
        <f>SUM(F63:F67)</f>
        <v>4</v>
      </c>
      <c r="G62" s="11">
        <f>SUM(G63:G67)</f>
        <v>688</v>
      </c>
      <c r="H62" s="21" t="s">
        <v>68</v>
      </c>
      <c r="I62" s="21" t="s">
        <v>68</v>
      </c>
      <c r="J62" s="21" t="s">
        <v>68</v>
      </c>
      <c r="K62" s="11">
        <f aca="true" t="shared" si="10" ref="K62:R62">SUM(K63:K67)</f>
        <v>688</v>
      </c>
      <c r="L62" s="11">
        <f t="shared" si="10"/>
        <v>32</v>
      </c>
      <c r="M62" s="11">
        <f t="shared" si="10"/>
        <v>39</v>
      </c>
      <c r="N62" s="11">
        <f t="shared" si="10"/>
        <v>15</v>
      </c>
      <c r="O62" s="11">
        <f t="shared" si="10"/>
        <v>12</v>
      </c>
      <c r="P62" s="11">
        <f t="shared" si="10"/>
        <v>55</v>
      </c>
      <c r="Q62" s="11">
        <f t="shared" si="10"/>
        <v>16</v>
      </c>
      <c r="R62" s="11">
        <f t="shared" si="10"/>
        <v>56</v>
      </c>
      <c r="S62" s="11">
        <f>SUM(S63:S67)</f>
        <v>17</v>
      </c>
      <c r="T62" s="11">
        <f>SUM(T63:T67)</f>
        <v>5</v>
      </c>
      <c r="U62" s="11">
        <f>SUM(U63:U67)</f>
        <v>198</v>
      </c>
      <c r="V62" s="11">
        <f>SUM(V63:V67)</f>
        <v>177</v>
      </c>
    </row>
    <row r="63" spans="1:22" ht="13.5" customHeight="1">
      <c r="A63" s="13"/>
      <c r="B63" s="110" t="s">
        <v>54</v>
      </c>
      <c r="C63" s="340">
        <f>SUM(D63:F63)</f>
        <v>2</v>
      </c>
      <c r="D63" s="342" t="s">
        <v>68</v>
      </c>
      <c r="E63" s="342" t="s">
        <v>68</v>
      </c>
      <c r="F63" s="342">
        <v>2</v>
      </c>
      <c r="G63" s="341">
        <f>SUM(H63:K63)</f>
        <v>320</v>
      </c>
      <c r="H63" s="342" t="s">
        <v>68</v>
      </c>
      <c r="I63" s="342" t="s">
        <v>68</v>
      </c>
      <c r="J63" s="342" t="s">
        <v>68</v>
      </c>
      <c r="K63" s="342">
        <v>320</v>
      </c>
      <c r="L63" s="349">
        <v>10</v>
      </c>
      <c r="M63" s="349">
        <v>2</v>
      </c>
      <c r="N63" s="349">
        <v>5</v>
      </c>
      <c r="O63" s="342">
        <v>5</v>
      </c>
      <c r="P63" s="342">
        <v>22</v>
      </c>
      <c r="Q63" s="342">
        <v>5</v>
      </c>
      <c r="R63" s="342">
        <v>25</v>
      </c>
      <c r="S63" s="342">
        <v>6</v>
      </c>
      <c r="T63" s="342">
        <v>5</v>
      </c>
      <c r="U63" s="342">
        <v>104</v>
      </c>
      <c r="V63" s="342">
        <v>65</v>
      </c>
    </row>
    <row r="64" spans="1:22" ht="13.5" customHeight="1">
      <c r="A64" s="13"/>
      <c r="B64" s="110" t="s">
        <v>55</v>
      </c>
      <c r="C64" s="342" t="s">
        <v>68</v>
      </c>
      <c r="D64" s="342" t="s">
        <v>68</v>
      </c>
      <c r="E64" s="342" t="s">
        <v>68</v>
      </c>
      <c r="F64" s="342" t="s">
        <v>68</v>
      </c>
      <c r="G64" s="342" t="s">
        <v>68</v>
      </c>
      <c r="H64" s="342" t="s">
        <v>68</v>
      </c>
      <c r="I64" s="342" t="s">
        <v>68</v>
      </c>
      <c r="J64" s="342" t="s">
        <v>68</v>
      </c>
      <c r="K64" s="342" t="s">
        <v>68</v>
      </c>
      <c r="L64" s="344">
        <v>10</v>
      </c>
      <c r="M64" s="344">
        <v>35</v>
      </c>
      <c r="N64" s="349">
        <v>3</v>
      </c>
      <c r="O64" s="342" t="s">
        <v>68</v>
      </c>
      <c r="P64" s="342">
        <v>9</v>
      </c>
      <c r="Q64" s="342">
        <v>4</v>
      </c>
      <c r="R64" s="342">
        <v>4</v>
      </c>
      <c r="S64" s="342">
        <v>3</v>
      </c>
      <c r="T64" s="342" t="s">
        <v>68</v>
      </c>
      <c r="U64" s="342">
        <v>15</v>
      </c>
      <c r="V64" s="342">
        <v>20</v>
      </c>
    </row>
    <row r="65" spans="1:22" ht="13.5" customHeight="1">
      <c r="A65" s="13"/>
      <c r="B65" s="110" t="s">
        <v>56</v>
      </c>
      <c r="C65" s="342" t="s">
        <v>68</v>
      </c>
      <c r="D65" s="342" t="s">
        <v>68</v>
      </c>
      <c r="E65" s="342" t="s">
        <v>68</v>
      </c>
      <c r="F65" s="342" t="s">
        <v>68</v>
      </c>
      <c r="G65" s="342" t="s">
        <v>68</v>
      </c>
      <c r="H65" s="342" t="s">
        <v>68</v>
      </c>
      <c r="I65" s="342" t="s">
        <v>68</v>
      </c>
      <c r="J65" s="342" t="s">
        <v>68</v>
      </c>
      <c r="K65" s="342" t="s">
        <v>68</v>
      </c>
      <c r="L65" s="342" t="s">
        <v>68</v>
      </c>
      <c r="M65" s="342" t="s">
        <v>68</v>
      </c>
      <c r="N65" s="342" t="s">
        <v>68</v>
      </c>
      <c r="O65" s="342" t="s">
        <v>68</v>
      </c>
      <c r="P65" s="342">
        <v>19</v>
      </c>
      <c r="Q65" s="342">
        <v>5</v>
      </c>
      <c r="R65" s="342">
        <v>24</v>
      </c>
      <c r="S65" s="342">
        <v>6</v>
      </c>
      <c r="T65" s="342" t="s">
        <v>68</v>
      </c>
      <c r="U65" s="342">
        <v>65</v>
      </c>
      <c r="V65" s="342">
        <v>55</v>
      </c>
    </row>
    <row r="66" spans="1:22" ht="13.5" customHeight="1">
      <c r="A66" s="13"/>
      <c r="B66" s="110" t="s">
        <v>57</v>
      </c>
      <c r="C66" s="342" t="s">
        <v>68</v>
      </c>
      <c r="D66" s="342" t="s">
        <v>68</v>
      </c>
      <c r="E66" s="342" t="s">
        <v>68</v>
      </c>
      <c r="F66" s="342" t="s">
        <v>68</v>
      </c>
      <c r="G66" s="342" t="s">
        <v>68</v>
      </c>
      <c r="H66" s="342" t="s">
        <v>68</v>
      </c>
      <c r="I66" s="342" t="s">
        <v>68</v>
      </c>
      <c r="J66" s="342" t="s">
        <v>68</v>
      </c>
      <c r="K66" s="342" t="s">
        <v>68</v>
      </c>
      <c r="L66" s="342" t="s">
        <v>68</v>
      </c>
      <c r="M66" s="342" t="s">
        <v>68</v>
      </c>
      <c r="N66" s="342" t="s">
        <v>68</v>
      </c>
      <c r="O66" s="342" t="s">
        <v>68</v>
      </c>
      <c r="P66" s="342">
        <v>5</v>
      </c>
      <c r="Q66" s="342">
        <v>2</v>
      </c>
      <c r="R66" s="342">
        <v>3</v>
      </c>
      <c r="S66" s="342">
        <v>2</v>
      </c>
      <c r="T66" s="342" t="s">
        <v>68</v>
      </c>
      <c r="U66" s="342">
        <v>14</v>
      </c>
      <c r="V66" s="342">
        <v>37</v>
      </c>
    </row>
    <row r="67" spans="1:22" ht="13.5" customHeight="1">
      <c r="A67" s="13"/>
      <c r="B67" s="110" t="s">
        <v>66</v>
      </c>
      <c r="C67" s="340">
        <f>SUM(D67:F67)</f>
        <v>2</v>
      </c>
      <c r="D67" s="342" t="s">
        <v>68</v>
      </c>
      <c r="E67" s="342" t="s">
        <v>68</v>
      </c>
      <c r="F67" s="342">
        <v>2</v>
      </c>
      <c r="G67" s="341">
        <f>SUM(H67:K67)</f>
        <v>368</v>
      </c>
      <c r="H67" s="342" t="s">
        <v>68</v>
      </c>
      <c r="I67" s="342" t="s">
        <v>68</v>
      </c>
      <c r="J67" s="342" t="s">
        <v>68</v>
      </c>
      <c r="K67" s="342">
        <v>368</v>
      </c>
      <c r="L67" s="342">
        <v>12</v>
      </c>
      <c r="M67" s="342">
        <v>2</v>
      </c>
      <c r="N67" s="342">
        <v>7</v>
      </c>
      <c r="O67" s="342">
        <v>7</v>
      </c>
      <c r="P67" s="342" t="s">
        <v>68</v>
      </c>
      <c r="Q67" s="342" t="s">
        <v>68</v>
      </c>
      <c r="R67" s="342" t="s">
        <v>68</v>
      </c>
      <c r="S67" s="342" t="s">
        <v>68</v>
      </c>
      <c r="T67" s="342" t="s">
        <v>68</v>
      </c>
      <c r="U67" s="342" t="s">
        <v>68</v>
      </c>
      <c r="V67" s="342" t="s">
        <v>68</v>
      </c>
    </row>
    <row r="68" spans="1:22" ht="13.5" customHeight="1">
      <c r="A68" s="13"/>
      <c r="B68" s="110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</row>
    <row r="69" spans="1:22" ht="13.5" customHeight="1">
      <c r="A69" s="464" t="s">
        <v>58</v>
      </c>
      <c r="B69" s="465"/>
      <c r="C69" s="11" t="s">
        <v>68</v>
      </c>
      <c r="D69" s="21" t="s">
        <v>68</v>
      </c>
      <c r="E69" s="21" t="s">
        <v>68</v>
      </c>
      <c r="F69" s="21" t="s">
        <v>68</v>
      </c>
      <c r="G69" s="21" t="s">
        <v>68</v>
      </c>
      <c r="H69" s="21" t="s">
        <v>68</v>
      </c>
      <c r="I69" s="21" t="s">
        <v>68</v>
      </c>
      <c r="J69" s="21" t="s">
        <v>68</v>
      </c>
      <c r="K69" s="21" t="s">
        <v>68</v>
      </c>
      <c r="L69" s="21" t="s">
        <v>68</v>
      </c>
      <c r="M69" s="21" t="s">
        <v>68</v>
      </c>
      <c r="N69" s="21" t="s">
        <v>68</v>
      </c>
      <c r="O69" s="21" t="s">
        <v>68</v>
      </c>
      <c r="P69" s="21">
        <f>SUM(P70)</f>
        <v>2</v>
      </c>
      <c r="Q69" s="21">
        <f>SUM(Q70)</f>
        <v>2</v>
      </c>
      <c r="R69" s="21" t="s">
        <v>68</v>
      </c>
      <c r="S69" s="21">
        <f>SUM(S70)</f>
        <v>5</v>
      </c>
      <c r="T69" s="21" t="s">
        <v>68</v>
      </c>
      <c r="U69" s="21">
        <f>SUM(U70)</f>
        <v>3</v>
      </c>
      <c r="V69" s="21">
        <f>SUM(V70)</f>
        <v>20</v>
      </c>
    </row>
    <row r="70" spans="1:22" ht="13.5" customHeight="1">
      <c r="A70" s="15"/>
      <c r="B70" s="116" t="s">
        <v>59</v>
      </c>
      <c r="C70" s="350" t="s">
        <v>68</v>
      </c>
      <c r="D70" s="351" t="s">
        <v>68</v>
      </c>
      <c r="E70" s="351" t="s">
        <v>68</v>
      </c>
      <c r="F70" s="351" t="s">
        <v>68</v>
      </c>
      <c r="G70" s="351" t="s">
        <v>68</v>
      </c>
      <c r="H70" s="351" t="s">
        <v>68</v>
      </c>
      <c r="I70" s="351" t="s">
        <v>68</v>
      </c>
      <c r="J70" s="351" t="s">
        <v>68</v>
      </c>
      <c r="K70" s="351" t="s">
        <v>68</v>
      </c>
      <c r="L70" s="351" t="s">
        <v>68</v>
      </c>
      <c r="M70" s="351" t="s">
        <v>68</v>
      </c>
      <c r="N70" s="351" t="s">
        <v>68</v>
      </c>
      <c r="O70" s="351" t="s">
        <v>68</v>
      </c>
      <c r="P70" s="351">
        <v>2</v>
      </c>
      <c r="Q70" s="351">
        <v>2</v>
      </c>
      <c r="R70" s="351" t="s">
        <v>68</v>
      </c>
      <c r="S70" s="351">
        <v>5</v>
      </c>
      <c r="T70" s="351" t="s">
        <v>68</v>
      </c>
      <c r="U70" s="351">
        <v>3</v>
      </c>
      <c r="V70" s="351">
        <v>20</v>
      </c>
    </row>
    <row r="71" spans="1:22" ht="13.5" customHeight="1">
      <c r="A71" s="115" t="s">
        <v>60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7"/>
      <c r="O71" s="7"/>
      <c r="P71" s="7"/>
      <c r="Q71" s="7"/>
      <c r="R71" s="7"/>
      <c r="S71" s="7"/>
      <c r="T71" s="7"/>
      <c r="U71" s="7"/>
      <c r="V71" s="7"/>
    </row>
    <row r="72" spans="1:22" ht="13.5" customHeight="1">
      <c r="A72" s="117" t="s">
        <v>61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22"/>
      <c r="O72" s="21"/>
      <c r="P72" s="21"/>
      <c r="Q72" s="21"/>
      <c r="R72" s="21"/>
      <c r="S72" s="21"/>
      <c r="T72" s="21"/>
      <c r="U72" s="21"/>
      <c r="V72" s="21"/>
    </row>
    <row r="73" spans="1:22" ht="13.5" customHeight="1">
      <c r="A73" s="117" t="s">
        <v>62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9"/>
      <c r="O73" s="19"/>
      <c r="P73" s="19"/>
      <c r="Q73" s="19"/>
      <c r="R73" s="19"/>
      <c r="S73" s="19"/>
      <c r="T73" s="19"/>
      <c r="U73" s="19"/>
      <c r="V73" s="19"/>
    </row>
    <row r="74" spans="1:45" ht="13.5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</row>
    <row r="75" spans="1:23" ht="13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</row>
    <row r="76" spans="1:23" ht="13.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</row>
  </sheetData>
  <sheetProtection/>
  <mergeCells count="42">
    <mergeCell ref="A56:B56"/>
    <mergeCell ref="A62:B62"/>
    <mergeCell ref="A69:B69"/>
    <mergeCell ref="A21:B21"/>
    <mergeCell ref="A26:B26"/>
    <mergeCell ref="A29:B29"/>
    <mergeCell ref="A35:B35"/>
    <mergeCell ref="A22:B22"/>
    <mergeCell ref="A23:B23"/>
    <mergeCell ref="A24:B24"/>
    <mergeCell ref="A15:B15"/>
    <mergeCell ref="A16:B16"/>
    <mergeCell ref="A45:B45"/>
    <mergeCell ref="A49:B49"/>
    <mergeCell ref="A17:B17"/>
    <mergeCell ref="A18:B18"/>
    <mergeCell ref="A19:B19"/>
    <mergeCell ref="A20:B20"/>
    <mergeCell ref="A8:B8"/>
    <mergeCell ref="A9:B9"/>
    <mergeCell ref="A10:B10"/>
    <mergeCell ref="A11:B11"/>
    <mergeCell ref="A12:B12"/>
    <mergeCell ref="A14:B14"/>
    <mergeCell ref="S5:S7"/>
    <mergeCell ref="T5:T7"/>
    <mergeCell ref="U5:U7"/>
    <mergeCell ref="V5:V7"/>
    <mergeCell ref="C6:F6"/>
    <mergeCell ref="G6:K6"/>
    <mergeCell ref="L6:L7"/>
    <mergeCell ref="M6:M7"/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38.59765625" style="117" customWidth="1"/>
    <col min="2" max="6" width="12.59765625" style="117" customWidth="1"/>
    <col min="7" max="7" width="10.59765625" style="117" customWidth="1"/>
    <col min="8" max="8" width="38.59765625" style="117" customWidth="1"/>
    <col min="9" max="13" width="12.59765625" style="117" customWidth="1"/>
    <col min="14" max="16384" width="10.59765625" style="117" customWidth="1"/>
  </cols>
  <sheetData>
    <row r="1" spans="1:13" s="96" customFormat="1" ht="19.5" customHeight="1">
      <c r="A1" s="1" t="s">
        <v>374</v>
      </c>
      <c r="L1" s="2"/>
      <c r="M1" s="2" t="s">
        <v>375</v>
      </c>
    </row>
    <row r="2" spans="1:13" s="119" customFormat="1" ht="19.5" customHeight="1">
      <c r="A2" s="466" t="s">
        <v>376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="119" customFormat="1" ht="18" customHeight="1" thickBot="1">
      <c r="L3" s="120"/>
    </row>
    <row r="4" spans="1:13" s="119" customFormat="1" ht="15.75" customHeight="1">
      <c r="A4" s="467" t="s">
        <v>377</v>
      </c>
      <c r="B4" s="470" t="s">
        <v>112</v>
      </c>
      <c r="C4" s="471"/>
      <c r="D4" s="471"/>
      <c r="E4" s="471"/>
      <c r="F4" s="471"/>
      <c r="H4" s="467" t="s">
        <v>378</v>
      </c>
      <c r="I4" s="473" t="s">
        <v>379</v>
      </c>
      <c r="J4" s="471"/>
      <c r="K4" s="471"/>
      <c r="L4" s="471"/>
      <c r="M4" s="471"/>
    </row>
    <row r="5" spans="1:13" s="119" customFormat="1" ht="15.75" customHeight="1">
      <c r="A5" s="468"/>
      <c r="B5" s="472"/>
      <c r="C5" s="472"/>
      <c r="D5" s="472"/>
      <c r="E5" s="472"/>
      <c r="F5" s="472"/>
      <c r="H5" s="468"/>
      <c r="I5" s="474"/>
      <c r="J5" s="472"/>
      <c r="K5" s="472"/>
      <c r="L5" s="472"/>
      <c r="M5" s="472"/>
    </row>
    <row r="6" spans="1:13" s="119" customFormat="1" ht="15.75" customHeight="1">
      <c r="A6" s="469"/>
      <c r="B6" s="122" t="s">
        <v>380</v>
      </c>
      <c r="C6" s="123" t="s">
        <v>381</v>
      </c>
      <c r="D6" s="123" t="s">
        <v>382</v>
      </c>
      <c r="E6" s="123" t="s">
        <v>383</v>
      </c>
      <c r="F6" s="124" t="s">
        <v>384</v>
      </c>
      <c r="H6" s="469"/>
      <c r="I6" s="123" t="s">
        <v>380</v>
      </c>
      <c r="J6" s="123" t="s">
        <v>381</v>
      </c>
      <c r="K6" s="123" t="s">
        <v>382</v>
      </c>
      <c r="L6" s="123" t="s">
        <v>383</v>
      </c>
      <c r="M6" s="124" t="s">
        <v>384</v>
      </c>
    </row>
    <row r="7" spans="1:13" ht="15.75" customHeight="1">
      <c r="A7" s="27" t="s">
        <v>70</v>
      </c>
      <c r="B7" s="28">
        <v>9440</v>
      </c>
      <c r="C7" s="28">
        <v>9584</v>
      </c>
      <c r="D7" s="28">
        <v>10068</v>
      </c>
      <c r="E7" s="28">
        <v>9976</v>
      </c>
      <c r="F7" s="28">
        <v>10376</v>
      </c>
      <c r="H7" s="27" t="s">
        <v>70</v>
      </c>
      <c r="I7" s="29">
        <v>805.4</v>
      </c>
      <c r="J7" s="29">
        <v>817.8</v>
      </c>
      <c r="K7" s="29">
        <v>860.4</v>
      </c>
      <c r="L7" s="29">
        <v>854.3</v>
      </c>
      <c r="M7" s="29">
        <v>890.2</v>
      </c>
    </row>
    <row r="8" spans="1:13" ht="15.75" customHeight="1">
      <c r="A8" s="110"/>
      <c r="B8" s="125"/>
      <c r="C8" s="125"/>
      <c r="D8" s="125"/>
      <c r="E8" s="125"/>
      <c r="F8" s="125"/>
      <c r="H8" s="110"/>
      <c r="I8" s="126"/>
      <c r="J8" s="126"/>
      <c r="K8" s="126"/>
      <c r="L8" s="126"/>
      <c r="M8" s="126"/>
    </row>
    <row r="9" spans="1:13" ht="15.75" customHeight="1">
      <c r="A9" s="127" t="s">
        <v>71</v>
      </c>
      <c r="B9" s="30">
        <v>2883</v>
      </c>
      <c r="C9" s="30">
        <v>2983</v>
      </c>
      <c r="D9" s="30">
        <v>3011</v>
      </c>
      <c r="E9" s="30">
        <v>3104</v>
      </c>
      <c r="F9" s="30">
        <v>3100</v>
      </c>
      <c r="H9" s="127" t="s">
        <v>71</v>
      </c>
      <c r="I9" s="31">
        <v>246</v>
      </c>
      <c r="J9" s="31">
        <v>254.5</v>
      </c>
      <c r="K9" s="31">
        <v>257.3</v>
      </c>
      <c r="L9" s="31">
        <v>265.8</v>
      </c>
      <c r="M9" s="31">
        <v>266</v>
      </c>
    </row>
    <row r="10" spans="1:13" ht="15.75" customHeight="1">
      <c r="A10" s="127" t="s">
        <v>72</v>
      </c>
      <c r="B10" s="30">
        <v>1436</v>
      </c>
      <c r="C10" s="30">
        <v>1478</v>
      </c>
      <c r="D10" s="30">
        <v>1555</v>
      </c>
      <c r="E10" s="30">
        <v>1568</v>
      </c>
      <c r="F10" s="30">
        <v>1768</v>
      </c>
      <c r="H10" s="127" t="s">
        <v>72</v>
      </c>
      <c r="I10" s="31">
        <v>122.5</v>
      </c>
      <c r="J10" s="31">
        <v>126.1</v>
      </c>
      <c r="K10" s="31">
        <v>132.9</v>
      </c>
      <c r="L10" s="31">
        <v>134.3</v>
      </c>
      <c r="M10" s="31">
        <v>151.7</v>
      </c>
    </row>
    <row r="11" spans="1:13" ht="15.75" customHeight="1">
      <c r="A11" s="127" t="s">
        <v>73</v>
      </c>
      <c r="B11" s="30">
        <v>1318</v>
      </c>
      <c r="C11" s="30">
        <v>1287</v>
      </c>
      <c r="D11" s="30">
        <v>1350</v>
      </c>
      <c r="E11" s="30">
        <v>1282</v>
      </c>
      <c r="F11" s="30">
        <v>1237</v>
      </c>
      <c r="H11" s="127" t="s">
        <v>73</v>
      </c>
      <c r="I11" s="31">
        <v>112.4</v>
      </c>
      <c r="J11" s="31">
        <v>109.8</v>
      </c>
      <c r="K11" s="31">
        <v>115.4</v>
      </c>
      <c r="L11" s="31">
        <v>109.8</v>
      </c>
      <c r="M11" s="31">
        <v>106.1</v>
      </c>
    </row>
    <row r="12" spans="1:13" ht="15.75" customHeight="1">
      <c r="A12" s="127" t="s">
        <v>74</v>
      </c>
      <c r="B12" s="30">
        <v>920</v>
      </c>
      <c r="C12" s="30">
        <v>918</v>
      </c>
      <c r="D12" s="30">
        <v>934</v>
      </c>
      <c r="E12" s="30">
        <v>952</v>
      </c>
      <c r="F12" s="30">
        <v>1118</v>
      </c>
      <c r="H12" s="127" t="s">
        <v>74</v>
      </c>
      <c r="I12" s="31">
        <v>78.5</v>
      </c>
      <c r="J12" s="31">
        <v>78.3</v>
      </c>
      <c r="K12" s="31">
        <v>79.8</v>
      </c>
      <c r="L12" s="31">
        <v>81.5</v>
      </c>
      <c r="M12" s="31">
        <v>95.9</v>
      </c>
    </row>
    <row r="13" spans="1:13" ht="15.75" customHeight="1">
      <c r="A13" s="127" t="s">
        <v>75</v>
      </c>
      <c r="B13" s="30">
        <v>426</v>
      </c>
      <c r="C13" s="30">
        <v>419</v>
      </c>
      <c r="D13" s="30">
        <v>460</v>
      </c>
      <c r="E13" s="30">
        <v>375</v>
      </c>
      <c r="F13" s="30">
        <v>399</v>
      </c>
      <c r="H13" s="127" t="s">
        <v>75</v>
      </c>
      <c r="I13" s="31">
        <v>36.3</v>
      </c>
      <c r="J13" s="31">
        <v>35.8</v>
      </c>
      <c r="K13" s="31">
        <v>39.3</v>
      </c>
      <c r="L13" s="31">
        <v>32.1</v>
      </c>
      <c r="M13" s="31">
        <v>34.2</v>
      </c>
    </row>
    <row r="14" spans="1:13" ht="15.75" customHeight="1">
      <c r="A14" s="110"/>
      <c r="B14" s="115"/>
      <c r="C14" s="128"/>
      <c r="D14" s="106"/>
      <c r="E14" s="106"/>
      <c r="F14" s="106"/>
      <c r="H14" s="110"/>
      <c r="I14" s="129"/>
      <c r="J14" s="130"/>
      <c r="K14" s="130"/>
      <c r="L14" s="130"/>
      <c r="M14" s="130"/>
    </row>
    <row r="15" spans="1:13" ht="15.75" customHeight="1">
      <c r="A15" s="110" t="s">
        <v>76</v>
      </c>
      <c r="B15" s="30">
        <v>276</v>
      </c>
      <c r="C15" s="30">
        <v>271</v>
      </c>
      <c r="D15" s="30">
        <v>303</v>
      </c>
      <c r="E15" s="30">
        <v>270</v>
      </c>
      <c r="F15" s="30">
        <v>265</v>
      </c>
      <c r="H15" s="110" t="s">
        <v>76</v>
      </c>
      <c r="I15" s="31">
        <v>23.5</v>
      </c>
      <c r="J15" s="31">
        <v>23.1</v>
      </c>
      <c r="K15" s="31">
        <v>25.9</v>
      </c>
      <c r="L15" s="31">
        <v>23.1</v>
      </c>
      <c r="M15" s="31">
        <v>22.7</v>
      </c>
    </row>
    <row r="16" spans="1:13" ht="15.75" customHeight="1">
      <c r="A16" s="110" t="s">
        <v>77</v>
      </c>
      <c r="B16" s="30">
        <v>230</v>
      </c>
      <c r="C16" s="30">
        <v>226</v>
      </c>
      <c r="D16" s="30">
        <v>240</v>
      </c>
      <c r="E16" s="30">
        <v>252</v>
      </c>
      <c r="F16" s="30">
        <v>222</v>
      </c>
      <c r="H16" s="110" t="s">
        <v>77</v>
      </c>
      <c r="I16" s="31">
        <v>19.6</v>
      </c>
      <c r="J16" s="31">
        <v>19.3</v>
      </c>
      <c r="K16" s="31">
        <v>20.5</v>
      </c>
      <c r="L16" s="31">
        <v>21.6</v>
      </c>
      <c r="M16" s="31">
        <v>19</v>
      </c>
    </row>
    <row r="17" spans="1:13" ht="15.75" customHeight="1">
      <c r="A17" s="110" t="s">
        <v>78</v>
      </c>
      <c r="B17" s="30">
        <v>159</v>
      </c>
      <c r="C17" s="30">
        <v>134</v>
      </c>
      <c r="D17" s="30">
        <v>147</v>
      </c>
      <c r="E17" s="30">
        <v>149</v>
      </c>
      <c r="F17" s="30">
        <v>173</v>
      </c>
      <c r="H17" s="110" t="s">
        <v>78</v>
      </c>
      <c r="I17" s="31">
        <v>13.6</v>
      </c>
      <c r="J17" s="31">
        <v>11.4</v>
      </c>
      <c r="K17" s="31">
        <v>12.6</v>
      </c>
      <c r="L17" s="31">
        <v>12.8</v>
      </c>
      <c r="M17" s="31">
        <v>14.8</v>
      </c>
    </row>
    <row r="18" spans="1:13" ht="15.75" customHeight="1">
      <c r="A18" s="110" t="s">
        <v>79</v>
      </c>
      <c r="B18" s="30">
        <v>126</v>
      </c>
      <c r="C18" s="30">
        <v>134</v>
      </c>
      <c r="D18" s="30">
        <v>143</v>
      </c>
      <c r="E18" s="30">
        <v>136</v>
      </c>
      <c r="F18" s="30">
        <v>148</v>
      </c>
      <c r="H18" s="110" t="s">
        <v>79</v>
      </c>
      <c r="I18" s="31">
        <v>10.7</v>
      </c>
      <c r="J18" s="31">
        <v>11.4</v>
      </c>
      <c r="K18" s="31">
        <v>12.2</v>
      </c>
      <c r="L18" s="31">
        <v>11.6</v>
      </c>
      <c r="M18" s="31">
        <v>12.7</v>
      </c>
    </row>
    <row r="19" spans="1:13" ht="15.75" customHeight="1">
      <c r="A19" s="110" t="s">
        <v>80</v>
      </c>
      <c r="B19" s="30">
        <v>128</v>
      </c>
      <c r="C19" s="30">
        <v>128</v>
      </c>
      <c r="D19" s="30">
        <v>134</v>
      </c>
      <c r="E19" s="30">
        <v>136</v>
      </c>
      <c r="F19" s="30">
        <v>143</v>
      </c>
      <c r="H19" s="110" t="s">
        <v>80</v>
      </c>
      <c r="I19" s="31">
        <v>10.9</v>
      </c>
      <c r="J19" s="31">
        <v>10.9</v>
      </c>
      <c r="K19" s="31">
        <v>11.5</v>
      </c>
      <c r="L19" s="31">
        <v>11.6</v>
      </c>
      <c r="M19" s="31">
        <v>12.3</v>
      </c>
    </row>
    <row r="20" spans="1:13" ht="15.75" customHeight="1">
      <c r="A20" s="110"/>
      <c r="B20" s="106"/>
      <c r="C20" s="128"/>
      <c r="D20" s="106"/>
      <c r="E20" s="106"/>
      <c r="F20" s="106"/>
      <c r="H20" s="110"/>
      <c r="I20" s="129"/>
      <c r="J20" s="130"/>
      <c r="K20" s="130"/>
      <c r="L20" s="130"/>
      <c r="M20" s="130"/>
    </row>
    <row r="21" spans="1:13" ht="15.75" customHeight="1">
      <c r="A21" s="131" t="s">
        <v>81</v>
      </c>
      <c r="B21" s="30">
        <v>124</v>
      </c>
      <c r="C21" s="30">
        <v>127</v>
      </c>
      <c r="D21" s="30">
        <v>133</v>
      </c>
      <c r="E21" s="30">
        <v>121</v>
      </c>
      <c r="F21" s="30">
        <v>128</v>
      </c>
      <c r="H21" s="131" t="s">
        <v>81</v>
      </c>
      <c r="I21" s="31">
        <v>10.6</v>
      </c>
      <c r="J21" s="31">
        <v>10.8</v>
      </c>
      <c r="K21" s="31">
        <v>11.4</v>
      </c>
      <c r="L21" s="31">
        <v>10.4</v>
      </c>
      <c r="M21" s="31">
        <v>11</v>
      </c>
    </row>
    <row r="22" spans="1:13" ht="15.75" customHeight="1">
      <c r="A22" s="110" t="s">
        <v>82</v>
      </c>
      <c r="B22" s="30">
        <v>63</v>
      </c>
      <c r="C22" s="30">
        <v>79</v>
      </c>
      <c r="D22" s="30">
        <v>95</v>
      </c>
      <c r="E22" s="30">
        <v>117</v>
      </c>
      <c r="F22" s="30">
        <v>85</v>
      </c>
      <c r="H22" s="110" t="s">
        <v>82</v>
      </c>
      <c r="I22" s="31">
        <v>5.4</v>
      </c>
      <c r="J22" s="31">
        <v>6.7</v>
      </c>
      <c r="K22" s="31">
        <v>8.1</v>
      </c>
      <c r="L22" s="31">
        <v>10</v>
      </c>
      <c r="M22" s="31">
        <v>7.3</v>
      </c>
    </row>
    <row r="23" spans="1:13" ht="15.75" customHeight="1">
      <c r="A23" s="110" t="s">
        <v>83</v>
      </c>
      <c r="B23" s="30">
        <v>65</v>
      </c>
      <c r="C23" s="30">
        <v>65</v>
      </c>
      <c r="D23" s="30">
        <v>111</v>
      </c>
      <c r="E23" s="30">
        <v>102</v>
      </c>
      <c r="F23" s="30">
        <v>100</v>
      </c>
      <c r="H23" s="110" t="s">
        <v>83</v>
      </c>
      <c r="I23" s="31">
        <v>5.5</v>
      </c>
      <c r="J23" s="31">
        <v>5.5</v>
      </c>
      <c r="K23" s="31">
        <v>9.5</v>
      </c>
      <c r="L23" s="31">
        <v>8.7</v>
      </c>
      <c r="M23" s="31">
        <v>8.6</v>
      </c>
    </row>
    <row r="24" spans="1:13" ht="15.75" customHeight="1">
      <c r="A24" s="110" t="s">
        <v>84</v>
      </c>
      <c r="B24" s="30">
        <v>86</v>
      </c>
      <c r="C24" s="30">
        <v>65</v>
      </c>
      <c r="D24" s="30">
        <v>84</v>
      </c>
      <c r="E24" s="30">
        <v>74</v>
      </c>
      <c r="F24" s="30">
        <v>97</v>
      </c>
      <c r="H24" s="110" t="s">
        <v>84</v>
      </c>
      <c r="I24" s="31">
        <v>7.3</v>
      </c>
      <c r="J24" s="31">
        <v>5.5</v>
      </c>
      <c r="K24" s="31">
        <v>7.2</v>
      </c>
      <c r="L24" s="31">
        <v>6.3</v>
      </c>
      <c r="M24" s="31">
        <v>8.3</v>
      </c>
    </row>
    <row r="25" spans="1:13" ht="15.75" customHeight="1">
      <c r="A25" s="110" t="s">
        <v>85</v>
      </c>
      <c r="B25" s="30">
        <v>47</v>
      </c>
      <c r="C25" s="30">
        <v>53</v>
      </c>
      <c r="D25" s="30">
        <v>59</v>
      </c>
      <c r="E25" s="30">
        <v>61</v>
      </c>
      <c r="F25" s="30">
        <v>53</v>
      </c>
      <c r="H25" s="110" t="s">
        <v>85</v>
      </c>
      <c r="I25" s="31">
        <v>4</v>
      </c>
      <c r="J25" s="31">
        <v>4.5</v>
      </c>
      <c r="K25" s="31">
        <v>5</v>
      </c>
      <c r="L25" s="31">
        <v>5.2</v>
      </c>
      <c r="M25" s="31">
        <v>4.5</v>
      </c>
    </row>
    <row r="26" spans="1:13" ht="15.75" customHeight="1">
      <c r="A26" s="110"/>
      <c r="B26" s="106"/>
      <c r="C26" s="128"/>
      <c r="D26" s="106"/>
      <c r="E26" s="106"/>
      <c r="F26" s="106"/>
      <c r="H26" s="110"/>
      <c r="I26" s="129"/>
      <c r="J26" s="130"/>
      <c r="K26" s="130"/>
      <c r="L26" s="130"/>
      <c r="M26" s="130"/>
    </row>
    <row r="27" spans="1:13" ht="15.75" customHeight="1">
      <c r="A27" s="110" t="s">
        <v>86</v>
      </c>
      <c r="B27" s="30">
        <v>46</v>
      </c>
      <c r="C27" s="30">
        <v>56</v>
      </c>
      <c r="D27" s="30">
        <v>52</v>
      </c>
      <c r="E27" s="30">
        <v>57</v>
      </c>
      <c r="F27" s="30">
        <v>47</v>
      </c>
      <c r="H27" s="110" t="s">
        <v>86</v>
      </c>
      <c r="I27" s="31">
        <v>3.9</v>
      </c>
      <c r="J27" s="31">
        <v>4.8</v>
      </c>
      <c r="K27" s="31">
        <v>4.4</v>
      </c>
      <c r="L27" s="31">
        <v>4.9</v>
      </c>
      <c r="M27" s="31">
        <v>4</v>
      </c>
    </row>
    <row r="28" spans="1:13" ht="15.75" customHeight="1">
      <c r="A28" s="110" t="s">
        <v>87</v>
      </c>
      <c r="B28" s="30">
        <v>56</v>
      </c>
      <c r="C28" s="30">
        <v>50</v>
      </c>
      <c r="D28" s="30">
        <v>66</v>
      </c>
      <c r="E28" s="30">
        <v>53</v>
      </c>
      <c r="F28" s="30">
        <v>53</v>
      </c>
      <c r="H28" s="110" t="s">
        <v>87</v>
      </c>
      <c r="I28" s="31">
        <v>4.8</v>
      </c>
      <c r="J28" s="31">
        <v>4.3</v>
      </c>
      <c r="K28" s="31">
        <v>5.6</v>
      </c>
      <c r="L28" s="31">
        <v>4.5</v>
      </c>
      <c r="M28" s="31">
        <v>4.5</v>
      </c>
    </row>
    <row r="29" spans="1:13" ht="15.75" customHeight="1">
      <c r="A29" s="110" t="s">
        <v>88</v>
      </c>
      <c r="B29" s="30">
        <v>43</v>
      </c>
      <c r="C29" s="30">
        <v>43</v>
      </c>
      <c r="D29" s="30">
        <v>41</v>
      </c>
      <c r="E29" s="30">
        <v>38</v>
      </c>
      <c r="F29" s="30">
        <v>29</v>
      </c>
      <c r="H29" s="110" t="s">
        <v>88</v>
      </c>
      <c r="I29" s="31">
        <v>3.7</v>
      </c>
      <c r="J29" s="31">
        <v>3.7</v>
      </c>
      <c r="K29" s="31">
        <v>3.5</v>
      </c>
      <c r="L29" s="31">
        <v>3.3</v>
      </c>
      <c r="M29" s="31">
        <v>2.5</v>
      </c>
    </row>
    <row r="30" spans="1:13" ht="15.75" customHeight="1">
      <c r="A30" s="110" t="s">
        <v>113</v>
      </c>
      <c r="B30" s="30">
        <v>38</v>
      </c>
      <c r="C30" s="30">
        <v>43</v>
      </c>
      <c r="D30" s="30">
        <v>42</v>
      </c>
      <c r="E30" s="30">
        <v>37</v>
      </c>
      <c r="F30" s="30">
        <v>47</v>
      </c>
      <c r="H30" s="110" t="s">
        <v>113</v>
      </c>
      <c r="I30" s="31">
        <v>3.2</v>
      </c>
      <c r="J30" s="31">
        <v>3.7</v>
      </c>
      <c r="K30" s="31">
        <v>3.6</v>
      </c>
      <c r="L30" s="31">
        <v>3.2</v>
      </c>
      <c r="M30" s="31">
        <v>4</v>
      </c>
    </row>
    <row r="31" spans="1:13" ht="15.75" customHeight="1">
      <c r="A31" s="110" t="s">
        <v>89</v>
      </c>
      <c r="B31" s="30">
        <v>31</v>
      </c>
      <c r="C31" s="30">
        <v>27</v>
      </c>
      <c r="D31" s="30">
        <v>34</v>
      </c>
      <c r="E31" s="30">
        <v>34</v>
      </c>
      <c r="F31" s="30">
        <v>32</v>
      </c>
      <c r="H31" s="110" t="s">
        <v>89</v>
      </c>
      <c r="I31" s="31">
        <v>2.6</v>
      </c>
      <c r="J31" s="31">
        <v>2.3</v>
      </c>
      <c r="K31" s="31">
        <v>2.9</v>
      </c>
      <c r="L31" s="31">
        <v>2.9</v>
      </c>
      <c r="M31" s="31">
        <v>2.7</v>
      </c>
    </row>
    <row r="32" spans="1:13" ht="15.75" customHeight="1">
      <c r="A32" s="110"/>
      <c r="B32" s="106"/>
      <c r="C32" s="128"/>
      <c r="D32" s="106"/>
      <c r="E32" s="106"/>
      <c r="F32" s="106"/>
      <c r="H32" s="110"/>
      <c r="I32" s="129"/>
      <c r="J32" s="130"/>
      <c r="K32" s="130"/>
      <c r="L32" s="130"/>
      <c r="M32" s="130"/>
    </row>
    <row r="33" spans="1:13" ht="15.75" customHeight="1">
      <c r="A33" s="110" t="s">
        <v>90</v>
      </c>
      <c r="B33" s="30">
        <v>36</v>
      </c>
      <c r="C33" s="30">
        <v>31</v>
      </c>
      <c r="D33" s="30">
        <v>24</v>
      </c>
      <c r="E33" s="30">
        <v>32</v>
      </c>
      <c r="F33" s="30">
        <v>40</v>
      </c>
      <c r="H33" s="110" t="s">
        <v>90</v>
      </c>
      <c r="I33" s="31">
        <v>3.1</v>
      </c>
      <c r="J33" s="31">
        <v>2.6</v>
      </c>
      <c r="K33" s="31">
        <v>2.1</v>
      </c>
      <c r="L33" s="31">
        <v>2.7</v>
      </c>
      <c r="M33" s="31">
        <v>3.4</v>
      </c>
    </row>
    <row r="34" spans="1:13" ht="15.75" customHeight="1">
      <c r="A34" s="110" t="s">
        <v>91</v>
      </c>
      <c r="B34" s="30">
        <v>38</v>
      </c>
      <c r="C34" s="30">
        <v>44</v>
      </c>
      <c r="D34" s="30">
        <v>34</v>
      </c>
      <c r="E34" s="30">
        <v>32</v>
      </c>
      <c r="F34" s="30">
        <v>18</v>
      </c>
      <c r="H34" s="110" t="s">
        <v>91</v>
      </c>
      <c r="I34" s="31">
        <v>3.2</v>
      </c>
      <c r="J34" s="31">
        <v>3.8</v>
      </c>
      <c r="K34" s="31">
        <v>2.9</v>
      </c>
      <c r="L34" s="31">
        <v>2.7</v>
      </c>
      <c r="M34" s="31">
        <v>1.5</v>
      </c>
    </row>
    <row r="35" spans="1:13" ht="15.75" customHeight="1">
      <c r="A35" s="110" t="s">
        <v>92</v>
      </c>
      <c r="B35" s="30">
        <v>28</v>
      </c>
      <c r="C35" s="30">
        <v>21</v>
      </c>
      <c r="D35" s="30">
        <v>26</v>
      </c>
      <c r="E35" s="30">
        <v>28</v>
      </c>
      <c r="F35" s="30">
        <v>24</v>
      </c>
      <c r="H35" s="110" t="s">
        <v>92</v>
      </c>
      <c r="I35" s="31">
        <v>2.4</v>
      </c>
      <c r="J35" s="31">
        <v>1.8</v>
      </c>
      <c r="K35" s="31">
        <v>2.2</v>
      </c>
      <c r="L35" s="31">
        <v>2.4</v>
      </c>
      <c r="M35" s="31">
        <v>2.1</v>
      </c>
    </row>
    <row r="36" spans="1:13" ht="15.75" customHeight="1">
      <c r="A36" s="110" t="s">
        <v>93</v>
      </c>
      <c r="B36" s="30">
        <v>28</v>
      </c>
      <c r="C36" s="30">
        <v>21</v>
      </c>
      <c r="D36" s="30">
        <v>31</v>
      </c>
      <c r="E36" s="30">
        <v>24</v>
      </c>
      <c r="F36" s="30">
        <v>32</v>
      </c>
      <c r="H36" s="110" t="s">
        <v>93</v>
      </c>
      <c r="I36" s="31">
        <v>2.4</v>
      </c>
      <c r="J36" s="31">
        <v>1.8</v>
      </c>
      <c r="K36" s="31">
        <v>2.6</v>
      </c>
      <c r="L36" s="31">
        <v>2.1</v>
      </c>
      <c r="M36" s="31">
        <v>2.7</v>
      </c>
    </row>
    <row r="37" spans="1:13" ht="15.75" customHeight="1">
      <c r="A37" s="110" t="s">
        <v>94</v>
      </c>
      <c r="B37" s="30">
        <v>17</v>
      </c>
      <c r="C37" s="30">
        <v>10</v>
      </c>
      <c r="D37" s="30">
        <v>14</v>
      </c>
      <c r="E37" s="30">
        <v>21</v>
      </c>
      <c r="F37" s="30">
        <v>6</v>
      </c>
      <c r="H37" s="110" t="s">
        <v>94</v>
      </c>
      <c r="I37" s="31">
        <v>1.5</v>
      </c>
      <c r="J37" s="31">
        <v>0.9</v>
      </c>
      <c r="K37" s="31">
        <v>1.2</v>
      </c>
      <c r="L37" s="31">
        <v>1.8</v>
      </c>
      <c r="M37" s="31">
        <v>0.5</v>
      </c>
    </row>
    <row r="38" spans="1:13" ht="15.75" customHeight="1">
      <c r="A38" s="110"/>
      <c r="B38" s="106"/>
      <c r="C38" s="128"/>
      <c r="D38" s="106"/>
      <c r="E38" s="106"/>
      <c r="F38" s="106"/>
      <c r="H38" s="110"/>
      <c r="I38" s="129"/>
      <c r="J38" s="130"/>
      <c r="K38" s="130"/>
      <c r="L38" s="130"/>
      <c r="M38" s="130"/>
    </row>
    <row r="39" spans="1:13" ht="15.75" customHeight="1">
      <c r="A39" s="110" t="s">
        <v>95</v>
      </c>
      <c r="B39" s="30">
        <v>12</v>
      </c>
      <c r="C39" s="30">
        <v>14</v>
      </c>
      <c r="D39" s="30">
        <v>18</v>
      </c>
      <c r="E39" s="30">
        <v>18</v>
      </c>
      <c r="F39" s="30">
        <v>18</v>
      </c>
      <c r="H39" s="110" t="s">
        <v>95</v>
      </c>
      <c r="I39" s="31">
        <v>1</v>
      </c>
      <c r="J39" s="31">
        <v>1.2</v>
      </c>
      <c r="K39" s="31">
        <v>1.5</v>
      </c>
      <c r="L39" s="31">
        <v>1.5</v>
      </c>
      <c r="M39" s="31">
        <v>1.5</v>
      </c>
    </row>
    <row r="40" spans="1:13" ht="15.75" customHeight="1">
      <c r="A40" s="110" t="s">
        <v>96</v>
      </c>
      <c r="B40" s="30">
        <v>16</v>
      </c>
      <c r="C40" s="30">
        <v>18</v>
      </c>
      <c r="D40" s="30">
        <v>16</v>
      </c>
      <c r="E40" s="30">
        <v>18</v>
      </c>
      <c r="F40" s="30">
        <v>23</v>
      </c>
      <c r="H40" s="110" t="s">
        <v>96</v>
      </c>
      <c r="I40" s="31">
        <v>1.4</v>
      </c>
      <c r="J40" s="31">
        <v>1.5</v>
      </c>
      <c r="K40" s="31">
        <v>1.4</v>
      </c>
      <c r="L40" s="31">
        <v>1.5</v>
      </c>
      <c r="M40" s="31">
        <v>2</v>
      </c>
    </row>
    <row r="41" spans="1:13" ht="15.75" customHeight="1">
      <c r="A41" s="110" t="s">
        <v>97</v>
      </c>
      <c r="B41" s="30">
        <v>26</v>
      </c>
      <c r="C41" s="30">
        <v>29</v>
      </c>
      <c r="D41" s="30">
        <v>18</v>
      </c>
      <c r="E41" s="30">
        <v>14</v>
      </c>
      <c r="F41" s="30">
        <v>19</v>
      </c>
      <c r="H41" s="110" t="s">
        <v>97</v>
      </c>
      <c r="I41" s="31">
        <v>2.2</v>
      </c>
      <c r="J41" s="31">
        <v>2.5</v>
      </c>
      <c r="K41" s="31">
        <v>1.5</v>
      </c>
      <c r="L41" s="31">
        <v>1.2</v>
      </c>
      <c r="M41" s="31">
        <v>1.6</v>
      </c>
    </row>
    <row r="42" spans="1:13" ht="15.75" customHeight="1">
      <c r="A42" s="110" t="s">
        <v>98</v>
      </c>
      <c r="B42" s="30">
        <v>8</v>
      </c>
      <c r="C42" s="30">
        <v>13</v>
      </c>
      <c r="D42" s="30">
        <v>6</v>
      </c>
      <c r="E42" s="30">
        <v>12</v>
      </c>
      <c r="F42" s="30">
        <v>10</v>
      </c>
      <c r="H42" s="110" t="s">
        <v>98</v>
      </c>
      <c r="I42" s="31">
        <v>0.7</v>
      </c>
      <c r="J42" s="31">
        <v>1.1</v>
      </c>
      <c r="K42" s="31">
        <v>0.5</v>
      </c>
      <c r="L42" s="31">
        <v>1</v>
      </c>
      <c r="M42" s="31">
        <v>0.9</v>
      </c>
    </row>
    <row r="43" spans="1:13" ht="15.75" customHeight="1">
      <c r="A43" s="110" t="s">
        <v>99</v>
      </c>
      <c r="B43" s="30">
        <v>16</v>
      </c>
      <c r="C43" s="30">
        <v>11</v>
      </c>
      <c r="D43" s="30">
        <v>15</v>
      </c>
      <c r="E43" s="30">
        <v>11</v>
      </c>
      <c r="F43" s="30">
        <v>14</v>
      </c>
      <c r="H43" s="110" t="s">
        <v>99</v>
      </c>
      <c r="I43" s="31">
        <v>1.4</v>
      </c>
      <c r="J43" s="31">
        <v>0.9</v>
      </c>
      <c r="K43" s="31">
        <v>1.3</v>
      </c>
      <c r="L43" s="31">
        <v>0.9</v>
      </c>
      <c r="M43" s="31">
        <v>1.2</v>
      </c>
    </row>
    <row r="44" spans="1:13" ht="15.75" customHeight="1">
      <c r="A44" s="110"/>
      <c r="B44" s="106"/>
      <c r="C44" s="128"/>
      <c r="D44" s="106"/>
      <c r="E44" s="106"/>
      <c r="F44" s="106"/>
      <c r="H44" s="110"/>
      <c r="I44" s="129"/>
      <c r="J44" s="130"/>
      <c r="K44" s="130"/>
      <c r="L44" s="130"/>
      <c r="M44" s="130"/>
    </row>
    <row r="45" spans="1:13" ht="15.75" customHeight="1">
      <c r="A45" s="110" t="s">
        <v>100</v>
      </c>
      <c r="B45" s="30">
        <v>12</v>
      </c>
      <c r="C45" s="30">
        <v>20</v>
      </c>
      <c r="D45" s="30">
        <v>12</v>
      </c>
      <c r="E45" s="30">
        <v>8</v>
      </c>
      <c r="F45" s="30">
        <v>11</v>
      </c>
      <c r="H45" s="110" t="s">
        <v>100</v>
      </c>
      <c r="I45" s="31">
        <v>1</v>
      </c>
      <c r="J45" s="31">
        <v>1.7</v>
      </c>
      <c r="K45" s="31">
        <v>1</v>
      </c>
      <c r="L45" s="31">
        <v>0.7</v>
      </c>
      <c r="M45" s="31">
        <v>0.9</v>
      </c>
    </row>
    <row r="46" spans="1:13" ht="15.75" customHeight="1">
      <c r="A46" s="110" t="s">
        <v>101</v>
      </c>
      <c r="B46" s="30">
        <v>6</v>
      </c>
      <c r="C46" s="30">
        <v>7</v>
      </c>
      <c r="D46" s="30">
        <v>8</v>
      </c>
      <c r="E46" s="30">
        <v>7</v>
      </c>
      <c r="F46" s="30">
        <v>8</v>
      </c>
      <c r="H46" s="110" t="s">
        <v>101</v>
      </c>
      <c r="I46" s="31">
        <v>0.5</v>
      </c>
      <c r="J46" s="31">
        <v>0.6</v>
      </c>
      <c r="K46" s="31">
        <v>0.7</v>
      </c>
      <c r="L46" s="31">
        <v>0.6</v>
      </c>
      <c r="M46" s="31">
        <v>0.7</v>
      </c>
    </row>
    <row r="47" spans="1:13" ht="15.75" customHeight="1">
      <c r="A47" s="110" t="s">
        <v>102</v>
      </c>
      <c r="B47" s="30">
        <v>3</v>
      </c>
      <c r="C47" s="30">
        <v>2</v>
      </c>
      <c r="D47" s="30">
        <v>4</v>
      </c>
      <c r="E47" s="30">
        <v>3</v>
      </c>
      <c r="F47" s="30">
        <v>6</v>
      </c>
      <c r="H47" s="110" t="s">
        <v>102</v>
      </c>
      <c r="I47" s="31">
        <v>0.3</v>
      </c>
      <c r="J47" s="31">
        <v>0.2</v>
      </c>
      <c r="K47" s="31">
        <v>0.3</v>
      </c>
      <c r="L47" s="31">
        <v>0.3</v>
      </c>
      <c r="M47" s="31">
        <v>0.5</v>
      </c>
    </row>
    <row r="48" spans="1:13" ht="15.75" customHeight="1">
      <c r="A48" s="110" t="s">
        <v>103</v>
      </c>
      <c r="B48" s="30">
        <v>1</v>
      </c>
      <c r="C48" s="30">
        <v>1</v>
      </c>
      <c r="D48" s="30">
        <v>18</v>
      </c>
      <c r="E48" s="30">
        <v>3</v>
      </c>
      <c r="F48" s="30">
        <v>10</v>
      </c>
      <c r="H48" s="110" t="s">
        <v>103</v>
      </c>
      <c r="I48" s="31">
        <v>0.1</v>
      </c>
      <c r="J48" s="31">
        <v>0.1</v>
      </c>
      <c r="K48" s="31">
        <v>1.5</v>
      </c>
      <c r="L48" s="31">
        <v>0.3</v>
      </c>
      <c r="M48" s="31">
        <v>0.9</v>
      </c>
    </row>
    <row r="49" spans="1:13" ht="15.75" customHeight="1">
      <c r="A49" s="110" t="s">
        <v>104</v>
      </c>
      <c r="B49" s="30">
        <v>1</v>
      </c>
      <c r="C49" s="30">
        <v>8</v>
      </c>
      <c r="D49" s="30">
        <v>9</v>
      </c>
      <c r="E49" s="30">
        <v>3</v>
      </c>
      <c r="F49" s="30">
        <v>2</v>
      </c>
      <c r="H49" s="110" t="s">
        <v>104</v>
      </c>
      <c r="I49" s="31">
        <v>0.1</v>
      </c>
      <c r="J49" s="31">
        <v>0.7</v>
      </c>
      <c r="K49" s="31">
        <v>0.8</v>
      </c>
      <c r="L49" s="31">
        <v>0.3</v>
      </c>
      <c r="M49" s="31">
        <v>0.2</v>
      </c>
    </row>
    <row r="50" spans="1:13" ht="15.75" customHeight="1">
      <c r="A50" s="110"/>
      <c r="B50" s="106"/>
      <c r="C50" s="128"/>
      <c r="D50" s="106"/>
      <c r="E50" s="106"/>
      <c r="F50" s="106"/>
      <c r="H50" s="110"/>
      <c r="I50" s="129"/>
      <c r="J50" s="130"/>
      <c r="K50" s="130"/>
      <c r="L50" s="130"/>
      <c r="M50" s="130"/>
    </row>
    <row r="51" spans="1:13" ht="15.75" customHeight="1">
      <c r="A51" s="110" t="s">
        <v>105</v>
      </c>
      <c r="B51" s="30">
        <v>4</v>
      </c>
      <c r="C51" s="30">
        <v>1</v>
      </c>
      <c r="D51" s="30">
        <v>3</v>
      </c>
      <c r="E51" s="30">
        <v>2</v>
      </c>
      <c r="F51" s="30">
        <v>1</v>
      </c>
      <c r="H51" s="110" t="s">
        <v>105</v>
      </c>
      <c r="I51" s="31">
        <v>0.3</v>
      </c>
      <c r="J51" s="31">
        <v>0.1</v>
      </c>
      <c r="K51" s="31">
        <v>0.3</v>
      </c>
      <c r="L51" s="31">
        <v>0.2</v>
      </c>
      <c r="M51" s="31">
        <v>0.1</v>
      </c>
    </row>
    <row r="52" spans="1:13" ht="15.75" customHeight="1">
      <c r="A52" s="127" t="s">
        <v>106</v>
      </c>
      <c r="B52" s="30" t="s">
        <v>385</v>
      </c>
      <c r="C52" s="30" t="s">
        <v>385</v>
      </c>
      <c r="D52" s="30" t="s">
        <v>385</v>
      </c>
      <c r="E52" s="30" t="s">
        <v>385</v>
      </c>
      <c r="F52" s="30" t="s">
        <v>385</v>
      </c>
      <c r="H52" s="127" t="s">
        <v>106</v>
      </c>
      <c r="I52" s="31" t="s">
        <v>385</v>
      </c>
      <c r="J52" s="31" t="s">
        <v>385</v>
      </c>
      <c r="K52" s="31" t="s">
        <v>385</v>
      </c>
      <c r="L52" s="31" t="s">
        <v>385</v>
      </c>
      <c r="M52" s="31" t="s">
        <v>385</v>
      </c>
    </row>
    <row r="53" spans="1:13" ht="15.75" customHeight="1">
      <c r="A53" s="127" t="s">
        <v>114</v>
      </c>
      <c r="B53" s="30" t="s">
        <v>385</v>
      </c>
      <c r="C53" s="30" t="s">
        <v>385</v>
      </c>
      <c r="D53" s="30" t="s">
        <v>385</v>
      </c>
      <c r="E53" s="30" t="s">
        <v>385</v>
      </c>
      <c r="F53" s="30" t="s">
        <v>385</v>
      </c>
      <c r="H53" s="127" t="s">
        <v>114</v>
      </c>
      <c r="I53" s="31" t="s">
        <v>385</v>
      </c>
      <c r="J53" s="31" t="s">
        <v>385</v>
      </c>
      <c r="K53" s="31" t="s">
        <v>385</v>
      </c>
      <c r="L53" s="31" t="s">
        <v>385</v>
      </c>
      <c r="M53" s="31" t="s">
        <v>385</v>
      </c>
    </row>
    <row r="54" spans="1:13" ht="15.75" customHeight="1">
      <c r="A54" s="110" t="s">
        <v>115</v>
      </c>
      <c r="B54" s="30" t="s">
        <v>386</v>
      </c>
      <c r="C54" s="30" t="s">
        <v>386</v>
      </c>
      <c r="D54" s="30" t="s">
        <v>386</v>
      </c>
      <c r="E54" s="30" t="s">
        <v>386</v>
      </c>
      <c r="F54" s="30" t="s">
        <v>386</v>
      </c>
      <c r="H54" s="110" t="s">
        <v>115</v>
      </c>
      <c r="I54" s="31" t="s">
        <v>386</v>
      </c>
      <c r="J54" s="31" t="s">
        <v>386</v>
      </c>
      <c r="K54" s="31" t="s">
        <v>386</v>
      </c>
      <c r="L54" s="31" t="s">
        <v>386</v>
      </c>
      <c r="M54" s="31" t="s">
        <v>386</v>
      </c>
    </row>
    <row r="55" spans="1:13" ht="15.75" customHeight="1">
      <c r="A55" s="110" t="s">
        <v>107</v>
      </c>
      <c r="B55" s="30">
        <v>1</v>
      </c>
      <c r="C55" s="30">
        <v>1</v>
      </c>
      <c r="D55" s="30">
        <v>2</v>
      </c>
      <c r="E55" s="30" t="s">
        <v>386</v>
      </c>
      <c r="F55" s="30" t="s">
        <v>386</v>
      </c>
      <c r="H55" s="110" t="s">
        <v>107</v>
      </c>
      <c r="I55" s="31">
        <v>0.1</v>
      </c>
      <c r="J55" s="31">
        <v>0.1</v>
      </c>
      <c r="K55" s="31">
        <v>0.2</v>
      </c>
      <c r="L55" s="31" t="s">
        <v>386</v>
      </c>
      <c r="M55" s="31" t="s">
        <v>386</v>
      </c>
    </row>
    <row r="56" spans="1:13" ht="15.75" customHeight="1">
      <c r="A56" s="110"/>
      <c r="B56" s="100"/>
      <c r="C56" s="128"/>
      <c r="D56" s="100"/>
      <c r="E56" s="100"/>
      <c r="F56" s="100"/>
      <c r="H56" s="110"/>
      <c r="I56" s="132"/>
      <c r="J56" s="126"/>
      <c r="K56" s="126"/>
      <c r="L56" s="126"/>
      <c r="M56" s="126"/>
    </row>
    <row r="57" spans="1:13" ht="15.75" customHeight="1">
      <c r="A57" s="133"/>
      <c r="B57" s="115"/>
      <c r="C57" s="134"/>
      <c r="D57" s="115"/>
      <c r="E57" s="115"/>
      <c r="F57" s="115"/>
      <c r="H57" s="133"/>
      <c r="I57" s="135"/>
      <c r="J57" s="135"/>
      <c r="K57" s="135"/>
      <c r="L57" s="135"/>
      <c r="M57" s="135"/>
    </row>
    <row r="58" spans="1:13" ht="15.75" customHeight="1">
      <c r="A58" s="32" t="s">
        <v>387</v>
      </c>
      <c r="B58" s="100"/>
      <c r="C58" s="33"/>
      <c r="D58" s="100"/>
      <c r="E58" s="100"/>
      <c r="F58" s="100"/>
      <c r="H58" s="32" t="s">
        <v>387</v>
      </c>
      <c r="I58" s="132"/>
      <c r="J58" s="126"/>
      <c r="K58" s="126"/>
      <c r="L58" s="126"/>
      <c r="M58" s="126"/>
    </row>
    <row r="59" spans="1:13" ht="15.75" customHeight="1">
      <c r="A59" s="110" t="s">
        <v>108</v>
      </c>
      <c r="B59" s="30">
        <v>24</v>
      </c>
      <c r="C59" s="30">
        <v>25</v>
      </c>
      <c r="D59" s="30">
        <v>17</v>
      </c>
      <c r="E59" s="30">
        <v>12</v>
      </c>
      <c r="F59" s="30">
        <v>14</v>
      </c>
      <c r="H59" s="110" t="s">
        <v>108</v>
      </c>
      <c r="I59" s="31">
        <v>2</v>
      </c>
      <c r="J59" s="31">
        <v>2.1</v>
      </c>
      <c r="K59" s="31">
        <v>1.5</v>
      </c>
      <c r="L59" s="31">
        <v>1</v>
      </c>
      <c r="M59" s="31">
        <v>1.2</v>
      </c>
    </row>
    <row r="60" spans="1:13" ht="15.75" customHeight="1">
      <c r="A60" s="110" t="s">
        <v>109</v>
      </c>
      <c r="B60" s="30">
        <v>560</v>
      </c>
      <c r="C60" s="30">
        <v>510</v>
      </c>
      <c r="D60" s="30">
        <v>516</v>
      </c>
      <c r="E60" s="30">
        <v>539</v>
      </c>
      <c r="F60" s="30">
        <v>567</v>
      </c>
      <c r="H60" s="110" t="s">
        <v>109</v>
      </c>
      <c r="I60" s="31">
        <v>47.8</v>
      </c>
      <c r="J60" s="31">
        <v>43.5</v>
      </c>
      <c r="K60" s="31">
        <v>44.1</v>
      </c>
      <c r="L60" s="31">
        <v>46.2</v>
      </c>
      <c r="M60" s="31">
        <v>48.6</v>
      </c>
    </row>
    <row r="61" spans="1:13" ht="15.75" customHeight="1">
      <c r="A61" s="110" t="s">
        <v>110</v>
      </c>
      <c r="B61" s="30">
        <v>534</v>
      </c>
      <c r="C61" s="30">
        <v>571</v>
      </c>
      <c r="D61" s="30">
        <v>568</v>
      </c>
      <c r="E61" s="30">
        <v>590</v>
      </c>
      <c r="F61" s="30">
        <v>620</v>
      </c>
      <c r="H61" s="110" t="s">
        <v>110</v>
      </c>
      <c r="I61" s="31">
        <v>45.6</v>
      </c>
      <c r="J61" s="31">
        <v>48.7</v>
      </c>
      <c r="K61" s="31">
        <v>48.5</v>
      </c>
      <c r="L61" s="31">
        <v>50.5</v>
      </c>
      <c r="M61" s="31">
        <v>53.2</v>
      </c>
    </row>
    <row r="62" spans="1:13" ht="15.75" customHeight="1">
      <c r="A62" s="110" t="s">
        <v>74</v>
      </c>
      <c r="B62" s="30">
        <v>920</v>
      </c>
      <c r="C62" s="30">
        <v>918</v>
      </c>
      <c r="D62" s="30">
        <v>934</v>
      </c>
      <c r="E62" s="30">
        <v>952</v>
      </c>
      <c r="F62" s="30">
        <v>1118</v>
      </c>
      <c r="H62" s="110" t="s">
        <v>74</v>
      </c>
      <c r="I62" s="31">
        <v>78.5</v>
      </c>
      <c r="J62" s="31">
        <v>78.3</v>
      </c>
      <c r="K62" s="31">
        <v>79.8</v>
      </c>
      <c r="L62" s="31">
        <v>81.5</v>
      </c>
      <c r="M62" s="31">
        <v>95.9</v>
      </c>
    </row>
    <row r="63" spans="1:13" ht="15.75" customHeight="1">
      <c r="A63" s="116" t="s">
        <v>111</v>
      </c>
      <c r="B63" s="30">
        <v>140</v>
      </c>
      <c r="C63" s="30">
        <v>115</v>
      </c>
      <c r="D63" s="30">
        <v>125</v>
      </c>
      <c r="E63" s="30">
        <v>93</v>
      </c>
      <c r="F63" s="30">
        <v>98</v>
      </c>
      <c r="H63" s="110" t="s">
        <v>111</v>
      </c>
      <c r="I63" s="31">
        <v>11.9</v>
      </c>
      <c r="J63" s="31">
        <v>9.8</v>
      </c>
      <c r="K63" s="31">
        <v>10.7</v>
      </c>
      <c r="L63" s="31">
        <v>8</v>
      </c>
      <c r="M63" s="31">
        <v>8.4</v>
      </c>
    </row>
    <row r="64" spans="1:13" ht="15" customHeight="1">
      <c r="A64" s="117" t="s">
        <v>388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</row>
    <row r="65" spans="1:13" ht="15" customHeight="1">
      <c r="A65" s="117" t="s">
        <v>116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</sheetData>
  <sheetProtection/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"/>
  <sheetViews>
    <sheetView zoomScale="90" zoomScaleNormal="90" zoomScalePageLayoutView="0" workbookViewId="0" topLeftCell="A1">
      <selection activeCell="A1" sqref="A1"/>
    </sheetView>
  </sheetViews>
  <sheetFormatPr defaultColWidth="10.59765625" defaultRowHeight="15"/>
  <cols>
    <col min="1" max="1" width="12.09765625" style="117" customWidth="1"/>
    <col min="2" max="2" width="10.59765625" style="117" customWidth="1"/>
    <col min="3" max="3" width="9.19921875" style="117" customWidth="1"/>
    <col min="4" max="5" width="8.59765625" style="117" customWidth="1"/>
    <col min="6" max="6" width="9.19921875" style="117" customWidth="1"/>
    <col min="7" max="15" width="8.59765625" style="117" customWidth="1"/>
    <col min="16" max="16" width="10.19921875" style="117" customWidth="1"/>
    <col min="17" max="18" width="8.59765625" style="117" customWidth="1"/>
    <col min="19" max="19" width="10.69921875" style="117" customWidth="1"/>
    <col min="20" max="21" width="8.59765625" style="117" customWidth="1"/>
    <col min="22" max="24" width="10.59765625" style="117" customWidth="1"/>
    <col min="25" max="35" width="9.09765625" style="117" customWidth="1"/>
    <col min="36" max="36" width="10.09765625" style="117" customWidth="1"/>
    <col min="37" max="16384" width="10.59765625" style="117" customWidth="1"/>
  </cols>
  <sheetData>
    <row r="1" spans="1:36" s="96" customFormat="1" ht="19.5" customHeight="1">
      <c r="A1" s="1" t="s">
        <v>389</v>
      </c>
      <c r="AJ1" s="2" t="s">
        <v>390</v>
      </c>
    </row>
    <row r="2" spans="1:36" s="119" customFormat="1" ht="19.5" customHeight="1">
      <c r="A2" s="433" t="s">
        <v>391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"/>
      <c r="S2" s="4"/>
      <c r="T2" s="4"/>
      <c r="U2" s="4"/>
      <c r="V2" s="34"/>
      <c r="W2" s="433" t="s">
        <v>392</v>
      </c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</row>
    <row r="3" spans="2:35" s="119" customFormat="1" ht="18" customHeight="1" thickBo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 t="s">
        <v>117</v>
      </c>
      <c r="V3" s="139"/>
      <c r="X3" s="137"/>
      <c r="Z3" s="137"/>
      <c r="AB3" s="137"/>
      <c r="AD3" s="137"/>
      <c r="AF3" s="137"/>
      <c r="AG3" s="137"/>
      <c r="AH3" s="137"/>
      <c r="AI3" s="139" t="s">
        <v>0</v>
      </c>
    </row>
    <row r="4" spans="1:35" s="119" customFormat="1" ht="19.5" customHeight="1">
      <c r="A4" s="479" t="s">
        <v>144</v>
      </c>
      <c r="B4" s="480"/>
      <c r="C4" s="485" t="s">
        <v>118</v>
      </c>
      <c r="D4" s="485" t="s">
        <v>119</v>
      </c>
      <c r="E4" s="485" t="s">
        <v>120</v>
      </c>
      <c r="F4" s="485" t="s">
        <v>121</v>
      </c>
      <c r="G4" s="488" t="s">
        <v>393</v>
      </c>
      <c r="H4" s="488" t="s">
        <v>145</v>
      </c>
      <c r="I4" s="488" t="s">
        <v>146</v>
      </c>
      <c r="J4" s="488" t="s">
        <v>147</v>
      </c>
      <c r="K4" s="485" t="s">
        <v>148</v>
      </c>
      <c r="L4" s="485" t="s">
        <v>149</v>
      </c>
      <c r="M4" s="485" t="s">
        <v>122</v>
      </c>
      <c r="N4" s="488" t="s">
        <v>150</v>
      </c>
      <c r="O4" s="488" t="s">
        <v>151</v>
      </c>
      <c r="P4" s="491" t="s">
        <v>152</v>
      </c>
      <c r="U4" s="140"/>
      <c r="V4" s="470" t="s">
        <v>153</v>
      </c>
      <c r="W4" s="467"/>
      <c r="X4" s="500" t="s">
        <v>394</v>
      </c>
      <c r="Y4" s="501"/>
      <c r="Z4" s="501"/>
      <c r="AA4" s="502"/>
      <c r="AB4" s="491" t="s">
        <v>154</v>
      </c>
      <c r="AC4" s="503"/>
      <c r="AD4" s="491" t="s">
        <v>395</v>
      </c>
      <c r="AE4" s="503"/>
      <c r="AF4" s="491" t="s">
        <v>396</v>
      </c>
      <c r="AG4" s="503"/>
      <c r="AH4" s="488" t="s">
        <v>155</v>
      </c>
      <c r="AI4" s="496" t="s">
        <v>156</v>
      </c>
    </row>
    <row r="5" spans="1:35" s="119" customFormat="1" ht="19.5" customHeight="1">
      <c r="A5" s="481"/>
      <c r="B5" s="482"/>
      <c r="C5" s="486"/>
      <c r="D5" s="486"/>
      <c r="E5" s="486"/>
      <c r="F5" s="486"/>
      <c r="G5" s="489"/>
      <c r="H5" s="489"/>
      <c r="I5" s="489"/>
      <c r="J5" s="489"/>
      <c r="K5" s="486"/>
      <c r="L5" s="486"/>
      <c r="M5" s="486"/>
      <c r="N5" s="489"/>
      <c r="O5" s="489"/>
      <c r="P5" s="492"/>
      <c r="U5" s="140"/>
      <c r="V5" s="472"/>
      <c r="W5" s="469"/>
      <c r="X5" s="498" t="s">
        <v>123</v>
      </c>
      <c r="Y5" s="499"/>
      <c r="Z5" s="498" t="s">
        <v>124</v>
      </c>
      <c r="AA5" s="499"/>
      <c r="AB5" s="493"/>
      <c r="AC5" s="484"/>
      <c r="AD5" s="493"/>
      <c r="AE5" s="484"/>
      <c r="AF5" s="493"/>
      <c r="AG5" s="484"/>
      <c r="AH5" s="490"/>
      <c r="AI5" s="497"/>
    </row>
    <row r="6" spans="1:35" s="119" customFormat="1" ht="19.5" customHeight="1">
      <c r="A6" s="483"/>
      <c r="B6" s="484"/>
      <c r="C6" s="487"/>
      <c r="D6" s="487"/>
      <c r="E6" s="487"/>
      <c r="F6" s="487"/>
      <c r="G6" s="490"/>
      <c r="H6" s="490"/>
      <c r="I6" s="490"/>
      <c r="J6" s="490"/>
      <c r="K6" s="487"/>
      <c r="L6" s="487"/>
      <c r="M6" s="487"/>
      <c r="N6" s="490"/>
      <c r="O6" s="490"/>
      <c r="P6" s="493"/>
      <c r="U6" s="140"/>
      <c r="V6" s="494" t="s">
        <v>397</v>
      </c>
      <c r="W6" s="495"/>
      <c r="X6" s="143"/>
      <c r="Y6" s="144">
        <v>45792</v>
      </c>
      <c r="Z6" s="145"/>
      <c r="AA6" s="144">
        <v>23972</v>
      </c>
      <c r="AB6" s="145"/>
      <c r="AC6" s="144">
        <v>21471</v>
      </c>
      <c r="AD6" s="145"/>
      <c r="AE6" s="144">
        <v>308477</v>
      </c>
      <c r="AF6" s="145"/>
      <c r="AG6" s="144">
        <v>69795</v>
      </c>
      <c r="AH6" s="144">
        <v>11</v>
      </c>
      <c r="AI6" s="144">
        <v>21</v>
      </c>
    </row>
    <row r="7" spans="1:35" s="119" customFormat="1" ht="19.5" customHeight="1">
      <c r="A7" s="494" t="s">
        <v>398</v>
      </c>
      <c r="B7" s="495"/>
      <c r="C7" s="146">
        <f>SUM(D7:P7)</f>
        <v>246</v>
      </c>
      <c r="D7" s="139">
        <v>13</v>
      </c>
      <c r="E7" s="139">
        <v>43</v>
      </c>
      <c r="F7" s="139">
        <v>28</v>
      </c>
      <c r="G7" s="139">
        <v>7</v>
      </c>
      <c r="H7" s="139">
        <v>15</v>
      </c>
      <c r="I7" s="139">
        <v>1</v>
      </c>
      <c r="J7" s="139">
        <v>16</v>
      </c>
      <c r="K7" s="139">
        <v>106</v>
      </c>
      <c r="L7" s="139" t="s">
        <v>399</v>
      </c>
      <c r="M7" s="139">
        <v>10</v>
      </c>
      <c r="N7" s="139">
        <v>1</v>
      </c>
      <c r="O7" s="139">
        <v>3</v>
      </c>
      <c r="P7" s="139">
        <v>3</v>
      </c>
      <c r="U7" s="140"/>
      <c r="V7" s="504" t="s">
        <v>400</v>
      </c>
      <c r="W7" s="505"/>
      <c r="X7" s="143"/>
      <c r="Y7" s="144">
        <v>42435</v>
      </c>
      <c r="Z7" s="148"/>
      <c r="AA7" s="144">
        <v>23872</v>
      </c>
      <c r="AB7" s="148"/>
      <c r="AC7" s="144">
        <v>18281</v>
      </c>
      <c r="AD7" s="148"/>
      <c r="AE7" s="144">
        <v>283455</v>
      </c>
      <c r="AF7" s="148"/>
      <c r="AG7" s="144">
        <v>62994</v>
      </c>
      <c r="AH7" s="144">
        <v>10</v>
      </c>
      <c r="AI7" s="144">
        <v>14</v>
      </c>
    </row>
    <row r="8" spans="1:35" ht="19.5" customHeight="1">
      <c r="A8" s="504" t="s">
        <v>401</v>
      </c>
      <c r="B8" s="506"/>
      <c r="C8" s="146">
        <f>SUM(D8:P8)</f>
        <v>250</v>
      </c>
      <c r="D8" s="139">
        <v>13</v>
      </c>
      <c r="E8" s="139">
        <v>42</v>
      </c>
      <c r="F8" s="139">
        <v>27</v>
      </c>
      <c r="G8" s="139">
        <v>8</v>
      </c>
      <c r="H8" s="139">
        <v>16</v>
      </c>
      <c r="I8" s="139">
        <v>1</v>
      </c>
      <c r="J8" s="139">
        <v>17</v>
      </c>
      <c r="K8" s="139">
        <v>107</v>
      </c>
      <c r="L8" s="139" t="s">
        <v>399</v>
      </c>
      <c r="M8" s="139">
        <v>10</v>
      </c>
      <c r="N8" s="139">
        <v>1</v>
      </c>
      <c r="O8" s="139">
        <v>3</v>
      </c>
      <c r="P8" s="139">
        <v>5</v>
      </c>
      <c r="Q8" s="119"/>
      <c r="R8" s="119"/>
      <c r="S8" s="119"/>
      <c r="T8" s="119"/>
      <c r="U8" s="139"/>
      <c r="V8" s="504" t="s">
        <v>402</v>
      </c>
      <c r="W8" s="505"/>
      <c r="X8" s="143"/>
      <c r="Y8" s="144">
        <v>11377</v>
      </c>
      <c r="Z8" s="35"/>
      <c r="AA8" s="106">
        <v>432</v>
      </c>
      <c r="AB8" s="35"/>
      <c r="AC8" s="106">
        <v>10789</v>
      </c>
      <c r="AD8" s="35"/>
      <c r="AE8" s="106">
        <v>288504</v>
      </c>
      <c r="AF8" s="35"/>
      <c r="AG8" s="106">
        <v>77375</v>
      </c>
      <c r="AH8" s="106">
        <v>12</v>
      </c>
      <c r="AI8" s="106">
        <v>7</v>
      </c>
    </row>
    <row r="9" spans="1:35" ht="19.5" customHeight="1">
      <c r="A9" s="461" t="s">
        <v>403</v>
      </c>
      <c r="B9" s="437"/>
      <c r="C9" s="105">
        <f>SUM(D9:P9)</f>
        <v>192</v>
      </c>
      <c r="D9" s="26">
        <v>8</v>
      </c>
      <c r="E9" s="26">
        <v>42</v>
      </c>
      <c r="F9" s="26">
        <v>29</v>
      </c>
      <c r="G9" s="26">
        <v>9</v>
      </c>
      <c r="H9" s="26">
        <v>11</v>
      </c>
      <c r="I9" s="26">
        <v>3</v>
      </c>
      <c r="J9" s="26">
        <v>13</v>
      </c>
      <c r="K9" s="26">
        <v>58</v>
      </c>
      <c r="L9" s="26">
        <v>1</v>
      </c>
      <c r="M9" s="26">
        <v>10</v>
      </c>
      <c r="N9" s="26">
        <v>1</v>
      </c>
      <c r="O9" s="26">
        <v>2</v>
      </c>
      <c r="P9" s="26">
        <v>5</v>
      </c>
      <c r="U9" s="26"/>
      <c r="V9" s="461" t="s">
        <v>404</v>
      </c>
      <c r="W9" s="507"/>
      <c r="X9" s="150"/>
      <c r="Y9" s="106">
        <v>11761</v>
      </c>
      <c r="Z9" s="35"/>
      <c r="AA9" s="106">
        <v>254</v>
      </c>
      <c r="AB9" s="35"/>
      <c r="AC9" s="106">
        <v>11375</v>
      </c>
      <c r="AD9" s="35"/>
      <c r="AE9" s="106">
        <v>279180</v>
      </c>
      <c r="AF9" s="35"/>
      <c r="AG9" s="106">
        <v>86133</v>
      </c>
      <c r="AH9" s="106">
        <v>24</v>
      </c>
      <c r="AI9" s="106">
        <v>36</v>
      </c>
    </row>
    <row r="10" spans="1:35" ht="19.5" customHeight="1">
      <c r="A10" s="461" t="s">
        <v>405</v>
      </c>
      <c r="B10" s="437"/>
      <c r="C10" s="105">
        <f>SUM(D10:P10)</f>
        <v>191</v>
      </c>
      <c r="D10" s="26">
        <v>8</v>
      </c>
      <c r="E10" s="26">
        <v>40</v>
      </c>
      <c r="F10" s="26">
        <v>29</v>
      </c>
      <c r="G10" s="26">
        <v>8</v>
      </c>
      <c r="H10" s="26">
        <v>13</v>
      </c>
      <c r="I10" s="26">
        <v>3</v>
      </c>
      <c r="J10" s="26">
        <v>12</v>
      </c>
      <c r="K10" s="26">
        <v>58</v>
      </c>
      <c r="L10" s="26">
        <v>1</v>
      </c>
      <c r="M10" s="26">
        <v>10</v>
      </c>
      <c r="N10" s="26">
        <v>1</v>
      </c>
      <c r="O10" s="26">
        <v>2</v>
      </c>
      <c r="P10" s="26">
        <v>6</v>
      </c>
      <c r="U10" s="26"/>
      <c r="V10" s="462" t="s">
        <v>529</v>
      </c>
      <c r="W10" s="508"/>
      <c r="X10" s="36"/>
      <c r="Y10" s="25">
        <f>SUM(Y12:Y16)</f>
        <v>167</v>
      </c>
      <c r="Z10" s="38"/>
      <c r="AA10" s="25">
        <f>SUM(AA12:AA16)</f>
        <v>143</v>
      </c>
      <c r="AB10" s="38"/>
      <c r="AC10" s="25">
        <f>SUM(AC12:AC16)</f>
        <v>10452</v>
      </c>
      <c r="AD10" s="38"/>
      <c r="AE10" s="25">
        <f>SUM(AE12:AE16)</f>
        <v>80733</v>
      </c>
      <c r="AF10" s="38"/>
      <c r="AG10" s="25">
        <f>SUM(AG12:AG16)</f>
        <v>55723</v>
      </c>
      <c r="AH10" s="25">
        <f>SUM(AH12:AH16)</f>
        <v>15</v>
      </c>
      <c r="AI10" s="25">
        <f>SUM(AI12:AI16)</f>
        <v>36</v>
      </c>
    </row>
    <row r="11" spans="1:35" ht="19.5" customHeight="1">
      <c r="A11" s="462" t="s">
        <v>527</v>
      </c>
      <c r="B11" s="463"/>
      <c r="C11" s="24">
        <f aca="true" t="shared" si="0" ref="C11:K11">SUM(C13:C17)</f>
        <v>178</v>
      </c>
      <c r="D11" s="24">
        <f t="shared" si="0"/>
        <v>5</v>
      </c>
      <c r="E11" s="24">
        <f t="shared" si="0"/>
        <v>40</v>
      </c>
      <c r="F11" s="24">
        <f t="shared" si="0"/>
        <v>29</v>
      </c>
      <c r="G11" s="24">
        <f t="shared" si="0"/>
        <v>7</v>
      </c>
      <c r="H11" s="24">
        <f t="shared" si="0"/>
        <v>10</v>
      </c>
      <c r="I11" s="24">
        <f t="shared" si="0"/>
        <v>2</v>
      </c>
      <c r="J11" s="24">
        <f t="shared" si="0"/>
        <v>11</v>
      </c>
      <c r="K11" s="24">
        <f t="shared" si="0"/>
        <v>59</v>
      </c>
      <c r="L11" s="11" t="s">
        <v>528</v>
      </c>
      <c r="M11" s="24">
        <f>SUM(M13:M17)</f>
        <v>10</v>
      </c>
      <c r="N11" s="24">
        <f>SUM(N13:N17)</f>
        <v>1</v>
      </c>
      <c r="O11" s="11" t="s">
        <v>528</v>
      </c>
      <c r="P11" s="24">
        <f>SUM(P13:P17)</f>
        <v>4</v>
      </c>
      <c r="U11" s="26"/>
      <c r="V11" s="113"/>
      <c r="W11" s="151"/>
      <c r="X11" s="150"/>
      <c r="Y11" s="100"/>
      <c r="Z11" s="115"/>
      <c r="AA11" s="100"/>
      <c r="AB11" s="115"/>
      <c r="AC11" s="100"/>
      <c r="AD11" s="115"/>
      <c r="AE11" s="100"/>
      <c r="AF11" s="115"/>
      <c r="AG11" s="100"/>
      <c r="AH11" s="100"/>
      <c r="AI11" s="100"/>
    </row>
    <row r="12" spans="1:35" ht="19.5" customHeight="1">
      <c r="A12" s="113"/>
      <c r="B12" s="151"/>
      <c r="C12" s="112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U12" s="14"/>
      <c r="V12" s="509" t="s">
        <v>125</v>
      </c>
      <c r="W12" s="510"/>
      <c r="X12" s="150"/>
      <c r="Y12" s="106">
        <v>53</v>
      </c>
      <c r="Z12" s="115"/>
      <c r="AA12" s="106">
        <v>52</v>
      </c>
      <c r="AB12" s="115"/>
      <c r="AC12" s="106">
        <v>2285</v>
      </c>
      <c r="AD12" s="115"/>
      <c r="AE12" s="106">
        <v>16897</v>
      </c>
      <c r="AF12" s="115"/>
      <c r="AG12" s="106">
        <v>5209</v>
      </c>
      <c r="AH12" s="106">
        <v>4</v>
      </c>
      <c r="AI12" s="152">
        <v>13</v>
      </c>
    </row>
    <row r="13" spans="1:35" ht="19.5" customHeight="1">
      <c r="A13" s="509" t="s">
        <v>406</v>
      </c>
      <c r="B13" s="510"/>
      <c r="C13" s="360">
        <f>SUM(D13,E13,F13,G13,H13,I13,J13,K13,L13,M13,N13,O13,P13)</f>
        <v>33</v>
      </c>
      <c r="D13" s="113">
        <v>1</v>
      </c>
      <c r="E13" s="113">
        <v>8</v>
      </c>
      <c r="F13" s="113">
        <v>3</v>
      </c>
      <c r="G13" s="113">
        <v>1</v>
      </c>
      <c r="H13" s="113">
        <v>2</v>
      </c>
      <c r="I13" s="26" t="s">
        <v>399</v>
      </c>
      <c r="J13" s="26">
        <v>2</v>
      </c>
      <c r="K13" s="113">
        <v>12</v>
      </c>
      <c r="L13" s="26" t="s">
        <v>399</v>
      </c>
      <c r="M13" s="26">
        <v>3</v>
      </c>
      <c r="N13" s="26" t="s">
        <v>399</v>
      </c>
      <c r="O13" s="26" t="s">
        <v>399</v>
      </c>
      <c r="P13" s="26">
        <v>1</v>
      </c>
      <c r="U13" s="100"/>
      <c r="V13" s="509" t="s">
        <v>407</v>
      </c>
      <c r="W13" s="510"/>
      <c r="X13" s="150"/>
      <c r="Y13" s="106">
        <v>13</v>
      </c>
      <c r="Z13" s="115"/>
      <c r="AA13" s="106">
        <v>9</v>
      </c>
      <c r="AB13" s="115"/>
      <c r="AC13" s="106">
        <v>2382</v>
      </c>
      <c r="AD13" s="115"/>
      <c r="AE13" s="106">
        <v>9712</v>
      </c>
      <c r="AF13" s="115"/>
      <c r="AG13" s="106">
        <v>13119</v>
      </c>
      <c r="AH13" s="152" t="s">
        <v>399</v>
      </c>
      <c r="AI13" s="152" t="s">
        <v>399</v>
      </c>
    </row>
    <row r="14" spans="1:35" ht="19.5" customHeight="1">
      <c r="A14" s="509" t="s">
        <v>408</v>
      </c>
      <c r="B14" s="510"/>
      <c r="C14" s="360">
        <f>SUM(D14,E14,F14,G14,H14,I14,J14,K14,L14,M14,N14,O14,P14)</f>
        <v>37</v>
      </c>
      <c r="D14" s="113">
        <v>1</v>
      </c>
      <c r="E14" s="113">
        <v>5</v>
      </c>
      <c r="F14" s="113">
        <v>3</v>
      </c>
      <c r="G14" s="113">
        <v>2</v>
      </c>
      <c r="H14" s="113">
        <v>2</v>
      </c>
      <c r="I14" s="26">
        <v>1</v>
      </c>
      <c r="J14" s="26">
        <v>4</v>
      </c>
      <c r="K14" s="113">
        <v>15</v>
      </c>
      <c r="L14" s="26" t="s">
        <v>409</v>
      </c>
      <c r="M14" s="26">
        <v>3</v>
      </c>
      <c r="N14" s="26" t="s">
        <v>409</v>
      </c>
      <c r="O14" s="26" t="s">
        <v>409</v>
      </c>
      <c r="P14" s="26">
        <v>1</v>
      </c>
      <c r="U14" s="26"/>
      <c r="V14" s="509" t="s">
        <v>410</v>
      </c>
      <c r="W14" s="510"/>
      <c r="X14" s="150"/>
      <c r="Y14" s="106">
        <v>31</v>
      </c>
      <c r="Z14" s="115"/>
      <c r="AA14" s="106">
        <v>29</v>
      </c>
      <c r="AB14" s="115"/>
      <c r="AC14" s="106">
        <v>1016</v>
      </c>
      <c r="AD14" s="115"/>
      <c r="AE14" s="106">
        <v>15674</v>
      </c>
      <c r="AF14" s="115"/>
      <c r="AG14" s="106">
        <v>4781</v>
      </c>
      <c r="AH14" s="152">
        <v>3</v>
      </c>
      <c r="AI14" s="152">
        <v>1</v>
      </c>
    </row>
    <row r="15" spans="1:35" ht="19.5" customHeight="1">
      <c r="A15" s="509" t="s">
        <v>410</v>
      </c>
      <c r="B15" s="510"/>
      <c r="C15" s="360">
        <f>SUM(D15,E15,F15,G15,H15,I15,J15,K15,L15,M15,N15,O15,P15)</f>
        <v>35</v>
      </c>
      <c r="D15" s="113">
        <v>1</v>
      </c>
      <c r="E15" s="113">
        <v>10</v>
      </c>
      <c r="F15" s="113">
        <v>2</v>
      </c>
      <c r="G15" s="26" t="s">
        <v>409</v>
      </c>
      <c r="H15" s="113">
        <v>2</v>
      </c>
      <c r="I15" s="26" t="s">
        <v>409</v>
      </c>
      <c r="J15" s="26">
        <v>2</v>
      </c>
      <c r="K15" s="113">
        <v>16</v>
      </c>
      <c r="L15" s="26" t="s">
        <v>409</v>
      </c>
      <c r="M15" s="26">
        <v>1</v>
      </c>
      <c r="N15" s="26" t="s">
        <v>409</v>
      </c>
      <c r="O15" s="26" t="s">
        <v>409</v>
      </c>
      <c r="P15" s="26">
        <v>1</v>
      </c>
      <c r="U15" s="26"/>
      <c r="V15" s="509" t="s">
        <v>411</v>
      </c>
      <c r="W15" s="510"/>
      <c r="X15" s="150"/>
      <c r="Y15" s="106">
        <v>11</v>
      </c>
      <c r="Z15" s="115"/>
      <c r="AA15" s="106">
        <v>8</v>
      </c>
      <c r="AB15" s="115"/>
      <c r="AC15" s="106">
        <v>447</v>
      </c>
      <c r="AD15" s="115"/>
      <c r="AE15" s="106">
        <v>8016</v>
      </c>
      <c r="AF15" s="115"/>
      <c r="AG15" s="106">
        <v>1747</v>
      </c>
      <c r="AH15" s="152">
        <v>1</v>
      </c>
      <c r="AI15" s="152">
        <v>4</v>
      </c>
    </row>
    <row r="16" spans="1:35" ht="19.5" customHeight="1">
      <c r="A16" s="509" t="s">
        <v>411</v>
      </c>
      <c r="B16" s="510"/>
      <c r="C16" s="360">
        <f>SUM(D16,E16,F16,G16,H16,I16,J16,K16,L16,M16,N16,O16,P16)</f>
        <v>25</v>
      </c>
      <c r="D16" s="113">
        <v>1</v>
      </c>
      <c r="E16" s="113">
        <v>4</v>
      </c>
      <c r="F16" s="113">
        <v>4</v>
      </c>
      <c r="G16" s="26" t="s">
        <v>409</v>
      </c>
      <c r="H16" s="113">
        <v>2</v>
      </c>
      <c r="I16" s="26" t="s">
        <v>409</v>
      </c>
      <c r="J16" s="26">
        <v>1</v>
      </c>
      <c r="K16" s="113">
        <v>11</v>
      </c>
      <c r="L16" s="26" t="s">
        <v>409</v>
      </c>
      <c r="M16" s="26">
        <v>2</v>
      </c>
      <c r="N16" s="26" t="s">
        <v>409</v>
      </c>
      <c r="O16" s="26" t="s">
        <v>409</v>
      </c>
      <c r="P16" s="26" t="s">
        <v>409</v>
      </c>
      <c r="U16" s="26"/>
      <c r="V16" s="511" t="s">
        <v>412</v>
      </c>
      <c r="W16" s="512"/>
      <c r="X16" s="153"/>
      <c r="Y16" s="154">
        <v>59</v>
      </c>
      <c r="Z16" s="155"/>
      <c r="AA16" s="154">
        <v>45</v>
      </c>
      <c r="AB16" s="155"/>
      <c r="AC16" s="154">
        <v>4322</v>
      </c>
      <c r="AD16" s="155"/>
      <c r="AE16" s="154">
        <v>30434</v>
      </c>
      <c r="AF16" s="155"/>
      <c r="AG16" s="154">
        <v>30867</v>
      </c>
      <c r="AH16" s="154">
        <v>7</v>
      </c>
      <c r="AI16" s="156">
        <v>18</v>
      </c>
    </row>
    <row r="17" spans="1:35" ht="19.5" customHeight="1">
      <c r="A17" s="511" t="s">
        <v>412</v>
      </c>
      <c r="B17" s="512"/>
      <c r="C17" s="361">
        <f>SUM(D17,E17,F17,G17,H17,I17,J17,K17,L17,M17,N17,O17,P17)</f>
        <v>48</v>
      </c>
      <c r="D17" s="157">
        <v>1</v>
      </c>
      <c r="E17" s="157">
        <v>13</v>
      </c>
      <c r="F17" s="157">
        <v>17</v>
      </c>
      <c r="G17" s="157">
        <v>4</v>
      </c>
      <c r="H17" s="157">
        <v>2</v>
      </c>
      <c r="I17" s="158">
        <v>1</v>
      </c>
      <c r="J17" s="157">
        <v>2</v>
      </c>
      <c r="K17" s="157">
        <v>5</v>
      </c>
      <c r="L17" s="159" t="s">
        <v>409</v>
      </c>
      <c r="M17" s="159">
        <v>1</v>
      </c>
      <c r="N17" s="159">
        <v>1</v>
      </c>
      <c r="O17" s="159" t="s">
        <v>409</v>
      </c>
      <c r="P17" s="158">
        <v>1</v>
      </c>
      <c r="U17" s="26"/>
      <c r="V17" s="160" t="s">
        <v>413</v>
      </c>
      <c r="W17" s="161"/>
      <c r="X17" s="115"/>
      <c r="Y17" s="106"/>
      <c r="Z17" s="115"/>
      <c r="AA17" s="106"/>
      <c r="AB17" s="115"/>
      <c r="AC17" s="106"/>
      <c r="AD17" s="115"/>
      <c r="AE17" s="106"/>
      <c r="AF17" s="115"/>
      <c r="AG17" s="106"/>
      <c r="AH17" s="106"/>
      <c r="AI17" s="106"/>
    </row>
    <row r="18" spans="1:22" ht="15" customHeight="1">
      <c r="A18" s="117" t="s">
        <v>157</v>
      </c>
      <c r="B18" s="161"/>
      <c r="C18" s="113"/>
      <c r="D18" s="113"/>
      <c r="E18" s="113"/>
      <c r="F18" s="113"/>
      <c r="G18" s="26"/>
      <c r="H18" s="113"/>
      <c r="I18" s="26"/>
      <c r="J18" s="113"/>
      <c r="K18" s="26"/>
      <c r="L18" s="113"/>
      <c r="M18" s="26"/>
      <c r="N18" s="26"/>
      <c r="O18" s="26"/>
      <c r="P18" s="26"/>
      <c r="Q18" s="26"/>
      <c r="R18" s="26"/>
      <c r="S18" s="26"/>
      <c r="T18" s="26"/>
      <c r="U18" s="26"/>
      <c r="V18" s="117" t="s">
        <v>158</v>
      </c>
    </row>
    <row r="19" spans="1:22" ht="15" customHeight="1">
      <c r="A19" s="117" t="s">
        <v>159</v>
      </c>
      <c r="B19" s="115"/>
      <c r="C19" s="113"/>
      <c r="D19" s="113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2:22" ht="15" customHeight="1">
      <c r="B20" s="115"/>
      <c r="C20" s="113"/>
      <c r="D20" s="11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22:36" ht="15" customHeight="1">
      <c r="V21" s="26"/>
      <c r="Y21" s="115"/>
      <c r="Z21" s="106"/>
      <c r="AA21" s="115"/>
      <c r="AB21" s="106"/>
      <c r="AC21" s="115"/>
      <c r="AD21" s="106"/>
      <c r="AE21" s="115"/>
      <c r="AF21" s="106"/>
      <c r="AG21" s="115"/>
      <c r="AH21" s="106"/>
      <c r="AI21" s="152"/>
      <c r="AJ21" s="152"/>
    </row>
    <row r="22" spans="22:36" ht="15" customHeight="1">
      <c r="V22" s="26"/>
      <c r="Y22" s="115"/>
      <c r="Z22" s="106"/>
      <c r="AA22" s="115"/>
      <c r="AB22" s="106"/>
      <c r="AC22" s="115"/>
      <c r="AD22" s="106"/>
      <c r="AE22" s="115"/>
      <c r="AF22" s="106"/>
      <c r="AG22" s="115"/>
      <c r="AH22" s="106"/>
      <c r="AI22" s="152"/>
      <c r="AJ22" s="106"/>
    </row>
    <row r="23" spans="1:36" ht="19.5" customHeight="1">
      <c r="A23" s="433" t="s">
        <v>414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"/>
      <c r="V23" s="26"/>
      <c r="Y23" s="115"/>
      <c r="Z23" s="100"/>
      <c r="AA23" s="115"/>
      <c r="AB23" s="100"/>
      <c r="AC23" s="115"/>
      <c r="AD23" s="100"/>
      <c r="AE23" s="115"/>
      <c r="AF23" s="100"/>
      <c r="AG23" s="115"/>
      <c r="AH23" s="100"/>
      <c r="AI23" s="100"/>
      <c r="AJ23" s="100"/>
    </row>
    <row r="24" ht="18" customHeight="1" thickBot="1">
      <c r="V24" s="26"/>
    </row>
    <row r="25" spans="1:22" ht="18" customHeight="1">
      <c r="A25" s="435" t="s">
        <v>160</v>
      </c>
      <c r="B25" s="446" t="s">
        <v>126</v>
      </c>
      <c r="C25" s="446" t="s">
        <v>127</v>
      </c>
      <c r="D25" s="446" t="s">
        <v>128</v>
      </c>
      <c r="E25" s="443" t="s">
        <v>161</v>
      </c>
      <c r="F25" s="443" t="s">
        <v>162</v>
      </c>
      <c r="G25" s="443" t="s">
        <v>163</v>
      </c>
      <c r="H25" s="446" t="s">
        <v>129</v>
      </c>
      <c r="I25" s="446" t="s">
        <v>130</v>
      </c>
      <c r="J25" s="443" t="s">
        <v>164</v>
      </c>
      <c r="K25" s="446" t="s">
        <v>131</v>
      </c>
      <c r="L25" s="443" t="s">
        <v>165</v>
      </c>
      <c r="M25" s="446" t="s">
        <v>132</v>
      </c>
      <c r="N25" s="446" t="s">
        <v>133</v>
      </c>
      <c r="O25" s="515" t="s">
        <v>166</v>
      </c>
      <c r="P25" s="162"/>
      <c r="Q25" s="163"/>
      <c r="R25" s="163"/>
      <c r="S25" s="163"/>
      <c r="T25" s="163"/>
      <c r="U25" s="163"/>
      <c r="V25" s="26"/>
    </row>
    <row r="26" spans="1:22" ht="18" customHeight="1">
      <c r="A26" s="513"/>
      <c r="B26" s="447"/>
      <c r="C26" s="447"/>
      <c r="D26" s="447"/>
      <c r="E26" s="444"/>
      <c r="F26" s="444"/>
      <c r="G26" s="444"/>
      <c r="H26" s="447"/>
      <c r="I26" s="447"/>
      <c r="J26" s="444"/>
      <c r="K26" s="447"/>
      <c r="L26" s="444"/>
      <c r="M26" s="447"/>
      <c r="N26" s="447"/>
      <c r="O26" s="516"/>
      <c r="P26" s="164"/>
      <c r="Q26" s="163"/>
      <c r="R26" s="163"/>
      <c r="S26" s="163"/>
      <c r="T26" s="163"/>
      <c r="U26" s="163"/>
      <c r="V26" s="163"/>
    </row>
    <row r="27" spans="1:22" ht="18" customHeight="1">
      <c r="A27" s="514"/>
      <c r="B27" s="448"/>
      <c r="C27" s="448"/>
      <c r="D27" s="448"/>
      <c r="E27" s="445"/>
      <c r="F27" s="445"/>
      <c r="G27" s="445"/>
      <c r="H27" s="448"/>
      <c r="I27" s="448"/>
      <c r="J27" s="445"/>
      <c r="K27" s="448"/>
      <c r="L27" s="445"/>
      <c r="M27" s="448"/>
      <c r="N27" s="448"/>
      <c r="O27" s="517"/>
      <c r="P27" s="164"/>
      <c r="Q27" s="165"/>
      <c r="R27" s="165"/>
      <c r="S27" s="165"/>
      <c r="T27" s="165"/>
      <c r="V27" s="163"/>
    </row>
    <row r="28" spans="1:21" ht="18" customHeight="1">
      <c r="A28" s="166" t="s">
        <v>415</v>
      </c>
      <c r="B28" s="167">
        <v>10058</v>
      </c>
      <c r="C28" s="168">
        <v>546</v>
      </c>
      <c r="D28" s="168">
        <v>71</v>
      </c>
      <c r="E28" s="168" t="s">
        <v>134</v>
      </c>
      <c r="F28" s="168">
        <v>9944</v>
      </c>
      <c r="G28" s="168">
        <v>36</v>
      </c>
      <c r="H28" s="168">
        <v>128</v>
      </c>
      <c r="I28" s="168">
        <v>996</v>
      </c>
      <c r="J28" s="168">
        <v>375</v>
      </c>
      <c r="K28" s="168">
        <v>1</v>
      </c>
      <c r="L28" s="168">
        <v>362</v>
      </c>
      <c r="M28" s="168">
        <v>1412</v>
      </c>
      <c r="N28" s="168">
        <v>2211</v>
      </c>
      <c r="O28" s="168">
        <v>1851</v>
      </c>
      <c r="P28" s="169"/>
      <c r="Q28" s="163"/>
      <c r="R28" s="163"/>
      <c r="S28" s="163"/>
      <c r="T28" s="163"/>
      <c r="U28" s="163"/>
    </row>
    <row r="29" spans="1:36" s="119" customFormat="1" ht="18" customHeight="1">
      <c r="A29" s="149" t="s">
        <v>416</v>
      </c>
      <c r="B29" s="167">
        <v>10121</v>
      </c>
      <c r="C29" s="168">
        <v>526</v>
      </c>
      <c r="D29" s="168">
        <v>70</v>
      </c>
      <c r="E29" s="168" t="s">
        <v>134</v>
      </c>
      <c r="F29" s="168">
        <v>10308</v>
      </c>
      <c r="G29" s="168">
        <v>36</v>
      </c>
      <c r="H29" s="168">
        <v>125</v>
      </c>
      <c r="I29" s="168">
        <v>977</v>
      </c>
      <c r="J29" s="168">
        <v>364</v>
      </c>
      <c r="K29" s="168">
        <v>1</v>
      </c>
      <c r="L29" s="168">
        <v>359</v>
      </c>
      <c r="M29" s="168">
        <v>1419</v>
      </c>
      <c r="N29" s="168">
        <v>2253</v>
      </c>
      <c r="O29" s="168">
        <v>1831</v>
      </c>
      <c r="P29" s="169"/>
      <c r="Q29" s="117"/>
      <c r="R29" s="117"/>
      <c r="S29" s="117"/>
      <c r="T29" s="117"/>
      <c r="U29" s="163"/>
      <c r="V29" s="163"/>
      <c r="W29" s="433" t="s">
        <v>167</v>
      </c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</row>
    <row r="30" spans="1:36" s="119" customFormat="1" ht="18" customHeight="1" thickBot="1">
      <c r="A30" s="147" t="s">
        <v>417</v>
      </c>
      <c r="B30" s="170">
        <v>10133</v>
      </c>
      <c r="C30" s="170">
        <v>524</v>
      </c>
      <c r="D30" s="170">
        <v>70</v>
      </c>
      <c r="E30" s="170" t="s">
        <v>134</v>
      </c>
      <c r="F30" s="170">
        <v>10542</v>
      </c>
      <c r="G30" s="170">
        <v>33</v>
      </c>
      <c r="H30" s="170">
        <v>122</v>
      </c>
      <c r="I30" s="170">
        <v>968</v>
      </c>
      <c r="J30" s="170">
        <v>360</v>
      </c>
      <c r="K30" s="170">
        <v>2</v>
      </c>
      <c r="L30" s="170">
        <v>366</v>
      </c>
      <c r="M30" s="170">
        <v>1422</v>
      </c>
      <c r="N30" s="170">
        <v>2285</v>
      </c>
      <c r="O30" s="170">
        <v>1793</v>
      </c>
      <c r="P30" s="171"/>
      <c r="U30" s="172"/>
      <c r="V30" s="172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9" t="s">
        <v>418</v>
      </c>
    </row>
    <row r="31" spans="1:36" s="119" customFormat="1" ht="18" customHeight="1">
      <c r="A31" s="147" t="s">
        <v>419</v>
      </c>
      <c r="B31" s="170">
        <v>9644</v>
      </c>
      <c r="C31" s="170">
        <v>472</v>
      </c>
      <c r="D31" s="170">
        <v>69</v>
      </c>
      <c r="E31" s="170" t="s">
        <v>134</v>
      </c>
      <c r="F31" s="170">
        <v>10688</v>
      </c>
      <c r="G31" s="170">
        <v>35</v>
      </c>
      <c r="H31" s="170">
        <v>121</v>
      </c>
      <c r="I31" s="170">
        <v>954</v>
      </c>
      <c r="J31" s="170">
        <v>349</v>
      </c>
      <c r="K31" s="170">
        <v>2</v>
      </c>
      <c r="L31" s="170">
        <v>370</v>
      </c>
      <c r="M31" s="170">
        <v>1427</v>
      </c>
      <c r="N31" s="170">
        <v>2326</v>
      </c>
      <c r="O31" s="170">
        <v>1763</v>
      </c>
      <c r="P31" s="171"/>
      <c r="U31" s="172"/>
      <c r="V31" s="172"/>
      <c r="W31" s="470" t="s">
        <v>420</v>
      </c>
      <c r="X31" s="522"/>
      <c r="Y31" s="500" t="s">
        <v>421</v>
      </c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</row>
    <row r="32" spans="1:36" ht="18" customHeight="1">
      <c r="A32" s="338" t="s">
        <v>529</v>
      </c>
      <c r="B32" s="39">
        <v>9656</v>
      </c>
      <c r="C32" s="363">
        <v>443</v>
      </c>
      <c r="D32" s="363">
        <v>69</v>
      </c>
      <c r="E32" s="364" t="s">
        <v>134</v>
      </c>
      <c r="F32" s="363">
        <v>10799</v>
      </c>
      <c r="G32" s="363">
        <v>30</v>
      </c>
      <c r="H32" s="363">
        <v>120</v>
      </c>
      <c r="I32" s="363">
        <v>848</v>
      </c>
      <c r="J32" s="363">
        <v>333</v>
      </c>
      <c r="K32" s="363">
        <v>1</v>
      </c>
      <c r="L32" s="363">
        <v>368</v>
      </c>
      <c r="M32" s="363">
        <v>1437</v>
      </c>
      <c r="N32" s="363">
        <v>2335</v>
      </c>
      <c r="O32" s="363">
        <v>1553</v>
      </c>
      <c r="P32" s="40"/>
      <c r="U32" s="163"/>
      <c r="V32" s="163"/>
      <c r="W32" s="523"/>
      <c r="X32" s="513"/>
      <c r="Y32" s="455" t="s">
        <v>135</v>
      </c>
      <c r="Z32" s="457"/>
      <c r="AA32" s="455" t="s">
        <v>136</v>
      </c>
      <c r="AB32" s="457"/>
      <c r="AC32" s="455" t="s">
        <v>137</v>
      </c>
      <c r="AD32" s="457"/>
      <c r="AE32" s="455" t="s">
        <v>138</v>
      </c>
      <c r="AF32" s="457"/>
      <c r="AG32" s="455" t="s">
        <v>422</v>
      </c>
      <c r="AH32" s="457"/>
      <c r="AI32" s="455" t="s">
        <v>423</v>
      </c>
      <c r="AJ32" s="456"/>
    </row>
    <row r="33" spans="1:36" ht="18" customHeight="1">
      <c r="A33" s="117" t="s">
        <v>168</v>
      </c>
      <c r="U33" s="163"/>
      <c r="V33" s="163"/>
      <c r="W33" s="524"/>
      <c r="X33" s="514"/>
      <c r="Y33" s="102" t="s">
        <v>139</v>
      </c>
      <c r="Z33" s="102" t="s">
        <v>140</v>
      </c>
      <c r="AA33" s="102" t="s">
        <v>139</v>
      </c>
      <c r="AB33" s="102" t="s">
        <v>140</v>
      </c>
      <c r="AC33" s="102" t="s">
        <v>139</v>
      </c>
      <c r="AD33" s="102" t="s">
        <v>140</v>
      </c>
      <c r="AE33" s="102" t="s">
        <v>139</v>
      </c>
      <c r="AF33" s="102" t="s">
        <v>140</v>
      </c>
      <c r="AG33" s="102" t="s">
        <v>139</v>
      </c>
      <c r="AH33" s="102" t="s">
        <v>140</v>
      </c>
      <c r="AI33" s="102" t="s">
        <v>139</v>
      </c>
      <c r="AJ33" s="101" t="s">
        <v>140</v>
      </c>
    </row>
    <row r="34" spans="21:36" ht="18" customHeight="1">
      <c r="U34" s="163"/>
      <c r="V34" s="163"/>
      <c r="W34" s="518" t="s">
        <v>169</v>
      </c>
      <c r="X34" s="173" t="s">
        <v>424</v>
      </c>
      <c r="Y34" s="174">
        <v>117</v>
      </c>
      <c r="Z34" s="175">
        <v>116</v>
      </c>
      <c r="AA34" s="176">
        <v>122.7</v>
      </c>
      <c r="AB34" s="175">
        <v>121.8</v>
      </c>
      <c r="AC34" s="176">
        <v>129.1</v>
      </c>
      <c r="AD34" s="175">
        <v>128.3</v>
      </c>
      <c r="AE34" s="176">
        <v>133.8</v>
      </c>
      <c r="AF34" s="175">
        <v>134.4</v>
      </c>
      <c r="AG34" s="176">
        <v>139.1</v>
      </c>
      <c r="AH34" s="175">
        <v>140.8</v>
      </c>
      <c r="AI34" s="176">
        <v>145.9</v>
      </c>
      <c r="AJ34" s="175">
        <v>147.8</v>
      </c>
    </row>
    <row r="35" spans="21:36" ht="18" customHeight="1">
      <c r="U35" s="163"/>
      <c r="V35" s="163"/>
      <c r="W35" s="519"/>
      <c r="X35" s="173" t="s">
        <v>425</v>
      </c>
      <c r="Y35" s="175">
        <v>116.5</v>
      </c>
      <c r="Z35" s="175">
        <v>116.1</v>
      </c>
      <c r="AA35" s="175">
        <v>122.6</v>
      </c>
      <c r="AB35" s="175">
        <v>121.8</v>
      </c>
      <c r="AC35" s="175">
        <v>128.5</v>
      </c>
      <c r="AD35" s="175">
        <v>127.7</v>
      </c>
      <c r="AE35" s="175">
        <v>133.7</v>
      </c>
      <c r="AF35" s="175">
        <v>134.1</v>
      </c>
      <c r="AG35" s="175">
        <v>139.1</v>
      </c>
      <c r="AH35" s="175">
        <v>140.6</v>
      </c>
      <c r="AI35" s="175">
        <v>146</v>
      </c>
      <c r="AJ35" s="175">
        <v>147.3</v>
      </c>
    </row>
    <row r="36" spans="21:36" ht="18" customHeight="1">
      <c r="U36" s="163"/>
      <c r="V36" s="163"/>
      <c r="W36" s="520"/>
      <c r="X36" s="177" t="s">
        <v>531</v>
      </c>
      <c r="Y36" s="369">
        <v>116.7</v>
      </c>
      <c r="Z36" s="370">
        <v>116</v>
      </c>
      <c r="AA36" s="370">
        <v>122.7</v>
      </c>
      <c r="AB36" s="370">
        <v>122.2</v>
      </c>
      <c r="AC36" s="370">
        <v>128.4</v>
      </c>
      <c r="AD36" s="370">
        <v>127.7</v>
      </c>
      <c r="AE36" s="370">
        <v>133.8</v>
      </c>
      <c r="AF36" s="370">
        <v>133.1</v>
      </c>
      <c r="AG36" s="370">
        <v>139.3</v>
      </c>
      <c r="AH36" s="370">
        <v>140.7</v>
      </c>
      <c r="AI36" s="370">
        <v>145.1</v>
      </c>
      <c r="AJ36" s="370">
        <v>147.4</v>
      </c>
    </row>
    <row r="37" spans="1:36" s="119" customFormat="1" ht="18" customHeight="1">
      <c r="A37" s="433" t="s">
        <v>426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172"/>
      <c r="W37" s="528" t="s">
        <v>170</v>
      </c>
      <c r="X37" s="178" t="s">
        <v>424</v>
      </c>
      <c r="Y37" s="179">
        <v>22</v>
      </c>
      <c r="Z37" s="180">
        <v>21.2</v>
      </c>
      <c r="AA37" s="181">
        <v>24.4</v>
      </c>
      <c r="AB37" s="180">
        <v>23.7</v>
      </c>
      <c r="AC37" s="181">
        <v>28</v>
      </c>
      <c r="AD37" s="180">
        <v>27.2</v>
      </c>
      <c r="AE37" s="181">
        <v>31.4</v>
      </c>
      <c r="AF37" s="180">
        <v>30.8</v>
      </c>
      <c r="AG37" s="181">
        <v>34.7</v>
      </c>
      <c r="AH37" s="180">
        <v>35.1</v>
      </c>
      <c r="AI37" s="181">
        <v>39.6</v>
      </c>
      <c r="AJ37" s="180">
        <v>40.4</v>
      </c>
    </row>
    <row r="38" spans="2:36" s="119" customFormat="1" ht="18" customHeight="1" thickBo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U38" s="172"/>
      <c r="V38" s="172"/>
      <c r="W38" s="529"/>
      <c r="X38" s="178" t="s">
        <v>425</v>
      </c>
      <c r="Y38" s="180">
        <v>21.4</v>
      </c>
      <c r="Z38" s="180">
        <v>21.3</v>
      </c>
      <c r="AA38" s="180">
        <v>24.5</v>
      </c>
      <c r="AB38" s="180">
        <v>23.8</v>
      </c>
      <c r="AC38" s="180">
        <v>27.6</v>
      </c>
      <c r="AD38" s="180">
        <v>26.8</v>
      </c>
      <c r="AE38" s="180">
        <v>31.3</v>
      </c>
      <c r="AF38" s="180">
        <v>31.2</v>
      </c>
      <c r="AG38" s="180">
        <v>34.5</v>
      </c>
      <c r="AH38" s="180">
        <v>35</v>
      </c>
      <c r="AI38" s="180">
        <v>38.9</v>
      </c>
      <c r="AJ38" s="180">
        <v>40.3</v>
      </c>
    </row>
    <row r="39" spans="1:36" ht="18" customHeight="1">
      <c r="A39" s="467" t="s">
        <v>160</v>
      </c>
      <c r="B39" s="485" t="s">
        <v>12</v>
      </c>
      <c r="C39" s="488" t="s">
        <v>427</v>
      </c>
      <c r="D39" s="488" t="s">
        <v>171</v>
      </c>
      <c r="E39" s="488" t="s">
        <v>172</v>
      </c>
      <c r="F39" s="488" t="s">
        <v>173</v>
      </c>
      <c r="G39" s="488" t="s">
        <v>174</v>
      </c>
      <c r="H39" s="488" t="s">
        <v>428</v>
      </c>
      <c r="I39" s="488" t="s">
        <v>175</v>
      </c>
      <c r="J39" s="488" t="s">
        <v>176</v>
      </c>
      <c r="K39" s="488" t="s">
        <v>177</v>
      </c>
      <c r="L39" s="488" t="s">
        <v>178</v>
      </c>
      <c r="M39" s="488" t="s">
        <v>179</v>
      </c>
      <c r="N39" s="488" t="s">
        <v>429</v>
      </c>
      <c r="O39" s="488" t="s">
        <v>180</v>
      </c>
      <c r="P39" s="488" t="s">
        <v>181</v>
      </c>
      <c r="Q39" s="473" t="s">
        <v>141</v>
      </c>
      <c r="R39" s="140"/>
      <c r="S39" s="140"/>
      <c r="T39" s="140"/>
      <c r="U39" s="119"/>
      <c r="V39" s="140"/>
      <c r="W39" s="530"/>
      <c r="X39" s="177" t="s">
        <v>531</v>
      </c>
      <c r="Y39" s="369">
        <v>21.7</v>
      </c>
      <c r="Z39" s="370">
        <v>21.3</v>
      </c>
      <c r="AA39" s="370">
        <v>24.3</v>
      </c>
      <c r="AB39" s="370">
        <v>23.9</v>
      </c>
      <c r="AC39" s="370">
        <v>27.5</v>
      </c>
      <c r="AD39" s="370">
        <v>26.9</v>
      </c>
      <c r="AE39" s="370">
        <v>31.2</v>
      </c>
      <c r="AF39" s="370">
        <v>29.6</v>
      </c>
      <c r="AG39" s="370">
        <v>35.2</v>
      </c>
      <c r="AH39" s="370">
        <v>34.5</v>
      </c>
      <c r="AI39" s="370">
        <v>38.8</v>
      </c>
      <c r="AJ39" s="370">
        <v>39.9</v>
      </c>
    </row>
    <row r="40" spans="1:36" ht="18" customHeight="1">
      <c r="A40" s="513"/>
      <c r="B40" s="447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548"/>
      <c r="R40" s="182"/>
      <c r="S40" s="182"/>
      <c r="T40" s="182"/>
      <c r="V40" s="163"/>
      <c r="W40" s="518" t="s">
        <v>182</v>
      </c>
      <c r="X40" s="173" t="s">
        <v>424</v>
      </c>
      <c r="Y40" s="174">
        <v>65.4</v>
      </c>
      <c r="Z40" s="175">
        <v>65</v>
      </c>
      <c r="AA40" s="176">
        <v>68.1</v>
      </c>
      <c r="AB40" s="175">
        <v>67.7</v>
      </c>
      <c r="AC40" s="176">
        <v>71.1</v>
      </c>
      <c r="AD40" s="175">
        <v>71</v>
      </c>
      <c r="AE40" s="176">
        <v>73.2</v>
      </c>
      <c r="AF40" s="175">
        <v>73.7</v>
      </c>
      <c r="AG40" s="176">
        <v>75.4</v>
      </c>
      <c r="AH40" s="175">
        <v>76.6</v>
      </c>
      <c r="AI40" s="176">
        <v>78.4</v>
      </c>
      <c r="AJ40" s="175">
        <v>80.1</v>
      </c>
    </row>
    <row r="41" spans="1:36" ht="18" customHeight="1">
      <c r="A41" s="514"/>
      <c r="B41" s="532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49"/>
      <c r="R41" s="182"/>
      <c r="S41" s="182"/>
      <c r="T41" s="182"/>
      <c r="V41" s="163"/>
      <c r="W41" s="519"/>
      <c r="X41" s="173" t="s">
        <v>425</v>
      </c>
      <c r="Y41" s="175">
        <v>64.9</v>
      </c>
      <c r="Z41" s="175">
        <v>64.9</v>
      </c>
      <c r="AA41" s="175">
        <v>67.8</v>
      </c>
      <c r="AB41" s="175">
        <v>67.5</v>
      </c>
      <c r="AC41" s="175">
        <v>70.7</v>
      </c>
      <c r="AD41" s="175">
        <v>70.3</v>
      </c>
      <c r="AE41" s="175">
        <v>73</v>
      </c>
      <c r="AF41" s="175">
        <v>73.4</v>
      </c>
      <c r="AG41" s="175">
        <v>75.4</v>
      </c>
      <c r="AH41" s="175">
        <v>76.5</v>
      </c>
      <c r="AI41" s="175">
        <v>78.2</v>
      </c>
      <c r="AJ41" s="175">
        <v>79.8</v>
      </c>
    </row>
    <row r="42" spans="1:36" ht="18" customHeight="1">
      <c r="A42" s="166" t="s">
        <v>430</v>
      </c>
      <c r="B42" s="41">
        <f>SUM(C42,D42,E42,F42,G42,H42,I42,J42,K42,L42,M42,N42,O42,P42,Q42)</f>
        <v>39219</v>
      </c>
      <c r="C42" s="183">
        <v>14734</v>
      </c>
      <c r="D42" s="183">
        <v>3023</v>
      </c>
      <c r="E42" s="183">
        <v>1364</v>
      </c>
      <c r="F42" s="183">
        <v>277</v>
      </c>
      <c r="G42" s="183">
        <v>3670</v>
      </c>
      <c r="H42" s="183">
        <v>1409</v>
      </c>
      <c r="I42" s="183">
        <v>1400</v>
      </c>
      <c r="J42" s="183">
        <v>81</v>
      </c>
      <c r="K42" s="183">
        <v>83</v>
      </c>
      <c r="L42" s="183">
        <v>166</v>
      </c>
      <c r="M42" s="183">
        <v>158</v>
      </c>
      <c r="N42" s="183">
        <v>1575</v>
      </c>
      <c r="O42" s="183">
        <v>1440</v>
      </c>
      <c r="P42" s="183">
        <v>2809</v>
      </c>
      <c r="Q42" s="183">
        <v>7030</v>
      </c>
      <c r="R42" s="183"/>
      <c r="S42" s="183"/>
      <c r="T42" s="183"/>
      <c r="V42" s="163"/>
      <c r="W42" s="520"/>
      <c r="X42" s="177" t="s">
        <v>531</v>
      </c>
      <c r="Y42" s="369">
        <v>65.1</v>
      </c>
      <c r="Z42" s="370">
        <v>64.9</v>
      </c>
      <c r="AA42" s="370">
        <v>67.9</v>
      </c>
      <c r="AB42" s="370">
        <v>67.7</v>
      </c>
      <c r="AC42" s="370">
        <v>70.6</v>
      </c>
      <c r="AD42" s="370">
        <v>70.2</v>
      </c>
      <c r="AE42" s="370">
        <v>73</v>
      </c>
      <c r="AF42" s="370">
        <v>72.7</v>
      </c>
      <c r="AG42" s="370">
        <v>75.4</v>
      </c>
      <c r="AH42" s="370">
        <v>76.4</v>
      </c>
      <c r="AI42" s="370">
        <v>78</v>
      </c>
      <c r="AJ42" s="370">
        <v>79.6</v>
      </c>
    </row>
    <row r="43" spans="1:26" ht="18" customHeight="1">
      <c r="A43" s="149" t="s">
        <v>431</v>
      </c>
      <c r="B43" s="42">
        <f>SUM(C43,D43,E43,F43,G43,H43,I43,J43,K43,L43,M43,N43,O43,P43,Q43)</f>
        <v>39914</v>
      </c>
      <c r="C43" s="183">
        <v>15036</v>
      </c>
      <c r="D43" s="183">
        <v>3262</v>
      </c>
      <c r="E43" s="183">
        <v>1421</v>
      </c>
      <c r="F43" s="183">
        <v>286</v>
      </c>
      <c r="G43" s="183">
        <v>3738</v>
      </c>
      <c r="H43" s="183">
        <v>1389</v>
      </c>
      <c r="I43" s="183">
        <v>1401</v>
      </c>
      <c r="J43" s="183">
        <v>81</v>
      </c>
      <c r="K43" s="183">
        <v>84</v>
      </c>
      <c r="L43" s="183">
        <v>160</v>
      </c>
      <c r="M43" s="183">
        <v>158</v>
      </c>
      <c r="N43" s="183">
        <v>1575</v>
      </c>
      <c r="O43" s="183">
        <v>1440</v>
      </c>
      <c r="P43" s="183">
        <v>2809</v>
      </c>
      <c r="Q43" s="183">
        <v>7074</v>
      </c>
      <c r="R43" s="183"/>
      <c r="S43" s="183"/>
      <c r="T43" s="183"/>
      <c r="V43" s="163"/>
      <c r="Y43" s="115"/>
      <c r="Z43" s="115"/>
    </row>
    <row r="44" spans="1:22" ht="18" customHeight="1">
      <c r="A44" s="149" t="s">
        <v>432</v>
      </c>
      <c r="B44" s="42">
        <f>SUM(C44,D44,E44,F44,G44,H44,I44,J44,K44,L44,M44,N44,O44,P44,Q44)</f>
        <v>39245</v>
      </c>
      <c r="C44" s="183">
        <v>14524</v>
      </c>
      <c r="D44" s="183">
        <v>3418</v>
      </c>
      <c r="E44" s="183">
        <v>1391</v>
      </c>
      <c r="F44" s="183">
        <v>293</v>
      </c>
      <c r="G44" s="183">
        <v>3607</v>
      </c>
      <c r="H44" s="183">
        <v>1288</v>
      </c>
      <c r="I44" s="183">
        <v>1339</v>
      </c>
      <c r="J44" s="183">
        <v>82</v>
      </c>
      <c r="K44" s="183">
        <v>82</v>
      </c>
      <c r="L44" s="183">
        <v>153</v>
      </c>
      <c r="M44" s="183">
        <v>158</v>
      </c>
      <c r="N44" s="183">
        <v>1575</v>
      </c>
      <c r="O44" s="183">
        <v>1440</v>
      </c>
      <c r="P44" s="183">
        <v>2809</v>
      </c>
      <c r="Q44" s="183">
        <v>7086</v>
      </c>
      <c r="R44" s="183"/>
      <c r="S44" s="183"/>
      <c r="T44" s="183"/>
      <c r="V44" s="165"/>
    </row>
    <row r="45" spans="1:36" ht="18" customHeight="1" thickBot="1">
      <c r="A45" s="149" t="s">
        <v>433</v>
      </c>
      <c r="B45" s="42">
        <f>SUM(C45,D45,E45,F45,G45,H45,I45,J45,K45,L45,M45,N45,O45,P45,Q45)</f>
        <v>39644</v>
      </c>
      <c r="C45" s="183">
        <v>14725</v>
      </c>
      <c r="D45" s="183">
        <v>3453</v>
      </c>
      <c r="E45" s="183">
        <v>1450</v>
      </c>
      <c r="F45" s="183">
        <v>300</v>
      </c>
      <c r="G45" s="183">
        <v>3595</v>
      </c>
      <c r="H45" s="183">
        <v>1389</v>
      </c>
      <c r="I45" s="183">
        <v>1341</v>
      </c>
      <c r="J45" s="183">
        <v>80</v>
      </c>
      <c r="K45" s="183">
        <v>81</v>
      </c>
      <c r="L45" s="183">
        <v>148</v>
      </c>
      <c r="M45" s="183">
        <v>158</v>
      </c>
      <c r="N45" s="183">
        <v>1576</v>
      </c>
      <c r="O45" s="183">
        <v>1440</v>
      </c>
      <c r="P45" s="183">
        <v>2809</v>
      </c>
      <c r="Q45" s="183">
        <v>7099</v>
      </c>
      <c r="R45" s="183"/>
      <c r="S45" s="183"/>
      <c r="T45" s="183"/>
      <c r="V45" s="163"/>
      <c r="W45" s="163"/>
      <c r="X45" s="163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</row>
    <row r="46" spans="1:36" ht="18" customHeight="1">
      <c r="A46" s="337" t="s">
        <v>529</v>
      </c>
      <c r="B46" s="39">
        <f>SUM(C46,D46,E46,F46,G46,H46,I46,J46,K46,L46,M46,N46,O46,P46,Q46)</f>
        <v>38947</v>
      </c>
      <c r="C46" s="362">
        <v>14391</v>
      </c>
      <c r="D46" s="362">
        <v>3372</v>
      </c>
      <c r="E46" s="362">
        <v>1472</v>
      </c>
      <c r="F46" s="362">
        <v>299</v>
      </c>
      <c r="G46" s="362">
        <v>3436</v>
      </c>
      <c r="H46" s="362">
        <v>1346</v>
      </c>
      <c r="I46" s="362">
        <v>1294</v>
      </c>
      <c r="J46" s="362">
        <v>78</v>
      </c>
      <c r="K46" s="362">
        <v>76</v>
      </c>
      <c r="L46" s="362">
        <v>140</v>
      </c>
      <c r="M46" s="362">
        <v>135</v>
      </c>
      <c r="N46" s="362">
        <v>1570</v>
      </c>
      <c r="O46" s="362">
        <v>1436</v>
      </c>
      <c r="P46" s="362">
        <v>2790</v>
      </c>
      <c r="Q46" s="362">
        <v>7112</v>
      </c>
      <c r="R46" s="43"/>
      <c r="S46" s="43"/>
      <c r="T46" s="43"/>
      <c r="V46" s="100"/>
      <c r="W46" s="553" t="s">
        <v>434</v>
      </c>
      <c r="X46" s="554"/>
      <c r="Y46" s="543" t="s">
        <v>435</v>
      </c>
      <c r="Z46" s="544"/>
      <c r="AA46" s="544"/>
      <c r="AB46" s="544"/>
      <c r="AC46" s="544"/>
      <c r="AD46" s="546"/>
      <c r="AE46" s="543" t="s">
        <v>436</v>
      </c>
      <c r="AF46" s="544"/>
      <c r="AG46" s="544"/>
      <c r="AH46" s="544"/>
      <c r="AI46" s="544"/>
      <c r="AJ46" s="544"/>
    </row>
    <row r="47" spans="1:36" ht="18" customHeight="1">
      <c r="A47" s="117" t="s">
        <v>183</v>
      </c>
      <c r="V47" s="100"/>
      <c r="W47" s="523"/>
      <c r="X47" s="513"/>
      <c r="Y47" s="536" t="s">
        <v>437</v>
      </c>
      <c r="Z47" s="545"/>
      <c r="AA47" s="536" t="s">
        <v>438</v>
      </c>
      <c r="AB47" s="545"/>
      <c r="AC47" s="536" t="s">
        <v>439</v>
      </c>
      <c r="AD47" s="545"/>
      <c r="AE47" s="536" t="s">
        <v>440</v>
      </c>
      <c r="AF47" s="545"/>
      <c r="AG47" s="536" t="s">
        <v>441</v>
      </c>
      <c r="AH47" s="545"/>
      <c r="AI47" s="536" t="s">
        <v>442</v>
      </c>
      <c r="AJ47" s="537"/>
    </row>
    <row r="48" spans="22:36" ht="18" customHeight="1">
      <c r="V48" s="100"/>
      <c r="W48" s="524"/>
      <c r="X48" s="514"/>
      <c r="Y48" s="185" t="s">
        <v>139</v>
      </c>
      <c r="Z48" s="185" t="s">
        <v>140</v>
      </c>
      <c r="AA48" s="185" t="s">
        <v>139</v>
      </c>
      <c r="AB48" s="185" t="s">
        <v>140</v>
      </c>
      <c r="AC48" s="185" t="s">
        <v>139</v>
      </c>
      <c r="AD48" s="185" t="s">
        <v>140</v>
      </c>
      <c r="AE48" s="185" t="s">
        <v>139</v>
      </c>
      <c r="AF48" s="185" t="s">
        <v>140</v>
      </c>
      <c r="AG48" s="185" t="s">
        <v>139</v>
      </c>
      <c r="AH48" s="185" t="s">
        <v>140</v>
      </c>
      <c r="AI48" s="185" t="s">
        <v>139</v>
      </c>
      <c r="AJ48" s="186" t="s">
        <v>140</v>
      </c>
    </row>
    <row r="49" spans="2:36" ht="18" customHeight="1">
      <c r="B49" s="187"/>
      <c r="V49" s="100"/>
      <c r="W49" s="518" t="s">
        <v>169</v>
      </c>
      <c r="X49" s="173" t="s">
        <v>424</v>
      </c>
      <c r="Y49" s="174">
        <v>152.5</v>
      </c>
      <c r="Z49" s="175">
        <v>153</v>
      </c>
      <c r="AA49" s="176">
        <v>160.3</v>
      </c>
      <c r="AB49" s="175">
        <v>156</v>
      </c>
      <c r="AC49" s="176">
        <v>165.7</v>
      </c>
      <c r="AD49" s="175">
        <v>157.5</v>
      </c>
      <c r="AE49" s="176">
        <v>169.3</v>
      </c>
      <c r="AF49" s="175">
        <v>157.7</v>
      </c>
      <c r="AG49" s="176">
        <v>170.6</v>
      </c>
      <c r="AH49" s="175">
        <v>158.4</v>
      </c>
      <c r="AI49" s="176">
        <v>171.5</v>
      </c>
      <c r="AJ49" s="175">
        <v>158.8</v>
      </c>
    </row>
    <row r="50" spans="22:36" ht="18" customHeight="1">
      <c r="V50" s="106"/>
      <c r="W50" s="519"/>
      <c r="X50" s="173" t="s">
        <v>425</v>
      </c>
      <c r="Y50" s="175">
        <v>153.7</v>
      </c>
      <c r="Z50" s="175">
        <v>153.1</v>
      </c>
      <c r="AA50" s="175">
        <v>161.9</v>
      </c>
      <c r="AB50" s="175">
        <v>155.9</v>
      </c>
      <c r="AC50" s="175">
        <v>166.1</v>
      </c>
      <c r="AD50" s="175">
        <v>157.8</v>
      </c>
      <c r="AE50" s="175">
        <v>169.5</v>
      </c>
      <c r="AF50" s="175">
        <v>158.1</v>
      </c>
      <c r="AG50" s="175">
        <v>171.1</v>
      </c>
      <c r="AH50" s="175">
        <v>158.5</v>
      </c>
      <c r="AI50" s="175">
        <v>171.7</v>
      </c>
      <c r="AJ50" s="175">
        <v>159</v>
      </c>
    </row>
    <row r="51" spans="1:36" ht="18" customHeight="1">
      <c r="A51" s="433" t="s">
        <v>184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547"/>
      <c r="R51" s="547"/>
      <c r="S51" s="547"/>
      <c r="T51" s="547"/>
      <c r="U51" s="547"/>
      <c r="V51" s="106"/>
      <c r="W51" s="520"/>
      <c r="X51" s="177" t="s">
        <v>531</v>
      </c>
      <c r="Y51" s="369">
        <v>152.8</v>
      </c>
      <c r="Z51" s="370">
        <v>153.3</v>
      </c>
      <c r="AA51" s="370">
        <v>160.6</v>
      </c>
      <c r="AB51" s="370">
        <v>155.6</v>
      </c>
      <c r="AC51" s="370">
        <v>166</v>
      </c>
      <c r="AD51" s="370">
        <v>157.5</v>
      </c>
      <c r="AE51" s="370">
        <v>168.9</v>
      </c>
      <c r="AF51" s="370">
        <v>157.8</v>
      </c>
      <c r="AG51" s="370">
        <v>170.8</v>
      </c>
      <c r="AH51" s="370">
        <v>158</v>
      </c>
      <c r="AI51" s="370">
        <v>171.7</v>
      </c>
      <c r="AJ51" s="370">
        <v>158.2</v>
      </c>
    </row>
    <row r="52" spans="17:36" ht="18" customHeight="1" thickBot="1">
      <c r="Q52" s="163"/>
      <c r="R52" s="163"/>
      <c r="S52" s="163"/>
      <c r="T52" s="163"/>
      <c r="U52" s="188" t="s">
        <v>0</v>
      </c>
      <c r="V52" s="106"/>
      <c r="W52" s="518" t="s">
        <v>170</v>
      </c>
      <c r="X52" s="173" t="s">
        <v>424</v>
      </c>
      <c r="Y52" s="174">
        <v>44.6</v>
      </c>
      <c r="Z52" s="175">
        <v>45.3</v>
      </c>
      <c r="AA52" s="176">
        <v>49.7</v>
      </c>
      <c r="AB52" s="175">
        <v>47.9</v>
      </c>
      <c r="AC52" s="176">
        <v>55.3</v>
      </c>
      <c r="AD52" s="175">
        <v>51.1</v>
      </c>
      <c r="AE52" s="176">
        <v>60.5</v>
      </c>
      <c r="AF52" s="175">
        <v>52.5</v>
      </c>
      <c r="AG52" s="176">
        <v>62.2</v>
      </c>
      <c r="AH52" s="175">
        <v>53.9</v>
      </c>
      <c r="AI52" s="176">
        <v>63</v>
      </c>
      <c r="AJ52" s="175">
        <v>54</v>
      </c>
    </row>
    <row r="53" spans="1:36" ht="18" customHeight="1">
      <c r="A53" s="435" t="s">
        <v>185</v>
      </c>
      <c r="B53" s="440" t="s">
        <v>186</v>
      </c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2"/>
      <c r="U53" s="550" t="s">
        <v>187</v>
      </c>
      <c r="V53" s="190"/>
      <c r="W53" s="510"/>
      <c r="X53" s="173" t="s">
        <v>443</v>
      </c>
      <c r="Y53" s="175">
        <v>45.2</v>
      </c>
      <c r="Z53" s="175">
        <v>45.4</v>
      </c>
      <c r="AA53" s="175">
        <v>51.3</v>
      </c>
      <c r="AB53" s="175">
        <v>48.6</v>
      </c>
      <c r="AC53" s="175">
        <v>55.3</v>
      </c>
      <c r="AD53" s="175">
        <v>51.5</v>
      </c>
      <c r="AE53" s="175">
        <v>61.1</v>
      </c>
      <c r="AF53" s="175">
        <v>52.7</v>
      </c>
      <c r="AG53" s="175">
        <v>62.6</v>
      </c>
      <c r="AH53" s="175">
        <v>54.1</v>
      </c>
      <c r="AI53" s="175">
        <v>64.4</v>
      </c>
      <c r="AJ53" s="175">
        <v>53.5</v>
      </c>
    </row>
    <row r="54" spans="1:36" ht="18" customHeight="1">
      <c r="A54" s="513"/>
      <c r="B54" s="458" t="s">
        <v>142</v>
      </c>
      <c r="C54" s="533" t="s">
        <v>188</v>
      </c>
      <c r="D54" s="534"/>
      <c r="E54" s="534"/>
      <c r="F54" s="534"/>
      <c r="G54" s="535"/>
      <c r="H54" s="191" t="s">
        <v>189</v>
      </c>
      <c r="I54" s="533" t="s">
        <v>190</v>
      </c>
      <c r="J54" s="534"/>
      <c r="K54" s="534"/>
      <c r="L54" s="534"/>
      <c r="M54" s="534"/>
      <c r="N54" s="534"/>
      <c r="O54" s="533" t="s">
        <v>191</v>
      </c>
      <c r="P54" s="534"/>
      <c r="Q54" s="534"/>
      <c r="R54" s="534"/>
      <c r="S54" s="534"/>
      <c r="T54" s="535"/>
      <c r="U54" s="548"/>
      <c r="V54" s="106"/>
      <c r="W54" s="512"/>
      <c r="X54" s="177" t="s">
        <v>531</v>
      </c>
      <c r="Y54" s="369">
        <v>44.5</v>
      </c>
      <c r="Z54" s="370">
        <v>45</v>
      </c>
      <c r="AA54" s="370">
        <v>49.7</v>
      </c>
      <c r="AB54" s="370">
        <v>48</v>
      </c>
      <c r="AC54" s="370">
        <v>54.4</v>
      </c>
      <c r="AD54" s="370">
        <v>50.4</v>
      </c>
      <c r="AE54" s="370">
        <v>60</v>
      </c>
      <c r="AF54" s="370">
        <v>51.9</v>
      </c>
      <c r="AG54" s="370">
        <v>62.9</v>
      </c>
      <c r="AH54" s="370">
        <v>54.2</v>
      </c>
      <c r="AI54" s="370">
        <v>64.6</v>
      </c>
      <c r="AJ54" s="370">
        <v>54.1</v>
      </c>
    </row>
    <row r="55" spans="1:36" ht="18" customHeight="1">
      <c r="A55" s="513"/>
      <c r="B55" s="447"/>
      <c r="C55" s="458" t="s">
        <v>143</v>
      </c>
      <c r="D55" s="531" t="s">
        <v>192</v>
      </c>
      <c r="E55" s="531" t="s">
        <v>444</v>
      </c>
      <c r="F55" s="531" t="s">
        <v>445</v>
      </c>
      <c r="G55" s="531" t="s">
        <v>446</v>
      </c>
      <c r="H55" s="531" t="s">
        <v>193</v>
      </c>
      <c r="I55" s="531" t="s">
        <v>194</v>
      </c>
      <c r="J55" s="527" t="s">
        <v>195</v>
      </c>
      <c r="K55" s="526" t="s">
        <v>196</v>
      </c>
      <c r="L55" s="555" t="s">
        <v>197</v>
      </c>
      <c r="M55" s="525" t="s">
        <v>198</v>
      </c>
      <c r="N55" s="526" t="s">
        <v>199</v>
      </c>
      <c r="O55" s="527" t="s">
        <v>200</v>
      </c>
      <c r="P55" s="526" t="s">
        <v>447</v>
      </c>
      <c r="Q55" s="526" t="s">
        <v>201</v>
      </c>
      <c r="R55" s="542" t="s">
        <v>202</v>
      </c>
      <c r="S55" s="539" t="s">
        <v>203</v>
      </c>
      <c r="T55" s="538" t="s">
        <v>141</v>
      </c>
      <c r="U55" s="551"/>
      <c r="V55" s="37"/>
      <c r="W55" s="518" t="s">
        <v>182</v>
      </c>
      <c r="X55" s="173" t="s">
        <v>424</v>
      </c>
      <c r="Y55" s="174">
        <v>81.7</v>
      </c>
      <c r="Z55" s="175">
        <v>82.9</v>
      </c>
      <c r="AA55" s="176">
        <v>85.4</v>
      </c>
      <c r="AB55" s="175">
        <v>84.5</v>
      </c>
      <c r="AC55" s="176">
        <v>88.3</v>
      </c>
      <c r="AD55" s="175">
        <v>85.3</v>
      </c>
      <c r="AE55" s="176">
        <v>90.4</v>
      </c>
      <c r="AF55" s="175">
        <v>85.4</v>
      </c>
      <c r="AG55" s="176">
        <v>91.5</v>
      </c>
      <c r="AH55" s="175">
        <v>85.6</v>
      </c>
      <c r="AI55" s="176">
        <v>91.9</v>
      </c>
      <c r="AJ55" s="175">
        <v>85.7</v>
      </c>
    </row>
    <row r="56" spans="1:36" s="119" customFormat="1" ht="18" customHeight="1">
      <c r="A56" s="513"/>
      <c r="B56" s="447"/>
      <c r="C56" s="447"/>
      <c r="D56" s="444"/>
      <c r="E56" s="444"/>
      <c r="F56" s="444"/>
      <c r="G56" s="444"/>
      <c r="H56" s="444"/>
      <c r="I56" s="444"/>
      <c r="J56" s="444"/>
      <c r="K56" s="444"/>
      <c r="L56" s="444"/>
      <c r="M56" s="516"/>
      <c r="N56" s="444"/>
      <c r="O56" s="444"/>
      <c r="P56" s="444"/>
      <c r="Q56" s="444"/>
      <c r="R56" s="447"/>
      <c r="S56" s="540"/>
      <c r="T56" s="482"/>
      <c r="U56" s="551"/>
      <c r="V56" s="140"/>
      <c r="W56" s="529"/>
      <c r="X56" s="178" t="s">
        <v>425</v>
      </c>
      <c r="Y56" s="180">
        <v>82.2</v>
      </c>
      <c r="Z56" s="180">
        <v>83</v>
      </c>
      <c r="AA56" s="180">
        <v>86.1</v>
      </c>
      <c r="AB56" s="180">
        <v>84.4</v>
      </c>
      <c r="AC56" s="180">
        <v>88.5</v>
      </c>
      <c r="AD56" s="180">
        <v>85.2</v>
      </c>
      <c r="AE56" s="180">
        <v>90.8</v>
      </c>
      <c r="AF56" s="180">
        <v>85.3</v>
      </c>
      <c r="AG56" s="180">
        <v>91.7</v>
      </c>
      <c r="AH56" s="180">
        <v>85.8</v>
      </c>
      <c r="AI56" s="180">
        <v>92</v>
      </c>
      <c r="AJ56" s="180">
        <v>85.8</v>
      </c>
    </row>
    <row r="57" spans="1:36" ht="18" customHeight="1">
      <c r="A57" s="469"/>
      <c r="B57" s="487"/>
      <c r="C57" s="487"/>
      <c r="D57" s="490"/>
      <c r="E57" s="490"/>
      <c r="F57" s="490"/>
      <c r="G57" s="490"/>
      <c r="H57" s="490"/>
      <c r="I57" s="490"/>
      <c r="J57" s="490"/>
      <c r="K57" s="490"/>
      <c r="L57" s="490"/>
      <c r="M57" s="493"/>
      <c r="N57" s="490"/>
      <c r="O57" s="490"/>
      <c r="P57" s="490"/>
      <c r="Q57" s="490"/>
      <c r="R57" s="487"/>
      <c r="S57" s="541"/>
      <c r="T57" s="484"/>
      <c r="U57" s="552"/>
      <c r="V57" s="172"/>
      <c r="W57" s="530"/>
      <c r="X57" s="177" t="s">
        <v>531</v>
      </c>
      <c r="Y57" s="369">
        <v>81.8</v>
      </c>
      <c r="Z57" s="370">
        <v>83</v>
      </c>
      <c r="AA57" s="370">
        <v>85.5</v>
      </c>
      <c r="AB57" s="370">
        <v>84.3</v>
      </c>
      <c r="AC57" s="370">
        <v>88.6</v>
      </c>
      <c r="AD57" s="370">
        <v>85.4</v>
      </c>
      <c r="AE57" s="370">
        <v>90.4</v>
      </c>
      <c r="AF57" s="370">
        <v>85.3</v>
      </c>
      <c r="AG57" s="370">
        <v>91.2</v>
      </c>
      <c r="AH57" s="370">
        <v>85.7</v>
      </c>
      <c r="AI57" s="370">
        <v>92.1</v>
      </c>
      <c r="AJ57" s="370">
        <v>85.8</v>
      </c>
    </row>
    <row r="58" spans="1:25" ht="18" customHeight="1">
      <c r="A58" s="104" t="s">
        <v>448</v>
      </c>
      <c r="B58" s="365">
        <f>SUM(C58:T58)</f>
        <v>97</v>
      </c>
      <c r="C58" s="183" t="s">
        <v>449</v>
      </c>
      <c r="D58" s="183">
        <v>6</v>
      </c>
      <c r="E58" s="183" t="s">
        <v>449</v>
      </c>
      <c r="F58" s="183" t="s">
        <v>449</v>
      </c>
      <c r="G58" s="183" t="s">
        <v>449</v>
      </c>
      <c r="H58" s="183">
        <v>63</v>
      </c>
      <c r="I58" s="183" t="s">
        <v>450</v>
      </c>
      <c r="J58" s="183" t="s">
        <v>450</v>
      </c>
      <c r="K58" s="183">
        <v>1</v>
      </c>
      <c r="L58" s="183" t="s">
        <v>449</v>
      </c>
      <c r="M58" s="183">
        <v>1</v>
      </c>
      <c r="N58" s="183">
        <v>3</v>
      </c>
      <c r="O58" s="183">
        <v>2</v>
      </c>
      <c r="P58" s="183">
        <v>4</v>
      </c>
      <c r="Q58" s="183">
        <v>4</v>
      </c>
      <c r="R58" s="183">
        <v>3</v>
      </c>
      <c r="S58" s="183">
        <v>7</v>
      </c>
      <c r="T58" s="183">
        <v>3</v>
      </c>
      <c r="U58" s="183">
        <v>932</v>
      </c>
      <c r="V58" s="192"/>
      <c r="W58" s="113" t="s">
        <v>204</v>
      </c>
      <c r="X58" s="193"/>
      <c r="Y58" s="193"/>
    </row>
    <row r="59" spans="1:22" ht="18" customHeight="1">
      <c r="A59" s="149" t="s">
        <v>451</v>
      </c>
      <c r="B59" s="365">
        <f>SUM(C59:T59)</f>
        <v>143</v>
      </c>
      <c r="C59" s="183" t="s">
        <v>449</v>
      </c>
      <c r="D59" s="183">
        <v>3</v>
      </c>
      <c r="E59" s="183" t="s">
        <v>449</v>
      </c>
      <c r="F59" s="183" t="s">
        <v>449</v>
      </c>
      <c r="G59" s="183" t="s">
        <v>449</v>
      </c>
      <c r="H59" s="183">
        <v>114</v>
      </c>
      <c r="I59" s="183" t="s">
        <v>450</v>
      </c>
      <c r="J59" s="183" t="s">
        <v>450</v>
      </c>
      <c r="K59" s="183">
        <v>2</v>
      </c>
      <c r="L59" s="183">
        <v>1</v>
      </c>
      <c r="M59" s="183" t="s">
        <v>449</v>
      </c>
      <c r="N59" s="183">
        <v>2</v>
      </c>
      <c r="O59" s="183">
        <v>1</v>
      </c>
      <c r="P59" s="183">
        <v>2</v>
      </c>
      <c r="Q59" s="183">
        <v>3</v>
      </c>
      <c r="R59" s="183" t="s">
        <v>449</v>
      </c>
      <c r="S59" s="183">
        <v>9</v>
      </c>
      <c r="T59" s="183">
        <v>6</v>
      </c>
      <c r="U59" s="183">
        <v>844</v>
      </c>
      <c r="V59" s="192"/>
    </row>
    <row r="60" spans="1:22" ht="18" customHeight="1">
      <c r="A60" s="149" t="s">
        <v>452</v>
      </c>
      <c r="B60" s="365">
        <f>SUM(C60:T60)</f>
        <v>150</v>
      </c>
      <c r="C60" s="183" t="s">
        <v>449</v>
      </c>
      <c r="D60" s="183">
        <v>6</v>
      </c>
      <c r="E60" s="183" t="s">
        <v>449</v>
      </c>
      <c r="F60" s="183" t="s">
        <v>449</v>
      </c>
      <c r="G60" s="183" t="s">
        <v>449</v>
      </c>
      <c r="H60" s="183">
        <v>106</v>
      </c>
      <c r="I60" s="183" t="s">
        <v>450</v>
      </c>
      <c r="J60" s="183">
        <v>3</v>
      </c>
      <c r="K60" s="183">
        <v>1</v>
      </c>
      <c r="L60" s="183" t="s">
        <v>449</v>
      </c>
      <c r="M60" s="183">
        <v>4</v>
      </c>
      <c r="N60" s="183">
        <v>1</v>
      </c>
      <c r="O60" s="183">
        <v>4</v>
      </c>
      <c r="P60" s="183">
        <v>2</v>
      </c>
      <c r="Q60" s="183">
        <v>5</v>
      </c>
      <c r="R60" s="183">
        <v>1</v>
      </c>
      <c r="S60" s="183">
        <v>9</v>
      </c>
      <c r="T60" s="183">
        <v>8</v>
      </c>
      <c r="U60" s="183">
        <v>755</v>
      </c>
      <c r="V60" s="192"/>
    </row>
    <row r="61" spans="1:32" ht="18" customHeight="1">
      <c r="A61" s="149" t="s">
        <v>453</v>
      </c>
      <c r="B61" s="365">
        <f>SUM(C61:T61)</f>
        <v>221</v>
      </c>
      <c r="C61" s="183">
        <v>2</v>
      </c>
      <c r="D61" s="183">
        <v>3</v>
      </c>
      <c r="E61" s="183" t="s">
        <v>449</v>
      </c>
      <c r="F61" s="183" t="s">
        <v>449</v>
      </c>
      <c r="G61" s="183" t="s">
        <v>449</v>
      </c>
      <c r="H61" s="183">
        <v>176</v>
      </c>
      <c r="I61" s="183" t="s">
        <v>449</v>
      </c>
      <c r="J61" s="183">
        <v>7</v>
      </c>
      <c r="K61" s="183">
        <v>1</v>
      </c>
      <c r="L61" s="183" t="s">
        <v>449</v>
      </c>
      <c r="M61" s="183">
        <v>2</v>
      </c>
      <c r="N61" s="183" t="s">
        <v>449</v>
      </c>
      <c r="O61" s="183">
        <v>4</v>
      </c>
      <c r="P61" s="183">
        <v>5</v>
      </c>
      <c r="Q61" s="183">
        <v>5</v>
      </c>
      <c r="R61" s="183">
        <v>2</v>
      </c>
      <c r="S61" s="183">
        <v>3</v>
      </c>
      <c r="T61" s="183">
        <v>11</v>
      </c>
      <c r="U61" s="183">
        <v>504</v>
      </c>
      <c r="V61" s="192"/>
      <c r="AC61" s="115"/>
      <c r="AF61" s="115"/>
    </row>
    <row r="62" spans="1:32" ht="18" customHeight="1">
      <c r="A62" s="338" t="s">
        <v>530</v>
      </c>
      <c r="B62" s="366">
        <f>SUM(C62:T62)</f>
        <v>72</v>
      </c>
      <c r="C62" s="367" t="s">
        <v>526</v>
      </c>
      <c r="D62" s="368">
        <v>1</v>
      </c>
      <c r="E62" s="367" t="s">
        <v>526</v>
      </c>
      <c r="F62" s="367" t="s">
        <v>526</v>
      </c>
      <c r="G62" s="367" t="s">
        <v>526</v>
      </c>
      <c r="H62" s="368">
        <v>41</v>
      </c>
      <c r="I62" s="367" t="s">
        <v>526</v>
      </c>
      <c r="J62" s="368" t="s">
        <v>526</v>
      </c>
      <c r="K62" s="368" t="s">
        <v>526</v>
      </c>
      <c r="L62" s="367" t="s">
        <v>526</v>
      </c>
      <c r="M62" s="367">
        <v>2</v>
      </c>
      <c r="N62" s="367" t="s">
        <v>526</v>
      </c>
      <c r="O62" s="368">
        <v>1</v>
      </c>
      <c r="P62" s="368">
        <v>6</v>
      </c>
      <c r="Q62" s="368">
        <v>4</v>
      </c>
      <c r="R62" s="362">
        <v>1</v>
      </c>
      <c r="S62" s="362">
        <v>4</v>
      </c>
      <c r="T62" s="362">
        <v>12</v>
      </c>
      <c r="U62" s="362">
        <v>81</v>
      </c>
      <c r="V62" s="192"/>
      <c r="AC62" s="115"/>
      <c r="AF62" s="115"/>
    </row>
    <row r="63" spans="1:32" ht="18" customHeight="1">
      <c r="A63" s="117" t="s">
        <v>205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15"/>
      <c r="S63" s="115"/>
      <c r="T63" s="115"/>
      <c r="V63" s="165"/>
      <c r="AC63" s="115"/>
      <c r="AF63" s="115"/>
    </row>
    <row r="64" spans="1:32" s="119" customFormat="1" ht="18" customHeight="1">
      <c r="A64" s="117" t="s">
        <v>206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478"/>
      <c r="O64" s="477"/>
      <c r="P64" s="475"/>
      <c r="Q64" s="475"/>
      <c r="V64" s="172"/>
      <c r="AC64" s="145"/>
      <c r="AF64" s="145"/>
    </row>
    <row r="65" spans="1:32" s="119" customFormat="1" ht="18" customHeight="1">
      <c r="A65" s="172" t="s">
        <v>207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476"/>
      <c r="O65" s="477"/>
      <c r="P65" s="475"/>
      <c r="Q65" s="475"/>
      <c r="V65" s="172"/>
      <c r="AC65" s="145"/>
      <c r="AF65" s="145"/>
    </row>
    <row r="66" spans="2:32" s="119" customFormat="1" ht="18" customHeight="1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476"/>
      <c r="O66" s="476"/>
      <c r="P66" s="476"/>
      <c r="Q66" s="476"/>
      <c r="V66" s="172"/>
      <c r="AC66" s="145"/>
      <c r="AF66" s="145"/>
    </row>
    <row r="67" spans="14:32" s="119" customFormat="1" ht="18" customHeight="1">
      <c r="N67" s="476"/>
      <c r="O67" s="476"/>
      <c r="P67" s="476"/>
      <c r="Q67" s="476"/>
      <c r="V67" s="172"/>
      <c r="AC67" s="145"/>
      <c r="AF67" s="145"/>
    </row>
    <row r="68" spans="14:32" s="119" customFormat="1" ht="15" customHeight="1">
      <c r="N68" s="195"/>
      <c r="O68" s="195"/>
      <c r="P68" s="195"/>
      <c r="Q68" s="195"/>
      <c r="V68" s="172"/>
      <c r="AC68" s="145"/>
      <c r="AF68" s="145"/>
    </row>
    <row r="69" spans="14:32" s="119" customFormat="1" ht="15" customHeight="1">
      <c r="N69" s="195"/>
      <c r="O69" s="195"/>
      <c r="P69" s="195"/>
      <c r="Q69" s="195"/>
      <c r="V69" s="172"/>
      <c r="AC69" s="145"/>
      <c r="AF69" s="145"/>
    </row>
    <row r="70" spans="14:32" s="119" customFormat="1" ht="18.75" customHeight="1">
      <c r="N70" s="195"/>
      <c r="O70" s="195"/>
      <c r="P70" s="195"/>
      <c r="Q70" s="195"/>
      <c r="V70" s="172"/>
      <c r="AC70" s="145"/>
      <c r="AF70" s="145"/>
    </row>
    <row r="71" spans="14:32" s="119" customFormat="1" ht="18.75" customHeight="1">
      <c r="N71" s="195"/>
      <c r="O71" s="195"/>
      <c r="P71" s="195"/>
      <c r="Q71" s="195"/>
      <c r="V71" s="172"/>
      <c r="AC71" s="145"/>
      <c r="AF71" s="145"/>
    </row>
    <row r="72" spans="1:32" ht="18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43"/>
      <c r="O72" s="43"/>
      <c r="P72" s="43"/>
      <c r="Q72" s="43"/>
      <c r="AC72" s="115"/>
      <c r="AF72" s="115"/>
    </row>
    <row r="73" spans="29:32" ht="14.25">
      <c r="AC73" s="115"/>
      <c r="AF73" s="115"/>
    </row>
  </sheetData>
  <sheetProtection/>
  <mergeCells count="134">
    <mergeCell ref="Q39:Q41"/>
    <mergeCell ref="O39:O41"/>
    <mergeCell ref="H39:H41"/>
    <mergeCell ref="I39:I41"/>
    <mergeCell ref="W52:W54"/>
    <mergeCell ref="J39:J41"/>
    <mergeCell ref="U53:U57"/>
    <mergeCell ref="W46:X48"/>
    <mergeCell ref="L55:L57"/>
    <mergeCell ref="Q55:Q57"/>
    <mergeCell ref="W55:W57"/>
    <mergeCell ref="A51:U51"/>
    <mergeCell ref="J55:J57"/>
    <mergeCell ref="L39:L41"/>
    <mergeCell ref="W49:W51"/>
    <mergeCell ref="P39:P41"/>
    <mergeCell ref="K39:K41"/>
    <mergeCell ref="D55:D57"/>
    <mergeCell ref="O54:T54"/>
    <mergeCell ref="P55:P57"/>
    <mergeCell ref="I55:I57"/>
    <mergeCell ref="M39:M41"/>
    <mergeCell ref="N39:N41"/>
    <mergeCell ref="AE46:AJ46"/>
    <mergeCell ref="AA47:AB47"/>
    <mergeCell ref="AC47:AD47"/>
    <mergeCell ref="AE47:AF47"/>
    <mergeCell ref="AG47:AH47"/>
    <mergeCell ref="Y46:AD46"/>
    <mergeCell ref="Y47:Z47"/>
    <mergeCell ref="AI47:AJ47"/>
    <mergeCell ref="B53:T53"/>
    <mergeCell ref="T55:T57"/>
    <mergeCell ref="S55:S57"/>
    <mergeCell ref="R55:R57"/>
    <mergeCell ref="B54:B57"/>
    <mergeCell ref="I54:N54"/>
    <mergeCell ref="G55:G57"/>
    <mergeCell ref="E55:E57"/>
    <mergeCell ref="F55:F57"/>
    <mergeCell ref="C55:C57"/>
    <mergeCell ref="E39:E41"/>
    <mergeCell ref="F39:F41"/>
    <mergeCell ref="H55:H57"/>
    <mergeCell ref="A53:A57"/>
    <mergeCell ref="B39:B41"/>
    <mergeCell ref="C39:C41"/>
    <mergeCell ref="D39:D41"/>
    <mergeCell ref="C54:G54"/>
    <mergeCell ref="M55:M57"/>
    <mergeCell ref="N55:N57"/>
    <mergeCell ref="O55:O57"/>
    <mergeCell ref="AG32:AH32"/>
    <mergeCell ref="AI32:AJ32"/>
    <mergeCell ref="K55:K57"/>
    <mergeCell ref="W34:W36"/>
    <mergeCell ref="W37:W39"/>
    <mergeCell ref="A37:U37"/>
    <mergeCell ref="A39:A41"/>
    <mergeCell ref="O25:O27"/>
    <mergeCell ref="W29:AJ29"/>
    <mergeCell ref="W40:W42"/>
    <mergeCell ref="G39:G41"/>
    <mergeCell ref="W31:X33"/>
    <mergeCell ref="Y31:AJ31"/>
    <mergeCell ref="Y32:Z32"/>
    <mergeCell ref="AA32:AB32"/>
    <mergeCell ref="AC32:AD32"/>
    <mergeCell ref="AE32:AF32"/>
    <mergeCell ref="I25:I27"/>
    <mergeCell ref="J25:J27"/>
    <mergeCell ref="K25:K27"/>
    <mergeCell ref="L25:L27"/>
    <mergeCell ref="M25:M27"/>
    <mergeCell ref="N25:N27"/>
    <mergeCell ref="A17:B17"/>
    <mergeCell ref="A23:O23"/>
    <mergeCell ref="A25:A27"/>
    <mergeCell ref="B25:B27"/>
    <mergeCell ref="C25:C27"/>
    <mergeCell ref="D25:D27"/>
    <mergeCell ref="E25:E27"/>
    <mergeCell ref="F25:F27"/>
    <mergeCell ref="G25:G27"/>
    <mergeCell ref="H25:H27"/>
    <mergeCell ref="A14:B14"/>
    <mergeCell ref="V14:W14"/>
    <mergeCell ref="A15:B15"/>
    <mergeCell ref="V15:W15"/>
    <mergeCell ref="A16:B16"/>
    <mergeCell ref="V16:W16"/>
    <mergeCell ref="A10:B10"/>
    <mergeCell ref="V10:W10"/>
    <mergeCell ref="A11:B11"/>
    <mergeCell ref="V12:W12"/>
    <mergeCell ref="A13:B13"/>
    <mergeCell ref="V13:W13"/>
    <mergeCell ref="A7:B7"/>
    <mergeCell ref="V7:W7"/>
    <mergeCell ref="A8:B8"/>
    <mergeCell ref="V8:W8"/>
    <mergeCell ref="A9:B9"/>
    <mergeCell ref="V9:W9"/>
    <mergeCell ref="AH4:AH5"/>
    <mergeCell ref="AI4:AI5"/>
    <mergeCell ref="X5:Y5"/>
    <mergeCell ref="Z5:AA5"/>
    <mergeCell ref="X4:AA4"/>
    <mergeCell ref="AB4:AC5"/>
    <mergeCell ref="AD4:AE5"/>
    <mergeCell ref="AF4:AG5"/>
    <mergeCell ref="L4:L6"/>
    <mergeCell ref="M4:M6"/>
    <mergeCell ref="N4:N6"/>
    <mergeCell ref="O4:O6"/>
    <mergeCell ref="P4:P6"/>
    <mergeCell ref="V4:W5"/>
    <mergeCell ref="V6:W6"/>
    <mergeCell ref="F4:F6"/>
    <mergeCell ref="G4:G6"/>
    <mergeCell ref="H4:H6"/>
    <mergeCell ref="I4:I6"/>
    <mergeCell ref="J4:J6"/>
    <mergeCell ref="K4:K6"/>
    <mergeCell ref="Q64:Q67"/>
    <mergeCell ref="P64:P67"/>
    <mergeCell ref="O64:O67"/>
    <mergeCell ref="N64:N67"/>
    <mergeCell ref="A2:Q2"/>
    <mergeCell ref="W2:AJ2"/>
    <mergeCell ref="A4:B6"/>
    <mergeCell ref="C4:C6"/>
    <mergeCell ref="D4:D6"/>
    <mergeCell ref="E4:E6"/>
  </mergeCells>
  <conditionalFormatting sqref="T55:T57 N64:N67">
    <cfRule type="cellIs" priority="1" dxfId="1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90" zoomScaleNormal="90" zoomScalePageLayoutView="0" workbookViewId="0" topLeftCell="T1">
      <selection activeCell="AC1" sqref="AC1"/>
    </sheetView>
  </sheetViews>
  <sheetFormatPr defaultColWidth="10.59765625" defaultRowHeight="15"/>
  <cols>
    <col min="1" max="1" width="20.59765625" style="117" customWidth="1"/>
    <col min="2" max="3" width="8.8984375" style="117" customWidth="1"/>
    <col min="4" max="4" width="9.69921875" style="117" customWidth="1"/>
    <col min="5" max="5" width="8.8984375" style="117" customWidth="1"/>
    <col min="6" max="6" width="9.8984375" style="117" customWidth="1"/>
    <col min="7" max="7" width="8.8984375" style="117" customWidth="1"/>
    <col min="8" max="8" width="9.69921875" style="117" customWidth="1"/>
    <col min="9" max="9" width="8.8984375" style="117" customWidth="1"/>
    <col min="10" max="10" width="10" style="117" customWidth="1"/>
    <col min="11" max="13" width="8.8984375" style="117" customWidth="1"/>
    <col min="14" max="14" width="10.8984375" style="117" customWidth="1"/>
    <col min="15" max="18" width="9.59765625" style="117" customWidth="1"/>
    <col min="19" max="19" width="8.59765625" style="117" customWidth="1"/>
    <col min="20" max="20" width="9.8984375" style="117" customWidth="1"/>
    <col min="21" max="21" width="9.69921875" style="117" customWidth="1"/>
    <col min="22" max="22" width="10.19921875" style="117" bestFit="1" customWidth="1"/>
    <col min="23" max="23" width="9.5" style="117" customWidth="1"/>
    <col min="24" max="24" width="10.09765625" style="117" customWidth="1"/>
    <col min="25" max="25" width="10" style="117" customWidth="1"/>
    <col min="26" max="26" width="9.19921875" style="117" customWidth="1"/>
    <col min="27" max="27" width="9.59765625" style="117" customWidth="1"/>
    <col min="28" max="28" width="13.69921875" style="117" customWidth="1"/>
    <col min="29" max="29" width="11.09765625" style="117" customWidth="1"/>
    <col min="30" max="16384" width="10.59765625" style="117" customWidth="1"/>
  </cols>
  <sheetData>
    <row r="1" spans="1:29" s="96" customFormat="1" ht="19.5" customHeight="1">
      <c r="A1" s="44" t="s">
        <v>454</v>
      </c>
      <c r="B1" s="44"/>
      <c r="C1" s="196"/>
      <c r="D1" s="196"/>
      <c r="E1" s="196"/>
      <c r="F1" s="196"/>
      <c r="G1" s="45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198"/>
      <c r="AC1" s="46" t="s">
        <v>455</v>
      </c>
    </row>
    <row r="2" spans="1:29" s="119" customFormat="1" ht="19.5" customHeight="1">
      <c r="A2" s="433" t="s">
        <v>456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</row>
    <row r="3" spans="1:29" s="119" customFormat="1" ht="18" customHeight="1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</row>
    <row r="4" spans="1:30" s="119" customFormat="1" ht="18" customHeight="1">
      <c r="A4" s="556" t="s">
        <v>216</v>
      </c>
      <c r="B4" s="557"/>
      <c r="C4" s="560" t="s">
        <v>457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2"/>
      <c r="S4" s="560" t="s">
        <v>458</v>
      </c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200"/>
    </row>
    <row r="5" spans="1:30" s="119" customFormat="1" ht="18" customHeight="1">
      <c r="A5" s="558"/>
      <c r="B5" s="482"/>
      <c r="C5" s="564" t="s">
        <v>217</v>
      </c>
      <c r="D5" s="538"/>
      <c r="E5" s="565" t="s">
        <v>459</v>
      </c>
      <c r="F5" s="566"/>
      <c r="G5" s="140"/>
      <c r="H5" s="140"/>
      <c r="I5" s="140"/>
      <c r="J5" s="140"/>
      <c r="K5" s="140"/>
      <c r="L5" s="140"/>
      <c r="M5" s="140"/>
      <c r="N5" s="140"/>
      <c r="O5" s="140"/>
      <c r="P5" s="526" t="s">
        <v>218</v>
      </c>
      <c r="Q5" s="526" t="s">
        <v>219</v>
      </c>
      <c r="R5" s="538" t="s">
        <v>220</v>
      </c>
      <c r="S5" s="564" t="s">
        <v>221</v>
      </c>
      <c r="T5" s="568"/>
      <c r="U5" s="565" t="s">
        <v>222</v>
      </c>
      <c r="V5" s="566"/>
      <c r="W5" s="566"/>
      <c r="X5" s="566"/>
      <c r="Y5" s="569"/>
      <c r="Z5" s="526" t="s">
        <v>223</v>
      </c>
      <c r="AA5" s="542" t="s">
        <v>224</v>
      </c>
      <c r="AB5" s="570"/>
      <c r="AC5" s="571" t="s">
        <v>225</v>
      </c>
      <c r="AD5" s="200"/>
    </row>
    <row r="6" spans="1:29" s="119" customFormat="1" ht="18" customHeight="1">
      <c r="A6" s="558"/>
      <c r="B6" s="482"/>
      <c r="C6" s="492"/>
      <c r="D6" s="482"/>
      <c r="E6" s="551"/>
      <c r="F6" s="567"/>
      <c r="G6" s="565" t="s">
        <v>226</v>
      </c>
      <c r="H6" s="494"/>
      <c r="I6" s="494"/>
      <c r="J6" s="494"/>
      <c r="K6" s="494"/>
      <c r="L6" s="494"/>
      <c r="M6" s="494"/>
      <c r="N6" s="495"/>
      <c r="O6" s="526" t="s">
        <v>227</v>
      </c>
      <c r="P6" s="489"/>
      <c r="Q6" s="489"/>
      <c r="R6" s="482"/>
      <c r="S6" s="492"/>
      <c r="T6" s="476"/>
      <c r="U6" s="474"/>
      <c r="V6" s="472"/>
      <c r="W6" s="472"/>
      <c r="X6" s="472"/>
      <c r="Y6" s="469"/>
      <c r="Z6" s="489"/>
      <c r="AA6" s="486"/>
      <c r="AB6" s="486"/>
      <c r="AC6" s="551"/>
    </row>
    <row r="7" spans="1:29" s="119" customFormat="1" ht="18" customHeight="1">
      <c r="A7" s="558"/>
      <c r="B7" s="482"/>
      <c r="C7" s="492"/>
      <c r="D7" s="482"/>
      <c r="E7" s="551"/>
      <c r="F7" s="567"/>
      <c r="G7" s="565" t="s">
        <v>208</v>
      </c>
      <c r="H7" s="569"/>
      <c r="I7" s="565" t="s">
        <v>460</v>
      </c>
      <c r="J7" s="569"/>
      <c r="K7" s="565" t="s">
        <v>461</v>
      </c>
      <c r="L7" s="569"/>
      <c r="M7" s="565" t="s">
        <v>228</v>
      </c>
      <c r="N7" s="569"/>
      <c r="O7" s="489"/>
      <c r="P7" s="489"/>
      <c r="Q7" s="489"/>
      <c r="R7" s="482"/>
      <c r="S7" s="492"/>
      <c r="T7" s="476"/>
      <c r="U7" s="565" t="s">
        <v>229</v>
      </c>
      <c r="V7" s="495"/>
      <c r="W7" s="565" t="s">
        <v>230</v>
      </c>
      <c r="X7" s="495"/>
      <c r="Y7" s="565" t="s">
        <v>231</v>
      </c>
      <c r="Z7" s="489"/>
      <c r="AA7" s="486"/>
      <c r="AB7" s="486"/>
      <c r="AC7" s="551"/>
    </row>
    <row r="8" spans="1:29" s="119" customFormat="1" ht="18" customHeight="1">
      <c r="A8" s="559"/>
      <c r="B8" s="484"/>
      <c r="C8" s="474" t="s">
        <v>232</v>
      </c>
      <c r="D8" s="469"/>
      <c r="E8" s="474" t="s">
        <v>233</v>
      </c>
      <c r="F8" s="469"/>
      <c r="G8" s="474"/>
      <c r="H8" s="469"/>
      <c r="I8" s="474"/>
      <c r="J8" s="469"/>
      <c r="K8" s="474"/>
      <c r="L8" s="469"/>
      <c r="M8" s="474"/>
      <c r="N8" s="469"/>
      <c r="O8" s="121" t="s">
        <v>234</v>
      </c>
      <c r="P8" s="121" t="s">
        <v>234</v>
      </c>
      <c r="Q8" s="121" t="s">
        <v>234</v>
      </c>
      <c r="R8" s="201" t="s">
        <v>235</v>
      </c>
      <c r="S8" s="474" t="s">
        <v>236</v>
      </c>
      <c r="T8" s="469"/>
      <c r="U8" s="474"/>
      <c r="V8" s="469"/>
      <c r="W8" s="474"/>
      <c r="X8" s="469"/>
      <c r="Y8" s="474"/>
      <c r="Z8" s="141" t="s">
        <v>236</v>
      </c>
      <c r="AA8" s="474" t="s">
        <v>236</v>
      </c>
      <c r="AB8" s="469"/>
      <c r="AC8" s="121" t="s">
        <v>237</v>
      </c>
    </row>
    <row r="9" spans="1:29" s="119" customFormat="1" ht="18" customHeight="1">
      <c r="A9" s="572" t="s">
        <v>238</v>
      </c>
      <c r="B9" s="506"/>
      <c r="C9" s="573">
        <v>1179763</v>
      </c>
      <c r="D9" s="574"/>
      <c r="E9" s="371"/>
      <c r="F9" s="372">
        <v>480324</v>
      </c>
      <c r="G9" s="371"/>
      <c r="H9" s="373">
        <f>SUM(I9:N9)</f>
        <v>480321</v>
      </c>
      <c r="I9" s="371"/>
      <c r="J9" s="372">
        <v>365175</v>
      </c>
      <c r="K9" s="374"/>
      <c r="L9" s="372">
        <v>61937</v>
      </c>
      <c r="M9" s="374"/>
      <c r="N9" s="372">
        <v>53209</v>
      </c>
      <c r="O9" s="372">
        <v>3</v>
      </c>
      <c r="P9" s="372">
        <v>41312</v>
      </c>
      <c r="Q9" s="372">
        <v>19300</v>
      </c>
      <c r="R9" s="375">
        <v>12.13159574957818</v>
      </c>
      <c r="S9" s="574">
        <v>1177722</v>
      </c>
      <c r="T9" s="574"/>
      <c r="U9" s="371"/>
      <c r="V9" s="373">
        <f>SUM(X9:Y9)</f>
        <v>254678</v>
      </c>
      <c r="W9" s="371"/>
      <c r="X9" s="372">
        <v>254678</v>
      </c>
      <c r="Y9" s="373" t="s">
        <v>528</v>
      </c>
      <c r="Z9" s="372">
        <v>2045</v>
      </c>
      <c r="AA9" s="371"/>
      <c r="AB9" s="372">
        <v>1045166</v>
      </c>
      <c r="AC9" s="376">
        <v>88.7</v>
      </c>
    </row>
    <row r="10" spans="1:29" ht="18" customHeight="1">
      <c r="A10" s="575" t="s">
        <v>239</v>
      </c>
      <c r="B10" s="506"/>
      <c r="C10" s="576">
        <v>1180215</v>
      </c>
      <c r="D10" s="577"/>
      <c r="E10" s="371"/>
      <c r="F10" s="372">
        <v>484233</v>
      </c>
      <c r="G10" s="371"/>
      <c r="H10" s="373">
        <f>SUM(I10:N10)</f>
        <v>484230</v>
      </c>
      <c r="I10" s="374"/>
      <c r="J10" s="372">
        <v>346333</v>
      </c>
      <c r="K10" s="359"/>
      <c r="L10" s="372">
        <v>52633</v>
      </c>
      <c r="M10" s="359"/>
      <c r="N10" s="372">
        <v>85264</v>
      </c>
      <c r="O10" s="372">
        <v>3</v>
      </c>
      <c r="P10" s="372">
        <v>48351</v>
      </c>
      <c r="Q10" s="372">
        <v>19320</v>
      </c>
      <c r="R10" s="375">
        <v>13.438784629133155</v>
      </c>
      <c r="S10" s="577">
        <v>1179567</v>
      </c>
      <c r="T10" s="577"/>
      <c r="U10" s="371"/>
      <c r="V10" s="373">
        <f>SUM(X10:Y10)</f>
        <v>242595</v>
      </c>
      <c r="W10" s="371"/>
      <c r="X10" s="372">
        <v>242595</v>
      </c>
      <c r="Y10" s="373" t="s">
        <v>528</v>
      </c>
      <c r="Z10" s="372">
        <v>1658</v>
      </c>
      <c r="AA10" s="371"/>
      <c r="AB10" s="372">
        <v>1050808</v>
      </c>
      <c r="AC10" s="376">
        <v>89.1</v>
      </c>
    </row>
    <row r="11" spans="1:29" ht="18" customHeight="1">
      <c r="A11" s="581" t="s">
        <v>240</v>
      </c>
      <c r="B11" s="437"/>
      <c r="C11" s="576">
        <v>1179029</v>
      </c>
      <c r="D11" s="577"/>
      <c r="E11" s="359"/>
      <c r="F11" s="372">
        <v>487782</v>
      </c>
      <c r="G11" s="377"/>
      <c r="H11" s="373">
        <f>SUM(I11:N11)</f>
        <v>487780</v>
      </c>
      <c r="I11" s="359"/>
      <c r="J11" s="372">
        <v>289887</v>
      </c>
      <c r="K11" s="359"/>
      <c r="L11" s="372">
        <v>23553</v>
      </c>
      <c r="M11" s="359"/>
      <c r="N11" s="372">
        <v>174340</v>
      </c>
      <c r="O11" s="372">
        <v>2</v>
      </c>
      <c r="P11" s="372">
        <v>56689</v>
      </c>
      <c r="Q11" s="372">
        <v>18640</v>
      </c>
      <c r="R11" s="375">
        <v>14.9</v>
      </c>
      <c r="S11" s="577">
        <v>1177510</v>
      </c>
      <c r="T11" s="577"/>
      <c r="U11" s="359"/>
      <c r="V11" s="373">
        <f>SUM(X11:Y11)</f>
        <v>242595</v>
      </c>
      <c r="W11" s="359"/>
      <c r="X11" s="372">
        <v>242595</v>
      </c>
      <c r="Y11" s="373" t="s">
        <v>528</v>
      </c>
      <c r="Z11" s="372">
        <v>1519</v>
      </c>
      <c r="AA11" s="371"/>
      <c r="AB11" s="372">
        <v>1068969</v>
      </c>
      <c r="AC11" s="376">
        <v>90.66519992298747</v>
      </c>
    </row>
    <row r="12" spans="1:29" ht="18" customHeight="1">
      <c r="A12" s="578" t="s">
        <v>241</v>
      </c>
      <c r="B12" s="579"/>
      <c r="C12" s="576">
        <v>1176888</v>
      </c>
      <c r="D12" s="577"/>
      <c r="E12" s="359"/>
      <c r="F12" s="372">
        <v>476972</v>
      </c>
      <c r="G12" s="359"/>
      <c r="H12" s="373">
        <f>SUM(I12:N12)</f>
        <v>476971</v>
      </c>
      <c r="I12" s="359"/>
      <c r="J12" s="372">
        <v>284985</v>
      </c>
      <c r="K12" s="359"/>
      <c r="L12" s="372">
        <v>21858</v>
      </c>
      <c r="M12" s="359"/>
      <c r="N12" s="372">
        <v>170128</v>
      </c>
      <c r="O12" s="372">
        <v>1</v>
      </c>
      <c r="P12" s="372">
        <v>56602</v>
      </c>
      <c r="Q12" s="372">
        <v>18943</v>
      </c>
      <c r="R12" s="375">
        <v>15.2</v>
      </c>
      <c r="S12" s="577">
        <v>1175965</v>
      </c>
      <c r="T12" s="577"/>
      <c r="U12" s="359"/>
      <c r="V12" s="373">
        <f>SUM(X12:Y12)</f>
        <v>222528</v>
      </c>
      <c r="W12" s="359"/>
      <c r="X12" s="372">
        <v>222528</v>
      </c>
      <c r="Y12" s="373" t="s">
        <v>528</v>
      </c>
      <c r="Z12" s="372">
        <v>928</v>
      </c>
      <c r="AA12" s="371"/>
      <c r="AB12" s="372">
        <v>1067167</v>
      </c>
      <c r="AC12" s="376">
        <v>90.66519992298747</v>
      </c>
    </row>
    <row r="13" spans="1:29" ht="18" customHeight="1">
      <c r="A13" s="600" t="s">
        <v>532</v>
      </c>
      <c r="B13" s="601"/>
      <c r="C13" s="582">
        <f>SUM(D15:D33)</f>
        <v>1174000</v>
      </c>
      <c r="D13" s="583"/>
      <c r="E13" s="21"/>
      <c r="F13" s="25">
        <f>H13</f>
        <v>475347</v>
      </c>
      <c r="G13" s="21"/>
      <c r="H13" s="23">
        <f>SUM(I13:N13)</f>
        <v>475347</v>
      </c>
      <c r="I13" s="21"/>
      <c r="J13" s="25">
        <f>SUM(J15:J33)</f>
        <v>287694</v>
      </c>
      <c r="K13" s="21"/>
      <c r="L13" s="25">
        <f>SUM(L15:L33)</f>
        <v>16688</v>
      </c>
      <c r="M13" s="21"/>
      <c r="N13" s="25">
        <f>SUM(N15:N33)</f>
        <v>170965</v>
      </c>
      <c r="O13" s="23">
        <v>0</v>
      </c>
      <c r="P13" s="25">
        <f>SUM(P15:P33)</f>
        <v>55424</v>
      </c>
      <c r="Q13" s="25">
        <f>SUM(Q15:Q33)</f>
        <v>19813</v>
      </c>
      <c r="R13" s="49">
        <v>15.2</v>
      </c>
      <c r="S13" s="583">
        <f>SUM(T15:T33)</f>
        <v>1173785</v>
      </c>
      <c r="T13" s="583"/>
      <c r="U13" s="21"/>
      <c r="V13" s="25">
        <f>SUM(V15:V33)</f>
        <v>211786</v>
      </c>
      <c r="W13" s="21"/>
      <c r="X13" s="25">
        <f>V13</f>
        <v>211786</v>
      </c>
      <c r="Y13" s="23" t="s">
        <v>526</v>
      </c>
      <c r="Z13" s="25">
        <f>SUM(Z15:Z33)</f>
        <v>220</v>
      </c>
      <c r="AA13" s="394"/>
      <c r="AB13" s="25">
        <f>SUM(AB15:AB33)</f>
        <v>1086632</v>
      </c>
      <c r="AC13" s="395">
        <v>92.5</v>
      </c>
    </row>
    <row r="14" spans="1:29" ht="18" customHeight="1">
      <c r="A14" s="202"/>
      <c r="B14" s="115"/>
      <c r="C14" s="379"/>
      <c r="D14" s="380"/>
      <c r="E14" s="371"/>
      <c r="F14" s="380"/>
      <c r="G14" s="371"/>
      <c r="H14" s="380"/>
      <c r="I14" s="371"/>
      <c r="J14" s="380"/>
      <c r="K14" s="371"/>
      <c r="L14" s="380"/>
      <c r="M14" s="371"/>
      <c r="N14" s="380"/>
      <c r="O14" s="380"/>
      <c r="P14" s="380"/>
      <c r="Q14" s="380"/>
      <c r="R14" s="375"/>
      <c r="S14" s="371"/>
      <c r="T14" s="380"/>
      <c r="U14" s="371"/>
      <c r="V14" s="380"/>
      <c r="W14" s="371"/>
      <c r="X14" s="380"/>
      <c r="Y14" s="380"/>
      <c r="Z14" s="380"/>
      <c r="AA14" s="371"/>
      <c r="AB14" s="380"/>
      <c r="AC14" s="378"/>
    </row>
    <row r="15" spans="1:29" ht="18" customHeight="1">
      <c r="A15" s="580" t="s">
        <v>18</v>
      </c>
      <c r="B15" s="509"/>
      <c r="C15" s="381"/>
      <c r="D15" s="373">
        <v>441734</v>
      </c>
      <c r="E15" s="359"/>
      <c r="F15" s="373">
        <f aca="true" t="shared" si="0" ref="F15:F33">H15</f>
        <v>192243</v>
      </c>
      <c r="G15" s="359"/>
      <c r="H15" s="373">
        <f aca="true" t="shared" si="1" ref="H15:H33">SUM(I15:N15)</f>
        <v>192243</v>
      </c>
      <c r="I15" s="359"/>
      <c r="J15" s="373">
        <v>145363</v>
      </c>
      <c r="K15" s="359"/>
      <c r="L15" s="373">
        <v>3920</v>
      </c>
      <c r="M15" s="359"/>
      <c r="N15" s="373">
        <v>42960</v>
      </c>
      <c r="O15" s="373" t="s">
        <v>528</v>
      </c>
      <c r="P15" s="373">
        <v>19354</v>
      </c>
      <c r="Q15" s="373">
        <v>9683</v>
      </c>
      <c r="R15" s="375">
        <v>14.4</v>
      </c>
      <c r="S15" s="359"/>
      <c r="T15" s="373">
        <v>441734</v>
      </c>
      <c r="U15" s="359"/>
      <c r="V15" s="373">
        <f>SUM(X15:Y15)</f>
        <v>24727</v>
      </c>
      <c r="W15" s="359"/>
      <c r="X15" s="373">
        <v>24727</v>
      </c>
      <c r="Y15" s="373" t="s">
        <v>528</v>
      </c>
      <c r="Z15" s="373" t="s">
        <v>528</v>
      </c>
      <c r="AA15" s="371"/>
      <c r="AB15" s="373">
        <v>438135</v>
      </c>
      <c r="AC15" s="378">
        <v>99.2</v>
      </c>
    </row>
    <row r="16" spans="1:29" ht="18" customHeight="1">
      <c r="A16" s="580" t="s">
        <v>242</v>
      </c>
      <c r="B16" s="509"/>
      <c r="C16" s="381"/>
      <c r="D16" s="373">
        <v>62839</v>
      </c>
      <c r="E16" s="359"/>
      <c r="F16" s="373">
        <f t="shared" si="0"/>
        <v>25289</v>
      </c>
      <c r="G16" s="359"/>
      <c r="H16" s="373">
        <f t="shared" si="1"/>
        <v>25289</v>
      </c>
      <c r="I16" s="359"/>
      <c r="J16" s="373" t="s">
        <v>528</v>
      </c>
      <c r="K16" s="359"/>
      <c r="L16" s="373">
        <v>972</v>
      </c>
      <c r="M16" s="359"/>
      <c r="N16" s="373">
        <v>24317</v>
      </c>
      <c r="O16" s="373" t="s">
        <v>528</v>
      </c>
      <c r="P16" s="373">
        <v>4559</v>
      </c>
      <c r="Q16" s="373">
        <v>380</v>
      </c>
      <c r="R16" s="375">
        <v>19.2</v>
      </c>
      <c r="S16" s="359"/>
      <c r="T16" s="382">
        <v>62839</v>
      </c>
      <c r="U16" s="373"/>
      <c r="V16" s="373">
        <f aca="true" t="shared" si="2" ref="V16:V33">SUM(X16:Y16)</f>
        <v>29503</v>
      </c>
      <c r="W16" s="373"/>
      <c r="X16" s="382">
        <v>29503</v>
      </c>
      <c r="Y16" s="373" t="s">
        <v>528</v>
      </c>
      <c r="Z16" s="373" t="s">
        <v>528</v>
      </c>
      <c r="AA16" s="371"/>
      <c r="AB16" s="382">
        <v>52061</v>
      </c>
      <c r="AC16" s="383">
        <v>82.8</v>
      </c>
    </row>
    <row r="17" spans="1:29" ht="18" customHeight="1">
      <c r="A17" s="580" t="s">
        <v>243</v>
      </c>
      <c r="B17" s="509"/>
      <c r="C17" s="381"/>
      <c r="D17" s="373">
        <v>109832</v>
      </c>
      <c r="E17" s="359"/>
      <c r="F17" s="373">
        <f t="shared" si="0"/>
        <v>41160</v>
      </c>
      <c r="G17" s="359"/>
      <c r="H17" s="373">
        <f t="shared" si="1"/>
        <v>41160</v>
      </c>
      <c r="I17" s="359"/>
      <c r="J17" s="373">
        <v>33264</v>
      </c>
      <c r="K17" s="359"/>
      <c r="L17" s="373">
        <v>1923</v>
      </c>
      <c r="M17" s="359"/>
      <c r="N17" s="373">
        <v>5973</v>
      </c>
      <c r="O17" s="373" t="s">
        <v>528</v>
      </c>
      <c r="P17" s="373">
        <v>5973</v>
      </c>
      <c r="Q17" s="373">
        <v>1590</v>
      </c>
      <c r="R17" s="375">
        <v>17.7</v>
      </c>
      <c r="S17" s="359"/>
      <c r="T17" s="373">
        <v>109832</v>
      </c>
      <c r="U17" s="359"/>
      <c r="V17" s="373">
        <f t="shared" si="2"/>
        <v>32025</v>
      </c>
      <c r="W17" s="359"/>
      <c r="X17" s="373">
        <v>32025</v>
      </c>
      <c r="Y17" s="373" t="s">
        <v>528</v>
      </c>
      <c r="Z17" s="373" t="s">
        <v>528</v>
      </c>
      <c r="AA17" s="371"/>
      <c r="AB17" s="373">
        <v>104481</v>
      </c>
      <c r="AC17" s="384">
        <v>95.1</v>
      </c>
    </row>
    <row r="18" spans="1:29" ht="18" customHeight="1">
      <c r="A18" s="580" t="s">
        <v>244</v>
      </c>
      <c r="B18" s="509"/>
      <c r="C18" s="381"/>
      <c r="D18" s="382">
        <v>34939</v>
      </c>
      <c r="E18" s="359"/>
      <c r="F18" s="373">
        <f t="shared" si="0"/>
        <v>18040</v>
      </c>
      <c r="G18" s="359"/>
      <c r="H18" s="373">
        <f t="shared" si="1"/>
        <v>18040</v>
      </c>
      <c r="I18" s="359"/>
      <c r="J18" s="382">
        <v>13181</v>
      </c>
      <c r="K18" s="359"/>
      <c r="L18" s="382">
        <v>2890</v>
      </c>
      <c r="M18" s="359"/>
      <c r="N18" s="382">
        <v>1969</v>
      </c>
      <c r="O18" s="373" t="s">
        <v>528</v>
      </c>
      <c r="P18" s="382">
        <v>1969</v>
      </c>
      <c r="Q18" s="382">
        <v>55</v>
      </c>
      <c r="R18" s="385">
        <v>11.2</v>
      </c>
      <c r="S18" s="359"/>
      <c r="T18" s="382">
        <v>34939</v>
      </c>
      <c r="U18" s="359"/>
      <c r="V18" s="373">
        <f t="shared" si="2"/>
        <v>15944</v>
      </c>
      <c r="W18" s="359"/>
      <c r="X18" s="382">
        <v>15944</v>
      </c>
      <c r="Y18" s="373" t="s">
        <v>528</v>
      </c>
      <c r="Z18" s="373" t="s">
        <v>528</v>
      </c>
      <c r="AA18" s="371"/>
      <c r="AB18" s="382">
        <v>24706</v>
      </c>
      <c r="AC18" s="383">
        <v>70.7</v>
      </c>
    </row>
    <row r="19" spans="1:29" ht="18" customHeight="1">
      <c r="A19" s="580" t="s">
        <v>245</v>
      </c>
      <c r="B19" s="509"/>
      <c r="C19" s="381"/>
      <c r="D19" s="373">
        <v>19480</v>
      </c>
      <c r="E19" s="359"/>
      <c r="F19" s="373">
        <f t="shared" si="0"/>
        <v>5757</v>
      </c>
      <c r="G19" s="359"/>
      <c r="H19" s="373">
        <f t="shared" si="1"/>
        <v>5757</v>
      </c>
      <c r="I19" s="359"/>
      <c r="J19" s="373" t="s">
        <v>528</v>
      </c>
      <c r="K19" s="359"/>
      <c r="L19" s="373">
        <v>204</v>
      </c>
      <c r="M19" s="359"/>
      <c r="N19" s="373">
        <v>5553</v>
      </c>
      <c r="O19" s="373" t="s">
        <v>528</v>
      </c>
      <c r="P19" s="373">
        <v>1442</v>
      </c>
      <c r="Q19" s="373" t="s">
        <v>528</v>
      </c>
      <c r="R19" s="376">
        <v>25</v>
      </c>
      <c r="S19" s="359"/>
      <c r="T19" s="382">
        <v>19365</v>
      </c>
      <c r="U19" s="359"/>
      <c r="V19" s="373">
        <f t="shared" si="2"/>
        <v>6246</v>
      </c>
      <c r="W19" s="359"/>
      <c r="X19" s="382">
        <v>6246</v>
      </c>
      <c r="Y19" s="373" t="s">
        <v>528</v>
      </c>
      <c r="Z19" s="382">
        <v>115</v>
      </c>
      <c r="AA19" s="371"/>
      <c r="AB19" s="382">
        <v>13110</v>
      </c>
      <c r="AC19" s="383">
        <v>67.3</v>
      </c>
    </row>
    <row r="20" spans="1:29" ht="18" customHeight="1">
      <c r="A20" s="580" t="s">
        <v>246</v>
      </c>
      <c r="B20" s="509"/>
      <c r="C20" s="381"/>
      <c r="D20" s="373">
        <v>76576</v>
      </c>
      <c r="E20" s="359"/>
      <c r="F20" s="373">
        <f t="shared" si="0"/>
        <v>40463</v>
      </c>
      <c r="G20" s="359"/>
      <c r="H20" s="373">
        <f t="shared" si="1"/>
        <v>40463</v>
      </c>
      <c r="I20" s="359"/>
      <c r="J20" s="373">
        <v>30798</v>
      </c>
      <c r="K20" s="359"/>
      <c r="L20" s="373">
        <v>3218</v>
      </c>
      <c r="M20" s="359"/>
      <c r="N20" s="373">
        <v>6447</v>
      </c>
      <c r="O20" s="373" t="s">
        <v>528</v>
      </c>
      <c r="P20" s="373">
        <v>3107</v>
      </c>
      <c r="Q20" s="373">
        <v>1053</v>
      </c>
      <c r="R20" s="376">
        <v>10</v>
      </c>
      <c r="S20" s="359"/>
      <c r="T20" s="382">
        <v>76496</v>
      </c>
      <c r="U20" s="359"/>
      <c r="V20" s="373">
        <f t="shared" si="2"/>
        <v>21019</v>
      </c>
      <c r="W20" s="359"/>
      <c r="X20" s="382">
        <v>21019</v>
      </c>
      <c r="Y20" s="373" t="s">
        <v>528</v>
      </c>
      <c r="Z20" s="382">
        <v>80</v>
      </c>
      <c r="AA20" s="371"/>
      <c r="AB20" s="382">
        <v>61307</v>
      </c>
      <c r="AC20" s="383">
        <v>80.1</v>
      </c>
    </row>
    <row r="21" spans="1:29" ht="18" customHeight="1">
      <c r="A21" s="580" t="s">
        <v>248</v>
      </c>
      <c r="B21" s="509"/>
      <c r="C21" s="381"/>
      <c r="D21" s="382">
        <v>25210</v>
      </c>
      <c r="E21" s="359"/>
      <c r="F21" s="373">
        <f t="shared" si="0"/>
        <v>10272</v>
      </c>
      <c r="G21" s="359"/>
      <c r="H21" s="373">
        <f t="shared" si="1"/>
        <v>10272</v>
      </c>
      <c r="I21" s="359"/>
      <c r="J21" s="373" t="s">
        <v>528</v>
      </c>
      <c r="K21" s="359"/>
      <c r="L21" s="373" t="s">
        <v>528</v>
      </c>
      <c r="M21" s="359"/>
      <c r="N21" s="382">
        <v>10272</v>
      </c>
      <c r="O21" s="373" t="s">
        <v>528</v>
      </c>
      <c r="P21" s="382">
        <v>1152</v>
      </c>
      <c r="Q21" s="382">
        <v>808</v>
      </c>
      <c r="R21" s="385">
        <v>17.7</v>
      </c>
      <c r="S21" s="359"/>
      <c r="T21" s="382">
        <v>25210</v>
      </c>
      <c r="U21" s="359"/>
      <c r="V21" s="373">
        <f t="shared" si="2"/>
        <v>7190</v>
      </c>
      <c r="W21" s="359"/>
      <c r="X21" s="382">
        <v>7190</v>
      </c>
      <c r="Y21" s="373" t="s">
        <v>528</v>
      </c>
      <c r="Z21" s="373" t="s">
        <v>528</v>
      </c>
      <c r="AA21" s="371"/>
      <c r="AB21" s="382">
        <v>17414</v>
      </c>
      <c r="AC21" s="383">
        <v>69.1</v>
      </c>
    </row>
    <row r="22" spans="1:29" ht="18" customHeight="1">
      <c r="A22" s="580" t="s">
        <v>249</v>
      </c>
      <c r="B22" s="510"/>
      <c r="C22" s="381"/>
      <c r="D22" s="382">
        <v>35413</v>
      </c>
      <c r="E22" s="359"/>
      <c r="F22" s="373">
        <f t="shared" si="0"/>
        <v>10919</v>
      </c>
      <c r="G22" s="359"/>
      <c r="H22" s="373">
        <f t="shared" si="1"/>
        <v>10919</v>
      </c>
      <c r="I22" s="359"/>
      <c r="J22" s="373" t="s">
        <v>528</v>
      </c>
      <c r="K22" s="359"/>
      <c r="L22" s="382">
        <v>56</v>
      </c>
      <c r="M22" s="359"/>
      <c r="N22" s="382">
        <v>10863</v>
      </c>
      <c r="O22" s="373" t="s">
        <v>528</v>
      </c>
      <c r="P22" s="382">
        <v>787</v>
      </c>
      <c r="Q22" s="373" t="s">
        <v>528</v>
      </c>
      <c r="R22" s="385">
        <v>7.2</v>
      </c>
      <c r="S22" s="359"/>
      <c r="T22" s="373">
        <v>35413</v>
      </c>
      <c r="U22" s="359"/>
      <c r="V22" s="373">
        <f t="shared" si="2"/>
        <v>5968</v>
      </c>
      <c r="W22" s="359"/>
      <c r="X22" s="373">
        <v>5968</v>
      </c>
      <c r="Y22" s="373" t="s">
        <v>528</v>
      </c>
      <c r="Z22" s="373" t="s">
        <v>528</v>
      </c>
      <c r="AA22" s="371"/>
      <c r="AB22" s="373">
        <v>33288</v>
      </c>
      <c r="AC22" s="386">
        <v>94</v>
      </c>
    </row>
    <row r="23" spans="1:29" ht="18" customHeight="1">
      <c r="A23" s="580" t="s">
        <v>63</v>
      </c>
      <c r="B23" s="510"/>
      <c r="C23" s="381"/>
      <c r="D23" s="382">
        <v>112266</v>
      </c>
      <c r="E23" s="359"/>
      <c r="F23" s="373">
        <f t="shared" si="0"/>
        <v>43335</v>
      </c>
      <c r="G23" s="359"/>
      <c r="H23" s="373">
        <f t="shared" si="1"/>
        <v>43335</v>
      </c>
      <c r="I23" s="359"/>
      <c r="J23" s="382">
        <v>31505</v>
      </c>
      <c r="K23" s="359"/>
      <c r="L23" s="373" t="s">
        <v>528</v>
      </c>
      <c r="M23" s="359"/>
      <c r="N23" s="382">
        <v>11830</v>
      </c>
      <c r="O23" s="373" t="s">
        <v>528</v>
      </c>
      <c r="P23" s="382">
        <v>6117</v>
      </c>
      <c r="Q23" s="382">
        <v>1630</v>
      </c>
      <c r="R23" s="385">
        <v>17.2</v>
      </c>
      <c r="S23" s="359"/>
      <c r="T23" s="373">
        <v>112266</v>
      </c>
      <c r="U23" s="359"/>
      <c r="V23" s="373">
        <f t="shared" si="2"/>
        <v>15313</v>
      </c>
      <c r="W23" s="359"/>
      <c r="X23" s="373">
        <v>15313</v>
      </c>
      <c r="Y23" s="373" t="s">
        <v>528</v>
      </c>
      <c r="Z23" s="373" t="s">
        <v>528</v>
      </c>
      <c r="AA23" s="371"/>
      <c r="AB23" s="373">
        <v>108849</v>
      </c>
      <c r="AC23" s="386">
        <v>97</v>
      </c>
    </row>
    <row r="24" spans="1:29" ht="18" customHeight="1">
      <c r="A24" s="580" t="s">
        <v>64</v>
      </c>
      <c r="B24" s="510"/>
      <c r="C24" s="381"/>
      <c r="D24" s="373">
        <v>47520</v>
      </c>
      <c r="E24" s="359"/>
      <c r="F24" s="373">
        <f t="shared" si="0"/>
        <v>14578</v>
      </c>
      <c r="G24" s="359"/>
      <c r="H24" s="373">
        <f t="shared" si="1"/>
        <v>14578</v>
      </c>
      <c r="I24" s="359"/>
      <c r="J24" s="373">
        <v>10136</v>
      </c>
      <c r="K24" s="359"/>
      <c r="L24" s="373">
        <v>238</v>
      </c>
      <c r="M24" s="359"/>
      <c r="N24" s="373">
        <v>4204</v>
      </c>
      <c r="O24" s="373" t="s">
        <v>528</v>
      </c>
      <c r="P24" s="373">
        <v>1212</v>
      </c>
      <c r="Q24" s="373">
        <v>888</v>
      </c>
      <c r="R24" s="376">
        <f>SUM(P24:Q24)/SUM(H24,Q24)*100</f>
        <v>13.578171472908314</v>
      </c>
      <c r="S24" s="359"/>
      <c r="T24" s="382">
        <v>47520</v>
      </c>
      <c r="U24" s="359"/>
      <c r="V24" s="373">
        <f t="shared" si="2"/>
        <v>7206</v>
      </c>
      <c r="W24" s="359"/>
      <c r="X24" s="382">
        <v>7206</v>
      </c>
      <c r="Y24" s="373" t="s">
        <v>528</v>
      </c>
      <c r="Z24" s="373" t="s">
        <v>528</v>
      </c>
      <c r="AA24" s="371"/>
      <c r="AB24" s="382">
        <v>45750</v>
      </c>
      <c r="AC24" s="383">
        <v>96.3</v>
      </c>
    </row>
    <row r="25" spans="1:29" ht="18" customHeight="1">
      <c r="A25" s="580" t="s">
        <v>250</v>
      </c>
      <c r="B25" s="510"/>
      <c r="C25" s="381"/>
      <c r="D25" s="373">
        <v>5660</v>
      </c>
      <c r="E25" s="359"/>
      <c r="F25" s="373">
        <f t="shared" si="0"/>
        <v>1942</v>
      </c>
      <c r="G25" s="359"/>
      <c r="H25" s="373">
        <f t="shared" si="1"/>
        <v>1942</v>
      </c>
      <c r="I25" s="359"/>
      <c r="J25" s="373">
        <v>1504</v>
      </c>
      <c r="K25" s="359"/>
      <c r="L25" s="382">
        <v>36</v>
      </c>
      <c r="M25" s="359"/>
      <c r="N25" s="373">
        <v>402</v>
      </c>
      <c r="O25" s="373" t="s">
        <v>528</v>
      </c>
      <c r="P25" s="373">
        <v>120</v>
      </c>
      <c r="Q25" s="373">
        <v>157</v>
      </c>
      <c r="R25" s="376">
        <f>SUM(P25:Q25)/SUM(H25,Q25)*100</f>
        <v>13.196760362077178</v>
      </c>
      <c r="S25" s="359"/>
      <c r="T25" s="382">
        <v>5660</v>
      </c>
      <c r="U25" s="359"/>
      <c r="V25" s="373">
        <f t="shared" si="2"/>
        <v>1171</v>
      </c>
      <c r="W25" s="359"/>
      <c r="X25" s="382">
        <v>1171</v>
      </c>
      <c r="Y25" s="373" t="s">
        <v>528</v>
      </c>
      <c r="Z25" s="373" t="s">
        <v>528</v>
      </c>
      <c r="AA25" s="371"/>
      <c r="AB25" s="382">
        <v>5660</v>
      </c>
      <c r="AC25" s="383">
        <v>100</v>
      </c>
    </row>
    <row r="26" spans="1:29" ht="18" customHeight="1">
      <c r="A26" s="580" t="s">
        <v>251</v>
      </c>
      <c r="B26" s="510"/>
      <c r="C26" s="381"/>
      <c r="D26" s="382">
        <v>43175</v>
      </c>
      <c r="E26" s="359"/>
      <c r="F26" s="373">
        <f t="shared" si="0"/>
        <v>20358</v>
      </c>
      <c r="G26" s="359"/>
      <c r="H26" s="373">
        <f t="shared" si="1"/>
        <v>20358</v>
      </c>
      <c r="I26" s="359"/>
      <c r="J26" s="382">
        <v>16562</v>
      </c>
      <c r="K26" s="359"/>
      <c r="L26" s="373" t="s">
        <v>528</v>
      </c>
      <c r="M26" s="359"/>
      <c r="N26" s="382">
        <v>3796</v>
      </c>
      <c r="O26" s="373" t="s">
        <v>528</v>
      </c>
      <c r="P26" s="382">
        <v>1746</v>
      </c>
      <c r="Q26" s="382">
        <v>1085</v>
      </c>
      <c r="R26" s="385">
        <v>13.2</v>
      </c>
      <c r="S26" s="359"/>
      <c r="T26" s="373">
        <v>43175</v>
      </c>
      <c r="U26" s="359"/>
      <c r="V26" s="373">
        <f t="shared" si="2"/>
        <v>8428</v>
      </c>
      <c r="W26" s="359"/>
      <c r="X26" s="373">
        <v>8428</v>
      </c>
      <c r="Y26" s="373" t="s">
        <v>528</v>
      </c>
      <c r="Z26" s="373" t="s">
        <v>528</v>
      </c>
      <c r="AA26" s="371"/>
      <c r="AB26" s="373">
        <v>42010</v>
      </c>
      <c r="AC26" s="384">
        <v>97.3</v>
      </c>
    </row>
    <row r="27" spans="1:29" ht="18" customHeight="1">
      <c r="A27" s="580" t="s">
        <v>252</v>
      </c>
      <c r="B27" s="510"/>
      <c r="C27" s="381"/>
      <c r="D27" s="373">
        <v>36483</v>
      </c>
      <c r="E27" s="359"/>
      <c r="F27" s="373">
        <f t="shared" si="0"/>
        <v>10637</v>
      </c>
      <c r="G27" s="359"/>
      <c r="H27" s="373">
        <f t="shared" si="1"/>
        <v>10637</v>
      </c>
      <c r="I27" s="359"/>
      <c r="J27" s="373" t="s">
        <v>528</v>
      </c>
      <c r="K27" s="359"/>
      <c r="L27" s="373">
        <v>60</v>
      </c>
      <c r="M27" s="359"/>
      <c r="N27" s="373">
        <v>10577</v>
      </c>
      <c r="O27" s="373" t="s">
        <v>528</v>
      </c>
      <c r="P27" s="373">
        <v>826</v>
      </c>
      <c r="Q27" s="373">
        <v>1207</v>
      </c>
      <c r="R27" s="376">
        <f aca="true" t="shared" si="3" ref="R27:R32">SUM(P27:Q27)/SUM(H27,Q27)*100</f>
        <v>17.164809186085783</v>
      </c>
      <c r="S27" s="359"/>
      <c r="T27" s="373">
        <v>36483</v>
      </c>
      <c r="U27" s="359"/>
      <c r="V27" s="373">
        <f t="shared" si="2"/>
        <v>5741</v>
      </c>
      <c r="W27" s="359"/>
      <c r="X27" s="373">
        <v>5741</v>
      </c>
      <c r="Y27" s="373" t="s">
        <v>528</v>
      </c>
      <c r="Z27" s="373" t="s">
        <v>528</v>
      </c>
      <c r="AA27" s="371"/>
      <c r="AB27" s="373">
        <v>36483</v>
      </c>
      <c r="AC27" s="384">
        <v>100</v>
      </c>
    </row>
    <row r="28" spans="1:29" ht="18" customHeight="1">
      <c r="A28" s="580" t="s">
        <v>253</v>
      </c>
      <c r="B28" s="510"/>
      <c r="C28" s="381"/>
      <c r="D28" s="373">
        <v>26963</v>
      </c>
      <c r="E28" s="359"/>
      <c r="F28" s="373">
        <f t="shared" si="0"/>
        <v>8052</v>
      </c>
      <c r="G28" s="359"/>
      <c r="H28" s="373">
        <f t="shared" si="1"/>
        <v>8052</v>
      </c>
      <c r="I28" s="359"/>
      <c r="J28" s="373" t="s">
        <v>528</v>
      </c>
      <c r="K28" s="359"/>
      <c r="L28" s="373">
        <v>47</v>
      </c>
      <c r="M28" s="359"/>
      <c r="N28" s="373">
        <v>8005</v>
      </c>
      <c r="O28" s="373" t="s">
        <v>528</v>
      </c>
      <c r="P28" s="373">
        <v>591</v>
      </c>
      <c r="Q28" s="373">
        <v>757</v>
      </c>
      <c r="R28" s="376">
        <f t="shared" si="3"/>
        <v>15.302531501873084</v>
      </c>
      <c r="S28" s="359"/>
      <c r="T28" s="373">
        <v>26963</v>
      </c>
      <c r="U28" s="359"/>
      <c r="V28" s="373">
        <f t="shared" si="2"/>
        <v>1393</v>
      </c>
      <c r="W28" s="359"/>
      <c r="X28" s="373">
        <v>1393</v>
      </c>
      <c r="Y28" s="373" t="s">
        <v>528</v>
      </c>
      <c r="Z28" s="373" t="s">
        <v>528</v>
      </c>
      <c r="AA28" s="371"/>
      <c r="AB28" s="373">
        <v>26613</v>
      </c>
      <c r="AC28" s="384">
        <v>98.7</v>
      </c>
    </row>
    <row r="29" spans="1:29" ht="18" customHeight="1">
      <c r="A29" s="580" t="s">
        <v>254</v>
      </c>
      <c r="B29" s="510"/>
      <c r="C29" s="381"/>
      <c r="D29" s="373">
        <v>25314</v>
      </c>
      <c r="E29" s="359"/>
      <c r="F29" s="373">
        <f t="shared" si="0"/>
        <v>8137</v>
      </c>
      <c r="G29" s="359"/>
      <c r="H29" s="373">
        <f t="shared" si="1"/>
        <v>8137</v>
      </c>
      <c r="I29" s="359"/>
      <c r="J29" s="373" t="s">
        <v>528</v>
      </c>
      <c r="K29" s="359"/>
      <c r="L29" s="373">
        <v>538</v>
      </c>
      <c r="M29" s="359"/>
      <c r="N29" s="373">
        <v>7599</v>
      </c>
      <c r="O29" s="373" t="s">
        <v>528</v>
      </c>
      <c r="P29" s="373">
        <v>1521</v>
      </c>
      <c r="Q29" s="382">
        <v>482</v>
      </c>
      <c r="R29" s="376">
        <f t="shared" si="3"/>
        <v>23.23935491356306</v>
      </c>
      <c r="S29" s="359"/>
      <c r="T29" s="373">
        <v>25314</v>
      </c>
      <c r="U29" s="359"/>
      <c r="V29" s="373">
        <f t="shared" si="2"/>
        <v>11077</v>
      </c>
      <c r="W29" s="359"/>
      <c r="X29" s="373">
        <v>11077</v>
      </c>
      <c r="Y29" s="373" t="s">
        <v>528</v>
      </c>
      <c r="Z29" s="373" t="s">
        <v>528</v>
      </c>
      <c r="AA29" s="371"/>
      <c r="AB29" s="373">
        <v>18199</v>
      </c>
      <c r="AC29" s="384">
        <v>71.9</v>
      </c>
    </row>
    <row r="30" spans="1:29" ht="18" customHeight="1">
      <c r="A30" s="580" t="s">
        <v>255</v>
      </c>
      <c r="B30" s="510"/>
      <c r="C30" s="381"/>
      <c r="D30" s="373">
        <v>15915</v>
      </c>
      <c r="E30" s="359"/>
      <c r="F30" s="373">
        <f t="shared" si="0"/>
        <v>4977</v>
      </c>
      <c r="G30" s="359"/>
      <c r="H30" s="373">
        <f t="shared" si="1"/>
        <v>4977</v>
      </c>
      <c r="I30" s="359"/>
      <c r="J30" s="373" t="s">
        <v>528</v>
      </c>
      <c r="K30" s="359"/>
      <c r="L30" s="373" t="s">
        <v>528</v>
      </c>
      <c r="M30" s="359"/>
      <c r="N30" s="373">
        <v>4977</v>
      </c>
      <c r="O30" s="382">
        <v>0</v>
      </c>
      <c r="P30" s="373">
        <v>927</v>
      </c>
      <c r="Q30" s="373" t="s">
        <v>528</v>
      </c>
      <c r="R30" s="376">
        <f t="shared" si="3"/>
        <v>18.625678119349008</v>
      </c>
      <c r="S30" s="359"/>
      <c r="T30" s="373">
        <v>15915</v>
      </c>
      <c r="U30" s="359"/>
      <c r="V30" s="373">
        <f t="shared" si="2"/>
        <v>3202</v>
      </c>
      <c r="W30" s="359"/>
      <c r="X30" s="373">
        <v>3202</v>
      </c>
      <c r="Y30" s="373" t="s">
        <v>528</v>
      </c>
      <c r="Z30" s="382">
        <v>5</v>
      </c>
      <c r="AA30" s="371"/>
      <c r="AB30" s="373">
        <v>14629</v>
      </c>
      <c r="AC30" s="384">
        <v>91.9</v>
      </c>
    </row>
    <row r="31" spans="1:29" ht="18" customHeight="1">
      <c r="A31" s="580" t="s">
        <v>256</v>
      </c>
      <c r="B31" s="510"/>
      <c r="C31" s="381"/>
      <c r="D31" s="382">
        <v>20121</v>
      </c>
      <c r="E31" s="359"/>
      <c r="F31" s="373">
        <f t="shared" si="0"/>
        <v>5809</v>
      </c>
      <c r="G31" s="359"/>
      <c r="H31" s="373">
        <f t="shared" si="1"/>
        <v>5809</v>
      </c>
      <c r="I31" s="359"/>
      <c r="J31" s="373" t="s">
        <v>528</v>
      </c>
      <c r="K31" s="359"/>
      <c r="L31" s="382">
        <v>373</v>
      </c>
      <c r="M31" s="359"/>
      <c r="N31" s="382">
        <v>5436</v>
      </c>
      <c r="O31" s="373" t="s">
        <v>528</v>
      </c>
      <c r="P31" s="382">
        <v>1544</v>
      </c>
      <c r="Q31" s="382">
        <v>38</v>
      </c>
      <c r="R31" s="385">
        <f t="shared" si="3"/>
        <v>27.056610227467075</v>
      </c>
      <c r="S31" s="359"/>
      <c r="T31" s="373">
        <v>20121</v>
      </c>
      <c r="U31" s="359"/>
      <c r="V31" s="373">
        <f t="shared" si="2"/>
        <v>4335</v>
      </c>
      <c r="W31" s="359"/>
      <c r="X31" s="373">
        <v>4335</v>
      </c>
      <c r="Y31" s="373" t="s">
        <v>528</v>
      </c>
      <c r="Z31" s="373" t="s">
        <v>528</v>
      </c>
      <c r="AA31" s="371"/>
      <c r="AB31" s="373">
        <v>17900</v>
      </c>
      <c r="AC31" s="384">
        <v>89</v>
      </c>
    </row>
    <row r="32" spans="1:29" ht="18" customHeight="1">
      <c r="A32" s="580" t="s">
        <v>257</v>
      </c>
      <c r="B32" s="510"/>
      <c r="C32" s="381"/>
      <c r="D32" s="373">
        <v>11073</v>
      </c>
      <c r="E32" s="359"/>
      <c r="F32" s="373">
        <f t="shared" si="0"/>
        <v>4583</v>
      </c>
      <c r="G32" s="359"/>
      <c r="H32" s="373">
        <f t="shared" si="1"/>
        <v>4583</v>
      </c>
      <c r="I32" s="359"/>
      <c r="J32" s="382">
        <v>3559</v>
      </c>
      <c r="K32" s="359"/>
      <c r="L32" s="382">
        <v>152</v>
      </c>
      <c r="M32" s="359"/>
      <c r="N32" s="373">
        <v>872</v>
      </c>
      <c r="O32" s="373" t="s">
        <v>528</v>
      </c>
      <c r="P32" s="373">
        <v>872</v>
      </c>
      <c r="Q32" s="373" t="s">
        <v>528</v>
      </c>
      <c r="R32" s="376">
        <f t="shared" si="3"/>
        <v>19.026838315513857</v>
      </c>
      <c r="S32" s="359"/>
      <c r="T32" s="382">
        <v>11073</v>
      </c>
      <c r="U32" s="359"/>
      <c r="V32" s="373">
        <f t="shared" si="2"/>
        <v>3016</v>
      </c>
      <c r="W32" s="359"/>
      <c r="X32" s="382">
        <v>3016</v>
      </c>
      <c r="Y32" s="373" t="s">
        <v>528</v>
      </c>
      <c r="Z32" s="373" t="s">
        <v>528</v>
      </c>
      <c r="AA32" s="371"/>
      <c r="AB32" s="382">
        <v>10420</v>
      </c>
      <c r="AC32" s="383">
        <v>94.1</v>
      </c>
    </row>
    <row r="33" spans="1:29" ht="18" customHeight="1">
      <c r="A33" s="584" t="s">
        <v>66</v>
      </c>
      <c r="B33" s="585"/>
      <c r="C33" s="387"/>
      <c r="D33" s="388">
        <v>23487</v>
      </c>
      <c r="E33" s="389"/>
      <c r="F33" s="388">
        <f t="shared" si="0"/>
        <v>8796</v>
      </c>
      <c r="G33" s="389"/>
      <c r="H33" s="388">
        <f t="shared" si="1"/>
        <v>8796</v>
      </c>
      <c r="I33" s="389"/>
      <c r="J33" s="390">
        <v>1822</v>
      </c>
      <c r="K33" s="389"/>
      <c r="L33" s="390">
        <v>2061</v>
      </c>
      <c r="M33" s="389"/>
      <c r="N33" s="388">
        <v>4913</v>
      </c>
      <c r="O33" s="388" t="s">
        <v>528</v>
      </c>
      <c r="P33" s="388">
        <v>1605</v>
      </c>
      <c r="Q33" s="388" t="s">
        <v>528</v>
      </c>
      <c r="R33" s="391">
        <v>18.2</v>
      </c>
      <c r="S33" s="389"/>
      <c r="T33" s="390">
        <v>23467</v>
      </c>
      <c r="U33" s="389"/>
      <c r="V33" s="388">
        <f t="shared" si="2"/>
        <v>8282</v>
      </c>
      <c r="W33" s="389"/>
      <c r="X33" s="390">
        <v>8282</v>
      </c>
      <c r="Y33" s="388" t="s">
        <v>528</v>
      </c>
      <c r="Z33" s="390">
        <v>20</v>
      </c>
      <c r="AA33" s="392"/>
      <c r="AB33" s="390">
        <v>15617</v>
      </c>
      <c r="AC33" s="393">
        <v>64.6</v>
      </c>
    </row>
    <row r="34" spans="1:29" ht="18" customHeight="1">
      <c r="A34" s="113" t="s">
        <v>462</v>
      </c>
      <c r="B34" s="48"/>
      <c r="C34" s="21"/>
      <c r="D34" s="23"/>
      <c r="E34" s="21"/>
      <c r="F34" s="23"/>
      <c r="G34" s="21"/>
      <c r="H34" s="23"/>
      <c r="I34" s="21"/>
      <c r="J34" s="23"/>
      <c r="K34" s="21"/>
      <c r="L34" s="23"/>
      <c r="M34" s="21"/>
      <c r="N34" s="23"/>
      <c r="O34" s="23"/>
      <c r="P34" s="23"/>
      <c r="Q34" s="23"/>
      <c r="R34" s="49"/>
      <c r="S34" s="21"/>
      <c r="T34" s="23"/>
      <c r="U34" s="21"/>
      <c r="V34" s="23"/>
      <c r="W34" s="21"/>
      <c r="X34" s="23"/>
      <c r="Y34" s="23"/>
      <c r="Z34" s="23"/>
      <c r="AA34" s="47"/>
      <c r="AB34" s="23"/>
      <c r="AC34" s="50"/>
    </row>
    <row r="35" spans="1:29" ht="18" customHeight="1">
      <c r="A35" s="113" t="s">
        <v>463</v>
      </c>
      <c r="B35" s="113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1:29" ht="18" customHeight="1">
      <c r="A36" s="113" t="s">
        <v>464</v>
      </c>
      <c r="B36" s="11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60"/>
      <c r="P36" s="160"/>
      <c r="Q36" s="100"/>
      <c r="R36" s="100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1:29" ht="15" customHeight="1">
      <c r="A37" s="113"/>
      <c r="B37" s="113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1:29" ht="15" customHeight="1">
      <c r="A38" s="113"/>
      <c r="B38" s="113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60"/>
      <c r="P38" s="160"/>
      <c r="Q38" s="100"/>
      <c r="R38" s="100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2:29" ht="18" customHeight="1">
      <c r="B39" s="113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:29" ht="18" customHeight="1">
      <c r="A40" s="113"/>
      <c r="B40" s="113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1:29" ht="18" customHeight="1">
      <c r="A41" s="113"/>
      <c r="B41" s="113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1:29" ht="18" customHeight="1">
      <c r="A42" s="113"/>
      <c r="B42" s="113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1:29" s="119" customFormat="1" ht="19.5" customHeight="1">
      <c r="A43" s="433" t="s">
        <v>465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547"/>
      <c r="P43" s="4"/>
      <c r="Q43" s="34"/>
      <c r="R43" s="433" t="s">
        <v>466</v>
      </c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</row>
    <row r="44" spans="3:27" s="119" customFormat="1" ht="18" customHeight="1" thickBot="1"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S44" s="137"/>
      <c r="T44" s="137"/>
      <c r="U44" s="137"/>
      <c r="V44" s="137"/>
      <c r="W44" s="137"/>
      <c r="X44" s="137"/>
      <c r="Y44" s="137"/>
      <c r="Z44" s="137"/>
      <c r="AA44" s="203" t="s">
        <v>209</v>
      </c>
    </row>
    <row r="45" spans="1:27" s="119" customFormat="1" ht="18" customHeight="1">
      <c r="A45" s="467" t="s">
        <v>467</v>
      </c>
      <c r="B45" s="473" t="s">
        <v>210</v>
      </c>
      <c r="C45" s="471"/>
      <c r="D45" s="471"/>
      <c r="E45" s="471"/>
      <c r="F45" s="471"/>
      <c r="G45" s="522"/>
      <c r="H45" s="473" t="s">
        <v>211</v>
      </c>
      <c r="I45" s="471"/>
      <c r="J45" s="471"/>
      <c r="K45" s="471"/>
      <c r="L45" s="471"/>
      <c r="M45" s="471"/>
      <c r="N45" s="140"/>
      <c r="O45" s="140"/>
      <c r="P45" s="140"/>
      <c r="Q45" s="204"/>
      <c r="R45" s="470" t="s">
        <v>258</v>
      </c>
      <c r="S45" s="467"/>
      <c r="T45" s="473" t="s">
        <v>468</v>
      </c>
      <c r="U45" s="467"/>
      <c r="V45" s="473" t="s">
        <v>469</v>
      </c>
      <c r="W45" s="467"/>
      <c r="X45" s="473" t="s">
        <v>470</v>
      </c>
      <c r="Y45" s="467"/>
      <c r="Z45" s="473" t="s">
        <v>471</v>
      </c>
      <c r="AA45" s="470"/>
    </row>
    <row r="46" spans="1:27" s="119" customFormat="1" ht="18" customHeight="1">
      <c r="A46" s="468"/>
      <c r="B46" s="474"/>
      <c r="C46" s="472"/>
      <c r="D46" s="472"/>
      <c r="E46" s="472"/>
      <c r="F46" s="472"/>
      <c r="G46" s="469"/>
      <c r="H46" s="474"/>
      <c r="I46" s="472"/>
      <c r="J46" s="472"/>
      <c r="K46" s="472"/>
      <c r="L46" s="472"/>
      <c r="M46" s="472"/>
      <c r="N46" s="140"/>
      <c r="O46" s="140"/>
      <c r="P46" s="140"/>
      <c r="Q46" s="204"/>
      <c r="R46" s="586"/>
      <c r="S46" s="506"/>
      <c r="T46" s="590"/>
      <c r="U46" s="588"/>
      <c r="V46" s="590"/>
      <c r="W46" s="588"/>
      <c r="X46" s="590"/>
      <c r="Y46" s="588"/>
      <c r="Z46" s="590"/>
      <c r="AA46" s="587"/>
    </row>
    <row r="47" spans="1:27" s="119" customFormat="1" ht="18" customHeight="1">
      <c r="A47" s="468"/>
      <c r="B47" s="526" t="s">
        <v>259</v>
      </c>
      <c r="C47" s="526" t="s">
        <v>260</v>
      </c>
      <c r="D47" s="526" t="s">
        <v>261</v>
      </c>
      <c r="E47" s="526" t="s">
        <v>262</v>
      </c>
      <c r="F47" s="526" t="s">
        <v>263</v>
      </c>
      <c r="G47" s="526" t="s">
        <v>264</v>
      </c>
      <c r="H47" s="526" t="s">
        <v>259</v>
      </c>
      <c r="I47" s="526" t="s">
        <v>260</v>
      </c>
      <c r="J47" s="526" t="s">
        <v>261</v>
      </c>
      <c r="K47" s="526" t="s">
        <v>262</v>
      </c>
      <c r="L47" s="526" t="s">
        <v>263</v>
      </c>
      <c r="M47" s="564" t="s">
        <v>264</v>
      </c>
      <c r="O47" s="194"/>
      <c r="P47" s="194"/>
      <c r="Q47" s="204"/>
      <c r="R47" s="586"/>
      <c r="S47" s="506"/>
      <c r="T47" s="542" t="s">
        <v>212</v>
      </c>
      <c r="U47" s="542" t="s">
        <v>213</v>
      </c>
      <c r="V47" s="542" t="s">
        <v>212</v>
      </c>
      <c r="W47" s="542" t="s">
        <v>213</v>
      </c>
      <c r="X47" s="542" t="s">
        <v>212</v>
      </c>
      <c r="Y47" s="542" t="s">
        <v>213</v>
      </c>
      <c r="Z47" s="542" t="s">
        <v>212</v>
      </c>
      <c r="AA47" s="565" t="s">
        <v>213</v>
      </c>
    </row>
    <row r="48" spans="1:27" s="119" customFormat="1" ht="18" customHeight="1">
      <c r="A48" s="469"/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3"/>
      <c r="O48" s="194"/>
      <c r="P48" s="194"/>
      <c r="Q48" s="204"/>
      <c r="R48" s="587"/>
      <c r="S48" s="588"/>
      <c r="T48" s="589"/>
      <c r="U48" s="589"/>
      <c r="V48" s="589"/>
      <c r="W48" s="589"/>
      <c r="X48" s="589"/>
      <c r="Y48" s="589"/>
      <c r="Z48" s="589"/>
      <c r="AA48" s="590"/>
    </row>
    <row r="49" spans="1:27" s="119" customFormat="1" ht="18" customHeight="1">
      <c r="A49" s="142" t="s">
        <v>472</v>
      </c>
      <c r="B49" s="206">
        <v>0.004</v>
      </c>
      <c r="C49" s="207">
        <v>0.004</v>
      </c>
      <c r="D49" s="207">
        <v>0.004</v>
      </c>
      <c r="E49" s="207">
        <v>0.004</v>
      </c>
      <c r="F49" s="207">
        <v>0.004</v>
      </c>
      <c r="G49" s="207">
        <v>0.003</v>
      </c>
      <c r="H49" s="207">
        <v>0.011</v>
      </c>
      <c r="I49" s="207">
        <v>0.009</v>
      </c>
      <c r="J49" s="207">
        <v>0.015</v>
      </c>
      <c r="K49" s="207">
        <v>0.014</v>
      </c>
      <c r="L49" s="207">
        <v>0.006</v>
      </c>
      <c r="M49" s="207">
        <v>0.014</v>
      </c>
      <c r="O49" s="207"/>
      <c r="P49" s="207"/>
      <c r="Q49" s="204"/>
      <c r="R49" s="494" t="s">
        <v>473</v>
      </c>
      <c r="S49" s="495"/>
      <c r="T49" s="339">
        <f>SUM(V49,X49,Z49,T60,V60,X60,Z60,AB60)</f>
        <v>1016</v>
      </c>
      <c r="U49" s="404">
        <v>100</v>
      </c>
      <c r="V49" s="405">
        <v>196</v>
      </c>
      <c r="W49" s="404">
        <f>V49/$T49*100</f>
        <v>19.291338582677163</v>
      </c>
      <c r="X49" s="405">
        <v>126</v>
      </c>
      <c r="Y49" s="404">
        <f>X49/$T49*100</f>
        <v>12.401574803149607</v>
      </c>
      <c r="Z49" s="358" t="s">
        <v>528</v>
      </c>
      <c r="AA49" s="406" t="s">
        <v>528</v>
      </c>
    </row>
    <row r="50" spans="1:27" s="119" customFormat="1" ht="18" customHeight="1">
      <c r="A50" s="147" t="s">
        <v>474</v>
      </c>
      <c r="B50" s="207">
        <v>0.004</v>
      </c>
      <c r="C50" s="207">
        <v>0.004</v>
      </c>
      <c r="D50" s="207">
        <v>0.004</v>
      </c>
      <c r="E50" s="207">
        <v>0.004</v>
      </c>
      <c r="F50" s="207">
        <v>0.004</v>
      </c>
      <c r="G50" s="207">
        <v>0.004</v>
      </c>
      <c r="H50" s="207">
        <v>0.01</v>
      </c>
      <c r="I50" s="207">
        <v>0.008</v>
      </c>
      <c r="J50" s="207">
        <v>0.013</v>
      </c>
      <c r="K50" s="207">
        <v>0.014</v>
      </c>
      <c r="L50" s="207">
        <v>0.007</v>
      </c>
      <c r="M50" s="207">
        <v>0.015</v>
      </c>
      <c r="O50" s="207"/>
      <c r="P50" s="207"/>
      <c r="Q50" s="204"/>
      <c r="R50" s="504" t="s">
        <v>475</v>
      </c>
      <c r="S50" s="505"/>
      <c r="T50" s="339">
        <f>SUM(V50,X50,Z50,T61,V61,X61,Z61,AB61)</f>
        <v>1152</v>
      </c>
      <c r="U50" s="404">
        <v>100</v>
      </c>
      <c r="V50" s="405">
        <v>252</v>
      </c>
      <c r="W50" s="404">
        <f>V50/T50*100</f>
        <v>21.875</v>
      </c>
      <c r="X50" s="405">
        <v>149</v>
      </c>
      <c r="Y50" s="404">
        <f>X50/$T50*100</f>
        <v>12.934027777777779</v>
      </c>
      <c r="Z50" s="358">
        <v>1</v>
      </c>
      <c r="AA50" s="404">
        <f>Z50/$T50*100</f>
        <v>0.08680555555555555</v>
      </c>
    </row>
    <row r="51" spans="1:27" s="119" customFormat="1" ht="18" customHeight="1">
      <c r="A51" s="147" t="s">
        <v>476</v>
      </c>
      <c r="B51" s="206">
        <v>0.004</v>
      </c>
      <c r="C51" s="207">
        <v>0.004</v>
      </c>
      <c r="D51" s="207">
        <v>0.004</v>
      </c>
      <c r="E51" s="207">
        <v>0.002</v>
      </c>
      <c r="F51" s="207">
        <v>0.002</v>
      </c>
      <c r="G51" s="207">
        <v>0.004</v>
      </c>
      <c r="H51" s="207">
        <v>0.008</v>
      </c>
      <c r="I51" s="207">
        <v>0.007</v>
      </c>
      <c r="J51" s="207">
        <v>0.013</v>
      </c>
      <c r="K51" s="207">
        <v>0.014</v>
      </c>
      <c r="L51" s="207">
        <v>0.006</v>
      </c>
      <c r="M51" s="207">
        <v>0.013</v>
      </c>
      <c r="O51" s="208"/>
      <c r="P51" s="208"/>
      <c r="Q51" s="204"/>
      <c r="R51" s="504" t="s">
        <v>477</v>
      </c>
      <c r="S51" s="505"/>
      <c r="T51" s="339">
        <f>SUM(V51,X51,Z51,T62,V62,X62,Z62,AB62)</f>
        <v>883</v>
      </c>
      <c r="U51" s="404">
        <v>100</v>
      </c>
      <c r="V51" s="405">
        <v>165</v>
      </c>
      <c r="W51" s="404">
        <f>V51/T51*100</f>
        <v>18.68629671574179</v>
      </c>
      <c r="X51" s="405">
        <v>100</v>
      </c>
      <c r="Y51" s="404">
        <f>X51/$T51*100</f>
        <v>11.325028312570781</v>
      </c>
      <c r="Z51" s="358">
        <v>1</v>
      </c>
      <c r="AA51" s="404">
        <f>Z51/$T51*100</f>
        <v>0.11325028312570783</v>
      </c>
    </row>
    <row r="52" spans="1:27" s="119" customFormat="1" ht="18" customHeight="1">
      <c r="A52" s="147" t="s">
        <v>478</v>
      </c>
      <c r="B52" s="206">
        <v>0.004</v>
      </c>
      <c r="C52" s="207">
        <v>0.003</v>
      </c>
      <c r="D52" s="207">
        <v>0.003</v>
      </c>
      <c r="E52" s="207">
        <v>0.001</v>
      </c>
      <c r="F52" s="207">
        <v>0.002</v>
      </c>
      <c r="G52" s="207">
        <v>0.004</v>
      </c>
      <c r="H52" s="207">
        <v>0.008</v>
      </c>
      <c r="I52" s="207">
        <v>0.007</v>
      </c>
      <c r="J52" s="207">
        <v>0.012</v>
      </c>
      <c r="K52" s="207">
        <v>0.013</v>
      </c>
      <c r="L52" s="207">
        <v>0.005</v>
      </c>
      <c r="M52" s="207">
        <v>0.013</v>
      </c>
      <c r="O52" s="208"/>
      <c r="P52" s="208"/>
      <c r="Q52" s="204"/>
      <c r="R52" s="504" t="s">
        <v>479</v>
      </c>
      <c r="S52" s="505"/>
      <c r="T52" s="339">
        <v>965</v>
      </c>
      <c r="U52" s="404">
        <v>100</v>
      </c>
      <c r="V52" s="405">
        <v>173</v>
      </c>
      <c r="W52" s="404">
        <v>17.9</v>
      </c>
      <c r="X52" s="405">
        <v>100</v>
      </c>
      <c r="Y52" s="404">
        <v>11.3</v>
      </c>
      <c r="Z52" s="358" t="s">
        <v>528</v>
      </c>
      <c r="AA52" s="358" t="s">
        <v>528</v>
      </c>
    </row>
    <row r="53" spans="1:27" ht="18" customHeight="1">
      <c r="A53" s="32" t="s">
        <v>533</v>
      </c>
      <c r="B53" s="396">
        <v>0.004</v>
      </c>
      <c r="C53" s="397">
        <v>0.002</v>
      </c>
      <c r="D53" s="397">
        <v>0.001</v>
      </c>
      <c r="E53" s="397">
        <v>0.001</v>
      </c>
      <c r="F53" s="398" t="s">
        <v>526</v>
      </c>
      <c r="G53" s="397">
        <v>0.002</v>
      </c>
      <c r="H53" s="397">
        <v>0.009</v>
      </c>
      <c r="I53" s="397">
        <v>0.007</v>
      </c>
      <c r="J53" s="397">
        <v>0.01</v>
      </c>
      <c r="K53" s="397">
        <v>0.013</v>
      </c>
      <c r="L53" s="397">
        <v>0.005</v>
      </c>
      <c r="M53" s="397">
        <v>0.013</v>
      </c>
      <c r="O53" s="51"/>
      <c r="P53" s="51"/>
      <c r="Q53" s="97"/>
      <c r="R53" s="592" t="s">
        <v>480</v>
      </c>
      <c r="S53" s="593"/>
      <c r="T53" s="407">
        <f>SUM(V53,X53,Z53,T64,V64,X64,Z64,AB64)</f>
        <v>861</v>
      </c>
      <c r="U53" s="52">
        <v>100</v>
      </c>
      <c r="V53" s="53">
        <v>167</v>
      </c>
      <c r="W53" s="52">
        <f>V53/T53*100</f>
        <v>19.396051103368176</v>
      </c>
      <c r="X53" s="53">
        <v>96</v>
      </c>
      <c r="Y53" s="52">
        <v>11.2</v>
      </c>
      <c r="Z53" s="54">
        <v>2</v>
      </c>
      <c r="AA53" s="52">
        <f>Z53/$T53*100</f>
        <v>0.23228803716608595</v>
      </c>
    </row>
    <row r="54" spans="1:29" ht="18" customHeight="1">
      <c r="A54" s="55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97"/>
      <c r="R54" s="55"/>
      <c r="S54" s="55"/>
      <c r="T54" s="58"/>
      <c r="U54" s="59"/>
      <c r="V54" s="58"/>
      <c r="W54" s="59"/>
      <c r="X54" s="58"/>
      <c r="Y54" s="59"/>
      <c r="Z54" s="14"/>
      <c r="AA54" s="14"/>
      <c r="AB54" s="58"/>
      <c r="AC54" s="59"/>
    </row>
    <row r="55" spans="1:29" ht="18" customHeight="1" thickBot="1">
      <c r="A55" s="113"/>
      <c r="B55" s="113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8" customHeight="1">
      <c r="A56" s="435" t="s">
        <v>467</v>
      </c>
      <c r="B56" s="550" t="s">
        <v>481</v>
      </c>
      <c r="C56" s="594"/>
      <c r="D56" s="594"/>
      <c r="E56" s="594"/>
      <c r="F56" s="594"/>
      <c r="G56" s="554"/>
      <c r="H56" s="553" t="s">
        <v>482</v>
      </c>
      <c r="I56" s="594"/>
      <c r="J56" s="594"/>
      <c r="K56" s="594"/>
      <c r="L56" s="594"/>
      <c r="M56" s="554"/>
      <c r="N56" s="443" t="s">
        <v>265</v>
      </c>
      <c r="O56" s="189" t="s">
        <v>266</v>
      </c>
      <c r="P56" s="100"/>
      <c r="R56" s="553" t="s">
        <v>258</v>
      </c>
      <c r="S56" s="435"/>
      <c r="T56" s="550" t="s">
        <v>483</v>
      </c>
      <c r="U56" s="435"/>
      <c r="V56" s="550" t="s">
        <v>484</v>
      </c>
      <c r="W56" s="435"/>
      <c r="X56" s="550" t="s">
        <v>485</v>
      </c>
      <c r="Y56" s="435"/>
      <c r="Z56" s="550" t="s">
        <v>486</v>
      </c>
      <c r="AA56" s="435"/>
      <c r="AB56" s="550" t="s">
        <v>487</v>
      </c>
      <c r="AC56" s="553"/>
    </row>
    <row r="57" spans="1:29" ht="18" customHeight="1">
      <c r="A57" s="437"/>
      <c r="B57" s="595"/>
      <c r="C57" s="524"/>
      <c r="D57" s="524"/>
      <c r="E57" s="524"/>
      <c r="F57" s="524"/>
      <c r="G57" s="514"/>
      <c r="H57" s="524"/>
      <c r="I57" s="524"/>
      <c r="J57" s="524"/>
      <c r="K57" s="524"/>
      <c r="L57" s="524"/>
      <c r="M57" s="514"/>
      <c r="N57" s="596"/>
      <c r="O57" s="209" t="s">
        <v>488</v>
      </c>
      <c r="P57" s="182"/>
      <c r="R57" s="436"/>
      <c r="S57" s="437"/>
      <c r="T57" s="597"/>
      <c r="U57" s="439"/>
      <c r="V57" s="597"/>
      <c r="W57" s="439"/>
      <c r="X57" s="597"/>
      <c r="Y57" s="439"/>
      <c r="Z57" s="597"/>
      <c r="AA57" s="439"/>
      <c r="AB57" s="597"/>
      <c r="AC57" s="438"/>
    </row>
    <row r="58" spans="1:29" ht="18" customHeight="1">
      <c r="A58" s="437"/>
      <c r="B58" s="531" t="s">
        <v>259</v>
      </c>
      <c r="C58" s="531" t="s">
        <v>260</v>
      </c>
      <c r="D58" s="531" t="s">
        <v>261</v>
      </c>
      <c r="E58" s="531" t="s">
        <v>262</v>
      </c>
      <c r="F58" s="531" t="s">
        <v>263</v>
      </c>
      <c r="G58" s="531" t="s">
        <v>264</v>
      </c>
      <c r="H58" s="531" t="s">
        <v>259</v>
      </c>
      <c r="I58" s="531" t="s">
        <v>260</v>
      </c>
      <c r="J58" s="531" t="s">
        <v>261</v>
      </c>
      <c r="K58" s="531" t="s">
        <v>262</v>
      </c>
      <c r="L58" s="531" t="s">
        <v>263</v>
      </c>
      <c r="M58" s="531" t="s">
        <v>264</v>
      </c>
      <c r="N58" s="531" t="s">
        <v>259</v>
      </c>
      <c r="O58" s="598" t="s">
        <v>259</v>
      </c>
      <c r="P58" s="162"/>
      <c r="R58" s="436"/>
      <c r="S58" s="437"/>
      <c r="T58" s="458" t="s">
        <v>212</v>
      </c>
      <c r="U58" s="458" t="s">
        <v>213</v>
      </c>
      <c r="V58" s="458" t="s">
        <v>212</v>
      </c>
      <c r="W58" s="458" t="s">
        <v>213</v>
      </c>
      <c r="X58" s="458" t="s">
        <v>212</v>
      </c>
      <c r="Y58" s="458" t="s">
        <v>213</v>
      </c>
      <c r="Z58" s="458" t="s">
        <v>212</v>
      </c>
      <c r="AA58" s="458" t="s">
        <v>213</v>
      </c>
      <c r="AB58" s="458" t="s">
        <v>212</v>
      </c>
      <c r="AC58" s="599" t="s">
        <v>213</v>
      </c>
    </row>
    <row r="59" spans="1:29" ht="18" customHeight="1">
      <c r="A59" s="439"/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517"/>
      <c r="P59" s="164"/>
      <c r="R59" s="438"/>
      <c r="S59" s="439"/>
      <c r="T59" s="591"/>
      <c r="U59" s="591"/>
      <c r="V59" s="591"/>
      <c r="W59" s="591"/>
      <c r="X59" s="591"/>
      <c r="Y59" s="591"/>
      <c r="Z59" s="591"/>
      <c r="AA59" s="591"/>
      <c r="AB59" s="591"/>
      <c r="AC59" s="597"/>
    </row>
    <row r="60" spans="1:29" ht="18" customHeight="1">
      <c r="A60" s="104" t="s">
        <v>489</v>
      </c>
      <c r="B60" s="210">
        <v>0.021</v>
      </c>
      <c r="C60" s="211">
        <v>0.02</v>
      </c>
      <c r="D60" s="211">
        <v>0.023</v>
      </c>
      <c r="E60" s="211">
        <v>0.021</v>
      </c>
      <c r="F60" s="211">
        <v>0.02</v>
      </c>
      <c r="G60" s="211">
        <v>0.02</v>
      </c>
      <c r="H60" s="211">
        <v>0.042</v>
      </c>
      <c r="I60" s="211">
        <v>0.034</v>
      </c>
      <c r="J60" s="211">
        <v>0.031</v>
      </c>
      <c r="K60" s="211">
        <v>0.029</v>
      </c>
      <c r="L60" s="211">
        <v>0.037</v>
      </c>
      <c r="M60" s="211">
        <v>0.033</v>
      </c>
      <c r="N60" s="212">
        <v>0.3</v>
      </c>
      <c r="O60" s="213">
        <v>1.98</v>
      </c>
      <c r="P60" s="214"/>
      <c r="R60" s="459" t="s">
        <v>490</v>
      </c>
      <c r="S60" s="460"/>
      <c r="T60" s="215">
        <v>104</v>
      </c>
      <c r="U60" s="404">
        <f>T60/$T49*100</f>
        <v>10.236220472440944</v>
      </c>
      <c r="V60" s="358">
        <v>4</v>
      </c>
      <c r="W60" s="404">
        <f>V60/$T49*100</f>
        <v>0.39370078740157477</v>
      </c>
      <c r="X60" s="358" t="s">
        <v>534</v>
      </c>
      <c r="Y60" s="358" t="s">
        <v>534</v>
      </c>
      <c r="Z60" s="358">
        <v>94</v>
      </c>
      <c r="AA60" s="404">
        <f>Z60/$T49*100</f>
        <v>9.251968503937007</v>
      </c>
      <c r="AB60" s="358">
        <v>492</v>
      </c>
      <c r="AC60" s="404">
        <f>AB60/$T49*100</f>
        <v>48.4251968503937</v>
      </c>
    </row>
    <row r="61" spans="1:29" ht="18" customHeight="1">
      <c r="A61" s="149" t="s">
        <v>491</v>
      </c>
      <c r="B61" s="210">
        <v>0.02</v>
      </c>
      <c r="C61" s="211">
        <v>0.022</v>
      </c>
      <c r="D61" s="211">
        <v>0.02</v>
      </c>
      <c r="E61" s="211">
        <v>0.021</v>
      </c>
      <c r="F61" s="211">
        <v>0.02</v>
      </c>
      <c r="G61" s="211">
        <v>0.02</v>
      </c>
      <c r="H61" s="211">
        <v>0.039</v>
      </c>
      <c r="I61" s="211">
        <v>0.035</v>
      </c>
      <c r="J61" s="211">
        <v>0.037</v>
      </c>
      <c r="K61" s="211">
        <v>0.032</v>
      </c>
      <c r="L61" s="211">
        <v>0.035</v>
      </c>
      <c r="M61" s="211">
        <v>0.034</v>
      </c>
      <c r="N61" s="212">
        <v>0.3</v>
      </c>
      <c r="O61" s="213">
        <v>2</v>
      </c>
      <c r="P61" s="216"/>
      <c r="R61" s="461" t="s">
        <v>492</v>
      </c>
      <c r="S61" s="507"/>
      <c r="T61" s="215">
        <v>84</v>
      </c>
      <c r="U61" s="404">
        <f>T61/$T50*100</f>
        <v>7.291666666666667</v>
      </c>
      <c r="V61" s="358">
        <v>3</v>
      </c>
      <c r="W61" s="404">
        <f>V61/$T50*100</f>
        <v>0.26041666666666663</v>
      </c>
      <c r="X61" s="358" t="s">
        <v>534</v>
      </c>
      <c r="Y61" s="358" t="s">
        <v>534</v>
      </c>
      <c r="Z61" s="358">
        <v>109</v>
      </c>
      <c r="AA61" s="404">
        <f>Z61/$T50*100</f>
        <v>9.461805555555555</v>
      </c>
      <c r="AB61" s="358">
        <v>554</v>
      </c>
      <c r="AC61" s="404">
        <f>AB61/$T50*100</f>
        <v>48.09027777777778</v>
      </c>
    </row>
    <row r="62" spans="1:29" ht="18" customHeight="1">
      <c r="A62" s="149" t="s">
        <v>493</v>
      </c>
      <c r="B62" s="210">
        <v>0.02</v>
      </c>
      <c r="C62" s="211">
        <v>0.023</v>
      </c>
      <c r="D62" s="211">
        <v>0.019</v>
      </c>
      <c r="E62" s="211">
        <v>0.02</v>
      </c>
      <c r="F62" s="211">
        <v>0.018</v>
      </c>
      <c r="G62" s="211">
        <v>0.019</v>
      </c>
      <c r="H62" s="211">
        <v>0.042</v>
      </c>
      <c r="I62" s="211">
        <v>0.035</v>
      </c>
      <c r="J62" s="211">
        <v>0.038</v>
      </c>
      <c r="K62" s="211">
        <v>0.035</v>
      </c>
      <c r="L62" s="211">
        <v>0.034</v>
      </c>
      <c r="M62" s="211">
        <v>0.033</v>
      </c>
      <c r="N62" s="212">
        <v>0.3</v>
      </c>
      <c r="O62" s="213">
        <v>1.99</v>
      </c>
      <c r="P62" s="217"/>
      <c r="R62" s="461" t="s">
        <v>494</v>
      </c>
      <c r="S62" s="507"/>
      <c r="T62" s="215">
        <v>117</v>
      </c>
      <c r="U62" s="404">
        <f>T62/$T51*100</f>
        <v>13.250283125707815</v>
      </c>
      <c r="V62" s="358">
        <v>9</v>
      </c>
      <c r="W62" s="404">
        <f>V62/$T51*100</f>
        <v>1.0192525481313703</v>
      </c>
      <c r="X62" s="358" t="s">
        <v>534</v>
      </c>
      <c r="Y62" s="358" t="s">
        <v>534</v>
      </c>
      <c r="Z62" s="358">
        <v>89</v>
      </c>
      <c r="AA62" s="404">
        <f>Z62/$T51*100</f>
        <v>10.079275198187995</v>
      </c>
      <c r="AB62" s="358">
        <v>402</v>
      </c>
      <c r="AC62" s="404">
        <f>AB62/$T51*100</f>
        <v>45.52661381653454</v>
      </c>
    </row>
    <row r="63" spans="1:29" ht="18" customHeight="1">
      <c r="A63" s="149" t="s">
        <v>495</v>
      </c>
      <c r="B63" s="210">
        <v>0.021</v>
      </c>
      <c r="C63" s="211">
        <v>0.025</v>
      </c>
      <c r="D63" s="211">
        <v>0.02</v>
      </c>
      <c r="E63" s="211">
        <v>0.02</v>
      </c>
      <c r="F63" s="211">
        <v>0.019</v>
      </c>
      <c r="G63" s="211">
        <v>0.02</v>
      </c>
      <c r="H63" s="211">
        <v>0.036</v>
      </c>
      <c r="I63" s="211">
        <v>0.032</v>
      </c>
      <c r="J63" s="211">
        <v>0.033</v>
      </c>
      <c r="K63" s="211">
        <v>0.031</v>
      </c>
      <c r="L63" s="211">
        <v>0.037</v>
      </c>
      <c r="M63" s="211">
        <v>0.033</v>
      </c>
      <c r="N63" s="212">
        <v>0.3</v>
      </c>
      <c r="O63" s="213">
        <v>2.01</v>
      </c>
      <c r="P63" s="217"/>
      <c r="R63" s="461" t="s">
        <v>496</v>
      </c>
      <c r="S63" s="507"/>
      <c r="T63" s="215">
        <v>92</v>
      </c>
      <c r="U63" s="404">
        <v>9.5</v>
      </c>
      <c r="V63" s="358">
        <v>3</v>
      </c>
      <c r="W63" s="404">
        <f>V63/$T52*100</f>
        <v>0.31088082901554404</v>
      </c>
      <c r="X63" s="358" t="s">
        <v>534</v>
      </c>
      <c r="Y63" s="358" t="s">
        <v>534</v>
      </c>
      <c r="Z63" s="358">
        <v>97</v>
      </c>
      <c r="AA63" s="404">
        <f>Z63/$T52*100</f>
        <v>10.05181347150259</v>
      </c>
      <c r="AB63" s="358">
        <v>491</v>
      </c>
      <c r="AC63" s="404">
        <v>50.9</v>
      </c>
    </row>
    <row r="64" spans="1:29" ht="18" customHeight="1">
      <c r="A64" s="32" t="s">
        <v>533</v>
      </c>
      <c r="B64" s="399">
        <v>0.021</v>
      </c>
      <c r="C64" s="400">
        <v>0.019</v>
      </c>
      <c r="D64" s="400">
        <v>0.019</v>
      </c>
      <c r="E64" s="401">
        <v>0.018</v>
      </c>
      <c r="F64" s="401">
        <v>0.02</v>
      </c>
      <c r="G64" s="401">
        <v>0.018</v>
      </c>
      <c r="H64" s="401">
        <v>0.037</v>
      </c>
      <c r="I64" s="401">
        <v>0.034</v>
      </c>
      <c r="J64" s="401">
        <v>0.035</v>
      </c>
      <c r="K64" s="401">
        <v>0.03</v>
      </c>
      <c r="L64" s="401">
        <v>0.035</v>
      </c>
      <c r="M64" s="401">
        <v>0.034</v>
      </c>
      <c r="N64" s="402">
        <v>0.3</v>
      </c>
      <c r="O64" s="403">
        <v>2.03</v>
      </c>
      <c r="P64" s="60"/>
      <c r="R64" s="592" t="s">
        <v>497</v>
      </c>
      <c r="S64" s="593"/>
      <c r="T64" s="61">
        <v>103</v>
      </c>
      <c r="U64" s="408">
        <f>T64/$T53*100</f>
        <v>11.962833914053427</v>
      </c>
      <c r="V64" s="61">
        <v>5</v>
      </c>
      <c r="W64" s="408">
        <f>V64/$T53*100</f>
        <v>0.5807200929152149</v>
      </c>
      <c r="X64" s="54" t="s">
        <v>526</v>
      </c>
      <c r="Y64" s="54" t="s">
        <v>526</v>
      </c>
      <c r="Z64" s="54">
        <v>77</v>
      </c>
      <c r="AA64" s="52">
        <f>Z64/$T53*100</f>
        <v>8.94308943089431</v>
      </c>
      <c r="AB64" s="54">
        <v>411</v>
      </c>
      <c r="AC64" s="52">
        <f>AB64/$T53*100</f>
        <v>47.73519163763066</v>
      </c>
    </row>
    <row r="65" spans="1:29" ht="15" customHeight="1">
      <c r="A65" s="218" t="s">
        <v>214</v>
      </c>
      <c r="B65" s="219"/>
      <c r="C65" s="219"/>
      <c r="D65" s="219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218" t="s">
        <v>215</v>
      </c>
      <c r="S65" s="219"/>
      <c r="T65" s="219"/>
      <c r="U65" s="219"/>
      <c r="V65" s="219"/>
      <c r="W65" s="103"/>
      <c r="X65" s="100"/>
      <c r="Y65" s="100"/>
      <c r="Z65" s="100"/>
      <c r="AA65" s="100"/>
      <c r="AB65" s="113"/>
      <c r="AC65" s="113"/>
    </row>
    <row r="66" spans="2:29" ht="15" customHeight="1"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113"/>
      <c r="X66" s="113"/>
      <c r="Y66" s="113"/>
      <c r="Z66" s="113"/>
      <c r="AA66" s="113"/>
      <c r="AB66" s="113"/>
      <c r="AC66" s="113"/>
    </row>
  </sheetData>
  <sheetProtection/>
  <mergeCells count="135">
    <mergeCell ref="S13:T13"/>
    <mergeCell ref="A22:B22"/>
    <mergeCell ref="A23:B23"/>
    <mergeCell ref="A18:B18"/>
    <mergeCell ref="A19:B19"/>
    <mergeCell ref="A20:B20"/>
    <mergeCell ref="A21:B21"/>
    <mergeCell ref="A13:B13"/>
    <mergeCell ref="A15:B15"/>
    <mergeCell ref="A16:B16"/>
    <mergeCell ref="AC58:AC59"/>
    <mergeCell ref="R64:S64"/>
    <mergeCell ref="R60:S60"/>
    <mergeCell ref="R61:S61"/>
    <mergeCell ref="R62:S62"/>
    <mergeCell ref="R63:S63"/>
    <mergeCell ref="R56:S59"/>
    <mergeCell ref="T56:U57"/>
    <mergeCell ref="V56:W57"/>
    <mergeCell ref="Z58:Z59"/>
    <mergeCell ref="AA58:AA59"/>
    <mergeCell ref="AB58:AB59"/>
    <mergeCell ref="Z56:AA57"/>
    <mergeCell ref="AB56:AC57"/>
    <mergeCell ref="B58:B59"/>
    <mergeCell ref="C58:C59"/>
    <mergeCell ref="D58:D59"/>
    <mergeCell ref="E58:E59"/>
    <mergeCell ref="F58:F59"/>
    <mergeCell ref="G58:G59"/>
    <mergeCell ref="H58:H59"/>
    <mergeCell ref="I58:I59"/>
    <mergeCell ref="M58:M59"/>
    <mergeCell ref="N58:N59"/>
    <mergeCell ref="X56:Y57"/>
    <mergeCell ref="W58:W59"/>
    <mergeCell ref="X58:X59"/>
    <mergeCell ref="Y58:Y59"/>
    <mergeCell ref="O58:O59"/>
    <mergeCell ref="T58:T59"/>
    <mergeCell ref="U58:U59"/>
    <mergeCell ref="V58:V59"/>
    <mergeCell ref="R51:S51"/>
    <mergeCell ref="R52:S52"/>
    <mergeCell ref="R53:S53"/>
    <mergeCell ref="A56:A59"/>
    <mergeCell ref="B56:G57"/>
    <mergeCell ref="H56:M57"/>
    <mergeCell ref="N56:N57"/>
    <mergeCell ref="J58:J59"/>
    <mergeCell ref="K58:K59"/>
    <mergeCell ref="L58:L59"/>
    <mergeCell ref="R49:S49"/>
    <mergeCell ref="U47:U48"/>
    <mergeCell ref="V47:V48"/>
    <mergeCell ref="W47:W48"/>
    <mergeCell ref="T47:T48"/>
    <mergeCell ref="R50:S50"/>
    <mergeCell ref="K47:K48"/>
    <mergeCell ref="L47:L48"/>
    <mergeCell ref="M47:M48"/>
    <mergeCell ref="Y47:Y48"/>
    <mergeCell ref="Z47:Z48"/>
    <mergeCell ref="AA47:AA48"/>
    <mergeCell ref="X47:X48"/>
    <mergeCell ref="Z45:AA46"/>
    <mergeCell ref="T45:U46"/>
    <mergeCell ref="V45:W46"/>
    <mergeCell ref="X45:Y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33:B33"/>
    <mergeCell ref="A43:O43"/>
    <mergeCell ref="R43:AC43"/>
    <mergeCell ref="A45:A48"/>
    <mergeCell ref="B45:G46"/>
    <mergeCell ref="H45:M46"/>
    <mergeCell ref="R45:S48"/>
    <mergeCell ref="A26:B26"/>
    <mergeCell ref="A27:B27"/>
    <mergeCell ref="A32:B32"/>
    <mergeCell ref="A28:B28"/>
    <mergeCell ref="A29:B29"/>
    <mergeCell ref="A30:B30"/>
    <mergeCell ref="A31:B31"/>
    <mergeCell ref="A17:B17"/>
    <mergeCell ref="A11:B11"/>
    <mergeCell ref="C11:D11"/>
    <mergeCell ref="C13:D13"/>
    <mergeCell ref="A24:B24"/>
    <mergeCell ref="A25:B25"/>
    <mergeCell ref="A10:B10"/>
    <mergeCell ref="C10:D10"/>
    <mergeCell ref="S10:T10"/>
    <mergeCell ref="S11:T11"/>
    <mergeCell ref="A12:B12"/>
    <mergeCell ref="C12:D12"/>
    <mergeCell ref="S12:T12"/>
    <mergeCell ref="C8:D8"/>
    <mergeCell ref="E8:F8"/>
    <mergeCell ref="S8:T8"/>
    <mergeCell ref="AA8:AB8"/>
    <mergeCell ref="A9:B9"/>
    <mergeCell ref="C9:D9"/>
    <mergeCell ref="S9:T9"/>
    <mergeCell ref="G6:N6"/>
    <mergeCell ref="O6:O7"/>
    <mergeCell ref="G7:H8"/>
    <mergeCell ref="I7:J8"/>
    <mergeCell ref="K7:L8"/>
    <mergeCell ref="M7:N8"/>
    <mergeCell ref="U5:Y6"/>
    <mergeCell ref="Z5:Z7"/>
    <mergeCell ref="AA5:AB7"/>
    <mergeCell ref="AC5:AC7"/>
    <mergeCell ref="U7:V8"/>
    <mergeCell ref="W7:X8"/>
    <mergeCell ref="Y7:Y8"/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S5:T7"/>
  </mergeCells>
  <printOptions/>
  <pageMargins left="1.3779527559055118" right="0.5905511811023623" top="0.984251968503937" bottom="0.984251968503937" header="0.5118110236220472" footer="0.5118110236220472"/>
  <pageSetup fitToHeight="1" fitToWidth="1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4"/>
  <sheetViews>
    <sheetView zoomScale="90" zoomScaleNormal="90" zoomScalePageLayoutView="0" workbookViewId="0" topLeftCell="L1">
      <selection activeCell="M1" sqref="M1"/>
    </sheetView>
  </sheetViews>
  <sheetFormatPr defaultColWidth="10.59765625" defaultRowHeight="15"/>
  <cols>
    <col min="1" max="1" width="2.59765625" style="117" customWidth="1"/>
    <col min="2" max="2" width="12" style="117" customWidth="1"/>
    <col min="3" max="13" width="18.09765625" style="117" customWidth="1"/>
    <col min="14" max="16384" width="10.59765625" style="117" customWidth="1"/>
  </cols>
  <sheetData>
    <row r="1" spans="1:13" s="96" customFormat="1" ht="19.5" customHeight="1">
      <c r="A1" s="1" t="s">
        <v>498</v>
      </c>
      <c r="M1" s="2" t="s">
        <v>499</v>
      </c>
    </row>
    <row r="2" spans="1:13" ht="19.5" customHeight="1">
      <c r="A2" s="431" t="s">
        <v>270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2"/>
      <c r="M2" s="62"/>
    </row>
    <row r="3" ht="18" customHeight="1" thickBot="1">
      <c r="M3" s="220" t="s">
        <v>267</v>
      </c>
    </row>
    <row r="4" spans="1:13" ht="14.25" customHeight="1">
      <c r="A4" s="434" t="s">
        <v>271</v>
      </c>
      <c r="B4" s="603"/>
      <c r="C4" s="446" t="s">
        <v>272</v>
      </c>
      <c r="D4" s="221" t="s">
        <v>268</v>
      </c>
      <c r="E4" s="221"/>
      <c r="F4" s="440" t="s">
        <v>273</v>
      </c>
      <c r="G4" s="442"/>
      <c r="H4" s="441" t="s">
        <v>274</v>
      </c>
      <c r="I4" s="442"/>
      <c r="J4" s="607" t="s">
        <v>524</v>
      </c>
      <c r="K4" s="608"/>
      <c r="L4" s="440" t="s">
        <v>500</v>
      </c>
      <c r="M4" s="441"/>
    </row>
    <row r="5" spans="1:13" ht="14.25" customHeight="1">
      <c r="A5" s="478"/>
      <c r="B5" s="604"/>
      <c r="C5" s="447"/>
      <c r="D5" s="458" t="s">
        <v>275</v>
      </c>
      <c r="E5" s="599" t="s">
        <v>276</v>
      </c>
      <c r="F5" s="458" t="s">
        <v>275</v>
      </c>
      <c r="G5" s="458" t="s">
        <v>276</v>
      </c>
      <c r="H5" s="460" t="s">
        <v>275</v>
      </c>
      <c r="I5" s="458" t="s">
        <v>276</v>
      </c>
      <c r="J5" s="458" t="s">
        <v>275</v>
      </c>
      <c r="K5" s="458" t="s">
        <v>276</v>
      </c>
      <c r="L5" s="458" t="s">
        <v>275</v>
      </c>
      <c r="M5" s="599" t="s">
        <v>276</v>
      </c>
    </row>
    <row r="6" spans="1:13" ht="14.25" customHeight="1">
      <c r="A6" s="605"/>
      <c r="B6" s="606"/>
      <c r="C6" s="448"/>
      <c r="D6" s="448"/>
      <c r="E6" s="595"/>
      <c r="F6" s="448"/>
      <c r="G6" s="448"/>
      <c r="H6" s="514"/>
      <c r="I6" s="448"/>
      <c r="J6" s="448"/>
      <c r="K6" s="448"/>
      <c r="L6" s="448"/>
      <c r="M6" s="595"/>
    </row>
    <row r="7" spans="1:13" ht="14.25" customHeight="1">
      <c r="A7" s="459" t="s">
        <v>277</v>
      </c>
      <c r="B7" s="602"/>
      <c r="C7" s="222">
        <v>1176100</v>
      </c>
      <c r="D7" s="134">
        <v>740941</v>
      </c>
      <c r="E7" s="64">
        <v>62.99982994643313</v>
      </c>
      <c r="F7" s="134">
        <v>71130</v>
      </c>
      <c r="G7" s="64">
        <v>6.047955105858346</v>
      </c>
      <c r="H7" s="134">
        <v>44711</v>
      </c>
      <c r="I7" s="64">
        <v>3.8016325142419864</v>
      </c>
      <c r="J7" s="134">
        <v>15445</v>
      </c>
      <c r="K7" s="64">
        <v>1.2874755547997618</v>
      </c>
      <c r="L7" s="5">
        <v>872227</v>
      </c>
      <c r="M7" s="64">
        <v>74.2</v>
      </c>
    </row>
    <row r="8" spans="1:13" ht="14.25" customHeight="1">
      <c r="A8" s="461" t="s">
        <v>278</v>
      </c>
      <c r="B8" s="513"/>
      <c r="C8" s="222">
        <v>1175071</v>
      </c>
      <c r="D8" s="134">
        <v>775392</v>
      </c>
      <c r="E8" s="64">
        <v>66</v>
      </c>
      <c r="F8" s="134">
        <v>74574</v>
      </c>
      <c r="G8" s="64">
        <v>6.3</v>
      </c>
      <c r="H8" s="134">
        <v>53369</v>
      </c>
      <c r="I8" s="64">
        <v>4.5</v>
      </c>
      <c r="J8" s="134">
        <v>8713</v>
      </c>
      <c r="K8" s="64">
        <v>0.7129781945090977</v>
      </c>
      <c r="L8" s="5">
        <v>903335</v>
      </c>
      <c r="M8" s="64">
        <v>76.87492925959367</v>
      </c>
    </row>
    <row r="9" spans="1:13" ht="14.25" customHeight="1">
      <c r="A9" s="461" t="s">
        <v>279</v>
      </c>
      <c r="B9" s="513"/>
      <c r="C9" s="222">
        <v>1172133</v>
      </c>
      <c r="D9" s="134">
        <v>806533</v>
      </c>
      <c r="E9" s="64">
        <v>68.80900034381764</v>
      </c>
      <c r="F9" s="134">
        <v>74555</v>
      </c>
      <c r="G9" s="64">
        <v>6.360626311177997</v>
      </c>
      <c r="H9" s="134">
        <v>47016</v>
      </c>
      <c r="I9" s="64">
        <v>4.011148905456975</v>
      </c>
      <c r="J9" s="134">
        <v>8224</v>
      </c>
      <c r="K9" s="64">
        <v>0.7016268631631393</v>
      </c>
      <c r="L9" s="5">
        <v>936328</v>
      </c>
      <c r="M9" s="64">
        <v>79.88240242361574</v>
      </c>
    </row>
    <row r="10" spans="1:13" ht="14.25" customHeight="1">
      <c r="A10" s="461" t="s">
        <v>280</v>
      </c>
      <c r="B10" s="513"/>
      <c r="C10" s="222">
        <v>1171106</v>
      </c>
      <c r="D10" s="134">
        <v>828410</v>
      </c>
      <c r="E10" s="64">
        <v>70.7</v>
      </c>
      <c r="F10" s="134">
        <v>74372</v>
      </c>
      <c r="G10" s="64">
        <v>6.360626311177997</v>
      </c>
      <c r="H10" s="134">
        <v>45174</v>
      </c>
      <c r="I10" s="64">
        <v>3.9</v>
      </c>
      <c r="J10" s="134">
        <v>12674</v>
      </c>
      <c r="K10" s="64">
        <v>1.1</v>
      </c>
      <c r="L10" s="5">
        <v>960630</v>
      </c>
      <c r="M10" s="64">
        <v>82</v>
      </c>
    </row>
    <row r="11" spans="1:13" ht="14.25" customHeight="1">
      <c r="A11" s="462" t="s">
        <v>281</v>
      </c>
      <c r="B11" s="609"/>
      <c r="C11" s="418">
        <f>SUM(C13:C22,C24,C27,C30,C34,C38,C41,)</f>
        <v>1169249</v>
      </c>
      <c r="D11" s="419">
        <f>SUM(D13:D22,D24,D27,D30,D34,D38,D41,)</f>
        <v>852411</v>
      </c>
      <c r="E11" s="65">
        <f>D11/$C11*100</f>
        <v>72.90243566597022</v>
      </c>
      <c r="F11" s="419">
        <f>SUM(F13:F22,F24,F27,F30,F34,F38,F41,)</f>
        <v>74646</v>
      </c>
      <c r="G11" s="65">
        <f>F11/$C11*100</f>
        <v>6.384097826895725</v>
      </c>
      <c r="H11" s="419">
        <f>SUM(H13:H22,H24,H27,H30,H34,H38,H41,)</f>
        <v>45443</v>
      </c>
      <c r="I11" s="65">
        <f>H11/$C11*100</f>
        <v>3.886511769520436</v>
      </c>
      <c r="J11" s="419">
        <f>SUM(J13:J22,J24,J27,J30,J34,J38,J41,)</f>
        <v>6870</v>
      </c>
      <c r="K11" s="65">
        <f>J11/$C11*100</f>
        <v>0.5875566282288888</v>
      </c>
      <c r="L11" s="419">
        <f>SUM(L13:L22,L24,L27,L30,L34,L38,L41,)</f>
        <v>979350</v>
      </c>
      <c r="M11" s="65">
        <f>L11/$C11*100</f>
        <v>83.75889139096977</v>
      </c>
    </row>
    <row r="12" spans="1:13" ht="14.25" customHeight="1">
      <c r="A12" s="47"/>
      <c r="B12" s="66"/>
      <c r="C12" s="36"/>
      <c r="D12" s="67"/>
      <c r="E12" s="68"/>
      <c r="F12" s="67"/>
      <c r="G12" s="68"/>
      <c r="H12" s="67"/>
      <c r="I12" s="68"/>
      <c r="J12" s="67"/>
      <c r="K12" s="68"/>
      <c r="L12" s="67"/>
      <c r="M12" s="68"/>
    </row>
    <row r="13" spans="1:13" s="69" customFormat="1" ht="14.25" customHeight="1">
      <c r="A13" s="464" t="s">
        <v>18</v>
      </c>
      <c r="B13" s="465"/>
      <c r="C13" s="6">
        <v>441681</v>
      </c>
      <c r="D13" s="8">
        <v>402926</v>
      </c>
      <c r="E13" s="65">
        <f>D13/C13*100</f>
        <v>91.22556777402696</v>
      </c>
      <c r="F13" s="8">
        <v>5174</v>
      </c>
      <c r="G13" s="65">
        <f>F13/$C13*100</f>
        <v>1.1714336817748556</v>
      </c>
      <c r="H13" s="8">
        <v>6133</v>
      </c>
      <c r="I13" s="65">
        <f aca="true" t="shared" si="0" ref="I13:I21">H13/$C13*100</f>
        <v>1.388558710924853</v>
      </c>
      <c r="J13" s="17" t="s">
        <v>526</v>
      </c>
      <c r="K13" s="70" t="s">
        <v>526</v>
      </c>
      <c r="L13" s="8">
        <v>414213</v>
      </c>
      <c r="M13" s="65">
        <f aca="true" t="shared" si="1" ref="M13:M22">L13/$C13*100</f>
        <v>93.78103201179132</v>
      </c>
    </row>
    <row r="14" spans="1:13" s="69" customFormat="1" ht="14.25" customHeight="1">
      <c r="A14" s="464" t="s">
        <v>19</v>
      </c>
      <c r="B14" s="465"/>
      <c r="C14" s="6">
        <v>61673</v>
      </c>
      <c r="D14" s="8">
        <v>17568</v>
      </c>
      <c r="E14" s="65">
        <f aca="true" t="shared" si="2" ref="E14:E22">D14/C14*100</f>
        <v>28.48572308789908</v>
      </c>
      <c r="F14" s="8">
        <v>13117</v>
      </c>
      <c r="G14" s="65">
        <f aca="true" t="shared" si="3" ref="G14:G22">F14/$C14*100</f>
        <v>21.268626465390042</v>
      </c>
      <c r="H14" s="8">
        <v>5374</v>
      </c>
      <c r="I14" s="65">
        <f t="shared" si="0"/>
        <v>8.713699674087525</v>
      </c>
      <c r="J14" s="8">
        <v>1714</v>
      </c>
      <c r="K14" s="65">
        <f>J14/$C14*100</f>
        <v>2.7791740307752177</v>
      </c>
      <c r="L14" s="8">
        <v>37773</v>
      </c>
      <c r="M14" s="65">
        <f t="shared" si="1"/>
        <v>61.24722325815186</v>
      </c>
    </row>
    <row r="15" spans="1:13" s="69" customFormat="1" ht="14.25" customHeight="1">
      <c r="A15" s="464" t="s">
        <v>20</v>
      </c>
      <c r="B15" s="465"/>
      <c r="C15" s="6">
        <v>109673</v>
      </c>
      <c r="D15" s="8">
        <v>57515</v>
      </c>
      <c r="E15" s="65">
        <f t="shared" si="2"/>
        <v>52.442260173424636</v>
      </c>
      <c r="F15" s="8">
        <v>7253</v>
      </c>
      <c r="G15" s="65">
        <f t="shared" si="3"/>
        <v>6.613295888687279</v>
      </c>
      <c r="H15" s="8">
        <v>6628</v>
      </c>
      <c r="I15" s="65">
        <f t="shared" si="0"/>
        <v>6.043419984864096</v>
      </c>
      <c r="J15" s="8">
        <v>3713</v>
      </c>
      <c r="K15" s="65">
        <f>J15/$C15*100</f>
        <v>3.385518769432768</v>
      </c>
      <c r="L15" s="8">
        <v>75109</v>
      </c>
      <c r="M15" s="65">
        <f t="shared" si="1"/>
        <v>68.48449481640878</v>
      </c>
    </row>
    <row r="16" spans="1:13" s="69" customFormat="1" ht="14.25" customHeight="1">
      <c r="A16" s="464" t="s">
        <v>21</v>
      </c>
      <c r="B16" s="465"/>
      <c r="C16" s="6">
        <v>33873</v>
      </c>
      <c r="D16" s="17">
        <v>16648</v>
      </c>
      <c r="E16" s="65">
        <f t="shared" si="2"/>
        <v>49.14828919788622</v>
      </c>
      <c r="F16" s="17">
        <v>1288</v>
      </c>
      <c r="G16" s="65">
        <f t="shared" si="3"/>
        <v>3.8024385203554454</v>
      </c>
      <c r="H16" s="17">
        <v>3483</v>
      </c>
      <c r="I16" s="65">
        <f t="shared" si="0"/>
        <v>10.282525905588521</v>
      </c>
      <c r="J16" s="17" t="s">
        <v>526</v>
      </c>
      <c r="K16" s="70" t="s">
        <v>526</v>
      </c>
      <c r="L16" s="17">
        <v>21419</v>
      </c>
      <c r="M16" s="65">
        <f t="shared" si="1"/>
        <v>63.23325362383019</v>
      </c>
    </row>
    <row r="17" spans="1:13" s="69" customFormat="1" ht="14.25" customHeight="1">
      <c r="A17" s="464" t="s">
        <v>22</v>
      </c>
      <c r="B17" s="465"/>
      <c r="C17" s="6">
        <v>18785</v>
      </c>
      <c r="D17" s="17">
        <v>5900</v>
      </c>
      <c r="E17" s="65">
        <f t="shared" si="2"/>
        <v>31.408038328453554</v>
      </c>
      <c r="F17" s="17">
        <v>992</v>
      </c>
      <c r="G17" s="65">
        <f t="shared" si="3"/>
        <v>5.280809156241682</v>
      </c>
      <c r="H17" s="8">
        <v>2302</v>
      </c>
      <c r="I17" s="65">
        <f t="shared" si="0"/>
        <v>12.254458344423742</v>
      </c>
      <c r="J17" s="17" t="s">
        <v>526</v>
      </c>
      <c r="K17" s="70" t="s">
        <v>526</v>
      </c>
      <c r="L17" s="8">
        <v>9194</v>
      </c>
      <c r="M17" s="65">
        <f t="shared" si="1"/>
        <v>48.94330582911898</v>
      </c>
    </row>
    <row r="18" spans="1:13" s="69" customFormat="1" ht="14.25" customHeight="1">
      <c r="A18" s="464" t="s">
        <v>23</v>
      </c>
      <c r="B18" s="465"/>
      <c r="C18" s="6">
        <v>75599</v>
      </c>
      <c r="D18" s="17">
        <v>33330</v>
      </c>
      <c r="E18" s="65">
        <f t="shared" si="2"/>
        <v>44.08788476038043</v>
      </c>
      <c r="F18" s="17">
        <v>4606</v>
      </c>
      <c r="G18" s="65">
        <f t="shared" si="3"/>
        <v>6.092673183507719</v>
      </c>
      <c r="H18" s="8">
        <v>6047</v>
      </c>
      <c r="I18" s="65">
        <f t="shared" si="0"/>
        <v>7.998783052685882</v>
      </c>
      <c r="J18" s="17" t="s">
        <v>526</v>
      </c>
      <c r="K18" s="70" t="s">
        <v>526</v>
      </c>
      <c r="L18" s="8">
        <v>43983</v>
      </c>
      <c r="M18" s="65">
        <f t="shared" si="1"/>
        <v>58.17934099657403</v>
      </c>
    </row>
    <row r="19" spans="1:13" s="69" customFormat="1" ht="14.25" customHeight="1">
      <c r="A19" s="464" t="s">
        <v>24</v>
      </c>
      <c r="B19" s="465"/>
      <c r="C19" s="6">
        <v>24792</v>
      </c>
      <c r="D19" s="17">
        <v>15274</v>
      </c>
      <c r="E19" s="65">
        <f t="shared" si="2"/>
        <v>61.608583414004514</v>
      </c>
      <c r="F19" s="17">
        <v>2248</v>
      </c>
      <c r="G19" s="65">
        <f t="shared" si="3"/>
        <v>9.067441110035496</v>
      </c>
      <c r="H19" s="17">
        <v>344</v>
      </c>
      <c r="I19" s="65">
        <f t="shared" si="0"/>
        <v>1.3875443691513392</v>
      </c>
      <c r="J19" s="17" t="s">
        <v>526</v>
      </c>
      <c r="K19" s="70" t="s">
        <v>526</v>
      </c>
      <c r="L19" s="8">
        <v>17866</v>
      </c>
      <c r="M19" s="65">
        <f t="shared" si="1"/>
        <v>72.06356889319136</v>
      </c>
    </row>
    <row r="20" spans="1:13" s="69" customFormat="1" ht="14.25" customHeight="1">
      <c r="A20" s="464" t="s">
        <v>282</v>
      </c>
      <c r="B20" s="465"/>
      <c r="C20" s="6">
        <v>35397</v>
      </c>
      <c r="D20" s="17">
        <v>28267</v>
      </c>
      <c r="E20" s="65">
        <f t="shared" si="2"/>
        <v>79.85705003248863</v>
      </c>
      <c r="F20" s="17">
        <v>5259</v>
      </c>
      <c r="G20" s="65">
        <f t="shared" si="3"/>
        <v>14.857191287397237</v>
      </c>
      <c r="H20" s="8">
        <v>339</v>
      </c>
      <c r="I20" s="65">
        <f t="shared" si="0"/>
        <v>0.9577082803627426</v>
      </c>
      <c r="J20" s="17" t="s">
        <v>526</v>
      </c>
      <c r="K20" s="70" t="s">
        <v>526</v>
      </c>
      <c r="L20" s="8">
        <v>33865</v>
      </c>
      <c r="M20" s="65">
        <f t="shared" si="1"/>
        <v>95.67194960024861</v>
      </c>
    </row>
    <row r="21" spans="1:13" s="69" customFormat="1" ht="14.25" customHeight="1">
      <c r="A21" s="464" t="s">
        <v>283</v>
      </c>
      <c r="B21" s="465"/>
      <c r="C21" s="6">
        <v>112829</v>
      </c>
      <c r="D21" s="17">
        <v>95600</v>
      </c>
      <c r="E21" s="65">
        <f t="shared" si="2"/>
        <v>84.72998963032555</v>
      </c>
      <c r="F21" s="17">
        <v>8552</v>
      </c>
      <c r="G21" s="65">
        <f t="shared" si="3"/>
        <v>7.579611624670962</v>
      </c>
      <c r="H21" s="8">
        <v>1819</v>
      </c>
      <c r="I21" s="65">
        <f t="shared" si="0"/>
        <v>1.612174175079102</v>
      </c>
      <c r="J21" s="17">
        <v>541</v>
      </c>
      <c r="K21" s="65">
        <f>J21/$C21*100</f>
        <v>0.47948665679922714</v>
      </c>
      <c r="L21" s="8">
        <v>106512</v>
      </c>
      <c r="M21" s="65">
        <f t="shared" si="1"/>
        <v>94.40126208687482</v>
      </c>
    </row>
    <row r="22" spans="1:13" s="69" customFormat="1" ht="14.25" customHeight="1">
      <c r="A22" s="464" t="s">
        <v>284</v>
      </c>
      <c r="B22" s="465"/>
      <c r="C22" s="6">
        <v>47954</v>
      </c>
      <c r="D22" s="17">
        <v>44791</v>
      </c>
      <c r="E22" s="65">
        <f t="shared" si="2"/>
        <v>93.40409559160862</v>
      </c>
      <c r="F22" s="17">
        <v>2243</v>
      </c>
      <c r="G22" s="65">
        <f t="shared" si="3"/>
        <v>4.677399174208617</v>
      </c>
      <c r="H22" s="17">
        <v>499</v>
      </c>
      <c r="I22" s="70">
        <v>1</v>
      </c>
      <c r="J22" s="17" t="s">
        <v>526</v>
      </c>
      <c r="K22" s="70" t="s">
        <v>526</v>
      </c>
      <c r="L22" s="8">
        <v>47533</v>
      </c>
      <c r="M22" s="65">
        <f t="shared" si="1"/>
        <v>99.12207532218376</v>
      </c>
    </row>
    <row r="23" spans="1:13" ht="14.25" customHeight="1">
      <c r="A23" s="71"/>
      <c r="B23" s="72"/>
      <c r="C23" s="6"/>
      <c r="D23" s="17"/>
      <c r="E23" s="65"/>
      <c r="F23" s="17"/>
      <c r="G23" s="65"/>
      <c r="H23" s="8"/>
      <c r="I23" s="65"/>
      <c r="J23" s="8"/>
      <c r="K23" s="65"/>
      <c r="L23" s="8"/>
      <c r="M23" s="65"/>
    </row>
    <row r="24" spans="1:13" s="69" customFormat="1" ht="14.25" customHeight="1">
      <c r="A24" s="464" t="s">
        <v>285</v>
      </c>
      <c r="B24" s="610"/>
      <c r="C24" s="6">
        <f>SUM(C25)</f>
        <v>5876</v>
      </c>
      <c r="D24" s="17" t="s">
        <v>526</v>
      </c>
      <c r="E24" s="70" t="s">
        <v>526</v>
      </c>
      <c r="F24" s="8">
        <f>SUM(F25)</f>
        <v>4367</v>
      </c>
      <c r="G24" s="65">
        <f>F24/$C24*100</f>
        <v>74.31926480599047</v>
      </c>
      <c r="H24" s="8">
        <f>SUM(H25)</f>
        <v>1509</v>
      </c>
      <c r="I24" s="65">
        <f>H24/$C24*100</f>
        <v>25.68073519400953</v>
      </c>
      <c r="J24" s="17" t="s">
        <v>526</v>
      </c>
      <c r="K24" s="70" t="s">
        <v>526</v>
      </c>
      <c r="L24" s="17">
        <v>5876</v>
      </c>
      <c r="M24" s="65">
        <f>L24/$C24*100</f>
        <v>100</v>
      </c>
    </row>
    <row r="25" spans="1:13" ht="14.25" customHeight="1">
      <c r="A25" s="113"/>
      <c r="B25" s="110" t="s">
        <v>32</v>
      </c>
      <c r="C25" s="410">
        <v>5876</v>
      </c>
      <c r="D25" s="412" t="s">
        <v>526</v>
      </c>
      <c r="E25" s="413" t="s">
        <v>526</v>
      </c>
      <c r="F25" s="412">
        <v>4367</v>
      </c>
      <c r="G25" s="409">
        <f>F25/$C25*100</f>
        <v>74.31926480599047</v>
      </c>
      <c r="H25" s="412">
        <v>1509</v>
      </c>
      <c r="I25" s="409">
        <f>H25/$C25*100</f>
        <v>25.68073519400953</v>
      </c>
      <c r="J25" s="412" t="s">
        <v>526</v>
      </c>
      <c r="K25" s="413" t="s">
        <v>526</v>
      </c>
      <c r="L25" s="412">
        <v>5876</v>
      </c>
      <c r="M25" s="409">
        <f>L25/$C25*100</f>
        <v>100</v>
      </c>
    </row>
    <row r="26" spans="1:13" ht="14.25" customHeight="1">
      <c r="A26" s="113"/>
      <c r="B26" s="110"/>
      <c r="C26" s="410"/>
      <c r="D26" s="412"/>
      <c r="E26" s="409"/>
      <c r="F26" s="412"/>
      <c r="G26" s="409"/>
      <c r="H26" s="412"/>
      <c r="I26" s="413"/>
      <c r="J26" s="412"/>
      <c r="K26" s="409"/>
      <c r="L26" s="412"/>
      <c r="M26" s="409"/>
    </row>
    <row r="27" spans="1:13" s="69" customFormat="1" ht="14.25" customHeight="1">
      <c r="A27" s="464" t="s">
        <v>286</v>
      </c>
      <c r="B27" s="610"/>
      <c r="C27" s="8">
        <f>SUM(C28)</f>
        <v>43711</v>
      </c>
      <c r="D27" s="8">
        <f>SUM(D28)</f>
        <v>37292</v>
      </c>
      <c r="E27" s="65">
        <f>D27/C27*100</f>
        <v>85.31490929056758</v>
      </c>
      <c r="F27" s="17" t="s">
        <v>526</v>
      </c>
      <c r="G27" s="70" t="s">
        <v>526</v>
      </c>
      <c r="H27" s="8">
        <f>SUM(H28)</f>
        <v>99</v>
      </c>
      <c r="I27" s="65">
        <f>H27/$C27*100</f>
        <v>0.22648761181395988</v>
      </c>
      <c r="J27" s="17" t="s">
        <v>526</v>
      </c>
      <c r="K27" s="70" t="s">
        <v>526</v>
      </c>
      <c r="L27" s="8">
        <v>37391</v>
      </c>
      <c r="M27" s="65">
        <f>L27/$C27*100</f>
        <v>85.54139690238155</v>
      </c>
    </row>
    <row r="28" spans="1:13" ht="14.25" customHeight="1">
      <c r="A28" s="113"/>
      <c r="B28" s="110" t="s">
        <v>269</v>
      </c>
      <c r="C28" s="410">
        <v>43711</v>
      </c>
      <c r="D28" s="412">
        <v>37292</v>
      </c>
      <c r="E28" s="409">
        <f>D28/C28*100</f>
        <v>85.31490929056758</v>
      </c>
      <c r="F28" s="412" t="s">
        <v>526</v>
      </c>
      <c r="G28" s="413" t="s">
        <v>526</v>
      </c>
      <c r="H28" s="412">
        <v>99</v>
      </c>
      <c r="I28" s="409">
        <f>H28/$C28*100</f>
        <v>0.22648761181395988</v>
      </c>
      <c r="J28" s="412" t="s">
        <v>526</v>
      </c>
      <c r="K28" s="413" t="s">
        <v>526</v>
      </c>
      <c r="L28" s="411">
        <v>37391</v>
      </c>
      <c r="M28" s="409">
        <f>L28/$C28*100</f>
        <v>85.54139690238155</v>
      </c>
    </row>
    <row r="29" spans="1:13" ht="14.25" customHeight="1">
      <c r="A29" s="113"/>
      <c r="B29" s="110"/>
      <c r="C29" s="410"/>
      <c r="D29" s="412"/>
      <c r="E29" s="409"/>
      <c r="F29" s="412"/>
      <c r="G29" s="409"/>
      <c r="H29" s="412"/>
      <c r="I29" s="413"/>
      <c r="J29" s="412"/>
      <c r="K29" s="409"/>
      <c r="L29" s="411"/>
      <c r="M29" s="409"/>
    </row>
    <row r="30" spans="1:32" ht="14.25" customHeight="1">
      <c r="A30" s="464" t="s">
        <v>287</v>
      </c>
      <c r="B30" s="610"/>
      <c r="C30" s="6">
        <f>SUM(C31:C32)</f>
        <v>63730</v>
      </c>
      <c r="D30" s="8">
        <f>SUM(D31:D32)</f>
        <v>55120</v>
      </c>
      <c r="E30" s="65">
        <f>D30/C30*100</f>
        <v>86.48987917778126</v>
      </c>
      <c r="F30" s="8">
        <f>SUM(F31:F32)</f>
        <v>1706</v>
      </c>
      <c r="G30" s="65">
        <f>F30/$C30*100</f>
        <v>2.676918248862388</v>
      </c>
      <c r="H30" s="8">
        <f>SUM(H31:H32)</f>
        <v>2327</v>
      </c>
      <c r="I30" s="65">
        <f>H30/$C30*100</f>
        <v>3.6513415973638788</v>
      </c>
      <c r="J30" s="17" t="s">
        <v>526</v>
      </c>
      <c r="K30" s="70" t="s">
        <v>526</v>
      </c>
      <c r="L30" s="8">
        <f>SUM(L31:L32)</f>
        <v>59153</v>
      </c>
      <c r="M30" s="65">
        <f>L30/$C30*100</f>
        <v>92.81813902400754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13" ht="14.25" customHeight="1">
      <c r="A31" s="113"/>
      <c r="B31" s="110" t="s">
        <v>42</v>
      </c>
      <c r="C31" s="410">
        <v>36895</v>
      </c>
      <c r="D31" s="412">
        <v>28611</v>
      </c>
      <c r="E31" s="409">
        <f>D31/C31*100</f>
        <v>77.54709310204635</v>
      </c>
      <c r="F31" s="412">
        <v>1706</v>
      </c>
      <c r="G31" s="409">
        <f>F31/$C31*100</f>
        <v>4.623932782219813</v>
      </c>
      <c r="H31" s="412">
        <v>2099</v>
      </c>
      <c r="I31" s="409">
        <f>H31/$C31*100</f>
        <v>5.689117766635046</v>
      </c>
      <c r="J31" s="412" t="s">
        <v>526</v>
      </c>
      <c r="K31" s="413" t="s">
        <v>526</v>
      </c>
      <c r="L31" s="411">
        <v>32416</v>
      </c>
      <c r="M31" s="409">
        <f>L31/$C31*100</f>
        <v>87.86014365090121</v>
      </c>
    </row>
    <row r="32" spans="1:13" ht="14.25" customHeight="1">
      <c r="A32" s="113"/>
      <c r="B32" s="110" t="s">
        <v>43</v>
      </c>
      <c r="C32" s="410">
        <v>26835</v>
      </c>
      <c r="D32" s="414">
        <v>26509</v>
      </c>
      <c r="E32" s="409">
        <f>D32/C32*100</f>
        <v>98.7851686230669</v>
      </c>
      <c r="F32" s="412" t="s">
        <v>526</v>
      </c>
      <c r="G32" s="413" t="s">
        <v>526</v>
      </c>
      <c r="H32" s="412">
        <v>228</v>
      </c>
      <c r="I32" s="409">
        <f>H32/$C32*100</f>
        <v>0.849636668529905</v>
      </c>
      <c r="J32" s="412" t="s">
        <v>526</v>
      </c>
      <c r="K32" s="413" t="s">
        <v>526</v>
      </c>
      <c r="L32" s="411">
        <v>26737</v>
      </c>
      <c r="M32" s="409">
        <f>L32/$C32*100</f>
        <v>99.63480529159679</v>
      </c>
    </row>
    <row r="33" spans="1:13" ht="14.25" customHeight="1">
      <c r="A33" s="113"/>
      <c r="B33" s="110"/>
      <c r="C33" s="410"/>
      <c r="D33" s="411"/>
      <c r="E33" s="409"/>
      <c r="F33" s="411"/>
      <c r="G33" s="409"/>
      <c r="H33" s="411"/>
      <c r="I33" s="409"/>
      <c r="J33" s="411"/>
      <c r="K33" s="409"/>
      <c r="L33" s="411"/>
      <c r="M33" s="409"/>
    </row>
    <row r="34" spans="1:15" ht="14.25" customHeight="1">
      <c r="A34" s="464" t="s">
        <v>288</v>
      </c>
      <c r="B34" s="610"/>
      <c r="C34" s="6">
        <f>SUM(C35:C36)</f>
        <v>40337</v>
      </c>
      <c r="D34" s="8">
        <f>SUM(D35:D36)</f>
        <v>14563</v>
      </c>
      <c r="E34" s="65">
        <f>D34/C34*100</f>
        <v>36.1033294493889</v>
      </c>
      <c r="F34" s="8">
        <f>SUM(F35:F36)</f>
        <v>9361</v>
      </c>
      <c r="G34" s="65">
        <f>F34/$C34*100</f>
        <v>23.20698118352877</v>
      </c>
      <c r="H34" s="8">
        <f>SUM(H35:H36)</f>
        <v>2895</v>
      </c>
      <c r="I34" s="65">
        <f>H34/$C34*100</f>
        <v>7.177033492822966</v>
      </c>
      <c r="J34" s="8">
        <v>902</v>
      </c>
      <c r="K34" s="65">
        <f>J34/$C34*100</f>
        <v>2.2361603490591766</v>
      </c>
      <c r="L34" s="8">
        <f>SUM(L35:L36)</f>
        <v>27721</v>
      </c>
      <c r="M34" s="65">
        <f>L34/$C34*100</f>
        <v>68.72350447479981</v>
      </c>
      <c r="N34" s="69"/>
      <c r="O34" s="69"/>
    </row>
    <row r="35" spans="1:13" ht="14.25" customHeight="1">
      <c r="A35" s="113"/>
      <c r="B35" s="110" t="s">
        <v>47</v>
      </c>
      <c r="C35" s="410">
        <v>24688</v>
      </c>
      <c r="D35" s="412">
        <v>5868</v>
      </c>
      <c r="E35" s="409">
        <f>D35/C35*100</f>
        <v>23.76863253402463</v>
      </c>
      <c r="F35" s="412">
        <v>5799</v>
      </c>
      <c r="G35" s="409">
        <f>F35/$C35*100</f>
        <v>23.489144523655217</v>
      </c>
      <c r="H35" s="412">
        <v>2660</v>
      </c>
      <c r="I35" s="409">
        <f>H35/$C35*100</f>
        <v>10.77446532728451</v>
      </c>
      <c r="J35" s="412">
        <v>902</v>
      </c>
      <c r="K35" s="409">
        <f>J35/$C35*100</f>
        <v>3.653596889176928</v>
      </c>
      <c r="L35" s="412">
        <v>15229</v>
      </c>
      <c r="M35" s="409">
        <f>L35/$C35*100</f>
        <v>61.68583927414129</v>
      </c>
    </row>
    <row r="36" spans="1:13" ht="14.25" customHeight="1">
      <c r="A36" s="113"/>
      <c r="B36" s="110" t="s">
        <v>289</v>
      </c>
      <c r="C36" s="410">
        <v>15649</v>
      </c>
      <c r="D36" s="412">
        <v>8695</v>
      </c>
      <c r="E36" s="409">
        <f>D36/C36*100</f>
        <v>55.56265576075149</v>
      </c>
      <c r="F36" s="412">
        <v>3562</v>
      </c>
      <c r="G36" s="409">
        <f>F36/$C36*100</f>
        <v>22.761837817112916</v>
      </c>
      <c r="H36" s="412">
        <v>235</v>
      </c>
      <c r="I36" s="409">
        <f>H36/$C36*100</f>
        <v>1.5016933989392294</v>
      </c>
      <c r="J36" s="412" t="s">
        <v>526</v>
      </c>
      <c r="K36" s="413" t="s">
        <v>526</v>
      </c>
      <c r="L36" s="411">
        <v>12492</v>
      </c>
      <c r="M36" s="409">
        <v>79.9</v>
      </c>
    </row>
    <row r="37" spans="1:13" ht="14.25" customHeight="1">
      <c r="A37" s="113"/>
      <c r="B37" s="110"/>
      <c r="C37" s="410"/>
      <c r="D37" s="412"/>
      <c r="E37" s="409"/>
      <c r="F37" s="412"/>
      <c r="G37" s="409"/>
      <c r="H37" s="412"/>
      <c r="I37" s="413"/>
      <c r="J37" s="412"/>
      <c r="K37" s="409"/>
      <c r="L37" s="411"/>
      <c r="M37" s="409"/>
    </row>
    <row r="38" spans="1:18" ht="14.25" customHeight="1">
      <c r="A38" s="464" t="s">
        <v>290</v>
      </c>
      <c r="B38" s="610"/>
      <c r="C38" s="8">
        <f>SUM(C39)</f>
        <v>19931</v>
      </c>
      <c r="D38" s="8">
        <f>SUM(D39)</f>
        <v>16319</v>
      </c>
      <c r="E38" s="65">
        <f>D38/C38*100</f>
        <v>81.87747729667353</v>
      </c>
      <c r="F38" s="8">
        <f>SUM(F39)</f>
        <v>3166</v>
      </c>
      <c r="G38" s="65">
        <f>F38/$C38*100</f>
        <v>15.884802568862577</v>
      </c>
      <c r="H38" s="8">
        <f>SUM(H39)</f>
        <v>69</v>
      </c>
      <c r="I38" s="65">
        <f>H38/$C38*100</f>
        <v>0.34619437057849584</v>
      </c>
      <c r="J38" s="17" t="s">
        <v>526</v>
      </c>
      <c r="K38" s="70" t="s">
        <v>526</v>
      </c>
      <c r="L38" s="8">
        <v>19554</v>
      </c>
      <c r="M38" s="65">
        <f>L38/$C38*100</f>
        <v>98.1084742361146</v>
      </c>
      <c r="N38" s="69"/>
      <c r="O38" s="69"/>
      <c r="P38" s="69"/>
      <c r="Q38" s="69"/>
      <c r="R38" s="69"/>
    </row>
    <row r="39" spans="1:13" ht="14.25" customHeight="1">
      <c r="A39" s="113"/>
      <c r="B39" s="110" t="s">
        <v>291</v>
      </c>
      <c r="C39" s="410">
        <v>19931</v>
      </c>
      <c r="D39" s="412">
        <v>16319</v>
      </c>
      <c r="E39" s="409">
        <f>D39/C39*100</f>
        <v>81.87747729667353</v>
      </c>
      <c r="F39" s="412">
        <v>3166</v>
      </c>
      <c r="G39" s="409">
        <f>F39/$C39*100</f>
        <v>15.884802568862577</v>
      </c>
      <c r="H39" s="412">
        <v>69</v>
      </c>
      <c r="I39" s="409">
        <f>H39/$C39*100</f>
        <v>0.34619437057849584</v>
      </c>
      <c r="J39" s="412" t="s">
        <v>526</v>
      </c>
      <c r="K39" s="413" t="s">
        <v>526</v>
      </c>
      <c r="L39" s="411">
        <v>19554</v>
      </c>
      <c r="M39" s="409">
        <f>L39/$C39*100</f>
        <v>98.1084742361146</v>
      </c>
    </row>
    <row r="40" spans="1:13" ht="14.25" customHeight="1">
      <c r="A40" s="113"/>
      <c r="B40" s="110"/>
      <c r="C40" s="410"/>
      <c r="D40" s="412"/>
      <c r="E40" s="409"/>
      <c r="F40" s="412"/>
      <c r="G40" s="409"/>
      <c r="H40" s="412"/>
      <c r="I40" s="413"/>
      <c r="J40" s="412"/>
      <c r="K40" s="409"/>
      <c r="L40" s="411"/>
      <c r="M40" s="409"/>
    </row>
    <row r="41" spans="1:27" ht="14.25" customHeight="1">
      <c r="A41" s="464" t="s">
        <v>292</v>
      </c>
      <c r="B41" s="610"/>
      <c r="C41" s="352">
        <f>SUM(C42:C43)</f>
        <v>33408</v>
      </c>
      <c r="D41" s="353">
        <f>SUM(D42:D43)</f>
        <v>11298</v>
      </c>
      <c r="E41" s="416">
        <f>D41/C41*100</f>
        <v>33.81824712643678</v>
      </c>
      <c r="F41" s="353">
        <f>SUM(F42:F43)</f>
        <v>5314</v>
      </c>
      <c r="G41" s="416">
        <f>F41/$C41*100</f>
        <v>15.906369731800766</v>
      </c>
      <c r="H41" s="353">
        <f>SUM(H42:H43)</f>
        <v>5576</v>
      </c>
      <c r="I41" s="416">
        <f>H41/$C41*100</f>
        <v>16.69061302681992</v>
      </c>
      <c r="J41" s="354" t="s">
        <v>526</v>
      </c>
      <c r="K41" s="417" t="s">
        <v>526</v>
      </c>
      <c r="L41" s="353">
        <f>SUM(L42:L43)</f>
        <v>22188</v>
      </c>
      <c r="M41" s="416">
        <f>L41/$C41*100</f>
        <v>66.41522988505747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13" ht="14.25" customHeight="1">
      <c r="A42" s="113"/>
      <c r="B42" s="110" t="s">
        <v>54</v>
      </c>
      <c r="C42" s="410">
        <v>10748</v>
      </c>
      <c r="D42" s="415">
        <v>3449</v>
      </c>
      <c r="E42" s="409">
        <f>D42/C42*100</f>
        <v>32.08969110532192</v>
      </c>
      <c r="F42" s="415">
        <v>517</v>
      </c>
      <c r="G42" s="409">
        <f>F42/$C42*100</f>
        <v>4.810197245999256</v>
      </c>
      <c r="H42" s="412">
        <v>2763</v>
      </c>
      <c r="I42" s="409">
        <f>H42/$C42*100</f>
        <v>25.70710829921846</v>
      </c>
      <c r="J42" s="412" t="s">
        <v>526</v>
      </c>
      <c r="K42" s="413" t="s">
        <v>526</v>
      </c>
      <c r="L42" s="412">
        <v>6729</v>
      </c>
      <c r="M42" s="409">
        <f>L42/$C42*100</f>
        <v>62.606996650539635</v>
      </c>
    </row>
    <row r="43" spans="1:13" ht="14.25" customHeight="1">
      <c r="A43" s="113"/>
      <c r="B43" s="110" t="s">
        <v>293</v>
      </c>
      <c r="C43" s="410">
        <v>22660</v>
      </c>
      <c r="D43" s="412">
        <v>7849</v>
      </c>
      <c r="E43" s="409">
        <f>D43/C43*100</f>
        <v>34.638128861429834</v>
      </c>
      <c r="F43" s="412">
        <v>4797</v>
      </c>
      <c r="G43" s="409">
        <f>F43/$C43*100</f>
        <v>21.169461606354812</v>
      </c>
      <c r="H43" s="412">
        <v>2813</v>
      </c>
      <c r="I43" s="409">
        <f>H43/$C43*100</f>
        <v>12.413945278022947</v>
      </c>
      <c r="J43" s="412" t="s">
        <v>526</v>
      </c>
      <c r="K43" s="413" t="s">
        <v>526</v>
      </c>
      <c r="L43" s="412">
        <v>15459</v>
      </c>
      <c r="M43" s="409">
        <f>L43/$C43*100</f>
        <v>68.2215357458076</v>
      </c>
    </row>
    <row r="44" spans="1:13" ht="14.25" customHeight="1">
      <c r="A44" s="113"/>
      <c r="B44" s="110"/>
      <c r="C44" s="223"/>
      <c r="D44" s="224"/>
      <c r="E44" s="73"/>
      <c r="F44" s="224"/>
      <c r="G44" s="73"/>
      <c r="H44" s="224"/>
      <c r="I44" s="74"/>
      <c r="J44" s="225"/>
      <c r="K44" s="226"/>
      <c r="L44" s="224"/>
      <c r="M44" s="73"/>
    </row>
    <row r="45" spans="1:12" ht="14.25" customHeight="1">
      <c r="A45" s="161" t="s">
        <v>501</v>
      </c>
      <c r="B45" s="227"/>
      <c r="C45" s="106"/>
      <c r="D45" s="106"/>
      <c r="E45" s="113"/>
      <c r="F45" s="113"/>
      <c r="G45" s="163"/>
      <c r="H45" s="163"/>
      <c r="I45" s="163"/>
      <c r="J45" s="163"/>
      <c r="K45" s="163"/>
      <c r="L45" s="193"/>
    </row>
    <row r="46" spans="1:12" ht="14.25" customHeight="1">
      <c r="A46" s="160" t="s">
        <v>294</v>
      </c>
      <c r="B46" s="160"/>
      <c r="C46" s="106"/>
      <c r="D46" s="106"/>
      <c r="E46" s="113"/>
      <c r="F46" s="113"/>
      <c r="G46" s="163"/>
      <c r="H46" s="163"/>
      <c r="I46" s="163"/>
      <c r="J46" s="163"/>
      <c r="K46" s="163"/>
      <c r="L46" s="193"/>
    </row>
    <row r="47" spans="1:6" ht="14.25" customHeight="1">
      <c r="A47" s="160" t="s">
        <v>295</v>
      </c>
      <c r="B47" s="228"/>
      <c r="C47" s="115"/>
      <c r="D47" s="115"/>
      <c r="E47" s="115"/>
      <c r="F47" s="115"/>
    </row>
    <row r="48" ht="14.25">
      <c r="A48" s="228" t="s">
        <v>296</v>
      </c>
    </row>
    <row r="49" ht="14.25">
      <c r="B49" s="229"/>
    </row>
    <row r="50" spans="1:2" ht="14.25">
      <c r="A50" s="229"/>
      <c r="B50" s="229"/>
    </row>
    <row r="51" spans="1:2" ht="14.25">
      <c r="A51" s="229"/>
      <c r="B51" s="229"/>
    </row>
    <row r="52" spans="1:2" ht="14.25">
      <c r="A52" s="229"/>
      <c r="B52" s="229"/>
    </row>
    <row r="53" spans="1:2" ht="14.25">
      <c r="A53" s="229"/>
      <c r="B53" s="229"/>
    </row>
    <row r="54" spans="1:2" ht="14.25">
      <c r="A54" s="229"/>
      <c r="B54" s="229"/>
    </row>
    <row r="55" spans="1:2" ht="14.25">
      <c r="A55" s="229"/>
      <c r="B55" s="229"/>
    </row>
    <row r="56" spans="1:2" ht="14.25">
      <c r="A56" s="229"/>
      <c r="B56" s="229"/>
    </row>
    <row r="57" spans="1:2" ht="14.25">
      <c r="A57" s="229"/>
      <c r="B57" s="229"/>
    </row>
    <row r="58" spans="1:2" ht="14.25">
      <c r="A58" s="229"/>
      <c r="B58" s="229"/>
    </row>
    <row r="59" spans="1:2" ht="14.25">
      <c r="A59" s="229"/>
      <c r="B59" s="229"/>
    </row>
    <row r="60" spans="1:2" ht="14.25">
      <c r="A60" s="229"/>
      <c r="B60" s="229"/>
    </row>
    <row r="61" spans="1:2" ht="14.25">
      <c r="A61" s="229"/>
      <c r="B61" s="229"/>
    </row>
    <row r="62" spans="1:2" ht="14.25">
      <c r="A62" s="229"/>
      <c r="B62" s="229"/>
    </row>
    <row r="63" spans="1:2" ht="14.25">
      <c r="A63" s="229"/>
      <c r="B63" s="229"/>
    </row>
    <row r="64" spans="1:2" ht="14.25">
      <c r="A64" s="229"/>
      <c r="B64" s="229"/>
    </row>
    <row r="65" spans="1:2" ht="14.25">
      <c r="A65" s="229"/>
      <c r="B65" s="229"/>
    </row>
    <row r="66" spans="1:2" ht="14.25">
      <c r="A66" s="229"/>
      <c r="B66" s="229"/>
    </row>
    <row r="67" spans="1:2" ht="14.25">
      <c r="A67" s="229"/>
      <c r="B67" s="229"/>
    </row>
    <row r="68" spans="1:2" ht="14.25">
      <c r="A68" s="229"/>
      <c r="B68" s="229"/>
    </row>
    <row r="69" spans="1:2" ht="14.25">
      <c r="A69" s="229"/>
      <c r="B69" s="229"/>
    </row>
    <row r="70" spans="1:2" ht="14.25">
      <c r="A70" s="229"/>
      <c r="B70" s="229"/>
    </row>
    <row r="71" spans="1:2" ht="14.25">
      <c r="A71" s="229"/>
      <c r="B71" s="229"/>
    </row>
    <row r="72" spans="1:2" ht="14.25">
      <c r="A72" s="229"/>
      <c r="B72" s="229"/>
    </row>
    <row r="73" spans="1:2" ht="14.25">
      <c r="A73" s="229"/>
      <c r="B73" s="229"/>
    </row>
    <row r="74" spans="1:2" ht="14.25">
      <c r="A74" s="229"/>
      <c r="B74" s="229"/>
    </row>
    <row r="75" spans="1:2" ht="14.25">
      <c r="A75" s="229"/>
      <c r="B75" s="229"/>
    </row>
    <row r="76" spans="1:2" ht="14.25">
      <c r="A76" s="229"/>
      <c r="B76" s="229"/>
    </row>
    <row r="77" spans="1:2" ht="14.25">
      <c r="A77" s="229"/>
      <c r="B77" s="229"/>
    </row>
    <row r="78" spans="1:2" ht="14.25">
      <c r="A78" s="229"/>
      <c r="B78" s="229"/>
    </row>
    <row r="79" spans="1:2" ht="14.25">
      <c r="A79" s="229"/>
      <c r="B79" s="229"/>
    </row>
    <row r="80" spans="1:2" ht="14.25">
      <c r="A80" s="229"/>
      <c r="B80" s="229"/>
    </row>
    <row r="81" spans="1:2" ht="14.25">
      <c r="A81" s="229"/>
      <c r="B81" s="229"/>
    </row>
    <row r="82" spans="1:2" ht="14.25">
      <c r="A82" s="229"/>
      <c r="B82" s="229"/>
    </row>
    <row r="83" spans="1:2" ht="14.25">
      <c r="A83" s="229"/>
      <c r="B83" s="229"/>
    </row>
    <row r="84" spans="1:2" ht="14.25">
      <c r="A84" s="229"/>
      <c r="B84" s="229"/>
    </row>
    <row r="85" spans="1:2" ht="14.25">
      <c r="A85" s="229"/>
      <c r="B85" s="229"/>
    </row>
    <row r="86" spans="1:2" ht="14.25">
      <c r="A86" s="229"/>
      <c r="B86" s="229"/>
    </row>
    <row r="87" spans="1:2" ht="14.25">
      <c r="A87" s="229"/>
      <c r="B87" s="229"/>
    </row>
    <row r="88" spans="1:2" ht="14.25">
      <c r="A88" s="229"/>
      <c r="B88" s="229"/>
    </row>
    <row r="89" spans="1:2" ht="14.25">
      <c r="A89" s="229"/>
      <c r="B89" s="229"/>
    </row>
    <row r="90" spans="1:2" ht="14.25">
      <c r="A90" s="229"/>
      <c r="B90" s="229"/>
    </row>
    <row r="91" spans="1:2" ht="14.25">
      <c r="A91" s="229"/>
      <c r="B91" s="229"/>
    </row>
    <row r="92" spans="1:2" ht="14.25">
      <c r="A92" s="229"/>
      <c r="B92" s="229"/>
    </row>
    <row r="93" spans="1:2" ht="14.25">
      <c r="A93" s="229"/>
      <c r="B93" s="229"/>
    </row>
    <row r="94" spans="1:2" ht="14.25">
      <c r="A94" s="229"/>
      <c r="B94" s="229"/>
    </row>
    <row r="95" spans="1:2" ht="14.25">
      <c r="A95" s="229"/>
      <c r="B95" s="229"/>
    </row>
    <row r="96" spans="1:2" ht="14.25">
      <c r="A96" s="229"/>
      <c r="B96" s="229"/>
    </row>
    <row r="97" spans="1:2" ht="14.25">
      <c r="A97" s="229"/>
      <c r="B97" s="229"/>
    </row>
    <row r="98" spans="1:2" ht="14.25">
      <c r="A98" s="229"/>
      <c r="B98" s="229"/>
    </row>
    <row r="99" spans="1:2" ht="14.25">
      <c r="A99" s="229"/>
      <c r="B99" s="229"/>
    </row>
    <row r="100" spans="1:2" ht="14.25">
      <c r="A100" s="229"/>
      <c r="B100" s="229"/>
    </row>
    <row r="101" spans="1:2" ht="14.25">
      <c r="A101" s="229"/>
      <c r="B101" s="229"/>
    </row>
    <row r="102" spans="1:2" ht="14.25">
      <c r="A102" s="229"/>
      <c r="B102" s="229"/>
    </row>
    <row r="103" spans="1:2" ht="14.25">
      <c r="A103" s="229"/>
      <c r="B103" s="229"/>
    </row>
    <row r="104" spans="1:2" ht="14.25">
      <c r="A104" s="229"/>
      <c r="B104" s="229"/>
    </row>
    <row r="105" spans="1:2" ht="14.25">
      <c r="A105" s="229"/>
      <c r="B105" s="229"/>
    </row>
    <row r="106" spans="1:2" ht="14.25">
      <c r="A106" s="229"/>
      <c r="B106" s="229"/>
    </row>
    <row r="107" spans="1:2" ht="14.25">
      <c r="A107" s="229"/>
      <c r="B107" s="229"/>
    </row>
    <row r="108" spans="1:2" ht="14.25">
      <c r="A108" s="229"/>
      <c r="B108" s="229"/>
    </row>
    <row r="109" spans="1:2" ht="14.25">
      <c r="A109" s="229"/>
      <c r="B109" s="229"/>
    </row>
    <row r="110" spans="1:2" ht="14.25">
      <c r="A110" s="229"/>
      <c r="B110" s="229"/>
    </row>
    <row r="111" spans="1:2" ht="14.25">
      <c r="A111" s="229"/>
      <c r="B111" s="229"/>
    </row>
    <row r="112" spans="1:2" ht="14.25">
      <c r="A112" s="229"/>
      <c r="B112" s="229"/>
    </row>
    <row r="113" spans="1:2" ht="14.25">
      <c r="A113" s="229"/>
      <c r="B113" s="229"/>
    </row>
    <row r="114" spans="1:2" ht="14.25">
      <c r="A114" s="229"/>
      <c r="B114" s="229"/>
    </row>
    <row r="115" spans="1:2" ht="14.25">
      <c r="A115" s="229"/>
      <c r="B115" s="229"/>
    </row>
    <row r="116" spans="1:2" ht="14.25">
      <c r="A116" s="229"/>
      <c r="B116" s="229"/>
    </row>
    <row r="117" spans="1:2" ht="14.25">
      <c r="A117" s="229"/>
      <c r="B117" s="229"/>
    </row>
    <row r="118" spans="1:2" ht="14.25">
      <c r="A118" s="229"/>
      <c r="B118" s="229"/>
    </row>
    <row r="119" spans="1:2" ht="14.25">
      <c r="A119" s="229"/>
      <c r="B119" s="229"/>
    </row>
    <row r="120" spans="1:2" ht="14.25">
      <c r="A120" s="229"/>
      <c r="B120" s="229"/>
    </row>
    <row r="121" spans="1:2" ht="14.25">
      <c r="A121" s="229"/>
      <c r="B121" s="229"/>
    </row>
    <row r="122" spans="1:2" ht="14.25">
      <c r="A122" s="229"/>
      <c r="B122" s="229"/>
    </row>
    <row r="123" spans="1:2" ht="14.25">
      <c r="A123" s="229"/>
      <c r="B123" s="229"/>
    </row>
    <row r="124" spans="1:2" ht="14.25">
      <c r="A124" s="229"/>
      <c r="B124" s="229"/>
    </row>
    <row r="125" spans="1:2" ht="14.25">
      <c r="A125" s="229"/>
      <c r="B125" s="229"/>
    </row>
    <row r="126" spans="1:2" ht="14.25">
      <c r="A126" s="229"/>
      <c r="B126" s="229"/>
    </row>
    <row r="127" spans="1:2" ht="14.25">
      <c r="A127" s="229"/>
      <c r="B127" s="229"/>
    </row>
    <row r="128" spans="1:2" ht="14.25">
      <c r="A128" s="229"/>
      <c r="B128" s="229"/>
    </row>
    <row r="129" spans="1:2" ht="14.25">
      <c r="A129" s="229"/>
      <c r="B129" s="229"/>
    </row>
    <row r="130" spans="1:2" ht="14.25">
      <c r="A130" s="229"/>
      <c r="B130" s="229"/>
    </row>
    <row r="131" spans="1:2" ht="14.25">
      <c r="A131" s="229"/>
      <c r="B131" s="229"/>
    </row>
    <row r="132" spans="1:2" ht="14.25">
      <c r="A132" s="229"/>
      <c r="B132" s="229"/>
    </row>
    <row r="133" spans="1:2" ht="14.25">
      <c r="A133" s="229"/>
      <c r="B133" s="229"/>
    </row>
    <row r="134" spans="1:2" ht="14.25">
      <c r="A134" s="229"/>
      <c r="B134" s="229"/>
    </row>
    <row r="135" spans="1:2" ht="14.25">
      <c r="A135" s="229"/>
      <c r="B135" s="229"/>
    </row>
    <row r="136" spans="1:2" ht="14.25">
      <c r="A136" s="229"/>
      <c r="B136" s="229"/>
    </row>
    <row r="137" spans="1:2" ht="14.25">
      <c r="A137" s="229"/>
      <c r="B137" s="229"/>
    </row>
    <row r="138" spans="1:2" ht="14.25">
      <c r="A138" s="229"/>
      <c r="B138" s="229"/>
    </row>
    <row r="139" spans="1:2" ht="14.25">
      <c r="A139" s="229"/>
      <c r="B139" s="229"/>
    </row>
    <row r="140" spans="1:2" ht="14.25">
      <c r="A140" s="229"/>
      <c r="B140" s="229"/>
    </row>
    <row r="141" spans="1:2" ht="14.25">
      <c r="A141" s="229"/>
      <c r="B141" s="229"/>
    </row>
    <row r="142" spans="1:2" ht="14.25">
      <c r="A142" s="229"/>
      <c r="B142" s="229"/>
    </row>
    <row r="143" spans="1:2" ht="14.25">
      <c r="A143" s="229"/>
      <c r="B143" s="229"/>
    </row>
    <row r="144" ht="14.25">
      <c r="A144" s="229"/>
    </row>
  </sheetData>
  <sheetProtection/>
  <mergeCells count="37">
    <mergeCell ref="A19:B19"/>
    <mergeCell ref="A21:B21"/>
    <mergeCell ref="A20:B20"/>
    <mergeCell ref="A38:B38"/>
    <mergeCell ref="A41:B41"/>
    <mergeCell ref="A24:B24"/>
    <mergeCell ref="A27:B27"/>
    <mergeCell ref="A30:B30"/>
    <mergeCell ref="A34:B34"/>
    <mergeCell ref="A9:B9"/>
    <mergeCell ref="A10:B10"/>
    <mergeCell ref="A11:B11"/>
    <mergeCell ref="A13:B13"/>
    <mergeCell ref="A22:B22"/>
    <mergeCell ref="A14:B14"/>
    <mergeCell ref="A15:B15"/>
    <mergeCell ref="A16:B16"/>
    <mergeCell ref="A17:B17"/>
    <mergeCell ref="A18:B18"/>
    <mergeCell ref="L5:L6"/>
    <mergeCell ref="M5:M6"/>
    <mergeCell ref="A7:B7"/>
    <mergeCell ref="A8:B8"/>
    <mergeCell ref="A4:B6"/>
    <mergeCell ref="C4:C6"/>
    <mergeCell ref="F4:G4"/>
    <mergeCell ref="H4:I4"/>
    <mergeCell ref="J4:K4"/>
    <mergeCell ref="L4:M4"/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9"/>
  <sheetViews>
    <sheetView tabSelected="1" zoomScale="75" zoomScaleNormal="75" zoomScalePageLayoutView="0" workbookViewId="0" topLeftCell="I1">
      <selection activeCell="AN1" sqref="AN1"/>
    </sheetView>
  </sheetViews>
  <sheetFormatPr defaultColWidth="10.59765625" defaultRowHeight="15"/>
  <cols>
    <col min="1" max="1" width="3.59765625" style="119" customWidth="1"/>
    <col min="2" max="2" width="15.09765625" style="119" customWidth="1"/>
    <col min="3" max="3" width="2.09765625" style="119" customWidth="1"/>
    <col min="4" max="4" width="6.59765625" style="119" customWidth="1"/>
    <col min="5" max="5" width="9.5" style="119" customWidth="1"/>
    <col min="6" max="6" width="8.19921875" style="119" customWidth="1"/>
    <col min="7" max="7" width="2.59765625" style="119" customWidth="1"/>
    <col min="8" max="9" width="7.09765625" style="119" customWidth="1"/>
    <col min="10" max="10" width="2.59765625" style="119" customWidth="1"/>
    <col min="11" max="11" width="7.09765625" style="119" customWidth="1"/>
    <col min="12" max="12" width="8.09765625" style="119" customWidth="1"/>
    <col min="13" max="13" width="2.59765625" style="119" customWidth="1"/>
    <col min="14" max="15" width="7.09765625" style="119" customWidth="1"/>
    <col min="16" max="16" width="2.59765625" style="119" customWidth="1"/>
    <col min="17" max="17" width="7.09765625" style="119" customWidth="1"/>
    <col min="18" max="18" width="8" style="119" customWidth="1"/>
    <col min="19" max="19" width="2.59765625" style="119" customWidth="1"/>
    <col min="20" max="21" width="7.09765625" style="119" customWidth="1"/>
    <col min="22" max="22" width="5.59765625" style="119" customWidth="1"/>
    <col min="23" max="23" width="7.09765625" style="119" customWidth="1"/>
    <col min="24" max="24" width="8" style="119" customWidth="1"/>
    <col min="25" max="25" width="2.59765625" style="119" customWidth="1"/>
    <col min="26" max="27" width="7.09765625" style="119" customWidth="1"/>
    <col min="28" max="28" width="2.59765625" style="119" customWidth="1"/>
    <col min="29" max="29" width="7.09765625" style="119" customWidth="1"/>
    <col min="30" max="30" width="6.59765625" style="119" customWidth="1"/>
    <col min="31" max="31" width="2.59765625" style="119" customWidth="1"/>
    <col min="32" max="32" width="6.59765625" style="119" customWidth="1"/>
    <col min="33" max="33" width="6.19921875" style="119" customWidth="1"/>
    <col min="34" max="34" width="2.59765625" style="119" customWidth="1"/>
    <col min="35" max="35" width="3.59765625" style="119" customWidth="1"/>
    <col min="36" max="36" width="1.8984375" style="119" customWidth="1"/>
    <col min="37" max="37" width="2.59765625" style="119" customWidth="1"/>
    <col min="38" max="38" width="6.19921875" style="119" customWidth="1"/>
    <col min="39" max="39" width="2.59765625" style="119" customWidth="1"/>
    <col min="40" max="40" width="3.59765625" style="119" customWidth="1"/>
    <col min="41" max="41" width="2.5" style="119" customWidth="1"/>
    <col min="42" max="16384" width="10.59765625" style="119" customWidth="1"/>
  </cols>
  <sheetData>
    <row r="1" spans="1:40" s="117" customFormat="1" ht="19.5" customHeight="1">
      <c r="A1" s="1" t="s">
        <v>502</v>
      </c>
      <c r="C1" s="75"/>
      <c r="AN1" s="2" t="s">
        <v>503</v>
      </c>
    </row>
    <row r="2" spans="2:41" s="117" customFormat="1" ht="19.5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76" t="s">
        <v>504</v>
      </c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</row>
    <row r="3" spans="4:40" s="117" customFormat="1" ht="18" customHeight="1" thickBot="1"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26"/>
    </row>
    <row r="4" spans="1:56" s="117" customFormat="1" ht="19.5" customHeight="1">
      <c r="A4" s="442" t="s">
        <v>505</v>
      </c>
      <c r="B4" s="624"/>
      <c r="C4" s="620" t="s">
        <v>506</v>
      </c>
      <c r="D4" s="620"/>
      <c r="E4" s="620" t="s">
        <v>297</v>
      </c>
      <c r="F4" s="620" t="s">
        <v>507</v>
      </c>
      <c r="G4" s="624"/>
      <c r="H4" s="624"/>
      <c r="I4" s="624"/>
      <c r="J4" s="624"/>
      <c r="K4" s="624"/>
      <c r="L4" s="550" t="s">
        <v>508</v>
      </c>
      <c r="M4" s="594"/>
      <c r="N4" s="594"/>
      <c r="O4" s="594"/>
      <c r="P4" s="594"/>
      <c r="Q4" s="554"/>
      <c r="R4" s="515" t="s">
        <v>336</v>
      </c>
      <c r="S4" s="623"/>
      <c r="T4" s="623"/>
      <c r="U4" s="623"/>
      <c r="V4" s="623"/>
      <c r="W4" s="603"/>
      <c r="X4" s="515" t="s">
        <v>509</v>
      </c>
      <c r="Y4" s="623"/>
      <c r="Z4" s="623"/>
      <c r="AA4" s="623"/>
      <c r="AB4" s="623"/>
      <c r="AC4" s="603"/>
      <c r="AD4" s="550" t="s">
        <v>510</v>
      </c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</row>
    <row r="5" spans="1:56" s="117" customFormat="1" ht="19.5" customHeight="1">
      <c r="A5" s="535"/>
      <c r="B5" s="622"/>
      <c r="C5" s="621"/>
      <c r="D5" s="621"/>
      <c r="E5" s="622"/>
      <c r="F5" s="622"/>
      <c r="G5" s="622"/>
      <c r="H5" s="622"/>
      <c r="I5" s="622"/>
      <c r="J5" s="622"/>
      <c r="K5" s="622"/>
      <c r="L5" s="595"/>
      <c r="M5" s="524"/>
      <c r="N5" s="524"/>
      <c r="O5" s="524"/>
      <c r="P5" s="524"/>
      <c r="Q5" s="514"/>
      <c r="R5" s="517"/>
      <c r="S5" s="605"/>
      <c r="T5" s="605"/>
      <c r="U5" s="605"/>
      <c r="V5" s="605"/>
      <c r="W5" s="606"/>
      <c r="X5" s="517"/>
      <c r="Y5" s="605"/>
      <c r="Z5" s="605"/>
      <c r="AA5" s="605"/>
      <c r="AB5" s="605"/>
      <c r="AC5" s="606"/>
      <c r="AD5" s="595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</row>
    <row r="6" spans="1:41" s="115" customFormat="1" ht="15" customHeight="1">
      <c r="A6" s="535"/>
      <c r="B6" s="622"/>
      <c r="C6" s="621"/>
      <c r="D6" s="621"/>
      <c r="E6" s="622"/>
      <c r="F6" s="621" t="s">
        <v>511</v>
      </c>
      <c r="G6" s="621"/>
      <c r="H6" s="621"/>
      <c r="I6" s="621" t="s">
        <v>337</v>
      </c>
      <c r="J6" s="621"/>
      <c r="K6" s="621"/>
      <c r="L6" s="455" t="s">
        <v>512</v>
      </c>
      <c r="M6" s="456"/>
      <c r="N6" s="457"/>
      <c r="O6" s="455" t="s">
        <v>337</v>
      </c>
      <c r="P6" s="456"/>
      <c r="Q6" s="457"/>
      <c r="R6" s="455" t="s">
        <v>512</v>
      </c>
      <c r="S6" s="456"/>
      <c r="T6" s="457"/>
      <c r="U6" s="455" t="s">
        <v>337</v>
      </c>
      <c r="V6" s="456"/>
      <c r="W6" s="457"/>
      <c r="X6" s="455" t="s">
        <v>512</v>
      </c>
      <c r="Y6" s="456"/>
      <c r="Z6" s="457"/>
      <c r="AA6" s="455" t="s">
        <v>337</v>
      </c>
      <c r="AB6" s="456"/>
      <c r="AC6" s="457"/>
      <c r="AD6" s="455" t="s">
        <v>512</v>
      </c>
      <c r="AE6" s="456"/>
      <c r="AF6" s="457"/>
      <c r="AG6" s="599" t="s">
        <v>337</v>
      </c>
      <c r="AH6" s="459"/>
      <c r="AI6" s="459"/>
      <c r="AJ6" s="459"/>
      <c r="AK6" s="459"/>
      <c r="AL6" s="459"/>
      <c r="AM6" s="459"/>
      <c r="AN6" s="459"/>
      <c r="AO6" s="161"/>
    </row>
    <row r="7" spans="1:41" s="69" customFormat="1" ht="15" customHeight="1">
      <c r="A7" s="78" t="s">
        <v>338</v>
      </c>
      <c r="B7" s="79"/>
      <c r="C7" s="58"/>
      <c r="D7" s="420" t="s">
        <v>298</v>
      </c>
      <c r="E7" s="421">
        <f>SUM(E13+E24+E29+E27)</f>
        <v>4</v>
      </c>
      <c r="F7" s="11" t="s">
        <v>526</v>
      </c>
      <c r="G7" s="48" t="s">
        <v>299</v>
      </c>
      <c r="H7" s="422">
        <f>SUM(N(H13)+N(H24)+N(H29)+N(H27))</f>
        <v>39</v>
      </c>
      <c r="I7" s="423">
        <f>MIN(N(I13),N(I24),N(I29),N(I27))</f>
        <v>6.9</v>
      </c>
      <c r="J7" s="424" t="s">
        <v>300</v>
      </c>
      <c r="K7" s="422">
        <f>MAX(N(K13),N(K24),N(K29),N(K27))</f>
        <v>8.1</v>
      </c>
      <c r="L7" s="11" t="s">
        <v>528</v>
      </c>
      <c r="M7" s="48" t="s">
        <v>299</v>
      </c>
      <c r="N7" s="422">
        <f>SUM(N(N13)+N(N24)+N(N29)+N(N27))</f>
        <v>39</v>
      </c>
      <c r="O7" s="11">
        <f>MIN(N(O13),N(O24),N(O29),N(O27))</f>
        <v>8.2</v>
      </c>
      <c r="P7" s="424" t="s">
        <v>300</v>
      </c>
      <c r="Q7" s="422">
        <f>MAX(N(Q13),N(Q24),N(Q29),N(Q27))</f>
        <v>12</v>
      </c>
      <c r="R7" s="11" t="s">
        <v>528</v>
      </c>
      <c r="S7" s="48" t="s">
        <v>299</v>
      </c>
      <c r="T7" s="422">
        <f>SUM(N(T13)+N(T24)+N(T29)+N(T27))</f>
        <v>39</v>
      </c>
      <c r="U7" s="11" t="s">
        <v>301</v>
      </c>
      <c r="V7" s="424" t="s">
        <v>300</v>
      </c>
      <c r="W7" s="425">
        <f>MAX(N(W13),N(W24),N(W29),N(W27))</f>
        <v>1</v>
      </c>
      <c r="X7" s="11" t="s">
        <v>528</v>
      </c>
      <c r="Y7" s="48" t="s">
        <v>299</v>
      </c>
      <c r="Z7" s="422">
        <f>SUM(N(Z13)+N(Z24)+N(Z29)+N(Z27))</f>
        <v>39</v>
      </c>
      <c r="AA7" s="11" t="s">
        <v>536</v>
      </c>
      <c r="AB7" s="424" t="s">
        <v>300</v>
      </c>
      <c r="AC7" s="422">
        <f>MAX(N(AC13),N(AC24),N(AC29),N(AC27))</f>
        <v>12</v>
      </c>
      <c r="AD7" s="11">
        <f>SUM(N(AD13)+N(AD24)+N(AD29)+N(AD27))</f>
        <v>21</v>
      </c>
      <c r="AE7" s="48" t="s">
        <v>299</v>
      </c>
      <c r="AF7" s="422">
        <f>SUM(N(AF13)+N(AF24)+N(AF29)+N(AF27))</f>
        <v>39</v>
      </c>
      <c r="AG7" s="426">
        <v>2</v>
      </c>
      <c r="AH7" s="427" t="s">
        <v>302</v>
      </c>
      <c r="AI7" s="428">
        <v>10</v>
      </c>
      <c r="AJ7" s="429">
        <f>MIN(N(AJ13),N(AJ24),N(AJ29),N(AJ27))</f>
        <v>1</v>
      </c>
      <c r="AK7" s="427" t="s">
        <v>300</v>
      </c>
      <c r="AL7" s="426">
        <v>7</v>
      </c>
      <c r="AM7" s="427" t="s">
        <v>302</v>
      </c>
      <c r="AN7" s="428">
        <v>10</v>
      </c>
      <c r="AO7" s="429">
        <f>MAX(N(AO13),N(AO24),N(AO29),N(AO27))</f>
        <v>4</v>
      </c>
    </row>
    <row r="8" spans="1:41" s="69" customFormat="1" ht="15" customHeight="1">
      <c r="A8" s="80"/>
      <c r="B8" s="79"/>
      <c r="C8" s="58"/>
      <c r="D8" s="420" t="s">
        <v>303</v>
      </c>
      <c r="E8" s="421">
        <f>SUM(E14+E17+E20+E22+E25+E30+E28+E31+E35+E43+E42+E40+E37+E49+E51+E55+E56+E57+E58)</f>
        <v>43</v>
      </c>
      <c r="F8" s="11">
        <f>SUM(N(F14)+N(F17)+N(F20)+N(F22)+N(F25)+N(F30)+N(F28)+N(F31)+N(F35)+N(F43)+N(F42)+N(F40)+N(F37)+N(F49)+N(F51)+N(F55)+N(F56)+N(F57)+N(F58))</f>
        <v>8</v>
      </c>
      <c r="G8" s="48" t="s">
        <v>299</v>
      </c>
      <c r="H8" s="422">
        <f>SUM(N(H14)+N(H17)+N(H20)+N(H22)+N(H25)+N(H30)+N(H28)+N(H31)+N(H35)+N(H43)+N(H42)+N(H40)+N(H37)+N(H49)+N(H51)+N(H55)+N(H56)+N(H57)+N(H58))</f>
        <v>440</v>
      </c>
      <c r="I8" s="11">
        <f>MIN(N(I14),N(I17),N(I20),N(I22),N(I25),N(I30),N(I28),N(I31),N(I35),N(I43),N(I42),N(I40),N(I37),N(I49),N(I51),N(I55),N(I56),N(I57),N(I58))</f>
        <v>6.2</v>
      </c>
      <c r="J8" s="424" t="s">
        <v>300</v>
      </c>
      <c r="K8" s="422">
        <f>MAX(N(K14),N(K17),N(K20),N(K22),N(K25),N(K30),N(K28),N(K31),N(K35),N(K43),N(K42),N(K40),N(K37),N(K49),N(K51),N(K55),N(K56),N(K57),N(K58))</f>
        <v>8.9</v>
      </c>
      <c r="L8" s="11">
        <f>SUM(N(L14)+N(L17)+N(L20)+N(L22)+N(L25)+N(L30)+N(L28)+N(L31)+N(L35)+N(L43)+N(L42)+N(L40)+N(L37)+N(L49)+N(L51)+N(L55)+N(L56)+N(L57)+N(L58))</f>
        <v>6</v>
      </c>
      <c r="M8" s="48" t="s">
        <v>299</v>
      </c>
      <c r="N8" s="422">
        <f>SUM(N(N14)+N(N17)+N(N20)+N(N22)+N(N25)+N(N30)+N(N28)+N(N31)+N(N35)+N(N43)+N(N42)+N(N40)+N(N37)+N(N49)+N(N51)+N(N55)+N(N56)+N(N57)+N(N58))</f>
        <v>440</v>
      </c>
      <c r="O8" s="11">
        <f>MIN(N(O14),N(O17),N(O20),N(O22),N(O25),N(O30),N(O28),N(O31),N(O35),N(O43),N(O42),N(O40),N(O37),N(O49),N(O51),N(O55),N(O56),N(O57),N(O58))</f>
        <v>6.5</v>
      </c>
      <c r="P8" s="424" t="s">
        <v>300</v>
      </c>
      <c r="Q8" s="422">
        <f>MAX(N(Q14),N(Q17),N(Q20),N(Q22),N(Q25),N(Q30),N(Q28),N(Q31),N(Q35),N(Q43),N(Q42),N(Q40),N(Q37),N(Q49),N(Q51),N(Q55),N(Q56),N(Q57),N(Q58))</f>
        <v>13</v>
      </c>
      <c r="R8" s="11">
        <f>SUM(N(R14)+N(R17)+N(R20)+N(R22)+N(R25)+N(R30)+N(R28)+N(R31)+N(R35)+N(R43)+N(R42)+N(R40)+N(R37)+N(R49)+N(R51)+N(R55)+N(R56)+N(R57)+N(R58))</f>
        <v>9</v>
      </c>
      <c r="S8" s="48" t="s">
        <v>299</v>
      </c>
      <c r="T8" s="422">
        <f>SUM(N(T14)+N(T17)+N(T20)+N(T22)+N(T25)+N(T30)+N(T28)+N(T31)+N(T35)+N(T43)+N(T42)+N(T40)+N(T37)+N(T49)+N(T51)+N(T55)+N(T56)+N(T57)+N(T58))</f>
        <v>440</v>
      </c>
      <c r="U8" s="11" t="s">
        <v>301</v>
      </c>
      <c r="V8" s="424" t="s">
        <v>300</v>
      </c>
      <c r="W8" s="422">
        <f>MAX(N(W14),N(W17),N(W20),N(W22),N(W25),N(W30),N(W28),N(W31),N(W35),N(W43),N(W42),N(W40),N(W37),N(W49),N(W51),N(W55),N(W56),N(W57),N(W58))</f>
        <v>6.9</v>
      </c>
      <c r="X8" s="11">
        <f>SUM(N(X14)+N(X17)+N(X20)+N(X22)+N(X25)+N(X30)+N(X28)+N(X31)+N(X35)+N(X43)+N(X42)+N(X40)+N(X37)+N(X49)+N(X51)+N(X55)+N(X56)+N(X57)+N(X58))</f>
        <v>4</v>
      </c>
      <c r="Y8" s="48" t="s">
        <v>299</v>
      </c>
      <c r="Z8" s="422">
        <f>SUM(N(Z14)+N(Z17)+N(Z20)+N(Z22)+N(Z25)+N(Z30)+N(Z28)+N(Z31)+N(Z35)+N(Z43)+N(Z42)+N(Z40)+N(Z37)+N(Z49)+N(Z51)+N(Z55)+N(Z56)+N(Z57)+N(Z58))</f>
        <v>440</v>
      </c>
      <c r="AA8" s="11" t="s">
        <v>536</v>
      </c>
      <c r="AB8" s="424" t="s">
        <v>300</v>
      </c>
      <c r="AC8" s="422">
        <f>MAX(N(AC14),N(AC17),N(AC20),N(AC22),N(AC25),N(AC30),N(AC28),N(AC31),N(AC35),N(AC43),N(AC42),N(AC40),N(AC37),N(AC49),N(AC51),N(AC55),N(AC56),N(AC57),N(AC58))</f>
        <v>170</v>
      </c>
      <c r="AD8" s="11">
        <f>SUM(N(AD14)+N(AD17)+N(AD20)+N(AD22)+N(AD25)+N(AD30)+N(AD28)+N(AD31)+N(AD35)+N(AD43)+N(AD42)+N(AD40)+N(AD37)+N(AD49)+N(AD51)+N(AD55)+N(AD56)+N(AD57)+N(AD58))</f>
        <v>332</v>
      </c>
      <c r="AE8" s="48" t="s">
        <v>299</v>
      </c>
      <c r="AF8" s="422">
        <f>SUM(N(AF14)+N(AF17)+N(AF20)+N(AF22)+N(AF25)+N(AF30)+N(AF28)+N(AF31)+N(AF35)+N(AF43)+N(AF42)+N(AF40)+N(AF37)+N(AF49)+N(AF51)+N(AF55)+N(AF56)+N(AF57)+N(AF58))</f>
        <v>440</v>
      </c>
      <c r="AG8" s="424">
        <v>2.3</v>
      </c>
      <c r="AH8" s="24" t="s">
        <v>302</v>
      </c>
      <c r="AI8" s="430">
        <v>10</v>
      </c>
      <c r="AJ8" s="422">
        <f>MIN(N(AJ14),N(AJ17),N(AJ20),N(AJ22),N(AJ25),N(AJ30),N(AJ28),N(AJ31),N(AJ35),N(AJ43),N(AJ42),N(AJ40),N(AJ37),N(AJ49),N(AJ51),N(AJ55),N(AJ56),N(AJ57),N(AJ58))</f>
        <v>1</v>
      </c>
      <c r="AK8" s="24" t="s">
        <v>300</v>
      </c>
      <c r="AL8" s="424">
        <v>2.4</v>
      </c>
      <c r="AM8" s="24" t="s">
        <v>302</v>
      </c>
      <c r="AN8" s="430">
        <v>10</v>
      </c>
      <c r="AO8" s="422">
        <f>MAX(N(AO14),N(AO17),N(AO20),N(AO22),N(AO25),N(AO30),N(AO28),N(AO31),N(AO35),N(AO43),N(AO42),N(AO40),N(AO37),N(AO49),N(AO51),N(AO55),N(AO56),N(AO57),N(AO58))</f>
        <v>6</v>
      </c>
    </row>
    <row r="9" spans="1:41" s="69" customFormat="1" ht="15" customHeight="1">
      <c r="A9" s="80"/>
      <c r="B9" s="628" t="s">
        <v>535</v>
      </c>
      <c r="C9" s="58"/>
      <c r="D9" s="420" t="s">
        <v>304</v>
      </c>
      <c r="E9" s="421">
        <f>SUM(N(E15)+N(E18)+N(E19)+N(E21)+N(E23)+N(E26)+N(E32)+N(E36)+N(E44)+N(E41)+N(E38)+N(E47)+N(E48)+N(E50)+N(E52)+N(E53)+N(E59))</f>
        <v>25</v>
      </c>
      <c r="F9" s="11">
        <f>SUM(N(F15)+N(F18)+N(F19)+N(F21)+N(F23)+N(F26)+N(F32)+N(F36)+N(F44)+N(F41)+N(F38)+N(F47)+N(F48)+N(F50)+N(F52)+N(F53)+N(F59))</f>
        <v>10</v>
      </c>
      <c r="G9" s="48" t="s">
        <v>299</v>
      </c>
      <c r="H9" s="422">
        <f>SUM(N(H15)+N(H18)+N(H19)+N(H21)+N(H23)+N(H26)+N(H32)+N(H36)+N(H44)+N(H41)+N(H38)+N(H47)+N(H48)+N(H50)+N(H52)+N(H53)+N(H59))</f>
        <v>368</v>
      </c>
      <c r="I9" s="11">
        <f>MIN(N(I15),N(I18),N(I19),N(I21),N(I23),N(I26),N(I32),N(I36),N(I44),N(I41),N(I38),N(I47),N(I48),N(I50),N(I52),N(I53),N(I59))</f>
        <v>6.6</v>
      </c>
      <c r="J9" s="424" t="s">
        <v>300</v>
      </c>
      <c r="K9" s="422">
        <f>MAX(N(K15),N(K18),N(K19),N(K21),N(K23),N(K26),N(K32),N(K36),N(K44),N(K41),N(K38),N(K47),N(K48),N(K50),N(K52),N(K53),N(K59))</f>
        <v>9.3</v>
      </c>
      <c r="L9" s="11">
        <f>SUM(N(L15)+N(L18)+N(L19)+N(L21)+N(L23)+N(L26)+N(L32)+N(L36)+N(L44)+N(L41)+N(L38)+N(L47)+N(L48)+N(L50)+N(L52)+N(L53)+N(L59))</f>
        <v>3</v>
      </c>
      <c r="M9" s="48" t="s">
        <v>299</v>
      </c>
      <c r="N9" s="422">
        <f>SUM(N(N15)+N(N18)+N(N19)+N(N21)+N(N23)+N(N26)+N(N32)+N(N36)+N(N44)+N(N41)+N(N38)+N(N47)+N(N48)+N(N50)+N(N52)+N(N53)+N(N59))</f>
        <v>368</v>
      </c>
      <c r="O9" s="11">
        <f>MIN(N(O15),N(O18),N(O19),N(O21),N(O23),N(O26),N(O32),N(O36),N(O44),N(O41),N(O38),N(O47),N(O48),N(O50),N(O52),N(O53),N(O59))</f>
        <v>4.5</v>
      </c>
      <c r="P9" s="424" t="s">
        <v>300</v>
      </c>
      <c r="Q9" s="422">
        <f>MAX(N(Q15),N(Q18),N(Q19),N(Q21),N(Q23),N(Q26),N(Q32),N(Q36),N(Q44),N(Q41),N(Q38),N(Q47),N(Q48),N(Q50),N(Q52),N(Q53),N(Q59))</f>
        <v>17</v>
      </c>
      <c r="R9" s="11">
        <f>SUM(N(R15)+N(R18)+N(R19)+N(R21)+N(R23)+N(R26)+N(R32)+N(R36)+N(R44)+N(R41)+N(R38)+N(R47)+N(R48)+N(R50)+N(R52)+N(R53)+N(R59))</f>
        <v>54</v>
      </c>
      <c r="S9" s="48" t="s">
        <v>299</v>
      </c>
      <c r="T9" s="422">
        <f>SUM(N(T15)+N(T18)+N(T19)+N(T21)+N(T23)+N(T26)+N(T32)+N(T36)+N(T44)+N(T41)+N(T38)+N(T47)+N(T48)+N(T50)+N(T52)+N(T53)+N(T59))</f>
        <v>368</v>
      </c>
      <c r="U9" s="11" t="s">
        <v>301</v>
      </c>
      <c r="V9" s="424" t="s">
        <v>300</v>
      </c>
      <c r="W9" s="422">
        <f>MAX(N(W15),N(W18),N(W19),N(W21),N(W23),N(W26),N(W32),N(W36),N(W44),N(W41),N(W38),N(W47),N(W48),N(W50),N(W52),N(W53),N(W59))</f>
        <v>23</v>
      </c>
      <c r="X9" s="11">
        <f>SUM(N(X15)+N(X18)+N(X19)+N(X21)+N(X23)+N(X26)+N(X32)+N(X36)+N(X44)+N(X41)+N(X38)+N(X47)+N(X48)+N(X50)+N(X52)+N(X53)+N(X59))</f>
        <v>12</v>
      </c>
      <c r="Y9" s="48" t="s">
        <v>299</v>
      </c>
      <c r="Z9" s="422">
        <f>SUM(N(Z15)+N(Z18)+N(Z19)+N(Z21)+N(Z23)+N(Z26)+N(Z32)+N(Z36)+N(Z44)+N(Z41)+N(Z38)+N(Z47)+N(Z48)+N(Z50)+N(Z52)+N(Z53)+N(Z59))</f>
        <v>368</v>
      </c>
      <c r="AA9" s="11" t="s">
        <v>536</v>
      </c>
      <c r="AB9" s="424" t="s">
        <v>300</v>
      </c>
      <c r="AC9" s="422">
        <f>MAX(N(AC15),N(AC18),N(AC19),N(AC21),N(AC23),N(AC26),N(AC32),N(AC36),N(AC44),N(AC41),N(AC38),N(AC47),N(AC48),N(AC50),N(AC52),N(AC53),N(AC59))</f>
        <v>100</v>
      </c>
      <c r="AD9" s="11">
        <f>SUM(N(AD15)+N(AD18)+N(AD19)+N(AD21)+N(AD23)+N(AD26)+N(AD32)+N(AD36)+N(AD44)+N(AD41)+N(AD38)+N(AD47)+N(AD48)+N(AD50)+N(AD52)+N(AD53)+N(AD59))</f>
        <v>235</v>
      </c>
      <c r="AE9" s="48" t="s">
        <v>299</v>
      </c>
      <c r="AF9" s="422">
        <f>SUM(N(AF15)+N(AF18)+N(AF19)+N(AF21)+N(AF23)+N(AF26)+N(AF32)+N(AF36)+N(AF44)+N(AF41)+N(AF38)+N(AF47)+N(AF48)+N(AF50)+N(AF52)+N(AF53)+N(AF59))</f>
        <v>368</v>
      </c>
      <c r="AG9" s="424">
        <v>1.3</v>
      </c>
      <c r="AH9" s="24" t="s">
        <v>302</v>
      </c>
      <c r="AI9" s="430">
        <v>10</v>
      </c>
      <c r="AJ9" s="422">
        <f>MIN(N(AJ15),N(AJ18),N(AJ19),N(AJ21),N(AJ23),N(AJ26),N(AJ32),N(AJ36),N(AJ44),N(AJ41),N(AJ38),N(AJ47),N(AJ48),N(AJ50),N(AJ52),N(AJ53),N(AJ59))</f>
        <v>1</v>
      </c>
      <c r="AK9" s="24" t="s">
        <v>300</v>
      </c>
      <c r="AL9" s="424">
        <v>1.6</v>
      </c>
      <c r="AM9" s="24" t="s">
        <v>302</v>
      </c>
      <c r="AN9" s="430">
        <v>10</v>
      </c>
      <c r="AO9" s="422">
        <f>MAX(N(AO15),N(AO18),N(AO19),N(AO21),N(AO23),N(AO26),N(AO32),N(AO36),N(AO44),N(AO41),N(AO38),N(AO47),N(AO48),N(AO50),N(AO52),N(AO53),N(AO59))</f>
        <v>5</v>
      </c>
    </row>
    <row r="10" spans="1:41" s="69" customFormat="1" ht="15" customHeight="1">
      <c r="A10" s="80"/>
      <c r="B10" s="629"/>
      <c r="C10" s="58"/>
      <c r="D10" s="420" t="s">
        <v>305</v>
      </c>
      <c r="E10" s="421">
        <f>SUM(E16+E45+E39+E46+E54)</f>
        <v>13</v>
      </c>
      <c r="F10" s="11">
        <f>SUM(N(F16)+N(F45)+N(F39)+N(F46)+N(F54))</f>
        <v>5</v>
      </c>
      <c r="G10" s="48" t="s">
        <v>299</v>
      </c>
      <c r="H10" s="422">
        <f>SUM(N(H16)+N(H45)+N(H39)+N(H46)+N(H54))</f>
        <v>160</v>
      </c>
      <c r="I10" s="11">
        <f>MIN(N(I16),N(I45),N(I39),N(I46),N(I54))</f>
        <v>6.8</v>
      </c>
      <c r="J10" s="424" t="s">
        <v>300</v>
      </c>
      <c r="K10" s="422">
        <f>MAX(N(K16),N(K45),N(K39),N(K46),N(K54))</f>
        <v>9.4</v>
      </c>
      <c r="L10" s="11">
        <f>SUM(N(L16)+N(L45)+N(L39)+N(L46)+N(L54))</f>
        <v>21</v>
      </c>
      <c r="M10" s="48" t="s">
        <v>299</v>
      </c>
      <c r="N10" s="422">
        <f>SUM(N(N16)+N(N45)+N(N39)+N(N46)+N(N54))</f>
        <v>160</v>
      </c>
      <c r="O10" s="11">
        <f>MIN(N(O16),N(O45),N(O39),N(O46),N(O54))</f>
        <v>1.4</v>
      </c>
      <c r="P10" s="424" t="s">
        <v>300</v>
      </c>
      <c r="Q10" s="422">
        <f>MAX(N(Q16),N(Q45),N(Q39),N(Q46),N(Q54))</f>
        <v>13</v>
      </c>
      <c r="R10" s="11">
        <f>SUM(N(R16)+N(R45)+N(R39)+N(R46)+N(R54))</f>
        <v>20</v>
      </c>
      <c r="S10" s="48" t="s">
        <v>299</v>
      </c>
      <c r="T10" s="422">
        <f>SUM(N(T16)+N(T45)+N(T39)+N(T46)+N(T54))</f>
        <v>160</v>
      </c>
      <c r="U10" s="11" t="s">
        <v>301</v>
      </c>
      <c r="V10" s="424" t="s">
        <v>300</v>
      </c>
      <c r="W10" s="422">
        <f>MAX(N(W16),N(W45),N(W39),N(W46),N(W54))</f>
        <v>18</v>
      </c>
      <c r="X10" s="11" t="s">
        <v>528</v>
      </c>
      <c r="Y10" s="48" t="s">
        <v>299</v>
      </c>
      <c r="Z10" s="422">
        <f>SUM(N(Z16)+N(Z45)+N(Z39)+N(Z46)+N(Z54))</f>
        <v>160</v>
      </c>
      <c r="AA10" s="11">
        <f>MIN(N(AA16),N(AA45),N(AA39),N(AA46),N(AA54))</f>
        <v>1</v>
      </c>
      <c r="AB10" s="424" t="s">
        <v>300</v>
      </c>
      <c r="AC10" s="422">
        <f>MAX(N(AC16),N(AC45),N(AC39),N(AC46),N(AC54))</f>
        <v>30</v>
      </c>
      <c r="AD10" s="11" t="s">
        <v>528</v>
      </c>
      <c r="AE10" s="48" t="s">
        <v>299</v>
      </c>
      <c r="AF10" s="422">
        <f>SUM(N(AF16)+N(AF45)+N(AF39)+N(AF46)+N(AF54))</f>
        <v>160</v>
      </c>
      <c r="AG10" s="424">
        <v>1.7</v>
      </c>
      <c r="AH10" s="24" t="s">
        <v>302</v>
      </c>
      <c r="AI10" s="430">
        <v>10</v>
      </c>
      <c r="AJ10" s="422">
        <f>MIN(N(AJ16),N(AJ45),N(AJ39),N(AJ46),N(AJ54))</f>
        <v>1</v>
      </c>
      <c r="AK10" s="24" t="s">
        <v>300</v>
      </c>
      <c r="AL10" s="424">
        <v>9.2</v>
      </c>
      <c r="AM10" s="24" t="s">
        <v>302</v>
      </c>
      <c r="AN10" s="430">
        <v>10</v>
      </c>
      <c r="AO10" s="422">
        <f>MAX(N(AO16),N(AO45),N(AO39),N(AO46),N(AO54))</f>
        <v>7</v>
      </c>
    </row>
    <row r="11" spans="1:41" s="69" customFormat="1" ht="15" customHeight="1">
      <c r="A11" s="80"/>
      <c r="B11" s="81"/>
      <c r="C11" s="58"/>
      <c r="D11" s="420" t="s">
        <v>306</v>
      </c>
      <c r="E11" s="421">
        <f>SUM(E33)</f>
        <v>2</v>
      </c>
      <c r="F11" s="11" t="s">
        <v>528</v>
      </c>
      <c r="G11" s="48" t="s">
        <v>299</v>
      </c>
      <c r="H11" s="422">
        <f>SUM(N(H33))</f>
        <v>16</v>
      </c>
      <c r="I11" s="423">
        <f>MIN(N(I33))</f>
        <v>7</v>
      </c>
      <c r="J11" s="424" t="s">
        <v>300</v>
      </c>
      <c r="K11" s="422">
        <f>MAX(N(K33))</f>
        <v>7.5</v>
      </c>
      <c r="L11" s="11" t="s">
        <v>528</v>
      </c>
      <c r="M11" s="48" t="s">
        <v>299</v>
      </c>
      <c r="N11" s="422">
        <f>SUM(N(N33))</f>
        <v>16</v>
      </c>
      <c r="O11" s="11">
        <f>MIN(N(O33))</f>
        <v>7.4</v>
      </c>
      <c r="P11" s="424" t="s">
        <v>300</v>
      </c>
      <c r="Q11" s="422">
        <f>MAX(N(Q33))</f>
        <v>12</v>
      </c>
      <c r="R11" s="11" t="s">
        <v>528</v>
      </c>
      <c r="S11" s="48" t="s">
        <v>299</v>
      </c>
      <c r="T11" s="422">
        <f>SUM(N(T33))</f>
        <v>16</v>
      </c>
      <c r="U11" s="11">
        <f>MIN(N(U33))</f>
        <v>0.8</v>
      </c>
      <c r="V11" s="424" t="s">
        <v>300</v>
      </c>
      <c r="W11" s="422">
        <f>MAX(N(W33))</f>
        <v>4.8</v>
      </c>
      <c r="X11" s="11" t="s">
        <v>528</v>
      </c>
      <c r="Y11" s="48" t="s">
        <v>299</v>
      </c>
      <c r="Z11" s="422">
        <f>SUM(N(Z33))</f>
        <v>16</v>
      </c>
      <c r="AA11" s="11">
        <f>MIN(N(AA33))</f>
        <v>1</v>
      </c>
      <c r="AB11" s="424" t="s">
        <v>300</v>
      </c>
      <c r="AC11" s="422">
        <f>MAX(N(AC33))</f>
        <v>9</v>
      </c>
      <c r="AD11" s="11" t="s">
        <v>528</v>
      </c>
      <c r="AE11" s="48" t="s">
        <v>299</v>
      </c>
      <c r="AF11" s="422">
        <f>SUM(N(AF33))</f>
        <v>16</v>
      </c>
      <c r="AG11" s="423">
        <v>7.9</v>
      </c>
      <c r="AH11" s="24" t="s">
        <v>302</v>
      </c>
      <c r="AI11" s="430">
        <v>10</v>
      </c>
      <c r="AJ11" s="422">
        <f>MIN(N(AJ33))</f>
        <v>3</v>
      </c>
      <c r="AK11" s="24" t="s">
        <v>300</v>
      </c>
      <c r="AL11" s="423">
        <v>1.3</v>
      </c>
      <c r="AM11" s="24" t="s">
        <v>302</v>
      </c>
      <c r="AN11" s="430">
        <v>10</v>
      </c>
      <c r="AO11" s="422">
        <f>MAX(N(AO33))</f>
        <v>5</v>
      </c>
    </row>
    <row r="12" spans="1:41" s="69" customFormat="1" ht="15" customHeight="1">
      <c r="A12" s="80"/>
      <c r="B12" s="81"/>
      <c r="C12" s="58"/>
      <c r="D12" s="420" t="s">
        <v>307</v>
      </c>
      <c r="E12" s="421">
        <f>SUM(E34)</f>
        <v>4</v>
      </c>
      <c r="F12" s="11" t="s">
        <v>528</v>
      </c>
      <c r="G12" s="48" t="s">
        <v>299</v>
      </c>
      <c r="H12" s="422">
        <f>SUM(N(H34))</f>
        <v>24</v>
      </c>
      <c r="I12" s="423">
        <f>MIN(N(I34))</f>
        <v>7</v>
      </c>
      <c r="J12" s="424" t="s">
        <v>300</v>
      </c>
      <c r="K12" s="422">
        <f>MAX(N(K34))</f>
        <v>8.2</v>
      </c>
      <c r="L12" s="11" t="s">
        <v>528</v>
      </c>
      <c r="M12" s="48" t="s">
        <v>299</v>
      </c>
      <c r="N12" s="422">
        <f>SUM(N(N34))</f>
        <v>24</v>
      </c>
      <c r="O12" s="423">
        <f>MIN(N(O34))</f>
        <v>8</v>
      </c>
      <c r="P12" s="424" t="s">
        <v>300</v>
      </c>
      <c r="Q12" s="422">
        <f>MAX(N(Q34))</f>
        <v>13</v>
      </c>
      <c r="R12" s="11" t="s">
        <v>528</v>
      </c>
      <c r="S12" s="48" t="s">
        <v>299</v>
      </c>
      <c r="T12" s="422">
        <f>SUM(N(T34))</f>
        <v>24</v>
      </c>
      <c r="U12" s="11" t="s">
        <v>537</v>
      </c>
      <c r="V12" s="424" t="s">
        <v>300</v>
      </c>
      <c r="W12" s="422">
        <f>MAX(N(W34))</f>
        <v>4.8</v>
      </c>
      <c r="X12" s="11" t="s">
        <v>528</v>
      </c>
      <c r="Y12" s="48" t="s">
        <v>299</v>
      </c>
      <c r="Z12" s="422">
        <f>SUM(N(Z34))</f>
        <v>24</v>
      </c>
      <c r="AA12" s="11">
        <f>MIN(N(AA34))</f>
        <v>1</v>
      </c>
      <c r="AB12" s="424" t="s">
        <v>300</v>
      </c>
      <c r="AC12" s="422">
        <f>MAX(N(AC34))</f>
        <v>19</v>
      </c>
      <c r="AD12" s="11" t="s">
        <v>528</v>
      </c>
      <c r="AE12" s="48" t="s">
        <v>299</v>
      </c>
      <c r="AF12" s="422">
        <f>SUM(N(AF34))</f>
        <v>24</v>
      </c>
      <c r="AG12" s="423">
        <v>3.3</v>
      </c>
      <c r="AH12" s="24" t="s">
        <v>302</v>
      </c>
      <c r="AI12" s="430">
        <v>10</v>
      </c>
      <c r="AJ12" s="422">
        <f>MIN(N(AJ34))</f>
        <v>3</v>
      </c>
      <c r="AK12" s="24" t="s">
        <v>300</v>
      </c>
      <c r="AL12" s="423">
        <v>7.9</v>
      </c>
      <c r="AM12" s="24" t="s">
        <v>302</v>
      </c>
      <c r="AN12" s="430">
        <v>10</v>
      </c>
      <c r="AO12" s="422">
        <f>MAX(N(AO34))</f>
        <v>6</v>
      </c>
    </row>
    <row r="13" spans="1:41" ht="15" customHeight="1">
      <c r="A13" s="617" t="s">
        <v>339</v>
      </c>
      <c r="B13" s="230"/>
      <c r="C13" s="231"/>
      <c r="D13" s="232" t="s">
        <v>298</v>
      </c>
      <c r="E13" s="233">
        <v>1</v>
      </c>
      <c r="F13" s="234" t="s">
        <v>247</v>
      </c>
      <c r="G13" s="235" t="s">
        <v>299</v>
      </c>
      <c r="H13" s="236">
        <v>12</v>
      </c>
      <c r="I13" s="237">
        <v>6.9</v>
      </c>
      <c r="J13" s="237" t="s">
        <v>300</v>
      </c>
      <c r="K13" s="238">
        <v>7.7</v>
      </c>
      <c r="L13" s="239" t="s">
        <v>247</v>
      </c>
      <c r="M13" s="235" t="s">
        <v>299</v>
      </c>
      <c r="N13" s="236">
        <v>12</v>
      </c>
      <c r="O13" s="237">
        <v>8.2</v>
      </c>
      <c r="P13" s="231" t="s">
        <v>300</v>
      </c>
      <c r="Q13" s="236">
        <v>12</v>
      </c>
      <c r="R13" s="239" t="s">
        <v>247</v>
      </c>
      <c r="S13" s="235" t="s">
        <v>299</v>
      </c>
      <c r="T13" s="236">
        <v>12</v>
      </c>
      <c r="U13" s="239" t="s">
        <v>301</v>
      </c>
      <c r="V13" s="235" t="s">
        <v>300</v>
      </c>
      <c r="W13" s="240">
        <v>1</v>
      </c>
      <c r="X13" s="239" t="s">
        <v>247</v>
      </c>
      <c r="Y13" s="235" t="s">
        <v>299</v>
      </c>
      <c r="Z13" s="236">
        <v>12</v>
      </c>
      <c r="AA13" s="239" t="s">
        <v>513</v>
      </c>
      <c r="AB13" s="231" t="s">
        <v>300</v>
      </c>
      <c r="AC13" s="236">
        <v>4</v>
      </c>
      <c r="AD13" s="231">
        <v>10</v>
      </c>
      <c r="AE13" s="235" t="s">
        <v>299</v>
      </c>
      <c r="AF13" s="236">
        <v>12</v>
      </c>
      <c r="AG13" s="237">
        <v>2.3</v>
      </c>
      <c r="AH13" s="231" t="s">
        <v>302</v>
      </c>
      <c r="AI13" s="241">
        <v>10</v>
      </c>
      <c r="AJ13" s="82">
        <v>1</v>
      </c>
      <c r="AK13" s="242" t="s">
        <v>300</v>
      </c>
      <c r="AL13" s="243">
        <v>1.3</v>
      </c>
      <c r="AM13" s="242" t="s">
        <v>302</v>
      </c>
      <c r="AN13" s="244">
        <v>10</v>
      </c>
      <c r="AO13" s="83">
        <v>4</v>
      </c>
    </row>
    <row r="14" spans="1:41" ht="15" customHeight="1">
      <c r="A14" s="618"/>
      <c r="B14" s="613" t="s">
        <v>308</v>
      </c>
      <c r="C14" s="199"/>
      <c r="D14" s="246" t="s">
        <v>303</v>
      </c>
      <c r="E14" s="247">
        <v>1</v>
      </c>
      <c r="F14" s="139" t="s">
        <v>247</v>
      </c>
      <c r="G14" s="140" t="s">
        <v>299</v>
      </c>
      <c r="H14" s="138">
        <v>24</v>
      </c>
      <c r="I14" s="180">
        <v>7</v>
      </c>
      <c r="J14" s="180" t="s">
        <v>300</v>
      </c>
      <c r="K14" s="248">
        <v>7.9</v>
      </c>
      <c r="L14" s="139" t="s">
        <v>247</v>
      </c>
      <c r="M14" s="140" t="s">
        <v>299</v>
      </c>
      <c r="N14" s="138">
        <v>24</v>
      </c>
      <c r="O14" s="180">
        <v>8.6</v>
      </c>
      <c r="P14" s="199" t="s">
        <v>300</v>
      </c>
      <c r="Q14" s="138">
        <v>12</v>
      </c>
      <c r="R14" s="199">
        <v>4</v>
      </c>
      <c r="S14" s="140" t="s">
        <v>299</v>
      </c>
      <c r="T14" s="138">
        <v>24</v>
      </c>
      <c r="U14" s="139" t="s">
        <v>301</v>
      </c>
      <c r="V14" s="140" t="s">
        <v>300</v>
      </c>
      <c r="W14" s="249">
        <v>6.9</v>
      </c>
      <c r="X14" s="139" t="s">
        <v>247</v>
      </c>
      <c r="Y14" s="140" t="s">
        <v>299</v>
      </c>
      <c r="Z14" s="138">
        <v>24</v>
      </c>
      <c r="AA14" s="199">
        <v>1</v>
      </c>
      <c r="AB14" s="199" t="s">
        <v>300</v>
      </c>
      <c r="AC14" s="138">
        <v>6</v>
      </c>
      <c r="AD14" s="199">
        <v>23</v>
      </c>
      <c r="AE14" s="140" t="s">
        <v>299</v>
      </c>
      <c r="AF14" s="138">
        <v>24</v>
      </c>
      <c r="AG14" s="180">
        <v>7.9</v>
      </c>
      <c r="AH14" s="199" t="s">
        <v>302</v>
      </c>
      <c r="AI14" s="250">
        <v>10</v>
      </c>
      <c r="AJ14" s="84">
        <v>2</v>
      </c>
      <c r="AK14" s="199" t="s">
        <v>300</v>
      </c>
      <c r="AL14" s="180">
        <v>7.9</v>
      </c>
      <c r="AM14" s="199" t="s">
        <v>302</v>
      </c>
      <c r="AN14" s="250">
        <v>10</v>
      </c>
      <c r="AO14" s="85">
        <v>4</v>
      </c>
    </row>
    <row r="15" spans="1:41" ht="15" customHeight="1">
      <c r="A15" s="618"/>
      <c r="B15" s="613"/>
      <c r="C15" s="199"/>
      <c r="D15" s="246" t="s">
        <v>304</v>
      </c>
      <c r="E15" s="247">
        <v>3</v>
      </c>
      <c r="F15" s="139" t="s">
        <v>247</v>
      </c>
      <c r="G15" s="140" t="s">
        <v>299</v>
      </c>
      <c r="H15" s="138">
        <v>60</v>
      </c>
      <c r="I15" s="180">
        <v>6.7</v>
      </c>
      <c r="J15" s="180" t="s">
        <v>300</v>
      </c>
      <c r="K15" s="248">
        <v>7.7</v>
      </c>
      <c r="L15" s="139" t="s">
        <v>247</v>
      </c>
      <c r="M15" s="140" t="s">
        <v>299</v>
      </c>
      <c r="N15" s="138">
        <v>60</v>
      </c>
      <c r="O15" s="180">
        <v>6.9</v>
      </c>
      <c r="P15" s="199" t="s">
        <v>300</v>
      </c>
      <c r="Q15" s="138">
        <v>12</v>
      </c>
      <c r="R15" s="139" t="s">
        <v>247</v>
      </c>
      <c r="S15" s="140" t="s">
        <v>299</v>
      </c>
      <c r="T15" s="138">
        <v>60</v>
      </c>
      <c r="U15" s="251" t="s">
        <v>301</v>
      </c>
      <c r="V15" s="140" t="s">
        <v>300</v>
      </c>
      <c r="W15" s="249">
        <v>2.1</v>
      </c>
      <c r="X15" s="139" t="s">
        <v>247</v>
      </c>
      <c r="Y15" s="140" t="s">
        <v>299</v>
      </c>
      <c r="Z15" s="138">
        <v>60</v>
      </c>
      <c r="AA15" s="199">
        <v>1</v>
      </c>
      <c r="AB15" s="199" t="s">
        <v>300</v>
      </c>
      <c r="AC15" s="138">
        <v>8</v>
      </c>
      <c r="AD15" s="199">
        <v>23</v>
      </c>
      <c r="AE15" s="140" t="s">
        <v>299</v>
      </c>
      <c r="AF15" s="138">
        <v>60</v>
      </c>
      <c r="AG15" s="180">
        <v>1.3</v>
      </c>
      <c r="AH15" s="199" t="s">
        <v>302</v>
      </c>
      <c r="AI15" s="250">
        <v>10</v>
      </c>
      <c r="AJ15" s="84">
        <v>2</v>
      </c>
      <c r="AK15" s="199" t="s">
        <v>300</v>
      </c>
      <c r="AL15" s="180">
        <v>4</v>
      </c>
      <c r="AM15" s="199" t="s">
        <v>302</v>
      </c>
      <c r="AN15" s="250">
        <v>10</v>
      </c>
      <c r="AO15" s="85">
        <v>4</v>
      </c>
    </row>
    <row r="16" spans="1:41" ht="15" customHeight="1">
      <c r="A16" s="618"/>
      <c r="B16" s="252"/>
      <c r="C16" s="253"/>
      <c r="D16" s="254" t="s">
        <v>305</v>
      </c>
      <c r="E16" s="255">
        <v>2</v>
      </c>
      <c r="F16" s="256" t="s">
        <v>247</v>
      </c>
      <c r="G16" s="257" t="s">
        <v>299</v>
      </c>
      <c r="H16" s="258">
        <v>24</v>
      </c>
      <c r="I16" s="259">
        <v>6.8</v>
      </c>
      <c r="J16" s="259" t="s">
        <v>300</v>
      </c>
      <c r="K16" s="260">
        <v>7.3</v>
      </c>
      <c r="L16" s="253">
        <v>2</v>
      </c>
      <c r="M16" s="257" t="s">
        <v>299</v>
      </c>
      <c r="N16" s="258">
        <v>24</v>
      </c>
      <c r="O16" s="259">
        <v>3.9</v>
      </c>
      <c r="P16" s="253" t="s">
        <v>300</v>
      </c>
      <c r="Q16" s="258">
        <v>11</v>
      </c>
      <c r="R16" s="253">
        <v>1</v>
      </c>
      <c r="S16" s="257" t="s">
        <v>299</v>
      </c>
      <c r="T16" s="258">
        <v>24</v>
      </c>
      <c r="U16" s="261" t="s">
        <v>301</v>
      </c>
      <c r="V16" s="257" t="s">
        <v>300</v>
      </c>
      <c r="W16" s="262">
        <v>5.7</v>
      </c>
      <c r="X16" s="256" t="s">
        <v>247</v>
      </c>
      <c r="Y16" s="257" t="s">
        <v>299</v>
      </c>
      <c r="Z16" s="258">
        <v>24</v>
      </c>
      <c r="AA16" s="253">
        <v>2</v>
      </c>
      <c r="AB16" s="253" t="s">
        <v>300</v>
      </c>
      <c r="AC16" s="258">
        <v>22</v>
      </c>
      <c r="AD16" s="256" t="s">
        <v>247</v>
      </c>
      <c r="AE16" s="257" t="s">
        <v>299</v>
      </c>
      <c r="AF16" s="258">
        <v>24</v>
      </c>
      <c r="AG16" s="259">
        <v>4.9</v>
      </c>
      <c r="AH16" s="253" t="s">
        <v>302</v>
      </c>
      <c r="AI16" s="263">
        <v>10</v>
      </c>
      <c r="AJ16" s="86">
        <v>2</v>
      </c>
      <c r="AK16" s="253" t="s">
        <v>300</v>
      </c>
      <c r="AL16" s="259">
        <v>2.3</v>
      </c>
      <c r="AM16" s="253" t="s">
        <v>302</v>
      </c>
      <c r="AN16" s="263">
        <v>10</v>
      </c>
      <c r="AO16" s="87">
        <v>5</v>
      </c>
    </row>
    <row r="17" spans="1:41" ht="15" customHeight="1">
      <c r="A17" s="618"/>
      <c r="B17" s="613" t="s">
        <v>309</v>
      </c>
      <c r="C17" s="199"/>
      <c r="D17" s="246" t="s">
        <v>303</v>
      </c>
      <c r="E17" s="247">
        <v>2</v>
      </c>
      <c r="F17" s="139" t="s">
        <v>247</v>
      </c>
      <c r="G17" s="140" t="s">
        <v>299</v>
      </c>
      <c r="H17" s="138">
        <v>24</v>
      </c>
      <c r="I17" s="180">
        <v>7</v>
      </c>
      <c r="J17" s="180" t="s">
        <v>300</v>
      </c>
      <c r="K17" s="248">
        <v>8.1</v>
      </c>
      <c r="L17" s="139" t="s">
        <v>247</v>
      </c>
      <c r="M17" s="140" t="s">
        <v>299</v>
      </c>
      <c r="N17" s="138">
        <v>24</v>
      </c>
      <c r="O17" s="180">
        <v>8.3</v>
      </c>
      <c r="P17" s="199" t="s">
        <v>300</v>
      </c>
      <c r="Q17" s="138">
        <v>13</v>
      </c>
      <c r="R17" s="139" t="s">
        <v>247</v>
      </c>
      <c r="S17" s="140" t="s">
        <v>299</v>
      </c>
      <c r="T17" s="138">
        <v>24</v>
      </c>
      <c r="U17" s="139" t="s">
        <v>301</v>
      </c>
      <c r="V17" s="140" t="s">
        <v>300</v>
      </c>
      <c r="W17" s="264">
        <v>1.5</v>
      </c>
      <c r="X17" s="139" t="s">
        <v>247</v>
      </c>
      <c r="Y17" s="140" t="s">
        <v>299</v>
      </c>
      <c r="Z17" s="138">
        <v>24</v>
      </c>
      <c r="AA17" s="139" t="s">
        <v>513</v>
      </c>
      <c r="AB17" s="199" t="s">
        <v>300</v>
      </c>
      <c r="AC17" s="138">
        <v>20</v>
      </c>
      <c r="AD17" s="199">
        <v>18</v>
      </c>
      <c r="AE17" s="140" t="s">
        <v>299</v>
      </c>
      <c r="AF17" s="138">
        <v>24</v>
      </c>
      <c r="AG17" s="180">
        <v>4.9</v>
      </c>
      <c r="AH17" s="199" t="s">
        <v>302</v>
      </c>
      <c r="AI17" s="250">
        <v>10</v>
      </c>
      <c r="AJ17" s="84">
        <v>1</v>
      </c>
      <c r="AK17" s="199" t="s">
        <v>300</v>
      </c>
      <c r="AL17" s="180">
        <v>4.9</v>
      </c>
      <c r="AM17" s="199" t="s">
        <v>302</v>
      </c>
      <c r="AN17" s="250">
        <v>10</v>
      </c>
      <c r="AO17" s="85">
        <v>4</v>
      </c>
    </row>
    <row r="18" spans="1:41" ht="15" customHeight="1">
      <c r="A18" s="618"/>
      <c r="B18" s="613"/>
      <c r="C18" s="199"/>
      <c r="D18" s="246" t="s">
        <v>304</v>
      </c>
      <c r="E18" s="247">
        <v>1</v>
      </c>
      <c r="F18" s="256" t="s">
        <v>247</v>
      </c>
      <c r="G18" s="140" t="s">
        <v>299</v>
      </c>
      <c r="H18" s="138">
        <v>24</v>
      </c>
      <c r="I18" s="180">
        <v>6.9</v>
      </c>
      <c r="J18" s="180" t="s">
        <v>300</v>
      </c>
      <c r="K18" s="248">
        <v>7.9</v>
      </c>
      <c r="L18" s="139" t="s">
        <v>247</v>
      </c>
      <c r="M18" s="140" t="s">
        <v>299</v>
      </c>
      <c r="N18" s="138">
        <v>24</v>
      </c>
      <c r="O18" s="180">
        <v>6.9</v>
      </c>
      <c r="P18" s="199" t="s">
        <v>300</v>
      </c>
      <c r="Q18" s="138">
        <v>13</v>
      </c>
      <c r="R18" s="139">
        <v>3</v>
      </c>
      <c r="S18" s="140" t="s">
        <v>299</v>
      </c>
      <c r="T18" s="138">
        <v>24</v>
      </c>
      <c r="U18" s="139" t="s">
        <v>301</v>
      </c>
      <c r="V18" s="140" t="s">
        <v>300</v>
      </c>
      <c r="W18" s="138">
        <v>3.8</v>
      </c>
      <c r="X18" s="139" t="s">
        <v>247</v>
      </c>
      <c r="Y18" s="140" t="s">
        <v>299</v>
      </c>
      <c r="Z18" s="138">
        <v>24</v>
      </c>
      <c r="AA18" s="139" t="s">
        <v>310</v>
      </c>
      <c r="AB18" s="199" t="s">
        <v>300</v>
      </c>
      <c r="AC18" s="138">
        <v>14</v>
      </c>
      <c r="AD18" s="199">
        <v>7</v>
      </c>
      <c r="AE18" s="140" t="s">
        <v>299</v>
      </c>
      <c r="AF18" s="138">
        <v>24</v>
      </c>
      <c r="AG18" s="180">
        <v>7.9</v>
      </c>
      <c r="AH18" s="199" t="s">
        <v>302</v>
      </c>
      <c r="AI18" s="250">
        <v>10</v>
      </c>
      <c r="AJ18" s="84">
        <v>2</v>
      </c>
      <c r="AK18" s="199" t="s">
        <v>300</v>
      </c>
      <c r="AL18" s="180">
        <v>3.3</v>
      </c>
      <c r="AM18" s="199" t="s">
        <v>302</v>
      </c>
      <c r="AN18" s="250">
        <v>10</v>
      </c>
      <c r="AO18" s="85">
        <v>4</v>
      </c>
    </row>
    <row r="19" spans="1:41" ht="15" customHeight="1">
      <c r="A19" s="618"/>
      <c r="B19" s="265" t="s">
        <v>311</v>
      </c>
      <c r="C19" s="266"/>
      <c r="D19" s="267" t="s">
        <v>304</v>
      </c>
      <c r="E19" s="268">
        <v>1</v>
      </c>
      <c r="F19" s="269" t="s">
        <v>247</v>
      </c>
      <c r="G19" s="270" t="s">
        <v>299</v>
      </c>
      <c r="H19" s="271">
        <v>24</v>
      </c>
      <c r="I19" s="272">
        <v>6.7</v>
      </c>
      <c r="J19" s="272" t="s">
        <v>300</v>
      </c>
      <c r="K19" s="273">
        <v>7.5</v>
      </c>
      <c r="L19" s="274" t="s">
        <v>247</v>
      </c>
      <c r="M19" s="270" t="s">
        <v>299</v>
      </c>
      <c r="N19" s="271">
        <v>24</v>
      </c>
      <c r="O19" s="272">
        <v>6</v>
      </c>
      <c r="P19" s="266" t="s">
        <v>300</v>
      </c>
      <c r="Q19" s="271">
        <v>11</v>
      </c>
      <c r="R19" s="266">
        <v>3</v>
      </c>
      <c r="S19" s="270" t="s">
        <v>299</v>
      </c>
      <c r="T19" s="271">
        <v>24</v>
      </c>
      <c r="U19" s="275">
        <v>1.2</v>
      </c>
      <c r="V19" s="270" t="s">
        <v>300</v>
      </c>
      <c r="W19" s="276">
        <v>4.7</v>
      </c>
      <c r="X19" s="269">
        <v>4</v>
      </c>
      <c r="Y19" s="270" t="s">
        <v>299</v>
      </c>
      <c r="Z19" s="271">
        <v>24</v>
      </c>
      <c r="AA19" s="266">
        <v>2</v>
      </c>
      <c r="AB19" s="266" t="s">
        <v>300</v>
      </c>
      <c r="AC19" s="271">
        <v>43</v>
      </c>
      <c r="AD19" s="266">
        <v>21</v>
      </c>
      <c r="AE19" s="270" t="s">
        <v>299</v>
      </c>
      <c r="AF19" s="271">
        <v>24</v>
      </c>
      <c r="AG19" s="272">
        <v>3.3</v>
      </c>
      <c r="AH19" s="266" t="s">
        <v>302</v>
      </c>
      <c r="AI19" s="277">
        <v>10</v>
      </c>
      <c r="AJ19" s="88">
        <v>3</v>
      </c>
      <c r="AK19" s="266" t="s">
        <v>300</v>
      </c>
      <c r="AL19" s="272">
        <v>1.7</v>
      </c>
      <c r="AM19" s="266" t="s">
        <v>302</v>
      </c>
      <c r="AN19" s="277">
        <v>10</v>
      </c>
      <c r="AO19" s="89">
        <v>5</v>
      </c>
    </row>
    <row r="20" spans="1:41" ht="15" customHeight="1">
      <c r="A20" s="618"/>
      <c r="B20" s="613" t="s">
        <v>515</v>
      </c>
      <c r="C20" s="199"/>
      <c r="D20" s="246" t="s">
        <v>303</v>
      </c>
      <c r="E20" s="247">
        <v>6</v>
      </c>
      <c r="F20" s="278" t="s">
        <v>247</v>
      </c>
      <c r="G20" s="140" t="s">
        <v>299</v>
      </c>
      <c r="H20" s="138">
        <v>46</v>
      </c>
      <c r="I20" s="180">
        <v>6.6</v>
      </c>
      <c r="J20" s="180" t="s">
        <v>300</v>
      </c>
      <c r="K20" s="248">
        <v>7.8</v>
      </c>
      <c r="L20" s="139" t="s">
        <v>247</v>
      </c>
      <c r="M20" s="140" t="s">
        <v>299</v>
      </c>
      <c r="N20" s="138">
        <v>46</v>
      </c>
      <c r="O20" s="180">
        <v>8.1</v>
      </c>
      <c r="P20" s="199" t="s">
        <v>300</v>
      </c>
      <c r="Q20" s="138">
        <v>12</v>
      </c>
      <c r="R20" s="139" t="s">
        <v>247</v>
      </c>
      <c r="S20" s="140" t="s">
        <v>516</v>
      </c>
      <c r="T20" s="138">
        <v>46</v>
      </c>
      <c r="U20" s="139" t="s">
        <v>301</v>
      </c>
      <c r="V20" s="140" t="s">
        <v>300</v>
      </c>
      <c r="W20" s="138">
        <v>1.6</v>
      </c>
      <c r="X20" s="139" t="s">
        <v>247</v>
      </c>
      <c r="Y20" s="140" t="s">
        <v>299</v>
      </c>
      <c r="Z20" s="138">
        <v>46</v>
      </c>
      <c r="AA20" s="139" t="s">
        <v>513</v>
      </c>
      <c r="AB20" s="199" t="s">
        <v>300</v>
      </c>
      <c r="AC20" s="138">
        <v>10</v>
      </c>
      <c r="AD20" s="199">
        <v>28</v>
      </c>
      <c r="AE20" s="140" t="s">
        <v>299</v>
      </c>
      <c r="AF20" s="138">
        <v>46</v>
      </c>
      <c r="AG20" s="180">
        <v>7.8</v>
      </c>
      <c r="AH20" s="199" t="s">
        <v>302</v>
      </c>
      <c r="AI20" s="250">
        <v>10</v>
      </c>
      <c r="AJ20" s="84">
        <v>1</v>
      </c>
      <c r="AK20" s="199" t="s">
        <v>300</v>
      </c>
      <c r="AL20" s="180">
        <v>7.9</v>
      </c>
      <c r="AM20" s="199" t="s">
        <v>302</v>
      </c>
      <c r="AN20" s="250">
        <v>10</v>
      </c>
      <c r="AO20" s="85">
        <v>4</v>
      </c>
    </row>
    <row r="21" spans="1:41" ht="15" customHeight="1">
      <c r="A21" s="618"/>
      <c r="B21" s="613"/>
      <c r="C21" s="199"/>
      <c r="D21" s="246" t="s">
        <v>304</v>
      </c>
      <c r="E21" s="247">
        <v>1</v>
      </c>
      <c r="F21" s="256" t="s">
        <v>247</v>
      </c>
      <c r="G21" s="140" t="s">
        <v>516</v>
      </c>
      <c r="H21" s="138">
        <v>12</v>
      </c>
      <c r="I21" s="180">
        <v>6.6</v>
      </c>
      <c r="J21" s="180" t="s">
        <v>300</v>
      </c>
      <c r="K21" s="248">
        <v>7.6</v>
      </c>
      <c r="L21" s="139" t="s">
        <v>247</v>
      </c>
      <c r="M21" s="140" t="s">
        <v>299</v>
      </c>
      <c r="N21" s="138">
        <v>12</v>
      </c>
      <c r="O21" s="180">
        <v>7.4</v>
      </c>
      <c r="P21" s="199" t="s">
        <v>300</v>
      </c>
      <c r="Q21" s="138">
        <v>12</v>
      </c>
      <c r="R21" s="139" t="s">
        <v>247</v>
      </c>
      <c r="S21" s="140" t="s">
        <v>299</v>
      </c>
      <c r="T21" s="138">
        <v>12</v>
      </c>
      <c r="U21" s="139">
        <v>0.5</v>
      </c>
      <c r="V21" s="140" t="s">
        <v>300</v>
      </c>
      <c r="W21" s="264">
        <v>1.4</v>
      </c>
      <c r="X21" s="139" t="s">
        <v>247</v>
      </c>
      <c r="Y21" s="140" t="s">
        <v>299</v>
      </c>
      <c r="Z21" s="138">
        <v>12</v>
      </c>
      <c r="AA21" s="199">
        <v>2</v>
      </c>
      <c r="AB21" s="199" t="s">
        <v>300</v>
      </c>
      <c r="AC21" s="279">
        <v>13</v>
      </c>
      <c r="AD21" s="280">
        <v>7</v>
      </c>
      <c r="AE21" s="281" t="s">
        <v>299</v>
      </c>
      <c r="AF21" s="279">
        <v>12</v>
      </c>
      <c r="AG21" s="180">
        <v>1.7</v>
      </c>
      <c r="AH21" s="199" t="s">
        <v>302</v>
      </c>
      <c r="AI21" s="250">
        <v>10</v>
      </c>
      <c r="AJ21" s="84">
        <v>2</v>
      </c>
      <c r="AK21" s="199" t="s">
        <v>300</v>
      </c>
      <c r="AL21" s="180">
        <v>4.9</v>
      </c>
      <c r="AM21" s="199" t="s">
        <v>302</v>
      </c>
      <c r="AN21" s="250">
        <v>10</v>
      </c>
      <c r="AO21" s="85">
        <v>5</v>
      </c>
    </row>
    <row r="22" spans="1:41" ht="15" customHeight="1">
      <c r="A22" s="618"/>
      <c r="B22" s="265" t="s">
        <v>340</v>
      </c>
      <c r="C22" s="266"/>
      <c r="D22" s="267" t="s">
        <v>303</v>
      </c>
      <c r="E22" s="268">
        <v>6</v>
      </c>
      <c r="F22" s="269">
        <v>5</v>
      </c>
      <c r="G22" s="270" t="s">
        <v>299</v>
      </c>
      <c r="H22" s="271">
        <v>48</v>
      </c>
      <c r="I22" s="272">
        <v>6.2</v>
      </c>
      <c r="J22" s="272" t="s">
        <v>300</v>
      </c>
      <c r="K22" s="273">
        <v>7.3</v>
      </c>
      <c r="L22" s="274" t="s">
        <v>517</v>
      </c>
      <c r="M22" s="270" t="s">
        <v>299</v>
      </c>
      <c r="N22" s="271">
        <v>48</v>
      </c>
      <c r="O22" s="272">
        <v>8.8</v>
      </c>
      <c r="P22" s="266" t="s">
        <v>300</v>
      </c>
      <c r="Q22" s="271">
        <v>12</v>
      </c>
      <c r="R22" s="269" t="s">
        <v>517</v>
      </c>
      <c r="S22" s="270" t="s">
        <v>299</v>
      </c>
      <c r="T22" s="271">
        <v>48</v>
      </c>
      <c r="U22" s="275" t="s">
        <v>518</v>
      </c>
      <c r="V22" s="270" t="s">
        <v>300</v>
      </c>
      <c r="W22" s="271">
        <v>1.1</v>
      </c>
      <c r="X22" s="269" t="s">
        <v>517</v>
      </c>
      <c r="Y22" s="270" t="s">
        <v>299</v>
      </c>
      <c r="Z22" s="271">
        <v>48</v>
      </c>
      <c r="AA22" s="269" t="s">
        <v>519</v>
      </c>
      <c r="AB22" s="266" t="s">
        <v>300</v>
      </c>
      <c r="AC22" s="258">
        <v>15</v>
      </c>
      <c r="AD22" s="139">
        <v>7</v>
      </c>
      <c r="AE22" s="257" t="s">
        <v>299</v>
      </c>
      <c r="AF22" s="258">
        <v>48</v>
      </c>
      <c r="AG22" s="272">
        <v>1.3</v>
      </c>
      <c r="AH22" s="266" t="s">
        <v>302</v>
      </c>
      <c r="AI22" s="277">
        <v>10</v>
      </c>
      <c r="AJ22" s="88">
        <v>1</v>
      </c>
      <c r="AK22" s="266" t="s">
        <v>300</v>
      </c>
      <c r="AL22" s="272">
        <v>1.6</v>
      </c>
      <c r="AM22" s="266" t="s">
        <v>302</v>
      </c>
      <c r="AN22" s="277">
        <v>10</v>
      </c>
      <c r="AO22" s="89">
        <v>4</v>
      </c>
    </row>
    <row r="23" spans="1:41" ht="15" customHeight="1">
      <c r="A23" s="618"/>
      <c r="B23" s="265" t="s">
        <v>341</v>
      </c>
      <c r="C23" s="266"/>
      <c r="D23" s="267" t="s">
        <v>304</v>
      </c>
      <c r="E23" s="268">
        <v>2</v>
      </c>
      <c r="F23" s="269">
        <v>7</v>
      </c>
      <c r="G23" s="270" t="s">
        <v>299</v>
      </c>
      <c r="H23" s="271">
        <v>36</v>
      </c>
      <c r="I23" s="272">
        <v>6.6</v>
      </c>
      <c r="J23" s="272" t="s">
        <v>300</v>
      </c>
      <c r="K23" s="273">
        <v>9.3</v>
      </c>
      <c r="L23" s="274" t="s">
        <v>342</v>
      </c>
      <c r="M23" s="270" t="s">
        <v>299</v>
      </c>
      <c r="N23" s="271">
        <v>36</v>
      </c>
      <c r="O23" s="272">
        <v>7</v>
      </c>
      <c r="P23" s="266" t="s">
        <v>300</v>
      </c>
      <c r="Q23" s="271">
        <v>15</v>
      </c>
      <c r="R23" s="266">
        <v>26</v>
      </c>
      <c r="S23" s="270" t="s">
        <v>299</v>
      </c>
      <c r="T23" s="271">
        <v>36</v>
      </c>
      <c r="U23" s="275">
        <v>1.3</v>
      </c>
      <c r="V23" s="270" t="s">
        <v>300</v>
      </c>
      <c r="W23" s="271">
        <v>9.8</v>
      </c>
      <c r="X23" s="269" t="s">
        <v>342</v>
      </c>
      <c r="Y23" s="270" t="s">
        <v>299</v>
      </c>
      <c r="Z23" s="271">
        <v>36</v>
      </c>
      <c r="AA23" s="266">
        <v>6</v>
      </c>
      <c r="AB23" s="266" t="s">
        <v>300</v>
      </c>
      <c r="AC23" s="271">
        <v>25</v>
      </c>
      <c r="AD23" s="266">
        <v>27</v>
      </c>
      <c r="AE23" s="270" t="s">
        <v>299</v>
      </c>
      <c r="AF23" s="271">
        <v>36</v>
      </c>
      <c r="AG23" s="272">
        <v>3.3</v>
      </c>
      <c r="AH23" s="266" t="s">
        <v>343</v>
      </c>
      <c r="AI23" s="277">
        <v>10</v>
      </c>
      <c r="AJ23" s="88">
        <v>3</v>
      </c>
      <c r="AK23" s="266" t="s">
        <v>300</v>
      </c>
      <c r="AL23" s="272">
        <v>1.6</v>
      </c>
      <c r="AM23" s="266" t="s">
        <v>302</v>
      </c>
      <c r="AN23" s="277">
        <v>10</v>
      </c>
      <c r="AO23" s="89">
        <v>5</v>
      </c>
    </row>
    <row r="24" spans="1:41" ht="15" customHeight="1">
      <c r="A24" s="618"/>
      <c r="B24" s="614" t="s">
        <v>312</v>
      </c>
      <c r="C24" s="242"/>
      <c r="D24" s="282" t="s">
        <v>298</v>
      </c>
      <c r="E24" s="283">
        <v>1</v>
      </c>
      <c r="F24" s="278" t="s">
        <v>342</v>
      </c>
      <c r="G24" s="284" t="s">
        <v>299</v>
      </c>
      <c r="H24" s="285">
        <v>9</v>
      </c>
      <c r="I24" s="243">
        <v>7.6</v>
      </c>
      <c r="J24" s="243" t="s">
        <v>300</v>
      </c>
      <c r="K24" s="286">
        <v>8</v>
      </c>
      <c r="L24" s="278" t="s">
        <v>342</v>
      </c>
      <c r="M24" s="284" t="s">
        <v>299</v>
      </c>
      <c r="N24" s="285">
        <v>9</v>
      </c>
      <c r="O24" s="243">
        <v>8.3</v>
      </c>
      <c r="P24" s="242" t="s">
        <v>300</v>
      </c>
      <c r="Q24" s="285">
        <v>12</v>
      </c>
      <c r="R24" s="139" t="s">
        <v>342</v>
      </c>
      <c r="S24" s="284" t="s">
        <v>299</v>
      </c>
      <c r="T24" s="285">
        <v>9</v>
      </c>
      <c r="U24" s="278" t="s">
        <v>301</v>
      </c>
      <c r="V24" s="284" t="s">
        <v>300</v>
      </c>
      <c r="W24" s="285">
        <v>0.6</v>
      </c>
      <c r="X24" s="278" t="s">
        <v>342</v>
      </c>
      <c r="Y24" s="284" t="s">
        <v>299</v>
      </c>
      <c r="Z24" s="285">
        <v>9</v>
      </c>
      <c r="AA24" s="278" t="s">
        <v>344</v>
      </c>
      <c r="AB24" s="242" t="s">
        <v>300</v>
      </c>
      <c r="AC24" s="285">
        <v>11</v>
      </c>
      <c r="AD24" s="242">
        <v>2</v>
      </c>
      <c r="AE24" s="284" t="s">
        <v>299</v>
      </c>
      <c r="AF24" s="285">
        <v>9</v>
      </c>
      <c r="AG24" s="243">
        <v>1.3</v>
      </c>
      <c r="AH24" s="242" t="s">
        <v>302</v>
      </c>
      <c r="AI24" s="244">
        <v>10</v>
      </c>
      <c r="AJ24" s="82">
        <v>1</v>
      </c>
      <c r="AK24" s="242" t="s">
        <v>300</v>
      </c>
      <c r="AL24" s="243">
        <v>7.9</v>
      </c>
      <c r="AM24" s="242" t="s">
        <v>302</v>
      </c>
      <c r="AN24" s="244">
        <v>10</v>
      </c>
      <c r="AO24" s="83">
        <v>1</v>
      </c>
    </row>
    <row r="25" spans="1:41" ht="15" customHeight="1">
      <c r="A25" s="618"/>
      <c r="B25" s="615"/>
      <c r="C25" s="199"/>
      <c r="D25" s="246" t="s">
        <v>303</v>
      </c>
      <c r="E25" s="247">
        <v>2</v>
      </c>
      <c r="F25" s="139" t="s">
        <v>342</v>
      </c>
      <c r="G25" s="140" t="s">
        <v>299</v>
      </c>
      <c r="H25" s="138">
        <v>24</v>
      </c>
      <c r="I25" s="180">
        <v>6.6</v>
      </c>
      <c r="J25" s="180" t="s">
        <v>300</v>
      </c>
      <c r="K25" s="248">
        <v>8</v>
      </c>
      <c r="L25" s="139" t="s">
        <v>342</v>
      </c>
      <c r="M25" s="140" t="s">
        <v>299</v>
      </c>
      <c r="N25" s="138">
        <v>24</v>
      </c>
      <c r="O25" s="180">
        <v>9.3</v>
      </c>
      <c r="P25" s="199" t="s">
        <v>300</v>
      </c>
      <c r="Q25" s="138">
        <v>13</v>
      </c>
      <c r="R25" s="139" t="s">
        <v>342</v>
      </c>
      <c r="S25" s="140" t="s">
        <v>299</v>
      </c>
      <c r="T25" s="138">
        <v>24</v>
      </c>
      <c r="U25" s="139" t="s">
        <v>301</v>
      </c>
      <c r="V25" s="140" t="s">
        <v>300</v>
      </c>
      <c r="W25" s="248">
        <v>0.8</v>
      </c>
      <c r="X25" s="199">
        <v>1</v>
      </c>
      <c r="Y25" s="140" t="s">
        <v>299</v>
      </c>
      <c r="Z25" s="138">
        <v>24</v>
      </c>
      <c r="AA25" s="199">
        <v>3</v>
      </c>
      <c r="AB25" s="199" t="s">
        <v>300</v>
      </c>
      <c r="AC25" s="138">
        <v>29</v>
      </c>
      <c r="AD25" s="199">
        <v>11</v>
      </c>
      <c r="AE25" s="140" t="s">
        <v>299</v>
      </c>
      <c r="AF25" s="138">
        <v>24</v>
      </c>
      <c r="AG25" s="180">
        <v>4.9</v>
      </c>
      <c r="AH25" s="199" t="s">
        <v>302</v>
      </c>
      <c r="AI25" s="250">
        <v>10</v>
      </c>
      <c r="AJ25" s="84">
        <v>1</v>
      </c>
      <c r="AK25" s="199" t="s">
        <v>300</v>
      </c>
      <c r="AL25" s="180">
        <v>3.3</v>
      </c>
      <c r="AM25" s="199" t="s">
        <v>302</v>
      </c>
      <c r="AN25" s="250">
        <v>10</v>
      </c>
      <c r="AO25" s="85">
        <v>4</v>
      </c>
    </row>
    <row r="26" spans="1:41" ht="15" customHeight="1">
      <c r="A26" s="618"/>
      <c r="B26" s="616"/>
      <c r="C26" s="253"/>
      <c r="D26" s="254" t="s">
        <v>304</v>
      </c>
      <c r="E26" s="255">
        <v>1</v>
      </c>
      <c r="F26" s="256" t="s">
        <v>342</v>
      </c>
      <c r="G26" s="257" t="s">
        <v>299</v>
      </c>
      <c r="H26" s="258">
        <v>12</v>
      </c>
      <c r="I26" s="259">
        <v>6.6</v>
      </c>
      <c r="J26" s="259" t="s">
        <v>300</v>
      </c>
      <c r="K26" s="260">
        <v>8</v>
      </c>
      <c r="L26" s="256" t="s">
        <v>342</v>
      </c>
      <c r="M26" s="257" t="s">
        <v>299</v>
      </c>
      <c r="N26" s="258">
        <v>12</v>
      </c>
      <c r="O26" s="259">
        <v>9</v>
      </c>
      <c r="P26" s="253" t="s">
        <v>300</v>
      </c>
      <c r="Q26" s="258">
        <v>12</v>
      </c>
      <c r="R26" s="256" t="s">
        <v>342</v>
      </c>
      <c r="S26" s="257" t="s">
        <v>299</v>
      </c>
      <c r="T26" s="258">
        <v>12</v>
      </c>
      <c r="U26" s="256" t="s">
        <v>301</v>
      </c>
      <c r="V26" s="257" t="s">
        <v>300</v>
      </c>
      <c r="W26" s="287">
        <v>2.7</v>
      </c>
      <c r="X26" s="288">
        <v>1</v>
      </c>
      <c r="Y26" s="257" t="s">
        <v>299</v>
      </c>
      <c r="Z26" s="258">
        <v>12</v>
      </c>
      <c r="AA26" s="253">
        <v>4</v>
      </c>
      <c r="AB26" s="253" t="s">
        <v>300</v>
      </c>
      <c r="AC26" s="258">
        <v>49</v>
      </c>
      <c r="AD26" s="256">
        <v>4</v>
      </c>
      <c r="AE26" s="257" t="s">
        <v>299</v>
      </c>
      <c r="AF26" s="258">
        <v>12</v>
      </c>
      <c r="AG26" s="259">
        <v>7.9</v>
      </c>
      <c r="AH26" s="253" t="s">
        <v>302</v>
      </c>
      <c r="AI26" s="263">
        <v>10</v>
      </c>
      <c r="AJ26" s="86">
        <v>1</v>
      </c>
      <c r="AK26" s="253" t="s">
        <v>300</v>
      </c>
      <c r="AL26" s="259">
        <v>1.3</v>
      </c>
      <c r="AM26" s="253" t="s">
        <v>302</v>
      </c>
      <c r="AN26" s="263">
        <v>10</v>
      </c>
      <c r="AO26" s="87">
        <v>5</v>
      </c>
    </row>
    <row r="27" spans="1:41" ht="15" customHeight="1">
      <c r="A27" s="618"/>
      <c r="B27" s="611" t="s">
        <v>313</v>
      </c>
      <c r="C27" s="242"/>
      <c r="D27" s="282" t="s">
        <v>298</v>
      </c>
      <c r="E27" s="283">
        <v>1</v>
      </c>
      <c r="F27" s="278" t="s">
        <v>342</v>
      </c>
      <c r="G27" s="284" t="s">
        <v>299</v>
      </c>
      <c r="H27" s="285">
        <v>9</v>
      </c>
      <c r="I27" s="243">
        <v>7.4</v>
      </c>
      <c r="J27" s="243" t="s">
        <v>300</v>
      </c>
      <c r="K27" s="286">
        <v>7.9</v>
      </c>
      <c r="L27" s="278" t="s">
        <v>342</v>
      </c>
      <c r="M27" s="284" t="s">
        <v>299</v>
      </c>
      <c r="N27" s="285">
        <v>9</v>
      </c>
      <c r="O27" s="243">
        <v>8.8</v>
      </c>
      <c r="P27" s="242" t="s">
        <v>300</v>
      </c>
      <c r="Q27" s="285">
        <v>12</v>
      </c>
      <c r="R27" s="278" t="s">
        <v>342</v>
      </c>
      <c r="S27" s="284" t="s">
        <v>299</v>
      </c>
      <c r="T27" s="285">
        <v>9</v>
      </c>
      <c r="U27" s="278" t="s">
        <v>301</v>
      </c>
      <c r="V27" s="284" t="s">
        <v>300</v>
      </c>
      <c r="W27" s="242" t="s">
        <v>301</v>
      </c>
      <c r="X27" s="278" t="s">
        <v>342</v>
      </c>
      <c r="Y27" s="284" t="s">
        <v>299</v>
      </c>
      <c r="Z27" s="285">
        <v>9</v>
      </c>
      <c r="AA27" s="278" t="s">
        <v>310</v>
      </c>
      <c r="AB27" s="242" t="s">
        <v>300</v>
      </c>
      <c r="AC27" s="285">
        <v>4</v>
      </c>
      <c r="AD27" s="242">
        <v>8</v>
      </c>
      <c r="AE27" s="284" t="s">
        <v>299</v>
      </c>
      <c r="AF27" s="285">
        <v>9</v>
      </c>
      <c r="AG27" s="243">
        <v>2.3</v>
      </c>
      <c r="AH27" s="242" t="s">
        <v>302</v>
      </c>
      <c r="AI27" s="244">
        <v>10</v>
      </c>
      <c r="AJ27" s="82">
        <v>1</v>
      </c>
      <c r="AK27" s="242" t="s">
        <v>300</v>
      </c>
      <c r="AL27" s="243">
        <v>3.3</v>
      </c>
      <c r="AM27" s="242" t="s">
        <v>302</v>
      </c>
      <c r="AN27" s="244">
        <v>10</v>
      </c>
      <c r="AO27" s="83">
        <v>2</v>
      </c>
    </row>
    <row r="28" spans="1:41" ht="15" customHeight="1">
      <c r="A28" s="618"/>
      <c r="B28" s="612"/>
      <c r="C28" s="253"/>
      <c r="D28" s="254" t="s">
        <v>303</v>
      </c>
      <c r="E28" s="255">
        <v>1</v>
      </c>
      <c r="F28" s="256" t="s">
        <v>342</v>
      </c>
      <c r="G28" s="257" t="s">
        <v>299</v>
      </c>
      <c r="H28" s="258">
        <v>9</v>
      </c>
      <c r="I28" s="259">
        <v>7.1</v>
      </c>
      <c r="J28" s="259" t="s">
        <v>300</v>
      </c>
      <c r="K28" s="260">
        <v>8</v>
      </c>
      <c r="L28" s="256" t="s">
        <v>342</v>
      </c>
      <c r="M28" s="257" t="s">
        <v>299</v>
      </c>
      <c r="N28" s="258">
        <v>9</v>
      </c>
      <c r="O28" s="259">
        <v>8.8</v>
      </c>
      <c r="P28" s="253" t="s">
        <v>300</v>
      </c>
      <c r="Q28" s="258">
        <v>11</v>
      </c>
      <c r="R28" s="256" t="s">
        <v>342</v>
      </c>
      <c r="S28" s="257" t="s">
        <v>299</v>
      </c>
      <c r="T28" s="258">
        <v>9</v>
      </c>
      <c r="U28" s="256" t="s">
        <v>301</v>
      </c>
      <c r="V28" s="257" t="s">
        <v>300</v>
      </c>
      <c r="W28" s="260">
        <v>1.2</v>
      </c>
      <c r="X28" s="256" t="s">
        <v>342</v>
      </c>
      <c r="Y28" s="257" t="s">
        <v>299</v>
      </c>
      <c r="Z28" s="258">
        <v>9</v>
      </c>
      <c r="AA28" s="256" t="s">
        <v>344</v>
      </c>
      <c r="AB28" s="253" t="s">
        <v>300</v>
      </c>
      <c r="AC28" s="258">
        <v>7</v>
      </c>
      <c r="AD28" s="253">
        <v>4</v>
      </c>
      <c r="AE28" s="257" t="s">
        <v>299</v>
      </c>
      <c r="AF28" s="258">
        <v>9</v>
      </c>
      <c r="AG28" s="259">
        <v>3.3</v>
      </c>
      <c r="AH28" s="253" t="s">
        <v>302</v>
      </c>
      <c r="AI28" s="263">
        <v>10</v>
      </c>
      <c r="AJ28" s="86">
        <v>1</v>
      </c>
      <c r="AK28" s="253" t="s">
        <v>300</v>
      </c>
      <c r="AL28" s="259">
        <v>1.7</v>
      </c>
      <c r="AM28" s="253" t="s">
        <v>302</v>
      </c>
      <c r="AN28" s="263">
        <v>10</v>
      </c>
      <c r="AO28" s="87">
        <v>3</v>
      </c>
    </row>
    <row r="29" spans="1:41" ht="15" customHeight="1">
      <c r="A29" s="618"/>
      <c r="B29" s="611" t="s">
        <v>314</v>
      </c>
      <c r="C29" s="242"/>
      <c r="D29" s="282" t="s">
        <v>298</v>
      </c>
      <c r="E29" s="283">
        <v>1</v>
      </c>
      <c r="F29" s="278" t="s">
        <v>342</v>
      </c>
      <c r="G29" s="284" t="s">
        <v>299</v>
      </c>
      <c r="H29" s="285">
        <v>9</v>
      </c>
      <c r="I29" s="243">
        <v>7.6</v>
      </c>
      <c r="J29" s="243" t="s">
        <v>300</v>
      </c>
      <c r="K29" s="286">
        <v>8.1</v>
      </c>
      <c r="L29" s="278" t="s">
        <v>342</v>
      </c>
      <c r="M29" s="284" t="s">
        <v>299</v>
      </c>
      <c r="N29" s="285">
        <v>9</v>
      </c>
      <c r="O29" s="243">
        <v>8.5</v>
      </c>
      <c r="P29" s="242" t="s">
        <v>345</v>
      </c>
      <c r="Q29" s="285">
        <v>11</v>
      </c>
      <c r="R29" s="278" t="s">
        <v>342</v>
      </c>
      <c r="S29" s="284" t="s">
        <v>299</v>
      </c>
      <c r="T29" s="285">
        <v>9</v>
      </c>
      <c r="U29" s="278" t="s">
        <v>301</v>
      </c>
      <c r="V29" s="284" t="s">
        <v>300</v>
      </c>
      <c r="W29" s="285">
        <v>0.5</v>
      </c>
      <c r="X29" s="278" t="s">
        <v>342</v>
      </c>
      <c r="Y29" s="284" t="s">
        <v>299</v>
      </c>
      <c r="Z29" s="285">
        <v>9</v>
      </c>
      <c r="AA29" s="278" t="s">
        <v>344</v>
      </c>
      <c r="AB29" s="242" t="s">
        <v>300</v>
      </c>
      <c r="AC29" s="285">
        <v>12</v>
      </c>
      <c r="AD29" s="242">
        <v>1</v>
      </c>
      <c r="AE29" s="284" t="s">
        <v>299</v>
      </c>
      <c r="AF29" s="285">
        <v>9</v>
      </c>
      <c r="AG29" s="243">
        <v>2.3</v>
      </c>
      <c r="AH29" s="242" t="s">
        <v>302</v>
      </c>
      <c r="AI29" s="244">
        <v>10</v>
      </c>
      <c r="AJ29" s="82">
        <v>1</v>
      </c>
      <c r="AK29" s="242" t="s">
        <v>300</v>
      </c>
      <c r="AL29" s="243">
        <v>4.9</v>
      </c>
      <c r="AM29" s="242" t="s">
        <v>302</v>
      </c>
      <c r="AN29" s="244">
        <v>10</v>
      </c>
      <c r="AO29" s="83">
        <v>2</v>
      </c>
    </row>
    <row r="30" spans="1:41" ht="15" customHeight="1">
      <c r="A30" s="618"/>
      <c r="B30" s="612"/>
      <c r="C30" s="253"/>
      <c r="D30" s="254" t="s">
        <v>303</v>
      </c>
      <c r="E30" s="255">
        <v>1</v>
      </c>
      <c r="F30" s="256" t="s">
        <v>342</v>
      </c>
      <c r="G30" s="257" t="s">
        <v>299</v>
      </c>
      <c r="H30" s="258">
        <v>9</v>
      </c>
      <c r="I30" s="259">
        <v>7.4</v>
      </c>
      <c r="J30" s="259" t="s">
        <v>300</v>
      </c>
      <c r="K30" s="260">
        <v>8.3</v>
      </c>
      <c r="L30" s="256" t="s">
        <v>342</v>
      </c>
      <c r="M30" s="257" t="s">
        <v>299</v>
      </c>
      <c r="N30" s="258">
        <v>9</v>
      </c>
      <c r="O30" s="259">
        <v>8.6</v>
      </c>
      <c r="P30" s="253" t="s">
        <v>300</v>
      </c>
      <c r="Q30" s="258">
        <v>11</v>
      </c>
      <c r="R30" s="256" t="s">
        <v>342</v>
      </c>
      <c r="S30" s="257" t="s">
        <v>299</v>
      </c>
      <c r="T30" s="258">
        <v>9</v>
      </c>
      <c r="U30" s="256" t="s">
        <v>301</v>
      </c>
      <c r="V30" s="257" t="s">
        <v>300</v>
      </c>
      <c r="W30" s="260" t="s">
        <v>301</v>
      </c>
      <c r="X30" s="256" t="s">
        <v>342</v>
      </c>
      <c r="Y30" s="257" t="s">
        <v>299</v>
      </c>
      <c r="Z30" s="258">
        <v>9</v>
      </c>
      <c r="AA30" s="256" t="s">
        <v>344</v>
      </c>
      <c r="AB30" s="253" t="s">
        <v>300</v>
      </c>
      <c r="AC30" s="258">
        <v>14</v>
      </c>
      <c r="AD30" s="256" t="s">
        <v>342</v>
      </c>
      <c r="AE30" s="257" t="s">
        <v>299</v>
      </c>
      <c r="AF30" s="258">
        <v>9</v>
      </c>
      <c r="AG30" s="259">
        <v>3.3</v>
      </c>
      <c r="AH30" s="253" t="s">
        <v>302</v>
      </c>
      <c r="AI30" s="263">
        <v>10</v>
      </c>
      <c r="AJ30" s="86">
        <v>1</v>
      </c>
      <c r="AK30" s="253" t="s">
        <v>300</v>
      </c>
      <c r="AL30" s="259">
        <v>7.9</v>
      </c>
      <c r="AM30" s="253" t="s">
        <v>302</v>
      </c>
      <c r="AN30" s="263">
        <v>10</v>
      </c>
      <c r="AO30" s="87">
        <v>2</v>
      </c>
    </row>
    <row r="31" spans="1:41" ht="15" customHeight="1">
      <c r="A31" s="618"/>
      <c r="B31" s="245"/>
      <c r="C31" s="199"/>
      <c r="D31" s="246" t="s">
        <v>303</v>
      </c>
      <c r="E31" s="247">
        <v>2</v>
      </c>
      <c r="F31" s="139" t="s">
        <v>342</v>
      </c>
      <c r="G31" s="140" t="s">
        <v>299</v>
      </c>
      <c r="H31" s="138">
        <v>16</v>
      </c>
      <c r="I31" s="180">
        <v>7.1</v>
      </c>
      <c r="J31" s="180" t="s">
        <v>300</v>
      </c>
      <c r="K31" s="248">
        <v>7.8</v>
      </c>
      <c r="L31" s="139" t="s">
        <v>342</v>
      </c>
      <c r="M31" s="140" t="s">
        <v>299</v>
      </c>
      <c r="N31" s="138">
        <v>16</v>
      </c>
      <c r="O31" s="180">
        <v>9.5</v>
      </c>
      <c r="P31" s="199" t="s">
        <v>300</v>
      </c>
      <c r="Q31" s="138">
        <v>12</v>
      </c>
      <c r="R31" s="139" t="s">
        <v>342</v>
      </c>
      <c r="S31" s="140" t="s">
        <v>299</v>
      </c>
      <c r="T31" s="138">
        <v>16</v>
      </c>
      <c r="U31" s="139" t="s">
        <v>301</v>
      </c>
      <c r="V31" s="140" t="s">
        <v>300</v>
      </c>
      <c r="W31" s="264">
        <v>1.2</v>
      </c>
      <c r="X31" s="278" t="s">
        <v>342</v>
      </c>
      <c r="Y31" s="140" t="s">
        <v>299</v>
      </c>
      <c r="Z31" s="138">
        <v>16</v>
      </c>
      <c r="AA31" s="139" t="s">
        <v>310</v>
      </c>
      <c r="AB31" s="199" t="s">
        <v>300</v>
      </c>
      <c r="AC31" s="138">
        <v>8</v>
      </c>
      <c r="AD31" s="199">
        <v>14</v>
      </c>
      <c r="AE31" s="140" t="s">
        <v>299</v>
      </c>
      <c r="AF31" s="138">
        <v>16</v>
      </c>
      <c r="AG31" s="180">
        <v>3.3</v>
      </c>
      <c r="AH31" s="199" t="s">
        <v>302</v>
      </c>
      <c r="AI31" s="250">
        <v>10</v>
      </c>
      <c r="AJ31" s="84">
        <v>2</v>
      </c>
      <c r="AK31" s="199" t="s">
        <v>300</v>
      </c>
      <c r="AL31" s="180">
        <v>2.2</v>
      </c>
      <c r="AM31" s="199" t="s">
        <v>302</v>
      </c>
      <c r="AN31" s="250">
        <v>10</v>
      </c>
      <c r="AO31" s="85">
        <v>5</v>
      </c>
    </row>
    <row r="32" spans="1:41" ht="15" customHeight="1">
      <c r="A32" s="618"/>
      <c r="B32" s="245" t="s">
        <v>346</v>
      </c>
      <c r="C32" s="199"/>
      <c r="D32" s="246" t="s">
        <v>304</v>
      </c>
      <c r="E32" s="247">
        <v>2</v>
      </c>
      <c r="F32" s="139" t="s">
        <v>342</v>
      </c>
      <c r="G32" s="140" t="s">
        <v>299</v>
      </c>
      <c r="H32" s="138">
        <v>16</v>
      </c>
      <c r="I32" s="180">
        <v>7.1</v>
      </c>
      <c r="J32" s="180" t="s">
        <v>300</v>
      </c>
      <c r="K32" s="248">
        <v>8.2</v>
      </c>
      <c r="L32" s="139" t="s">
        <v>342</v>
      </c>
      <c r="M32" s="140" t="s">
        <v>299</v>
      </c>
      <c r="N32" s="138">
        <v>16</v>
      </c>
      <c r="O32" s="180">
        <v>7.3</v>
      </c>
      <c r="P32" s="199" t="s">
        <v>300</v>
      </c>
      <c r="Q32" s="138">
        <v>13</v>
      </c>
      <c r="R32" s="139">
        <v>1</v>
      </c>
      <c r="S32" s="140" t="s">
        <v>299</v>
      </c>
      <c r="T32" s="138">
        <v>16</v>
      </c>
      <c r="U32" s="139" t="s">
        <v>301</v>
      </c>
      <c r="V32" s="140" t="s">
        <v>300</v>
      </c>
      <c r="W32" s="248">
        <v>4.9</v>
      </c>
      <c r="X32" s="139" t="s">
        <v>342</v>
      </c>
      <c r="Y32" s="140" t="s">
        <v>299</v>
      </c>
      <c r="Z32" s="138">
        <v>16</v>
      </c>
      <c r="AA32" s="139" t="s">
        <v>310</v>
      </c>
      <c r="AB32" s="199" t="s">
        <v>300</v>
      </c>
      <c r="AC32" s="138">
        <v>11</v>
      </c>
      <c r="AD32" s="139">
        <v>11</v>
      </c>
      <c r="AE32" s="140" t="s">
        <v>299</v>
      </c>
      <c r="AF32" s="138">
        <v>16</v>
      </c>
      <c r="AG32" s="180">
        <v>1.1</v>
      </c>
      <c r="AH32" s="199" t="s">
        <v>302</v>
      </c>
      <c r="AI32" s="250">
        <v>10</v>
      </c>
      <c r="AJ32" s="84">
        <v>3</v>
      </c>
      <c r="AK32" s="199" t="s">
        <v>300</v>
      </c>
      <c r="AL32" s="180">
        <v>7.9</v>
      </c>
      <c r="AM32" s="199" t="s">
        <v>302</v>
      </c>
      <c r="AN32" s="250">
        <v>10</v>
      </c>
      <c r="AO32" s="85">
        <v>5</v>
      </c>
    </row>
    <row r="33" spans="1:41" ht="15" customHeight="1">
      <c r="A33" s="618"/>
      <c r="B33" s="245"/>
      <c r="C33" s="199"/>
      <c r="D33" s="246" t="s">
        <v>306</v>
      </c>
      <c r="E33" s="247">
        <v>2</v>
      </c>
      <c r="F33" s="139" t="s">
        <v>342</v>
      </c>
      <c r="G33" s="140" t="s">
        <v>299</v>
      </c>
      <c r="H33" s="138">
        <v>16</v>
      </c>
      <c r="I33" s="180">
        <v>7</v>
      </c>
      <c r="J33" s="180" t="s">
        <v>300</v>
      </c>
      <c r="K33" s="248">
        <v>7.5</v>
      </c>
      <c r="L33" s="139" t="s">
        <v>342</v>
      </c>
      <c r="M33" s="140" t="s">
        <v>299</v>
      </c>
      <c r="N33" s="138">
        <v>16</v>
      </c>
      <c r="O33" s="180">
        <v>7.4</v>
      </c>
      <c r="P33" s="199" t="s">
        <v>300</v>
      </c>
      <c r="Q33" s="138">
        <v>12</v>
      </c>
      <c r="R33" s="139" t="s">
        <v>342</v>
      </c>
      <c r="S33" s="140" t="s">
        <v>299</v>
      </c>
      <c r="T33" s="138">
        <v>16</v>
      </c>
      <c r="U33" s="251">
        <v>0.8</v>
      </c>
      <c r="V33" s="140" t="s">
        <v>300</v>
      </c>
      <c r="W33" s="138">
        <v>4.8</v>
      </c>
      <c r="X33" s="139" t="s">
        <v>342</v>
      </c>
      <c r="Y33" s="140" t="s">
        <v>299</v>
      </c>
      <c r="Z33" s="138">
        <v>16</v>
      </c>
      <c r="AA33" s="199">
        <v>1</v>
      </c>
      <c r="AB33" s="199" t="s">
        <v>300</v>
      </c>
      <c r="AC33" s="138">
        <v>9</v>
      </c>
      <c r="AD33" s="139" t="s">
        <v>342</v>
      </c>
      <c r="AE33" s="140" t="s">
        <v>299</v>
      </c>
      <c r="AF33" s="138">
        <v>16</v>
      </c>
      <c r="AG33" s="180">
        <v>3.3</v>
      </c>
      <c r="AH33" s="199" t="s">
        <v>302</v>
      </c>
      <c r="AI33" s="250">
        <v>10</v>
      </c>
      <c r="AJ33" s="84">
        <v>3</v>
      </c>
      <c r="AK33" s="199" t="s">
        <v>300</v>
      </c>
      <c r="AL33" s="180">
        <v>7.9</v>
      </c>
      <c r="AM33" s="199" t="s">
        <v>302</v>
      </c>
      <c r="AN33" s="250">
        <v>10</v>
      </c>
      <c r="AO33" s="85">
        <v>5</v>
      </c>
    </row>
    <row r="34" spans="1:41" ht="15" customHeight="1">
      <c r="A34" s="618"/>
      <c r="B34" s="265" t="s">
        <v>315</v>
      </c>
      <c r="C34" s="266"/>
      <c r="D34" s="267" t="s">
        <v>307</v>
      </c>
      <c r="E34" s="268">
        <v>4</v>
      </c>
      <c r="F34" s="269" t="s">
        <v>342</v>
      </c>
      <c r="G34" s="270" t="s">
        <v>299</v>
      </c>
      <c r="H34" s="271">
        <v>24</v>
      </c>
      <c r="I34" s="272">
        <v>7</v>
      </c>
      <c r="J34" s="272" t="s">
        <v>300</v>
      </c>
      <c r="K34" s="289">
        <v>8.2</v>
      </c>
      <c r="L34" s="269" t="s">
        <v>342</v>
      </c>
      <c r="M34" s="270" t="s">
        <v>299</v>
      </c>
      <c r="N34" s="271">
        <v>24</v>
      </c>
      <c r="O34" s="272">
        <v>8</v>
      </c>
      <c r="P34" s="266" t="s">
        <v>300</v>
      </c>
      <c r="Q34" s="271">
        <v>13</v>
      </c>
      <c r="R34" s="269" t="s">
        <v>342</v>
      </c>
      <c r="S34" s="270" t="s">
        <v>299</v>
      </c>
      <c r="T34" s="271">
        <v>24</v>
      </c>
      <c r="U34" s="275" t="s">
        <v>301</v>
      </c>
      <c r="V34" s="270" t="s">
        <v>300</v>
      </c>
      <c r="W34" s="271">
        <v>4.8</v>
      </c>
      <c r="X34" s="269" t="s">
        <v>342</v>
      </c>
      <c r="Y34" s="270" t="s">
        <v>299</v>
      </c>
      <c r="Z34" s="271">
        <v>24</v>
      </c>
      <c r="AA34" s="269">
        <v>1</v>
      </c>
      <c r="AB34" s="266" t="s">
        <v>300</v>
      </c>
      <c r="AC34" s="271">
        <v>19</v>
      </c>
      <c r="AD34" s="269" t="s">
        <v>342</v>
      </c>
      <c r="AE34" s="270" t="s">
        <v>299</v>
      </c>
      <c r="AF34" s="271">
        <v>24</v>
      </c>
      <c r="AG34" s="272">
        <v>1.3</v>
      </c>
      <c r="AH34" s="266" t="s">
        <v>302</v>
      </c>
      <c r="AI34" s="277">
        <v>10</v>
      </c>
      <c r="AJ34" s="88">
        <v>3</v>
      </c>
      <c r="AK34" s="266" t="s">
        <v>300</v>
      </c>
      <c r="AL34" s="272">
        <v>1.3</v>
      </c>
      <c r="AM34" s="266" t="s">
        <v>302</v>
      </c>
      <c r="AN34" s="277">
        <v>10</v>
      </c>
      <c r="AO34" s="89">
        <v>6</v>
      </c>
    </row>
    <row r="35" spans="1:41" ht="15" customHeight="1">
      <c r="A35" s="618"/>
      <c r="B35" s="613" t="s">
        <v>316</v>
      </c>
      <c r="C35" s="199"/>
      <c r="D35" s="246" t="s">
        <v>303</v>
      </c>
      <c r="E35" s="247">
        <v>4</v>
      </c>
      <c r="F35" s="199">
        <v>1</v>
      </c>
      <c r="G35" s="140" t="s">
        <v>299</v>
      </c>
      <c r="H35" s="138">
        <v>32</v>
      </c>
      <c r="I35" s="180">
        <v>7.1</v>
      </c>
      <c r="J35" s="180" t="s">
        <v>345</v>
      </c>
      <c r="K35" s="248">
        <v>8.8</v>
      </c>
      <c r="L35" s="139" t="s">
        <v>342</v>
      </c>
      <c r="M35" s="140" t="s">
        <v>299</v>
      </c>
      <c r="N35" s="138">
        <v>32</v>
      </c>
      <c r="O35" s="180">
        <v>9.3</v>
      </c>
      <c r="P35" s="199" t="s">
        <v>300</v>
      </c>
      <c r="Q35" s="138">
        <v>13</v>
      </c>
      <c r="R35" s="139" t="s">
        <v>342</v>
      </c>
      <c r="S35" s="140" t="s">
        <v>299</v>
      </c>
      <c r="T35" s="138">
        <v>32</v>
      </c>
      <c r="U35" s="139" t="s">
        <v>301</v>
      </c>
      <c r="V35" s="140" t="s">
        <v>300</v>
      </c>
      <c r="W35" s="248">
        <v>1.5</v>
      </c>
      <c r="X35" s="139" t="s">
        <v>342</v>
      </c>
      <c r="Y35" s="140" t="s">
        <v>299</v>
      </c>
      <c r="Z35" s="138">
        <v>32</v>
      </c>
      <c r="AA35" s="139" t="s">
        <v>310</v>
      </c>
      <c r="AB35" s="199" t="s">
        <v>300</v>
      </c>
      <c r="AC35" s="138">
        <v>21</v>
      </c>
      <c r="AD35" s="199">
        <v>32</v>
      </c>
      <c r="AE35" s="140" t="s">
        <v>299</v>
      </c>
      <c r="AF35" s="138">
        <v>32</v>
      </c>
      <c r="AG35" s="180">
        <v>1.4</v>
      </c>
      <c r="AH35" s="199" t="s">
        <v>302</v>
      </c>
      <c r="AI35" s="250">
        <v>10</v>
      </c>
      <c r="AJ35" s="84">
        <v>3</v>
      </c>
      <c r="AK35" s="199" t="s">
        <v>300</v>
      </c>
      <c r="AL35" s="180">
        <v>1.3</v>
      </c>
      <c r="AM35" s="199" t="s">
        <v>302</v>
      </c>
      <c r="AN35" s="250">
        <v>10</v>
      </c>
      <c r="AO35" s="85">
        <v>6</v>
      </c>
    </row>
    <row r="36" spans="1:41" ht="15" customHeight="1">
      <c r="A36" s="618"/>
      <c r="B36" s="613"/>
      <c r="C36" s="199"/>
      <c r="D36" s="246" t="s">
        <v>304</v>
      </c>
      <c r="E36" s="247">
        <v>2</v>
      </c>
      <c r="F36" s="139" t="s">
        <v>342</v>
      </c>
      <c r="G36" s="140" t="s">
        <v>299</v>
      </c>
      <c r="H36" s="138">
        <v>28</v>
      </c>
      <c r="I36" s="180">
        <v>7.1</v>
      </c>
      <c r="J36" s="180" t="s">
        <v>300</v>
      </c>
      <c r="K36" s="248">
        <v>7.6</v>
      </c>
      <c r="L36" s="139" t="s">
        <v>342</v>
      </c>
      <c r="M36" s="140" t="s">
        <v>299</v>
      </c>
      <c r="N36" s="138">
        <v>28</v>
      </c>
      <c r="O36" s="180">
        <v>7</v>
      </c>
      <c r="P36" s="199" t="s">
        <v>300</v>
      </c>
      <c r="Q36" s="138">
        <v>11</v>
      </c>
      <c r="R36" s="199">
        <v>7</v>
      </c>
      <c r="S36" s="140" t="s">
        <v>299</v>
      </c>
      <c r="T36" s="138">
        <v>28</v>
      </c>
      <c r="U36" s="251">
        <v>1.1</v>
      </c>
      <c r="V36" s="140" t="s">
        <v>300</v>
      </c>
      <c r="W36" s="138">
        <v>7.3</v>
      </c>
      <c r="X36" s="139" t="s">
        <v>342</v>
      </c>
      <c r="Y36" s="140" t="s">
        <v>299</v>
      </c>
      <c r="Z36" s="138">
        <v>28</v>
      </c>
      <c r="AA36" s="139" t="s">
        <v>310</v>
      </c>
      <c r="AB36" s="199" t="s">
        <v>300</v>
      </c>
      <c r="AC36" s="138">
        <v>9</v>
      </c>
      <c r="AD36" s="199">
        <v>21</v>
      </c>
      <c r="AE36" s="140" t="s">
        <v>347</v>
      </c>
      <c r="AF36" s="138">
        <v>28</v>
      </c>
      <c r="AG36" s="180">
        <v>3.3</v>
      </c>
      <c r="AH36" s="199" t="s">
        <v>302</v>
      </c>
      <c r="AI36" s="250">
        <v>10</v>
      </c>
      <c r="AJ36" s="84">
        <v>2</v>
      </c>
      <c r="AK36" s="199" t="s">
        <v>300</v>
      </c>
      <c r="AL36" s="180">
        <v>2.4</v>
      </c>
      <c r="AM36" s="199" t="s">
        <v>302</v>
      </c>
      <c r="AN36" s="250">
        <v>10</v>
      </c>
      <c r="AO36" s="85">
        <v>5</v>
      </c>
    </row>
    <row r="37" spans="1:41" ht="15" customHeight="1">
      <c r="A37" s="618"/>
      <c r="B37" s="611" t="s">
        <v>317</v>
      </c>
      <c r="C37" s="242"/>
      <c r="D37" s="282" t="s">
        <v>303</v>
      </c>
      <c r="E37" s="283">
        <v>2</v>
      </c>
      <c r="F37" s="278" t="s">
        <v>342</v>
      </c>
      <c r="G37" s="284" t="s">
        <v>299</v>
      </c>
      <c r="H37" s="285">
        <v>16</v>
      </c>
      <c r="I37" s="243">
        <v>6.9</v>
      </c>
      <c r="J37" s="243" t="s">
        <v>300</v>
      </c>
      <c r="K37" s="286">
        <v>8.2</v>
      </c>
      <c r="L37" s="278" t="s">
        <v>342</v>
      </c>
      <c r="M37" s="284" t="s">
        <v>299</v>
      </c>
      <c r="N37" s="285">
        <v>16</v>
      </c>
      <c r="O37" s="243">
        <v>9.2</v>
      </c>
      <c r="P37" s="242" t="s">
        <v>300</v>
      </c>
      <c r="Q37" s="285">
        <v>13</v>
      </c>
      <c r="R37" s="278">
        <v>1</v>
      </c>
      <c r="S37" s="284" t="s">
        <v>299</v>
      </c>
      <c r="T37" s="285">
        <v>16</v>
      </c>
      <c r="U37" s="278" t="s">
        <v>301</v>
      </c>
      <c r="V37" s="284" t="s">
        <v>300</v>
      </c>
      <c r="W37" s="290">
        <v>2.8</v>
      </c>
      <c r="X37" s="291" t="s">
        <v>342</v>
      </c>
      <c r="Y37" s="292" t="s">
        <v>299</v>
      </c>
      <c r="Z37" s="290">
        <v>16</v>
      </c>
      <c r="AA37" s="278">
        <v>3</v>
      </c>
      <c r="AB37" s="242" t="s">
        <v>300</v>
      </c>
      <c r="AC37" s="285">
        <v>14</v>
      </c>
      <c r="AD37" s="242">
        <v>16</v>
      </c>
      <c r="AE37" s="284" t="s">
        <v>299</v>
      </c>
      <c r="AF37" s="285">
        <v>16</v>
      </c>
      <c r="AG37" s="243">
        <v>1.1</v>
      </c>
      <c r="AH37" s="242" t="s">
        <v>302</v>
      </c>
      <c r="AI37" s="244">
        <v>10</v>
      </c>
      <c r="AJ37" s="82">
        <v>3</v>
      </c>
      <c r="AK37" s="242" t="s">
        <v>300</v>
      </c>
      <c r="AL37" s="243">
        <v>2.4</v>
      </c>
      <c r="AM37" s="242" t="s">
        <v>302</v>
      </c>
      <c r="AN37" s="244">
        <v>10</v>
      </c>
      <c r="AO37" s="83">
        <v>5</v>
      </c>
    </row>
    <row r="38" spans="1:41" ht="15" customHeight="1">
      <c r="A38" s="618"/>
      <c r="B38" s="613"/>
      <c r="C38" s="199"/>
      <c r="D38" s="246" t="s">
        <v>304</v>
      </c>
      <c r="E38" s="247">
        <v>1</v>
      </c>
      <c r="F38" s="139" t="s">
        <v>342</v>
      </c>
      <c r="G38" s="140" t="s">
        <v>299</v>
      </c>
      <c r="H38" s="138">
        <v>12</v>
      </c>
      <c r="I38" s="180">
        <v>6.9</v>
      </c>
      <c r="J38" s="180" t="s">
        <v>300</v>
      </c>
      <c r="K38" s="248">
        <v>7.6</v>
      </c>
      <c r="L38" s="139" t="s">
        <v>342</v>
      </c>
      <c r="M38" s="140" t="s">
        <v>299</v>
      </c>
      <c r="N38" s="138">
        <v>12</v>
      </c>
      <c r="O38" s="180">
        <v>8.9</v>
      </c>
      <c r="P38" s="199" t="s">
        <v>300</v>
      </c>
      <c r="Q38" s="138">
        <v>13</v>
      </c>
      <c r="R38" s="139" t="s">
        <v>342</v>
      </c>
      <c r="S38" s="140" t="s">
        <v>299</v>
      </c>
      <c r="T38" s="138">
        <v>12</v>
      </c>
      <c r="U38" s="261" t="s">
        <v>301</v>
      </c>
      <c r="V38" s="140" t="s">
        <v>300</v>
      </c>
      <c r="W38" s="249">
        <v>2</v>
      </c>
      <c r="X38" s="139" t="s">
        <v>342</v>
      </c>
      <c r="Y38" s="140" t="s">
        <v>299</v>
      </c>
      <c r="Z38" s="138">
        <v>12</v>
      </c>
      <c r="AA38" s="139">
        <v>3</v>
      </c>
      <c r="AB38" s="199" t="s">
        <v>300</v>
      </c>
      <c r="AC38" s="138">
        <v>18</v>
      </c>
      <c r="AD38" s="199">
        <v>11</v>
      </c>
      <c r="AE38" s="140" t="s">
        <v>299</v>
      </c>
      <c r="AF38" s="138">
        <v>12</v>
      </c>
      <c r="AG38" s="180">
        <v>4.9</v>
      </c>
      <c r="AH38" s="199" t="s">
        <v>302</v>
      </c>
      <c r="AI38" s="250">
        <v>10</v>
      </c>
      <c r="AJ38" s="84">
        <v>3</v>
      </c>
      <c r="AK38" s="199" t="s">
        <v>300</v>
      </c>
      <c r="AL38" s="180">
        <v>1.4</v>
      </c>
      <c r="AM38" s="199" t="s">
        <v>302</v>
      </c>
      <c r="AN38" s="250">
        <v>10</v>
      </c>
      <c r="AO38" s="85">
        <v>5</v>
      </c>
    </row>
    <row r="39" spans="1:41" ht="15" customHeight="1">
      <c r="A39" s="618"/>
      <c r="B39" s="265" t="s">
        <v>348</v>
      </c>
      <c r="C39" s="266"/>
      <c r="D39" s="267" t="s">
        <v>305</v>
      </c>
      <c r="E39" s="268">
        <v>3</v>
      </c>
      <c r="F39" s="274" t="s">
        <v>247</v>
      </c>
      <c r="G39" s="270" t="s">
        <v>299</v>
      </c>
      <c r="H39" s="271">
        <v>28</v>
      </c>
      <c r="I39" s="272">
        <v>7.3</v>
      </c>
      <c r="J39" s="272" t="s">
        <v>300</v>
      </c>
      <c r="K39" s="289">
        <v>8.5</v>
      </c>
      <c r="L39" s="274" t="s">
        <v>247</v>
      </c>
      <c r="M39" s="270" t="s">
        <v>299</v>
      </c>
      <c r="N39" s="271">
        <v>28</v>
      </c>
      <c r="O39" s="272">
        <v>8.1</v>
      </c>
      <c r="P39" s="266" t="s">
        <v>300</v>
      </c>
      <c r="Q39" s="271">
        <v>13</v>
      </c>
      <c r="R39" s="269" t="s">
        <v>247</v>
      </c>
      <c r="S39" s="270" t="s">
        <v>299</v>
      </c>
      <c r="T39" s="271">
        <v>28</v>
      </c>
      <c r="U39" s="275" t="s">
        <v>301</v>
      </c>
      <c r="V39" s="270" t="s">
        <v>300</v>
      </c>
      <c r="W39" s="289">
        <v>9.7</v>
      </c>
      <c r="X39" s="269" t="s">
        <v>247</v>
      </c>
      <c r="Y39" s="270" t="s">
        <v>299</v>
      </c>
      <c r="Z39" s="271">
        <v>28</v>
      </c>
      <c r="AA39" s="269">
        <v>1</v>
      </c>
      <c r="AB39" s="266" t="s">
        <v>300</v>
      </c>
      <c r="AC39" s="271">
        <v>24</v>
      </c>
      <c r="AD39" s="269" t="s">
        <v>247</v>
      </c>
      <c r="AE39" s="270" t="s">
        <v>299</v>
      </c>
      <c r="AF39" s="271">
        <v>28</v>
      </c>
      <c r="AG39" s="272">
        <v>1.4</v>
      </c>
      <c r="AH39" s="266" t="s">
        <v>302</v>
      </c>
      <c r="AI39" s="277">
        <v>10</v>
      </c>
      <c r="AJ39" s="88">
        <v>3</v>
      </c>
      <c r="AK39" s="266" t="s">
        <v>300</v>
      </c>
      <c r="AL39" s="272">
        <v>2.4</v>
      </c>
      <c r="AM39" s="266" t="s">
        <v>302</v>
      </c>
      <c r="AN39" s="277">
        <v>10</v>
      </c>
      <c r="AO39" s="89">
        <v>5</v>
      </c>
    </row>
    <row r="40" spans="1:41" ht="15" customHeight="1">
      <c r="A40" s="618"/>
      <c r="B40" s="613" t="s">
        <v>318</v>
      </c>
      <c r="C40" s="199"/>
      <c r="D40" s="246" t="s">
        <v>303</v>
      </c>
      <c r="E40" s="247">
        <v>1</v>
      </c>
      <c r="F40" s="139" t="s">
        <v>247</v>
      </c>
      <c r="G40" s="140" t="s">
        <v>299</v>
      </c>
      <c r="H40" s="138">
        <v>12</v>
      </c>
      <c r="I40" s="180">
        <v>7.1</v>
      </c>
      <c r="J40" s="180" t="s">
        <v>300</v>
      </c>
      <c r="K40" s="248">
        <v>7.8</v>
      </c>
      <c r="L40" s="139">
        <v>2</v>
      </c>
      <c r="M40" s="140" t="s">
        <v>299</v>
      </c>
      <c r="N40" s="138">
        <v>12</v>
      </c>
      <c r="O40" s="180">
        <v>7</v>
      </c>
      <c r="P40" s="199" t="s">
        <v>300</v>
      </c>
      <c r="Q40" s="138">
        <v>12</v>
      </c>
      <c r="R40" s="139" t="s">
        <v>247</v>
      </c>
      <c r="S40" s="140" t="s">
        <v>299</v>
      </c>
      <c r="T40" s="138">
        <v>12</v>
      </c>
      <c r="U40" s="139" t="s">
        <v>301</v>
      </c>
      <c r="V40" s="140" t="s">
        <v>300</v>
      </c>
      <c r="W40" s="248">
        <v>1.4</v>
      </c>
      <c r="X40" s="139" t="s">
        <v>247</v>
      </c>
      <c r="Y40" s="140" t="s">
        <v>299</v>
      </c>
      <c r="Z40" s="138">
        <v>12</v>
      </c>
      <c r="AA40" s="139">
        <v>3</v>
      </c>
      <c r="AB40" s="199" t="s">
        <v>300</v>
      </c>
      <c r="AC40" s="138">
        <v>19</v>
      </c>
      <c r="AD40" s="199">
        <v>10</v>
      </c>
      <c r="AE40" s="140" t="s">
        <v>299</v>
      </c>
      <c r="AF40" s="138">
        <v>12</v>
      </c>
      <c r="AG40" s="180">
        <v>3.3</v>
      </c>
      <c r="AH40" s="199" t="s">
        <v>302</v>
      </c>
      <c r="AI40" s="250">
        <v>10</v>
      </c>
      <c r="AJ40" s="84">
        <v>2</v>
      </c>
      <c r="AK40" s="199" t="s">
        <v>300</v>
      </c>
      <c r="AL40" s="180">
        <v>3.3</v>
      </c>
      <c r="AM40" s="199" t="s">
        <v>302</v>
      </c>
      <c r="AN40" s="250">
        <v>10</v>
      </c>
      <c r="AO40" s="85">
        <v>4</v>
      </c>
    </row>
    <row r="41" spans="1:41" ht="15" customHeight="1">
      <c r="A41" s="618"/>
      <c r="B41" s="613"/>
      <c r="C41" s="199"/>
      <c r="D41" s="246" t="s">
        <v>304</v>
      </c>
      <c r="E41" s="247">
        <v>1</v>
      </c>
      <c r="F41" s="139">
        <v>1</v>
      </c>
      <c r="G41" s="140" t="s">
        <v>299</v>
      </c>
      <c r="H41" s="138">
        <v>12</v>
      </c>
      <c r="I41" s="180">
        <v>7</v>
      </c>
      <c r="J41" s="180" t="s">
        <v>300</v>
      </c>
      <c r="K41" s="248">
        <v>8.8</v>
      </c>
      <c r="L41" s="139" t="s">
        <v>247</v>
      </c>
      <c r="M41" s="140" t="s">
        <v>299</v>
      </c>
      <c r="N41" s="138">
        <v>12</v>
      </c>
      <c r="O41" s="180">
        <v>7.2</v>
      </c>
      <c r="P41" s="199" t="s">
        <v>300</v>
      </c>
      <c r="Q41" s="138">
        <v>12</v>
      </c>
      <c r="R41" s="199">
        <v>1</v>
      </c>
      <c r="S41" s="140" t="s">
        <v>299</v>
      </c>
      <c r="T41" s="138">
        <v>12</v>
      </c>
      <c r="U41" s="251" t="s">
        <v>301</v>
      </c>
      <c r="V41" s="140" t="s">
        <v>300</v>
      </c>
      <c r="W41" s="138">
        <v>4.9</v>
      </c>
      <c r="X41" s="256" t="s">
        <v>247</v>
      </c>
      <c r="Y41" s="140" t="s">
        <v>299</v>
      </c>
      <c r="Z41" s="138">
        <v>12</v>
      </c>
      <c r="AA41" s="139">
        <v>4</v>
      </c>
      <c r="AB41" s="199" t="s">
        <v>300</v>
      </c>
      <c r="AC41" s="138">
        <v>11</v>
      </c>
      <c r="AD41" s="199">
        <v>8</v>
      </c>
      <c r="AE41" s="140" t="s">
        <v>299</v>
      </c>
      <c r="AF41" s="138">
        <v>12</v>
      </c>
      <c r="AG41" s="180">
        <v>3.3</v>
      </c>
      <c r="AH41" s="199" t="s">
        <v>302</v>
      </c>
      <c r="AI41" s="250">
        <v>10</v>
      </c>
      <c r="AJ41" s="84">
        <v>2</v>
      </c>
      <c r="AK41" s="199" t="s">
        <v>300</v>
      </c>
      <c r="AL41" s="180">
        <v>7.9</v>
      </c>
      <c r="AM41" s="199" t="s">
        <v>302</v>
      </c>
      <c r="AN41" s="250">
        <v>10</v>
      </c>
      <c r="AO41" s="85">
        <v>4</v>
      </c>
    </row>
    <row r="42" spans="1:41" ht="15" customHeight="1">
      <c r="A42" s="618"/>
      <c r="B42" s="265" t="s">
        <v>319</v>
      </c>
      <c r="C42" s="266"/>
      <c r="D42" s="267" t="s">
        <v>303</v>
      </c>
      <c r="E42" s="268">
        <v>2</v>
      </c>
      <c r="F42" s="269">
        <v>2</v>
      </c>
      <c r="G42" s="270" t="s">
        <v>299</v>
      </c>
      <c r="H42" s="271">
        <v>24</v>
      </c>
      <c r="I42" s="272">
        <v>7.1</v>
      </c>
      <c r="J42" s="272" t="s">
        <v>300</v>
      </c>
      <c r="K42" s="289">
        <v>8.9</v>
      </c>
      <c r="L42" s="269">
        <v>1</v>
      </c>
      <c r="M42" s="270" t="s">
        <v>299</v>
      </c>
      <c r="N42" s="271">
        <v>24</v>
      </c>
      <c r="O42" s="272">
        <v>6.5</v>
      </c>
      <c r="P42" s="266" t="s">
        <v>300</v>
      </c>
      <c r="Q42" s="271">
        <v>13</v>
      </c>
      <c r="R42" s="266">
        <v>2</v>
      </c>
      <c r="S42" s="270" t="s">
        <v>299</v>
      </c>
      <c r="T42" s="271">
        <v>24</v>
      </c>
      <c r="U42" s="269" t="s">
        <v>514</v>
      </c>
      <c r="V42" s="270" t="s">
        <v>300</v>
      </c>
      <c r="W42" s="293">
        <v>5.9</v>
      </c>
      <c r="X42" s="269" t="s">
        <v>247</v>
      </c>
      <c r="Y42" s="270" t="s">
        <v>299</v>
      </c>
      <c r="Z42" s="271">
        <v>24</v>
      </c>
      <c r="AA42" s="269">
        <v>2</v>
      </c>
      <c r="AB42" s="266" t="s">
        <v>300</v>
      </c>
      <c r="AC42" s="271">
        <v>14</v>
      </c>
      <c r="AD42" s="266">
        <v>20</v>
      </c>
      <c r="AE42" s="270" t="s">
        <v>299</v>
      </c>
      <c r="AF42" s="271">
        <v>24</v>
      </c>
      <c r="AG42" s="272">
        <v>2.3</v>
      </c>
      <c r="AH42" s="266" t="s">
        <v>302</v>
      </c>
      <c r="AI42" s="277">
        <v>10</v>
      </c>
      <c r="AJ42" s="88">
        <v>2</v>
      </c>
      <c r="AK42" s="266" t="s">
        <v>300</v>
      </c>
      <c r="AL42" s="272">
        <v>4.9</v>
      </c>
      <c r="AM42" s="266" t="s">
        <v>302</v>
      </c>
      <c r="AN42" s="277">
        <v>10</v>
      </c>
      <c r="AO42" s="89">
        <v>4</v>
      </c>
    </row>
    <row r="43" spans="1:41" ht="15" customHeight="1">
      <c r="A43" s="618"/>
      <c r="B43" s="613" t="s">
        <v>320</v>
      </c>
      <c r="C43" s="199"/>
      <c r="D43" s="246" t="s">
        <v>303</v>
      </c>
      <c r="E43" s="247">
        <v>1</v>
      </c>
      <c r="F43" s="139" t="s">
        <v>247</v>
      </c>
      <c r="G43" s="140" t="s">
        <v>299</v>
      </c>
      <c r="H43" s="138">
        <v>12</v>
      </c>
      <c r="I43" s="180">
        <v>7.1</v>
      </c>
      <c r="J43" s="180" t="s">
        <v>300</v>
      </c>
      <c r="K43" s="248">
        <v>7.7</v>
      </c>
      <c r="L43" s="139" t="s">
        <v>247</v>
      </c>
      <c r="M43" s="140" t="s">
        <v>299</v>
      </c>
      <c r="N43" s="138">
        <v>12</v>
      </c>
      <c r="O43" s="180">
        <v>8.8</v>
      </c>
      <c r="P43" s="199" t="s">
        <v>300</v>
      </c>
      <c r="Q43" s="138">
        <v>12</v>
      </c>
      <c r="R43" s="139" t="s">
        <v>247</v>
      </c>
      <c r="S43" s="140" t="s">
        <v>299</v>
      </c>
      <c r="T43" s="138">
        <v>12</v>
      </c>
      <c r="U43" s="139" t="s">
        <v>514</v>
      </c>
      <c r="V43" s="140" t="s">
        <v>300</v>
      </c>
      <c r="W43" s="138">
        <v>1.1</v>
      </c>
      <c r="X43" s="139" t="s">
        <v>247</v>
      </c>
      <c r="Y43" s="140" t="s">
        <v>299</v>
      </c>
      <c r="Z43" s="138">
        <v>12</v>
      </c>
      <c r="AA43" s="139">
        <v>2</v>
      </c>
      <c r="AB43" s="199" t="s">
        <v>300</v>
      </c>
      <c r="AC43" s="138">
        <v>17</v>
      </c>
      <c r="AD43" s="199">
        <v>10</v>
      </c>
      <c r="AE43" s="140" t="s">
        <v>299</v>
      </c>
      <c r="AF43" s="138">
        <v>12</v>
      </c>
      <c r="AG43" s="180">
        <v>7</v>
      </c>
      <c r="AH43" s="199" t="s">
        <v>302</v>
      </c>
      <c r="AI43" s="250">
        <v>10</v>
      </c>
      <c r="AJ43" s="84">
        <v>2</v>
      </c>
      <c r="AK43" s="199" t="s">
        <v>300</v>
      </c>
      <c r="AL43" s="180">
        <v>7.9</v>
      </c>
      <c r="AM43" s="199" t="s">
        <v>302</v>
      </c>
      <c r="AN43" s="250">
        <v>10</v>
      </c>
      <c r="AO43" s="85">
        <v>4</v>
      </c>
    </row>
    <row r="44" spans="1:41" ht="15" customHeight="1">
      <c r="A44" s="618"/>
      <c r="B44" s="613"/>
      <c r="C44" s="199"/>
      <c r="D44" s="246" t="s">
        <v>304</v>
      </c>
      <c r="E44" s="247">
        <v>1</v>
      </c>
      <c r="F44" s="139" t="s">
        <v>247</v>
      </c>
      <c r="G44" s="140" t="s">
        <v>299</v>
      </c>
      <c r="H44" s="138">
        <v>12</v>
      </c>
      <c r="I44" s="180">
        <v>7.1</v>
      </c>
      <c r="J44" s="180" t="s">
        <v>300</v>
      </c>
      <c r="K44" s="248">
        <v>7.5</v>
      </c>
      <c r="L44" s="139">
        <v>1</v>
      </c>
      <c r="M44" s="140" t="s">
        <v>299</v>
      </c>
      <c r="N44" s="138">
        <v>12</v>
      </c>
      <c r="O44" s="180">
        <v>4.5</v>
      </c>
      <c r="P44" s="199" t="s">
        <v>300</v>
      </c>
      <c r="Q44" s="138">
        <v>12</v>
      </c>
      <c r="R44" s="199">
        <v>1</v>
      </c>
      <c r="S44" s="140" t="s">
        <v>299</v>
      </c>
      <c r="T44" s="138">
        <v>12</v>
      </c>
      <c r="U44" s="251">
        <v>0.5</v>
      </c>
      <c r="V44" s="140" t="s">
        <v>300</v>
      </c>
      <c r="W44" s="138">
        <v>23</v>
      </c>
      <c r="X44" s="256" t="s">
        <v>247</v>
      </c>
      <c r="Y44" s="140" t="s">
        <v>299</v>
      </c>
      <c r="Z44" s="138">
        <v>12</v>
      </c>
      <c r="AA44" s="139">
        <v>4</v>
      </c>
      <c r="AB44" s="199" t="s">
        <v>300</v>
      </c>
      <c r="AC44" s="138">
        <v>19</v>
      </c>
      <c r="AD44" s="199">
        <v>7</v>
      </c>
      <c r="AE44" s="140" t="s">
        <v>299</v>
      </c>
      <c r="AF44" s="138">
        <v>12</v>
      </c>
      <c r="AG44" s="180">
        <v>7.9</v>
      </c>
      <c r="AH44" s="199" t="s">
        <v>302</v>
      </c>
      <c r="AI44" s="250">
        <v>10</v>
      </c>
      <c r="AJ44" s="84">
        <v>2</v>
      </c>
      <c r="AK44" s="199" t="s">
        <v>300</v>
      </c>
      <c r="AL44" s="180">
        <v>7.9</v>
      </c>
      <c r="AM44" s="199" t="s">
        <v>302</v>
      </c>
      <c r="AN44" s="250">
        <v>10</v>
      </c>
      <c r="AO44" s="85">
        <v>4</v>
      </c>
    </row>
    <row r="45" spans="1:41" ht="15" customHeight="1">
      <c r="A45" s="618"/>
      <c r="B45" s="265" t="s">
        <v>321</v>
      </c>
      <c r="C45" s="266"/>
      <c r="D45" s="267" t="s">
        <v>305</v>
      </c>
      <c r="E45" s="268">
        <v>2</v>
      </c>
      <c r="F45" s="274">
        <v>3</v>
      </c>
      <c r="G45" s="294" t="s">
        <v>299</v>
      </c>
      <c r="H45" s="271">
        <v>24</v>
      </c>
      <c r="I45" s="272">
        <v>6.9</v>
      </c>
      <c r="J45" s="272" t="s">
        <v>300</v>
      </c>
      <c r="K45" s="289">
        <v>9.4</v>
      </c>
      <c r="L45" s="269" t="s">
        <v>247</v>
      </c>
      <c r="M45" s="270" t="s">
        <v>299</v>
      </c>
      <c r="N45" s="271">
        <v>24</v>
      </c>
      <c r="O45" s="272">
        <v>6.6</v>
      </c>
      <c r="P45" s="266" t="s">
        <v>300</v>
      </c>
      <c r="Q45" s="271">
        <v>13</v>
      </c>
      <c r="R45" s="269">
        <v>3</v>
      </c>
      <c r="S45" s="270" t="s">
        <v>299</v>
      </c>
      <c r="T45" s="271">
        <v>24</v>
      </c>
      <c r="U45" s="275">
        <v>0.9</v>
      </c>
      <c r="V45" s="270" t="s">
        <v>300</v>
      </c>
      <c r="W45" s="295">
        <v>5.8</v>
      </c>
      <c r="X45" s="269" t="s">
        <v>247</v>
      </c>
      <c r="Y45" s="270" t="s">
        <v>299</v>
      </c>
      <c r="Z45" s="271">
        <v>24</v>
      </c>
      <c r="AA45" s="269">
        <v>4</v>
      </c>
      <c r="AB45" s="266" t="s">
        <v>300</v>
      </c>
      <c r="AC45" s="271">
        <v>30</v>
      </c>
      <c r="AD45" s="269" t="s">
        <v>247</v>
      </c>
      <c r="AE45" s="270" t="s">
        <v>299</v>
      </c>
      <c r="AF45" s="271">
        <v>24</v>
      </c>
      <c r="AG45" s="272">
        <v>7.9</v>
      </c>
      <c r="AH45" s="266" t="s">
        <v>302</v>
      </c>
      <c r="AI45" s="277">
        <v>10</v>
      </c>
      <c r="AJ45" s="88">
        <v>1</v>
      </c>
      <c r="AK45" s="266" t="s">
        <v>300</v>
      </c>
      <c r="AL45" s="272">
        <v>7.9</v>
      </c>
      <c r="AM45" s="266" t="s">
        <v>302</v>
      </c>
      <c r="AN45" s="277">
        <v>10</v>
      </c>
      <c r="AO45" s="89">
        <v>4</v>
      </c>
    </row>
    <row r="46" spans="1:41" ht="15" customHeight="1">
      <c r="A46" s="618"/>
      <c r="B46" s="245" t="s">
        <v>322</v>
      </c>
      <c r="C46" s="199"/>
      <c r="D46" s="246" t="s">
        <v>305</v>
      </c>
      <c r="E46" s="247">
        <v>3</v>
      </c>
      <c r="F46" s="199">
        <v>2</v>
      </c>
      <c r="G46" s="140" t="s">
        <v>299</v>
      </c>
      <c r="H46" s="138">
        <v>36</v>
      </c>
      <c r="I46" s="180">
        <v>7.1</v>
      </c>
      <c r="J46" s="180" t="s">
        <v>300</v>
      </c>
      <c r="K46" s="248">
        <v>8.7</v>
      </c>
      <c r="L46" s="139" t="s">
        <v>247</v>
      </c>
      <c r="M46" s="140" t="s">
        <v>299</v>
      </c>
      <c r="N46" s="138">
        <v>36</v>
      </c>
      <c r="O46" s="180">
        <v>6</v>
      </c>
      <c r="P46" s="199" t="s">
        <v>300</v>
      </c>
      <c r="Q46" s="138">
        <v>12</v>
      </c>
      <c r="R46" s="139" t="s">
        <v>247</v>
      </c>
      <c r="S46" s="140" t="s">
        <v>299</v>
      </c>
      <c r="T46" s="138">
        <v>36</v>
      </c>
      <c r="U46" s="251">
        <v>0.7</v>
      </c>
      <c r="V46" s="140" t="s">
        <v>300</v>
      </c>
      <c r="W46" s="248">
        <v>3.6</v>
      </c>
      <c r="X46" s="256" t="s">
        <v>247</v>
      </c>
      <c r="Y46" s="140" t="s">
        <v>299</v>
      </c>
      <c r="Z46" s="138">
        <v>36</v>
      </c>
      <c r="AA46" s="139">
        <v>5</v>
      </c>
      <c r="AB46" s="199" t="s">
        <v>300</v>
      </c>
      <c r="AC46" s="138">
        <v>30</v>
      </c>
      <c r="AD46" s="139" t="s">
        <v>247</v>
      </c>
      <c r="AE46" s="140" t="s">
        <v>299</v>
      </c>
      <c r="AF46" s="138">
        <v>36</v>
      </c>
      <c r="AG46" s="180">
        <v>4.5</v>
      </c>
      <c r="AH46" s="199" t="s">
        <v>302</v>
      </c>
      <c r="AI46" s="250">
        <v>10</v>
      </c>
      <c r="AJ46" s="84">
        <v>2</v>
      </c>
      <c r="AK46" s="199" t="s">
        <v>300</v>
      </c>
      <c r="AL46" s="180">
        <v>7.9</v>
      </c>
      <c r="AM46" s="199" t="s">
        <v>302</v>
      </c>
      <c r="AN46" s="250">
        <v>10</v>
      </c>
      <c r="AO46" s="85">
        <v>4</v>
      </c>
    </row>
    <row r="47" spans="1:41" ht="15" customHeight="1">
      <c r="A47" s="618"/>
      <c r="B47" s="265" t="s">
        <v>323</v>
      </c>
      <c r="C47" s="266"/>
      <c r="D47" s="267" t="s">
        <v>304</v>
      </c>
      <c r="E47" s="268">
        <v>1</v>
      </c>
      <c r="F47" s="274" t="s">
        <v>247</v>
      </c>
      <c r="G47" s="270" t="s">
        <v>299</v>
      </c>
      <c r="H47" s="271">
        <v>12</v>
      </c>
      <c r="I47" s="272">
        <v>7.4</v>
      </c>
      <c r="J47" s="272" t="s">
        <v>300</v>
      </c>
      <c r="K47" s="289">
        <v>7.8</v>
      </c>
      <c r="L47" s="269" t="s">
        <v>247</v>
      </c>
      <c r="M47" s="270" t="s">
        <v>299</v>
      </c>
      <c r="N47" s="271">
        <v>12</v>
      </c>
      <c r="O47" s="272">
        <v>6.5</v>
      </c>
      <c r="P47" s="266" t="s">
        <v>300</v>
      </c>
      <c r="Q47" s="271">
        <v>13</v>
      </c>
      <c r="R47" s="269" t="s">
        <v>247</v>
      </c>
      <c r="S47" s="270" t="s">
        <v>299</v>
      </c>
      <c r="T47" s="271">
        <v>12</v>
      </c>
      <c r="U47" s="275">
        <v>0.6</v>
      </c>
      <c r="V47" s="270" t="s">
        <v>300</v>
      </c>
      <c r="W47" s="289">
        <v>3</v>
      </c>
      <c r="X47" s="266">
        <v>1</v>
      </c>
      <c r="Y47" s="270" t="s">
        <v>299</v>
      </c>
      <c r="Z47" s="271">
        <v>12</v>
      </c>
      <c r="AA47" s="269">
        <v>1</v>
      </c>
      <c r="AB47" s="266" t="s">
        <v>300</v>
      </c>
      <c r="AC47" s="271">
        <v>31</v>
      </c>
      <c r="AD47" s="266">
        <v>9</v>
      </c>
      <c r="AE47" s="270" t="s">
        <v>299</v>
      </c>
      <c r="AF47" s="271">
        <v>12</v>
      </c>
      <c r="AG47" s="272">
        <v>1.1</v>
      </c>
      <c r="AH47" s="266" t="s">
        <v>302</v>
      </c>
      <c r="AI47" s="277">
        <v>10</v>
      </c>
      <c r="AJ47" s="88">
        <v>3</v>
      </c>
      <c r="AK47" s="266" t="s">
        <v>300</v>
      </c>
      <c r="AL47" s="272">
        <v>7.9</v>
      </c>
      <c r="AM47" s="266" t="s">
        <v>302</v>
      </c>
      <c r="AN47" s="277">
        <v>10</v>
      </c>
      <c r="AO47" s="89">
        <v>4</v>
      </c>
    </row>
    <row r="48" spans="1:41" ht="15" customHeight="1">
      <c r="A48" s="618"/>
      <c r="B48" s="245" t="s">
        <v>324</v>
      </c>
      <c r="C48" s="199"/>
      <c r="D48" s="246" t="s">
        <v>304</v>
      </c>
      <c r="E48" s="247">
        <v>1</v>
      </c>
      <c r="F48" s="139">
        <v>1</v>
      </c>
      <c r="G48" s="140" t="s">
        <v>299</v>
      </c>
      <c r="H48" s="138">
        <v>12</v>
      </c>
      <c r="I48" s="180">
        <v>7.2</v>
      </c>
      <c r="J48" s="180" t="s">
        <v>300</v>
      </c>
      <c r="K48" s="248">
        <v>9.3</v>
      </c>
      <c r="L48" s="139" t="s">
        <v>247</v>
      </c>
      <c r="M48" s="140" t="s">
        <v>299</v>
      </c>
      <c r="N48" s="138">
        <v>12</v>
      </c>
      <c r="O48" s="180">
        <v>8.4</v>
      </c>
      <c r="P48" s="199" t="s">
        <v>300</v>
      </c>
      <c r="Q48" s="138">
        <v>13</v>
      </c>
      <c r="R48" s="269" t="s">
        <v>247</v>
      </c>
      <c r="S48" s="140" t="s">
        <v>299</v>
      </c>
      <c r="T48" s="138">
        <v>12</v>
      </c>
      <c r="U48" s="139" t="s">
        <v>301</v>
      </c>
      <c r="V48" s="140" t="s">
        <v>300</v>
      </c>
      <c r="W48" s="248">
        <v>2.1</v>
      </c>
      <c r="X48" s="269">
        <v>3</v>
      </c>
      <c r="Y48" s="140" t="s">
        <v>299</v>
      </c>
      <c r="Z48" s="138">
        <v>12</v>
      </c>
      <c r="AA48" s="139">
        <v>1</v>
      </c>
      <c r="AB48" s="199" t="s">
        <v>300</v>
      </c>
      <c r="AC48" s="138">
        <v>36</v>
      </c>
      <c r="AD48" s="199">
        <v>8</v>
      </c>
      <c r="AE48" s="140" t="s">
        <v>299</v>
      </c>
      <c r="AF48" s="138">
        <v>12</v>
      </c>
      <c r="AG48" s="180">
        <v>1.7</v>
      </c>
      <c r="AH48" s="199" t="s">
        <v>302</v>
      </c>
      <c r="AI48" s="250">
        <v>10</v>
      </c>
      <c r="AJ48" s="84">
        <v>3</v>
      </c>
      <c r="AK48" s="199" t="s">
        <v>300</v>
      </c>
      <c r="AL48" s="180">
        <v>1.3</v>
      </c>
      <c r="AM48" s="199" t="s">
        <v>302</v>
      </c>
      <c r="AN48" s="250">
        <v>10</v>
      </c>
      <c r="AO48" s="85">
        <v>5</v>
      </c>
    </row>
    <row r="49" spans="1:41" ht="15" customHeight="1">
      <c r="A49" s="618"/>
      <c r="B49" s="611" t="s">
        <v>325</v>
      </c>
      <c r="C49" s="242"/>
      <c r="D49" s="282" t="s">
        <v>303</v>
      </c>
      <c r="E49" s="283">
        <v>1</v>
      </c>
      <c r="F49" s="278" t="s">
        <v>247</v>
      </c>
      <c r="G49" s="284" t="s">
        <v>299</v>
      </c>
      <c r="H49" s="285">
        <v>12</v>
      </c>
      <c r="I49" s="243">
        <v>7.3</v>
      </c>
      <c r="J49" s="243" t="s">
        <v>300</v>
      </c>
      <c r="K49" s="286">
        <v>7.8</v>
      </c>
      <c r="L49" s="278" t="s">
        <v>247</v>
      </c>
      <c r="M49" s="284" t="s">
        <v>299</v>
      </c>
      <c r="N49" s="285">
        <v>12</v>
      </c>
      <c r="O49" s="243">
        <v>8.1</v>
      </c>
      <c r="P49" s="242" t="s">
        <v>300</v>
      </c>
      <c r="Q49" s="285">
        <v>12</v>
      </c>
      <c r="R49" s="278" t="s">
        <v>247</v>
      </c>
      <c r="S49" s="284" t="s">
        <v>299</v>
      </c>
      <c r="T49" s="285">
        <v>12</v>
      </c>
      <c r="U49" s="278" t="s">
        <v>301</v>
      </c>
      <c r="V49" s="284" t="s">
        <v>300</v>
      </c>
      <c r="W49" s="285">
        <v>1.3</v>
      </c>
      <c r="X49" s="278" t="s">
        <v>247</v>
      </c>
      <c r="Y49" s="284" t="s">
        <v>299</v>
      </c>
      <c r="Z49" s="285">
        <v>12</v>
      </c>
      <c r="AA49" s="278">
        <v>1</v>
      </c>
      <c r="AB49" s="242" t="s">
        <v>300</v>
      </c>
      <c r="AC49" s="285">
        <v>18</v>
      </c>
      <c r="AD49" s="242">
        <v>9</v>
      </c>
      <c r="AE49" s="284" t="s">
        <v>299</v>
      </c>
      <c r="AF49" s="285">
        <v>12</v>
      </c>
      <c r="AG49" s="243">
        <v>2.7</v>
      </c>
      <c r="AH49" s="242" t="s">
        <v>302</v>
      </c>
      <c r="AI49" s="244">
        <v>10</v>
      </c>
      <c r="AJ49" s="82">
        <v>2</v>
      </c>
      <c r="AK49" s="242" t="s">
        <v>300</v>
      </c>
      <c r="AL49" s="243">
        <v>4.9</v>
      </c>
      <c r="AM49" s="242" t="s">
        <v>302</v>
      </c>
      <c r="AN49" s="244">
        <v>10</v>
      </c>
      <c r="AO49" s="83">
        <v>4</v>
      </c>
    </row>
    <row r="50" spans="1:41" ht="15" customHeight="1">
      <c r="A50" s="618"/>
      <c r="B50" s="612"/>
      <c r="C50" s="253"/>
      <c r="D50" s="254" t="s">
        <v>304</v>
      </c>
      <c r="E50" s="255">
        <v>3</v>
      </c>
      <c r="F50" s="256" t="s">
        <v>247</v>
      </c>
      <c r="G50" s="257" t="s">
        <v>299</v>
      </c>
      <c r="H50" s="258">
        <v>36</v>
      </c>
      <c r="I50" s="259">
        <v>7.2</v>
      </c>
      <c r="J50" s="259" t="s">
        <v>300</v>
      </c>
      <c r="K50" s="296">
        <v>7.9</v>
      </c>
      <c r="L50" s="256" t="s">
        <v>247</v>
      </c>
      <c r="M50" s="257" t="s">
        <v>299</v>
      </c>
      <c r="N50" s="258">
        <v>36</v>
      </c>
      <c r="O50" s="259">
        <v>6.1</v>
      </c>
      <c r="P50" s="253" t="s">
        <v>300</v>
      </c>
      <c r="Q50" s="258">
        <v>13</v>
      </c>
      <c r="R50" s="256" t="s">
        <v>247</v>
      </c>
      <c r="S50" s="257" t="s">
        <v>299</v>
      </c>
      <c r="T50" s="258">
        <v>36</v>
      </c>
      <c r="U50" s="256" t="s">
        <v>301</v>
      </c>
      <c r="V50" s="257" t="s">
        <v>300</v>
      </c>
      <c r="W50" s="258">
        <v>1.6</v>
      </c>
      <c r="X50" s="256">
        <v>1</v>
      </c>
      <c r="Y50" s="257" t="s">
        <v>299</v>
      </c>
      <c r="Z50" s="258">
        <v>36</v>
      </c>
      <c r="AA50" s="256" t="s">
        <v>310</v>
      </c>
      <c r="AB50" s="253" t="s">
        <v>300</v>
      </c>
      <c r="AC50" s="258">
        <v>27</v>
      </c>
      <c r="AD50" s="253">
        <v>26</v>
      </c>
      <c r="AE50" s="257" t="s">
        <v>299</v>
      </c>
      <c r="AF50" s="258">
        <v>36</v>
      </c>
      <c r="AG50" s="259">
        <v>1.3</v>
      </c>
      <c r="AH50" s="253" t="s">
        <v>302</v>
      </c>
      <c r="AI50" s="263">
        <v>10</v>
      </c>
      <c r="AJ50" s="86">
        <v>3</v>
      </c>
      <c r="AK50" s="253" t="s">
        <v>300</v>
      </c>
      <c r="AL50" s="259">
        <v>7.9</v>
      </c>
      <c r="AM50" s="253" t="s">
        <v>302</v>
      </c>
      <c r="AN50" s="263">
        <v>10</v>
      </c>
      <c r="AO50" s="87">
        <v>4</v>
      </c>
    </row>
    <row r="51" spans="1:41" ht="15" customHeight="1">
      <c r="A51" s="618"/>
      <c r="B51" s="613" t="s">
        <v>326</v>
      </c>
      <c r="C51" s="199"/>
      <c r="D51" s="246" t="s">
        <v>303</v>
      </c>
      <c r="E51" s="247">
        <v>1</v>
      </c>
      <c r="F51" s="278" t="s">
        <v>247</v>
      </c>
      <c r="G51" s="140" t="s">
        <v>299</v>
      </c>
      <c r="H51" s="138">
        <v>12</v>
      </c>
      <c r="I51" s="180">
        <v>7.3</v>
      </c>
      <c r="J51" s="180" t="s">
        <v>300</v>
      </c>
      <c r="K51" s="248">
        <v>8.3</v>
      </c>
      <c r="L51" s="139" t="s">
        <v>247</v>
      </c>
      <c r="M51" s="140" t="s">
        <v>299</v>
      </c>
      <c r="N51" s="138">
        <v>12</v>
      </c>
      <c r="O51" s="180">
        <v>9</v>
      </c>
      <c r="P51" s="199" t="s">
        <v>300</v>
      </c>
      <c r="Q51" s="138">
        <v>13</v>
      </c>
      <c r="R51" s="139" t="s">
        <v>247</v>
      </c>
      <c r="S51" s="140" t="s">
        <v>299</v>
      </c>
      <c r="T51" s="138">
        <v>12</v>
      </c>
      <c r="U51" s="139" t="s">
        <v>301</v>
      </c>
      <c r="V51" s="140" t="s">
        <v>300</v>
      </c>
      <c r="W51" s="249">
        <v>1.9</v>
      </c>
      <c r="X51" s="139" t="s">
        <v>247</v>
      </c>
      <c r="Y51" s="140" t="s">
        <v>299</v>
      </c>
      <c r="Z51" s="138">
        <v>12</v>
      </c>
      <c r="AA51" s="139" t="s">
        <v>513</v>
      </c>
      <c r="AB51" s="199" t="s">
        <v>300</v>
      </c>
      <c r="AC51" s="138">
        <v>22</v>
      </c>
      <c r="AD51" s="199">
        <v>11</v>
      </c>
      <c r="AE51" s="140" t="s">
        <v>299</v>
      </c>
      <c r="AF51" s="138">
        <v>12</v>
      </c>
      <c r="AG51" s="180">
        <v>6.8</v>
      </c>
      <c r="AH51" s="199" t="s">
        <v>302</v>
      </c>
      <c r="AI51" s="250">
        <v>10</v>
      </c>
      <c r="AJ51" s="84">
        <v>2</v>
      </c>
      <c r="AK51" s="199" t="s">
        <v>300</v>
      </c>
      <c r="AL51" s="180">
        <v>1.1</v>
      </c>
      <c r="AM51" s="199" t="s">
        <v>302</v>
      </c>
      <c r="AN51" s="250">
        <v>10</v>
      </c>
      <c r="AO51" s="85">
        <v>5</v>
      </c>
    </row>
    <row r="52" spans="1:41" ht="15" customHeight="1">
      <c r="A52" s="618"/>
      <c r="B52" s="613"/>
      <c r="C52" s="199"/>
      <c r="D52" s="246" t="s">
        <v>304</v>
      </c>
      <c r="E52" s="247">
        <v>1</v>
      </c>
      <c r="F52" s="139" t="s">
        <v>247</v>
      </c>
      <c r="G52" s="140" t="s">
        <v>299</v>
      </c>
      <c r="H52" s="138">
        <v>12</v>
      </c>
      <c r="I52" s="180">
        <v>6.9</v>
      </c>
      <c r="J52" s="180" t="s">
        <v>300</v>
      </c>
      <c r="K52" s="248">
        <v>7.2</v>
      </c>
      <c r="L52" s="256">
        <v>2</v>
      </c>
      <c r="M52" s="140" t="s">
        <v>299</v>
      </c>
      <c r="N52" s="138">
        <v>12</v>
      </c>
      <c r="O52" s="180">
        <v>4.6</v>
      </c>
      <c r="P52" s="199" t="s">
        <v>300</v>
      </c>
      <c r="Q52" s="138">
        <v>12</v>
      </c>
      <c r="R52" s="256" t="s">
        <v>247</v>
      </c>
      <c r="S52" s="140" t="s">
        <v>299</v>
      </c>
      <c r="T52" s="138">
        <v>12</v>
      </c>
      <c r="U52" s="139" t="s">
        <v>301</v>
      </c>
      <c r="V52" s="140" t="s">
        <v>300</v>
      </c>
      <c r="W52" s="248">
        <v>1.3</v>
      </c>
      <c r="X52" s="256" t="s">
        <v>247</v>
      </c>
      <c r="Y52" s="140" t="s">
        <v>299</v>
      </c>
      <c r="Z52" s="138">
        <v>12</v>
      </c>
      <c r="AA52" s="139">
        <v>1</v>
      </c>
      <c r="AB52" s="199" t="s">
        <v>300</v>
      </c>
      <c r="AC52" s="138">
        <v>19</v>
      </c>
      <c r="AD52" s="199">
        <v>7</v>
      </c>
      <c r="AE52" s="140" t="s">
        <v>299</v>
      </c>
      <c r="AF52" s="138">
        <v>12</v>
      </c>
      <c r="AG52" s="180">
        <v>4.5</v>
      </c>
      <c r="AH52" s="199" t="s">
        <v>302</v>
      </c>
      <c r="AI52" s="250">
        <v>10</v>
      </c>
      <c r="AJ52" s="84">
        <v>2</v>
      </c>
      <c r="AK52" s="199" t="s">
        <v>300</v>
      </c>
      <c r="AL52" s="180">
        <v>7.9</v>
      </c>
      <c r="AM52" s="199" t="s">
        <v>302</v>
      </c>
      <c r="AN52" s="250">
        <v>10</v>
      </c>
      <c r="AO52" s="85">
        <v>4</v>
      </c>
    </row>
    <row r="53" spans="1:41" ht="15" customHeight="1">
      <c r="A53" s="618"/>
      <c r="B53" s="611" t="s">
        <v>327</v>
      </c>
      <c r="C53" s="242"/>
      <c r="D53" s="282" t="s">
        <v>304</v>
      </c>
      <c r="E53" s="283">
        <v>1</v>
      </c>
      <c r="F53" s="278">
        <v>1</v>
      </c>
      <c r="G53" s="284" t="s">
        <v>299</v>
      </c>
      <c r="H53" s="285">
        <v>24</v>
      </c>
      <c r="I53" s="243">
        <v>6.8</v>
      </c>
      <c r="J53" s="243" t="s">
        <v>300</v>
      </c>
      <c r="K53" s="286">
        <v>9.1</v>
      </c>
      <c r="L53" s="278" t="s">
        <v>247</v>
      </c>
      <c r="M53" s="284" t="s">
        <v>299</v>
      </c>
      <c r="N53" s="285">
        <v>24</v>
      </c>
      <c r="O53" s="243">
        <v>5.9</v>
      </c>
      <c r="P53" s="242" t="s">
        <v>300</v>
      </c>
      <c r="Q53" s="285">
        <v>17</v>
      </c>
      <c r="R53" s="242">
        <v>12</v>
      </c>
      <c r="S53" s="284" t="s">
        <v>299</v>
      </c>
      <c r="T53" s="285">
        <v>24</v>
      </c>
      <c r="U53" s="297">
        <v>1.2</v>
      </c>
      <c r="V53" s="284" t="s">
        <v>300</v>
      </c>
      <c r="W53" s="285">
        <v>6.8</v>
      </c>
      <c r="X53" s="278" t="s">
        <v>247</v>
      </c>
      <c r="Y53" s="284" t="s">
        <v>299</v>
      </c>
      <c r="Z53" s="285">
        <v>24</v>
      </c>
      <c r="AA53" s="242">
        <v>2</v>
      </c>
      <c r="AB53" s="242" t="s">
        <v>300</v>
      </c>
      <c r="AC53" s="285">
        <v>24</v>
      </c>
      <c r="AD53" s="242">
        <v>24</v>
      </c>
      <c r="AE53" s="284" t="s">
        <v>299</v>
      </c>
      <c r="AF53" s="285">
        <v>24</v>
      </c>
      <c r="AG53" s="243">
        <v>7.8</v>
      </c>
      <c r="AH53" s="242" t="s">
        <v>302</v>
      </c>
      <c r="AI53" s="244">
        <v>10</v>
      </c>
      <c r="AJ53" s="82">
        <v>3</v>
      </c>
      <c r="AK53" s="242" t="s">
        <v>300</v>
      </c>
      <c r="AL53" s="243">
        <v>3.3</v>
      </c>
      <c r="AM53" s="242" t="s">
        <v>302</v>
      </c>
      <c r="AN53" s="244">
        <v>10</v>
      </c>
      <c r="AO53" s="83">
        <v>5</v>
      </c>
    </row>
    <row r="54" spans="1:41" ht="15" customHeight="1">
      <c r="A54" s="618"/>
      <c r="B54" s="612"/>
      <c r="C54" s="253"/>
      <c r="D54" s="254" t="s">
        <v>305</v>
      </c>
      <c r="E54" s="255">
        <v>3</v>
      </c>
      <c r="F54" s="256" t="s">
        <v>247</v>
      </c>
      <c r="G54" s="257" t="s">
        <v>299</v>
      </c>
      <c r="H54" s="258">
        <v>48</v>
      </c>
      <c r="I54" s="259">
        <v>6.9</v>
      </c>
      <c r="J54" s="259" t="s">
        <v>300</v>
      </c>
      <c r="K54" s="260">
        <v>8</v>
      </c>
      <c r="L54" s="256">
        <v>19</v>
      </c>
      <c r="M54" s="257" t="s">
        <v>299</v>
      </c>
      <c r="N54" s="258">
        <v>48</v>
      </c>
      <c r="O54" s="259">
        <v>1.4</v>
      </c>
      <c r="P54" s="253" t="s">
        <v>300</v>
      </c>
      <c r="Q54" s="258">
        <v>13</v>
      </c>
      <c r="R54" s="253">
        <v>16</v>
      </c>
      <c r="S54" s="257" t="s">
        <v>299</v>
      </c>
      <c r="T54" s="258">
        <v>48</v>
      </c>
      <c r="U54" s="261">
        <v>1</v>
      </c>
      <c r="V54" s="257" t="s">
        <v>300</v>
      </c>
      <c r="W54" s="298">
        <v>18</v>
      </c>
      <c r="X54" s="256" t="s">
        <v>247</v>
      </c>
      <c r="Y54" s="257" t="s">
        <v>299</v>
      </c>
      <c r="Z54" s="258">
        <v>48</v>
      </c>
      <c r="AA54" s="256">
        <v>2</v>
      </c>
      <c r="AB54" s="253" t="s">
        <v>300</v>
      </c>
      <c r="AC54" s="258">
        <v>24</v>
      </c>
      <c r="AD54" s="256" t="s">
        <v>247</v>
      </c>
      <c r="AE54" s="257" t="s">
        <v>299</v>
      </c>
      <c r="AF54" s="258">
        <v>48</v>
      </c>
      <c r="AG54" s="259">
        <v>4</v>
      </c>
      <c r="AH54" s="253" t="s">
        <v>302</v>
      </c>
      <c r="AI54" s="263">
        <v>10</v>
      </c>
      <c r="AJ54" s="86">
        <v>3</v>
      </c>
      <c r="AK54" s="253" t="s">
        <v>300</v>
      </c>
      <c r="AL54" s="259">
        <v>1.6</v>
      </c>
      <c r="AM54" s="253" t="s">
        <v>302</v>
      </c>
      <c r="AN54" s="263">
        <v>10</v>
      </c>
      <c r="AO54" s="87">
        <v>7</v>
      </c>
    </row>
    <row r="55" spans="1:41" ht="15" customHeight="1">
      <c r="A55" s="618"/>
      <c r="B55" s="245" t="s">
        <v>328</v>
      </c>
      <c r="C55" s="199"/>
      <c r="D55" s="246" t="s">
        <v>303</v>
      </c>
      <c r="E55" s="247">
        <v>3</v>
      </c>
      <c r="F55" s="139" t="s">
        <v>247</v>
      </c>
      <c r="G55" s="140" t="s">
        <v>299</v>
      </c>
      <c r="H55" s="138">
        <v>36</v>
      </c>
      <c r="I55" s="180">
        <v>6.7</v>
      </c>
      <c r="J55" s="180" t="s">
        <v>300</v>
      </c>
      <c r="K55" s="248">
        <v>7.8</v>
      </c>
      <c r="L55" s="199">
        <v>1</v>
      </c>
      <c r="M55" s="140" t="s">
        <v>299</v>
      </c>
      <c r="N55" s="138">
        <v>36</v>
      </c>
      <c r="O55" s="251">
        <v>6.7</v>
      </c>
      <c r="P55" s="199" t="s">
        <v>300</v>
      </c>
      <c r="Q55" s="138">
        <v>13</v>
      </c>
      <c r="R55" s="139" t="s">
        <v>247</v>
      </c>
      <c r="S55" s="140" t="s">
        <v>299</v>
      </c>
      <c r="T55" s="271">
        <v>36</v>
      </c>
      <c r="U55" s="269" t="s">
        <v>514</v>
      </c>
      <c r="V55" s="270" t="s">
        <v>300</v>
      </c>
      <c r="W55" s="293">
        <v>2</v>
      </c>
      <c r="X55" s="139" t="s">
        <v>247</v>
      </c>
      <c r="Y55" s="140" t="s">
        <v>299</v>
      </c>
      <c r="Z55" s="138">
        <v>36</v>
      </c>
      <c r="AA55" s="139" t="s">
        <v>513</v>
      </c>
      <c r="AB55" s="199" t="s">
        <v>300</v>
      </c>
      <c r="AC55" s="138">
        <v>7</v>
      </c>
      <c r="AD55" s="199">
        <v>35</v>
      </c>
      <c r="AE55" s="140" t="s">
        <v>299</v>
      </c>
      <c r="AF55" s="138">
        <v>36</v>
      </c>
      <c r="AG55" s="180">
        <v>7.8</v>
      </c>
      <c r="AH55" s="199" t="s">
        <v>302</v>
      </c>
      <c r="AI55" s="250">
        <v>10</v>
      </c>
      <c r="AJ55" s="84">
        <v>2</v>
      </c>
      <c r="AK55" s="199" t="s">
        <v>300</v>
      </c>
      <c r="AL55" s="180">
        <v>7.9</v>
      </c>
      <c r="AM55" s="199" t="s">
        <v>302</v>
      </c>
      <c r="AN55" s="250">
        <v>10</v>
      </c>
      <c r="AO55" s="85">
        <v>4</v>
      </c>
    </row>
    <row r="56" spans="1:41" ht="15" customHeight="1">
      <c r="A56" s="618"/>
      <c r="B56" s="265" t="s">
        <v>329</v>
      </c>
      <c r="C56" s="266"/>
      <c r="D56" s="267" t="s">
        <v>303</v>
      </c>
      <c r="E56" s="268">
        <v>2</v>
      </c>
      <c r="F56" s="269" t="s">
        <v>247</v>
      </c>
      <c r="G56" s="270" t="s">
        <v>299</v>
      </c>
      <c r="H56" s="271">
        <v>24</v>
      </c>
      <c r="I56" s="272">
        <v>6.5</v>
      </c>
      <c r="J56" s="272" t="s">
        <v>300</v>
      </c>
      <c r="K56" s="289">
        <v>7.7</v>
      </c>
      <c r="L56" s="269" t="s">
        <v>247</v>
      </c>
      <c r="M56" s="270" t="s">
        <v>299</v>
      </c>
      <c r="N56" s="271">
        <v>24</v>
      </c>
      <c r="O56" s="272">
        <v>7.9</v>
      </c>
      <c r="P56" s="266" t="s">
        <v>300</v>
      </c>
      <c r="Q56" s="271">
        <v>13</v>
      </c>
      <c r="R56" s="269" t="s">
        <v>247</v>
      </c>
      <c r="S56" s="270" t="s">
        <v>299</v>
      </c>
      <c r="T56" s="258">
        <v>24</v>
      </c>
      <c r="U56" s="256" t="s">
        <v>301</v>
      </c>
      <c r="V56" s="257" t="s">
        <v>300</v>
      </c>
      <c r="W56" s="299">
        <v>1.8</v>
      </c>
      <c r="X56" s="269" t="s">
        <v>247</v>
      </c>
      <c r="Y56" s="270" t="s">
        <v>299</v>
      </c>
      <c r="Z56" s="271">
        <v>24</v>
      </c>
      <c r="AA56" s="269" t="s">
        <v>513</v>
      </c>
      <c r="AB56" s="266" t="s">
        <v>300</v>
      </c>
      <c r="AC56" s="271">
        <v>10</v>
      </c>
      <c r="AD56" s="266">
        <v>24</v>
      </c>
      <c r="AE56" s="270" t="s">
        <v>299</v>
      </c>
      <c r="AF56" s="271">
        <v>24</v>
      </c>
      <c r="AG56" s="272">
        <v>1.3</v>
      </c>
      <c r="AH56" s="266" t="s">
        <v>302</v>
      </c>
      <c r="AI56" s="277">
        <v>10</v>
      </c>
      <c r="AJ56" s="88">
        <v>3</v>
      </c>
      <c r="AK56" s="266" t="s">
        <v>300</v>
      </c>
      <c r="AL56" s="272">
        <v>3.5</v>
      </c>
      <c r="AM56" s="266" t="s">
        <v>302</v>
      </c>
      <c r="AN56" s="277">
        <v>10</v>
      </c>
      <c r="AO56" s="89">
        <v>5</v>
      </c>
    </row>
    <row r="57" spans="1:41" ht="15" customHeight="1">
      <c r="A57" s="618"/>
      <c r="B57" s="245" t="s">
        <v>330</v>
      </c>
      <c r="C57" s="199"/>
      <c r="D57" s="246" t="s">
        <v>303</v>
      </c>
      <c r="E57" s="247">
        <v>3</v>
      </c>
      <c r="F57" s="139" t="s">
        <v>247</v>
      </c>
      <c r="G57" s="140" t="s">
        <v>299</v>
      </c>
      <c r="H57" s="138">
        <v>36</v>
      </c>
      <c r="I57" s="180">
        <v>6.7</v>
      </c>
      <c r="J57" s="180" t="s">
        <v>300</v>
      </c>
      <c r="K57" s="248">
        <v>7.8</v>
      </c>
      <c r="L57" s="139">
        <v>2</v>
      </c>
      <c r="M57" s="140" t="s">
        <v>299</v>
      </c>
      <c r="N57" s="138">
        <v>36</v>
      </c>
      <c r="O57" s="180">
        <v>6.5</v>
      </c>
      <c r="P57" s="199" t="s">
        <v>300</v>
      </c>
      <c r="Q57" s="271">
        <v>13</v>
      </c>
      <c r="R57" s="269">
        <v>1</v>
      </c>
      <c r="S57" s="270" t="s">
        <v>299</v>
      </c>
      <c r="T57" s="271">
        <v>36</v>
      </c>
      <c r="U57" s="139" t="s">
        <v>514</v>
      </c>
      <c r="V57" s="140" t="s">
        <v>300</v>
      </c>
      <c r="W57" s="300">
        <v>2.1</v>
      </c>
      <c r="X57" s="269" t="s">
        <v>247</v>
      </c>
      <c r="Y57" s="140" t="s">
        <v>299</v>
      </c>
      <c r="Z57" s="138">
        <v>36</v>
      </c>
      <c r="AA57" s="139">
        <v>1</v>
      </c>
      <c r="AB57" s="199" t="s">
        <v>300</v>
      </c>
      <c r="AC57" s="138">
        <v>18</v>
      </c>
      <c r="AD57" s="139">
        <v>36</v>
      </c>
      <c r="AE57" s="140" t="s">
        <v>299</v>
      </c>
      <c r="AF57" s="138">
        <v>36</v>
      </c>
      <c r="AG57" s="180">
        <v>1.3</v>
      </c>
      <c r="AH57" s="199" t="s">
        <v>302</v>
      </c>
      <c r="AI57" s="250">
        <v>10</v>
      </c>
      <c r="AJ57" s="84">
        <v>3</v>
      </c>
      <c r="AK57" s="199" t="s">
        <v>300</v>
      </c>
      <c r="AL57" s="180">
        <v>7.9</v>
      </c>
      <c r="AM57" s="199" t="s">
        <v>302</v>
      </c>
      <c r="AN57" s="250">
        <v>10</v>
      </c>
      <c r="AO57" s="85">
        <v>4</v>
      </c>
    </row>
    <row r="58" spans="1:41" ht="15" customHeight="1">
      <c r="A58" s="618"/>
      <c r="B58" s="611" t="s">
        <v>331</v>
      </c>
      <c r="C58" s="242"/>
      <c r="D58" s="282" t="s">
        <v>303</v>
      </c>
      <c r="E58" s="283">
        <v>2</v>
      </c>
      <c r="F58" s="278" t="s">
        <v>247</v>
      </c>
      <c r="G58" s="284" t="s">
        <v>299</v>
      </c>
      <c r="H58" s="285">
        <v>24</v>
      </c>
      <c r="I58" s="243">
        <v>6.8</v>
      </c>
      <c r="J58" s="243" t="s">
        <v>300</v>
      </c>
      <c r="K58" s="286">
        <v>8.3</v>
      </c>
      <c r="L58" s="278" t="s">
        <v>247</v>
      </c>
      <c r="M58" s="284" t="s">
        <v>299</v>
      </c>
      <c r="N58" s="285">
        <v>24</v>
      </c>
      <c r="O58" s="243">
        <v>9.2</v>
      </c>
      <c r="P58" s="242" t="s">
        <v>300</v>
      </c>
      <c r="Q58" s="138">
        <v>13</v>
      </c>
      <c r="R58" s="139">
        <v>1</v>
      </c>
      <c r="S58" s="140" t="s">
        <v>299</v>
      </c>
      <c r="T58" s="138">
        <v>24</v>
      </c>
      <c r="U58" s="278" t="s">
        <v>514</v>
      </c>
      <c r="V58" s="284" t="s">
        <v>300</v>
      </c>
      <c r="W58" s="286">
        <v>2.5</v>
      </c>
      <c r="X58" s="278">
        <v>3</v>
      </c>
      <c r="Y58" s="284" t="s">
        <v>299</v>
      </c>
      <c r="Z58" s="285">
        <v>24</v>
      </c>
      <c r="AA58" s="278" t="s">
        <v>310</v>
      </c>
      <c r="AB58" s="242" t="s">
        <v>300</v>
      </c>
      <c r="AC58" s="285">
        <v>170</v>
      </c>
      <c r="AD58" s="242">
        <v>24</v>
      </c>
      <c r="AE58" s="284" t="s">
        <v>299</v>
      </c>
      <c r="AF58" s="285">
        <v>24</v>
      </c>
      <c r="AG58" s="243">
        <v>1.4</v>
      </c>
      <c r="AH58" s="242" t="s">
        <v>302</v>
      </c>
      <c r="AI58" s="244">
        <v>10</v>
      </c>
      <c r="AJ58" s="82">
        <v>3</v>
      </c>
      <c r="AK58" s="242" t="s">
        <v>300</v>
      </c>
      <c r="AL58" s="243">
        <v>9.2</v>
      </c>
      <c r="AM58" s="242" t="s">
        <v>302</v>
      </c>
      <c r="AN58" s="244">
        <v>10</v>
      </c>
      <c r="AO58" s="83">
        <v>4</v>
      </c>
    </row>
    <row r="59" spans="1:41" ht="15" customHeight="1">
      <c r="A59" s="619"/>
      <c r="B59" s="613"/>
      <c r="C59" s="199"/>
      <c r="D59" s="246" t="s">
        <v>304</v>
      </c>
      <c r="E59" s="247">
        <v>2</v>
      </c>
      <c r="F59" s="139" t="s">
        <v>247</v>
      </c>
      <c r="G59" s="140" t="s">
        <v>299</v>
      </c>
      <c r="H59" s="138">
        <v>24</v>
      </c>
      <c r="I59" s="180">
        <v>6.7</v>
      </c>
      <c r="J59" s="180" t="s">
        <v>300</v>
      </c>
      <c r="K59" s="248">
        <v>7.8</v>
      </c>
      <c r="L59" s="301" t="s">
        <v>247</v>
      </c>
      <c r="M59" s="140" t="s">
        <v>299</v>
      </c>
      <c r="N59" s="138">
        <v>24</v>
      </c>
      <c r="O59" s="180">
        <v>6.5</v>
      </c>
      <c r="P59" s="199" t="s">
        <v>300</v>
      </c>
      <c r="Q59" s="138">
        <v>13</v>
      </c>
      <c r="R59" s="301" t="s">
        <v>247</v>
      </c>
      <c r="S59" s="140" t="s">
        <v>299</v>
      </c>
      <c r="T59" s="138">
        <v>24</v>
      </c>
      <c r="U59" s="139" t="s">
        <v>301</v>
      </c>
      <c r="V59" s="140" t="s">
        <v>300</v>
      </c>
      <c r="W59" s="248">
        <v>2.3</v>
      </c>
      <c r="X59" s="139">
        <v>2</v>
      </c>
      <c r="Y59" s="140" t="s">
        <v>299</v>
      </c>
      <c r="Z59" s="138">
        <v>24</v>
      </c>
      <c r="AA59" s="139">
        <v>1</v>
      </c>
      <c r="AB59" s="199" t="s">
        <v>300</v>
      </c>
      <c r="AC59" s="138">
        <v>100</v>
      </c>
      <c r="AD59" s="199">
        <v>14</v>
      </c>
      <c r="AE59" s="140" t="s">
        <v>299</v>
      </c>
      <c r="AF59" s="138">
        <v>24</v>
      </c>
      <c r="AG59" s="180">
        <v>7.8</v>
      </c>
      <c r="AH59" s="199" t="s">
        <v>302</v>
      </c>
      <c r="AI59" s="250">
        <v>10</v>
      </c>
      <c r="AJ59" s="84">
        <v>2</v>
      </c>
      <c r="AK59" s="199" t="s">
        <v>300</v>
      </c>
      <c r="AL59" s="180">
        <v>1.7</v>
      </c>
      <c r="AM59" s="199" t="s">
        <v>302</v>
      </c>
      <c r="AN59" s="250">
        <v>10</v>
      </c>
      <c r="AO59" s="85">
        <v>5</v>
      </c>
    </row>
    <row r="60" spans="1:41" ht="15" customHeight="1">
      <c r="A60" s="625" t="s">
        <v>349</v>
      </c>
      <c r="B60" s="302" t="s">
        <v>332</v>
      </c>
      <c r="C60" s="303"/>
      <c r="D60" s="304" t="s">
        <v>520</v>
      </c>
      <c r="E60" s="305">
        <v>3</v>
      </c>
      <c r="F60" s="303">
        <v>20</v>
      </c>
      <c r="G60" s="306" t="s">
        <v>299</v>
      </c>
      <c r="H60" s="307">
        <v>48</v>
      </c>
      <c r="I60" s="308">
        <v>6.8</v>
      </c>
      <c r="J60" s="308" t="s">
        <v>300</v>
      </c>
      <c r="K60" s="309">
        <v>9.5</v>
      </c>
      <c r="L60" s="139">
        <v>2</v>
      </c>
      <c r="M60" s="306" t="s">
        <v>299</v>
      </c>
      <c r="N60" s="307">
        <v>48</v>
      </c>
      <c r="O60" s="308">
        <v>6.8</v>
      </c>
      <c r="P60" s="303" t="s">
        <v>300</v>
      </c>
      <c r="Q60" s="310">
        <v>12</v>
      </c>
      <c r="R60" s="139">
        <v>40</v>
      </c>
      <c r="S60" s="306" t="s">
        <v>299</v>
      </c>
      <c r="T60" s="307">
        <v>48</v>
      </c>
      <c r="U60" s="311">
        <v>2.2</v>
      </c>
      <c r="V60" s="306" t="s">
        <v>300</v>
      </c>
      <c r="W60" s="312">
        <v>8.3</v>
      </c>
      <c r="X60" s="303">
        <v>41</v>
      </c>
      <c r="Y60" s="306" t="s">
        <v>299</v>
      </c>
      <c r="Z60" s="307">
        <v>48</v>
      </c>
      <c r="AA60" s="313">
        <v>2</v>
      </c>
      <c r="AB60" s="303" t="s">
        <v>300</v>
      </c>
      <c r="AC60" s="307">
        <v>19</v>
      </c>
      <c r="AD60" s="303">
        <v>23</v>
      </c>
      <c r="AE60" s="306" t="s">
        <v>299</v>
      </c>
      <c r="AF60" s="307">
        <v>48</v>
      </c>
      <c r="AG60" s="308">
        <v>3.3</v>
      </c>
      <c r="AH60" s="303" t="s">
        <v>302</v>
      </c>
      <c r="AI60" s="314">
        <v>10</v>
      </c>
      <c r="AJ60" s="90">
        <v>1</v>
      </c>
      <c r="AK60" s="303" t="s">
        <v>300</v>
      </c>
      <c r="AL60" s="308">
        <v>3.3</v>
      </c>
      <c r="AM60" s="303" t="s">
        <v>302</v>
      </c>
      <c r="AN60" s="314">
        <v>10</v>
      </c>
      <c r="AO60" s="91">
        <v>4</v>
      </c>
    </row>
    <row r="61" spans="1:41" ht="15" customHeight="1">
      <c r="A61" s="618"/>
      <c r="B61" s="245" t="s">
        <v>333</v>
      </c>
      <c r="C61" s="199"/>
      <c r="D61" s="246" t="s">
        <v>520</v>
      </c>
      <c r="E61" s="247">
        <v>1</v>
      </c>
      <c r="F61" s="199">
        <v>7</v>
      </c>
      <c r="G61" s="140" t="s">
        <v>299</v>
      </c>
      <c r="H61" s="138">
        <v>24</v>
      </c>
      <c r="I61" s="180">
        <v>6.6</v>
      </c>
      <c r="J61" s="180" t="s">
        <v>300</v>
      </c>
      <c r="K61" s="248">
        <v>9.3</v>
      </c>
      <c r="L61" s="139" t="s">
        <v>521</v>
      </c>
      <c r="M61" s="140" t="s">
        <v>299</v>
      </c>
      <c r="N61" s="138">
        <v>24</v>
      </c>
      <c r="O61" s="180">
        <v>7.7</v>
      </c>
      <c r="P61" s="199" t="s">
        <v>300</v>
      </c>
      <c r="Q61" s="138">
        <v>14</v>
      </c>
      <c r="R61" s="199">
        <v>24</v>
      </c>
      <c r="S61" s="140" t="s">
        <v>299</v>
      </c>
      <c r="T61" s="138">
        <v>24</v>
      </c>
      <c r="U61" s="251">
        <v>3.7</v>
      </c>
      <c r="V61" s="140" t="s">
        <v>300</v>
      </c>
      <c r="W61" s="248">
        <v>9.5</v>
      </c>
      <c r="X61" s="199">
        <v>23</v>
      </c>
      <c r="Y61" s="140" t="s">
        <v>299</v>
      </c>
      <c r="Z61" s="138">
        <v>24</v>
      </c>
      <c r="AA61" s="139">
        <v>5</v>
      </c>
      <c r="AB61" s="199" t="s">
        <v>300</v>
      </c>
      <c r="AC61" s="138">
        <v>29</v>
      </c>
      <c r="AD61" s="199">
        <v>24</v>
      </c>
      <c r="AE61" s="140" t="s">
        <v>299</v>
      </c>
      <c r="AF61" s="138">
        <v>24</v>
      </c>
      <c r="AG61" s="180">
        <v>1.4</v>
      </c>
      <c r="AH61" s="199" t="s">
        <v>302</v>
      </c>
      <c r="AI61" s="250">
        <v>10</v>
      </c>
      <c r="AJ61" s="85">
        <v>3</v>
      </c>
      <c r="AK61" s="199" t="s">
        <v>300</v>
      </c>
      <c r="AL61" s="180">
        <v>3.5</v>
      </c>
      <c r="AM61" s="199" t="s">
        <v>302</v>
      </c>
      <c r="AN61" s="250">
        <v>10</v>
      </c>
      <c r="AO61" s="85">
        <v>4</v>
      </c>
    </row>
    <row r="62" spans="1:41" ht="15" customHeight="1">
      <c r="A62" s="619"/>
      <c r="B62" s="315" t="s">
        <v>334</v>
      </c>
      <c r="C62" s="316"/>
      <c r="D62" s="317" t="s">
        <v>522</v>
      </c>
      <c r="E62" s="318">
        <v>3</v>
      </c>
      <c r="F62" s="316">
        <v>20</v>
      </c>
      <c r="G62" s="319" t="s">
        <v>299</v>
      </c>
      <c r="H62" s="320">
        <v>36</v>
      </c>
      <c r="I62" s="321">
        <v>6.8</v>
      </c>
      <c r="J62" s="321" t="s">
        <v>300</v>
      </c>
      <c r="K62" s="322">
        <v>9.8</v>
      </c>
      <c r="L62" s="301" t="s">
        <v>521</v>
      </c>
      <c r="M62" s="319" t="s">
        <v>299</v>
      </c>
      <c r="N62" s="320">
        <v>36</v>
      </c>
      <c r="O62" s="321">
        <v>7.6</v>
      </c>
      <c r="P62" s="316" t="s">
        <v>300</v>
      </c>
      <c r="Q62" s="320">
        <v>13</v>
      </c>
      <c r="R62" s="316">
        <v>25</v>
      </c>
      <c r="S62" s="319" t="s">
        <v>299</v>
      </c>
      <c r="T62" s="320">
        <v>36</v>
      </c>
      <c r="U62" s="323">
        <v>1.8</v>
      </c>
      <c r="V62" s="319" t="s">
        <v>300</v>
      </c>
      <c r="W62" s="324">
        <v>10</v>
      </c>
      <c r="X62" s="316">
        <v>21</v>
      </c>
      <c r="Y62" s="319" t="s">
        <v>299</v>
      </c>
      <c r="Z62" s="320">
        <v>36</v>
      </c>
      <c r="AA62" s="301">
        <v>3</v>
      </c>
      <c r="AB62" s="316" t="s">
        <v>300</v>
      </c>
      <c r="AC62" s="320">
        <v>53</v>
      </c>
      <c r="AD62" s="301" t="s">
        <v>521</v>
      </c>
      <c r="AE62" s="319" t="s">
        <v>299</v>
      </c>
      <c r="AF62" s="320">
        <v>36</v>
      </c>
      <c r="AG62" s="321">
        <v>1.7</v>
      </c>
      <c r="AH62" s="316" t="s">
        <v>302</v>
      </c>
      <c r="AI62" s="325">
        <v>10</v>
      </c>
      <c r="AJ62" s="92">
        <v>2</v>
      </c>
      <c r="AK62" s="316" t="s">
        <v>300</v>
      </c>
      <c r="AL62" s="321">
        <v>7.9</v>
      </c>
      <c r="AM62" s="316" t="s">
        <v>302</v>
      </c>
      <c r="AN62" s="325">
        <v>10</v>
      </c>
      <c r="AO62" s="93">
        <v>3</v>
      </c>
    </row>
    <row r="63" spans="1:41" ht="15" customHeight="1">
      <c r="A63" s="618" t="s">
        <v>350</v>
      </c>
      <c r="B63" s="612" t="s">
        <v>335</v>
      </c>
      <c r="C63" s="199"/>
      <c r="D63" s="246" t="s">
        <v>351</v>
      </c>
      <c r="E63" s="247">
        <v>2</v>
      </c>
      <c r="F63" s="199">
        <v>3</v>
      </c>
      <c r="G63" s="140" t="s">
        <v>299</v>
      </c>
      <c r="H63" s="138">
        <v>14</v>
      </c>
      <c r="I63" s="180">
        <v>7.6</v>
      </c>
      <c r="J63" s="180" t="s">
        <v>300</v>
      </c>
      <c r="K63" s="248">
        <v>8.5</v>
      </c>
      <c r="L63" s="139" t="s">
        <v>247</v>
      </c>
      <c r="M63" s="140" t="s">
        <v>299</v>
      </c>
      <c r="N63" s="138">
        <v>14</v>
      </c>
      <c r="O63" s="180">
        <v>7.7</v>
      </c>
      <c r="P63" s="199" t="s">
        <v>300</v>
      </c>
      <c r="Q63" s="138">
        <v>11</v>
      </c>
      <c r="R63" s="139">
        <v>3</v>
      </c>
      <c r="S63" s="140" t="s">
        <v>299</v>
      </c>
      <c r="T63" s="138">
        <v>14</v>
      </c>
      <c r="U63" s="251">
        <v>1.7</v>
      </c>
      <c r="V63" s="140" t="s">
        <v>300</v>
      </c>
      <c r="W63" s="248">
        <v>3.8</v>
      </c>
      <c r="X63" s="139" t="s">
        <v>247</v>
      </c>
      <c r="Y63" s="140" t="s">
        <v>299</v>
      </c>
      <c r="Z63" s="138">
        <v>14</v>
      </c>
      <c r="AA63" s="139"/>
      <c r="AB63" s="199" t="s">
        <v>134</v>
      </c>
      <c r="AC63" s="138"/>
      <c r="AD63" s="199"/>
      <c r="AE63" s="140" t="s">
        <v>134</v>
      </c>
      <c r="AF63" s="199"/>
      <c r="AG63" s="199"/>
      <c r="AH63" s="199"/>
      <c r="AI63" s="250"/>
      <c r="AJ63" s="94"/>
      <c r="AK63" s="140" t="s">
        <v>134</v>
      </c>
      <c r="AL63" s="180"/>
      <c r="AM63" s="199"/>
      <c r="AN63" s="199"/>
      <c r="AO63" s="145"/>
    </row>
    <row r="64" spans="1:41" ht="15" customHeight="1">
      <c r="A64" s="626"/>
      <c r="B64" s="627"/>
      <c r="C64" s="326"/>
      <c r="D64" s="327" t="s">
        <v>352</v>
      </c>
      <c r="E64" s="328">
        <v>2</v>
      </c>
      <c r="F64" s="326">
        <v>4</v>
      </c>
      <c r="G64" s="205" t="s">
        <v>299</v>
      </c>
      <c r="H64" s="329">
        <v>24</v>
      </c>
      <c r="I64" s="330">
        <v>7.8</v>
      </c>
      <c r="J64" s="330" t="s">
        <v>353</v>
      </c>
      <c r="K64" s="331">
        <v>8.6</v>
      </c>
      <c r="L64" s="332" t="s">
        <v>247</v>
      </c>
      <c r="M64" s="205" t="s">
        <v>299</v>
      </c>
      <c r="N64" s="329">
        <v>24</v>
      </c>
      <c r="O64" s="330">
        <v>7.6</v>
      </c>
      <c r="P64" s="326" t="s">
        <v>300</v>
      </c>
      <c r="Q64" s="329">
        <v>12</v>
      </c>
      <c r="R64" s="332" t="s">
        <v>247</v>
      </c>
      <c r="S64" s="205" t="s">
        <v>299</v>
      </c>
      <c r="T64" s="329">
        <v>24</v>
      </c>
      <c r="U64" s="333">
        <v>2.6</v>
      </c>
      <c r="V64" s="205" t="s">
        <v>300</v>
      </c>
      <c r="W64" s="329">
        <v>6.8</v>
      </c>
      <c r="X64" s="332" t="s">
        <v>247</v>
      </c>
      <c r="Y64" s="205" t="s">
        <v>299</v>
      </c>
      <c r="Z64" s="329">
        <v>24</v>
      </c>
      <c r="AA64" s="332"/>
      <c r="AB64" s="326" t="s">
        <v>134</v>
      </c>
      <c r="AC64" s="329"/>
      <c r="AD64" s="326"/>
      <c r="AE64" s="205" t="s">
        <v>134</v>
      </c>
      <c r="AF64" s="326"/>
      <c r="AG64" s="326"/>
      <c r="AH64" s="326"/>
      <c r="AI64" s="334"/>
      <c r="AJ64" s="95"/>
      <c r="AK64" s="205" t="s">
        <v>134</v>
      </c>
      <c r="AL64" s="326"/>
      <c r="AM64" s="326"/>
      <c r="AN64" s="326"/>
      <c r="AO64" s="335"/>
    </row>
    <row r="65" spans="1:20" ht="15" customHeight="1">
      <c r="A65" s="336" t="s">
        <v>354</v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</row>
    <row r="66" spans="1:20" ht="15" customHeight="1">
      <c r="A66" s="145" t="s">
        <v>355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5" customHeight="1">
      <c r="A67" s="145" t="s">
        <v>356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1:20" ht="15" customHeight="1">
      <c r="A68" s="145" t="s">
        <v>357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ht="15" customHeight="1">
      <c r="A69" s="145" t="s">
        <v>358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</row>
  </sheetData>
  <sheetProtection/>
  <mergeCells count="37">
    <mergeCell ref="AA6:AC6"/>
    <mergeCell ref="AD6:AF6"/>
    <mergeCell ref="L4:Q5"/>
    <mergeCell ref="B51:B52"/>
    <mergeCell ref="B14:B15"/>
    <mergeCell ref="B17:B18"/>
    <mergeCell ref="B20:B21"/>
    <mergeCell ref="B27:B28"/>
    <mergeCell ref="B35:B36"/>
    <mergeCell ref="B43:B44"/>
    <mergeCell ref="F6:H6"/>
    <mergeCell ref="I6:K6"/>
    <mergeCell ref="A4:B6"/>
    <mergeCell ref="X4:AC5"/>
    <mergeCell ref="AD4:AO5"/>
    <mergeCell ref="L6:N6"/>
    <mergeCell ref="O6:Q6"/>
    <mergeCell ref="R6:T6"/>
    <mergeCell ref="U6:W6"/>
    <mergeCell ref="X6:Z6"/>
    <mergeCell ref="A60:A62"/>
    <mergeCell ref="A63:A64"/>
    <mergeCell ref="B63:B64"/>
    <mergeCell ref="B53:B54"/>
    <mergeCell ref="B58:B59"/>
    <mergeCell ref="B9:B10"/>
    <mergeCell ref="B40:B41"/>
    <mergeCell ref="AG6:AN6"/>
    <mergeCell ref="B29:B30"/>
    <mergeCell ref="B37:B38"/>
    <mergeCell ref="B49:B50"/>
    <mergeCell ref="B24:B26"/>
    <mergeCell ref="A13:A59"/>
    <mergeCell ref="C4:D6"/>
    <mergeCell ref="E4:E6"/>
    <mergeCell ref="R4:W5"/>
    <mergeCell ref="F4:K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2013-05-13T04:35:18Z</cp:lastPrinted>
  <dcterms:created xsi:type="dcterms:W3CDTF">2005-08-12T00:48:40Z</dcterms:created>
  <dcterms:modified xsi:type="dcterms:W3CDTF">2013-05-13T04:35:21Z</dcterms:modified>
  <cp:category/>
  <cp:version/>
  <cp:contentType/>
  <cp:contentStatus/>
</cp:coreProperties>
</file>