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Flsv\1106005_統計情報室\11_統計分析G\31_産業連関表\表作成\令和2年（2020）\公表\R2HP掲載用\"/>
    </mc:Choice>
  </mc:AlternateContent>
  <xr:revisionPtr revIDLastSave="0" documentId="8_{40D7588B-D09A-4B52-9AB2-4821C4F2A17C}" xr6:coauthVersionLast="47" xr6:coauthVersionMax="47" xr10:uidLastSave="{00000000-0000-0000-0000-000000000000}"/>
  <bookViews>
    <workbookView xWindow="-120" yWindow="-120" windowWidth="29040" windowHeight="15720" tabRatio="799" xr2:uid="{200F8C9B-6ED0-45E5-BEFD-43F81E1C8347}"/>
  </bookViews>
  <sheets>
    <sheet name="（ご一読下さい）概要" sheetId="42" r:id="rId1"/>
    <sheet name="入力" sheetId="4" r:id="rId2"/>
    <sheet name="波及効果フローチャート" sheetId="41" r:id="rId3"/>
    <sheet name="結果" sheetId="5" r:id="rId4"/>
    <sheet name="結果（詳細）" sheetId="15" r:id="rId5"/>
    <sheet name="結果（グラフ）" sheetId="20" r:id="rId6"/>
    <sheet name="各種係数" sheetId="9" r:id="rId7"/>
    <sheet name="増加最終需要額" sheetId="35" r:id="rId8"/>
    <sheet name="部門分類表" sheetId="37" r:id="rId9"/>
    <sheet name="生産者価格評価表" sheetId="25" r:id="rId10"/>
    <sheet name="投入係数表_A" sheetId="26" r:id="rId11"/>
    <sheet name="逆行列係数表_(I-(I-M)A)-1" sheetId="27" r:id="rId12"/>
    <sheet name="雇用表" sheetId="39" r:id="rId13"/>
  </sheets>
  <definedNames>
    <definedName name="_xlnm._FilterDatabase" localSheetId="11" hidden="1">'逆行列係数表_(I-(I-M)A)-1'!$E$6:$Q$19</definedName>
    <definedName name="_xlnm._FilterDatabase" localSheetId="9" hidden="1">生産者価格評価表!$E$6:$AE$28</definedName>
    <definedName name="_xlnm._FilterDatabase" localSheetId="7" hidden="1">増加最終需要額!$E$6:$Q$28</definedName>
    <definedName name="_xlnm._FilterDatabase" localSheetId="10" hidden="1">投入係数表_A!$E$6:$R$28</definedName>
    <definedName name="_xlnm._FilterDatabase" localSheetId="1" hidden="1">入力!$C$8:$D$8</definedName>
    <definedName name="_xlnm._FilterDatabase" localSheetId="8" hidden="1">部門分類表!#REF!</definedName>
    <definedName name="_Order1" hidden="1">255</definedName>
    <definedName name="_Order2" hidden="1">255</definedName>
    <definedName name="_xlnm.Print_Area" localSheetId="0">'（ご一読下さい）概要'!$A$1:$G$81</definedName>
    <definedName name="_xlnm.Print_Area" localSheetId="6">各種係数!$B$1:$S$30</definedName>
    <definedName name="_xlnm.Print_Area" localSheetId="11">'逆行列係数表_(I-(I-M)A)-1'!$B$1:$Q$19</definedName>
    <definedName name="_xlnm.Print_Area" localSheetId="3">結果!$A$1:$H$17</definedName>
    <definedName name="_xlnm.Print_Area" localSheetId="5">'結果（グラフ）'!$A$1:$S$141</definedName>
    <definedName name="_xlnm.Print_Area" localSheetId="12">雇用表!$B$1:$P$21</definedName>
    <definedName name="_xlnm.Print_Area" localSheetId="9">生産者価格評価表!$B$1:$AE$28</definedName>
    <definedName name="_xlnm.Print_Area" localSheetId="7">増加最終需要額!$B$1:$R$28</definedName>
    <definedName name="_xlnm.Print_Area" localSheetId="10">投入係数表_A!$B$1:$R$28</definedName>
    <definedName name="_xlnm.Print_Area" localSheetId="1">入力!$A$1:$H$27</definedName>
    <definedName name="_xlnm.Print_Area" localSheetId="2">波及効果フローチャート!$A$1:$AH$67</definedName>
    <definedName name="_xlnm.Print_Area" localSheetId="8">部門分類表!#REF!</definedName>
    <definedName name="_xlnm.Print_Titles" localSheetId="11">'逆行列係数表_(I-(I-M)A)-1'!$B:$D</definedName>
    <definedName name="_xlnm.Print_Titles" localSheetId="4">'結果（詳細）'!$A:$C</definedName>
    <definedName name="_xlnm.Print_Titles" localSheetId="9">生産者価格評価表!$B:$D</definedName>
    <definedName name="_xlnm.Print_Titles" localSheetId="7">増加最終需要額!$B:$D</definedName>
    <definedName name="_xlnm.Print_Titles" localSheetId="10">投入係数表_A!$B:$D</definedName>
    <definedName name="_xlnm.Print_Titles" localSheetId="8">部門分類表!$3:$6</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 i="9" l="1"/>
  <c r="S19" i="9"/>
  <c r="R19" i="9"/>
  <c r="R8" i="9"/>
  <c r="S8" i="9"/>
  <c r="R9" i="9"/>
  <c r="S9" i="9"/>
  <c r="R10" i="9"/>
  <c r="S10" i="9"/>
  <c r="R11" i="9"/>
  <c r="S11" i="9"/>
  <c r="R12" i="9"/>
  <c r="S12" i="9"/>
  <c r="R13" i="9"/>
  <c r="S13" i="9"/>
  <c r="R14" i="9"/>
  <c r="S14" i="9"/>
  <c r="R15" i="9"/>
  <c r="S15" i="9"/>
  <c r="R16" i="9"/>
  <c r="S16" i="9"/>
  <c r="R17" i="9"/>
  <c r="S17" i="9"/>
  <c r="R18" i="9"/>
  <c r="S18" i="9"/>
  <c r="S7" i="9"/>
  <c r="R7" i="9"/>
  <c r="S6" i="9"/>
  <c r="R6" i="9"/>
  <c r="E14" i="9"/>
  <c r="K18" i="9"/>
  <c r="N18" i="9"/>
  <c r="P18" i="9"/>
  <c r="Q18" i="9"/>
  <c r="F26" i="4"/>
  <c r="D22" i="15"/>
  <c r="K17" i="9"/>
  <c r="O17" i="9"/>
  <c r="K16" i="9"/>
  <c r="K15" i="9"/>
  <c r="N15" i="9"/>
  <c r="K14" i="9"/>
  <c r="N14" i="9"/>
  <c r="K13" i="9"/>
  <c r="N13" i="9"/>
  <c r="P13" i="9"/>
  <c r="Q13" i="9"/>
  <c r="F21" i="4"/>
  <c r="D17" i="15"/>
  <c r="K12" i="9"/>
  <c r="O12" i="9"/>
  <c r="K11" i="9"/>
  <c r="O11" i="9"/>
  <c r="K10" i="9"/>
  <c r="N10" i="9"/>
  <c r="K9" i="9"/>
  <c r="N9" i="9"/>
  <c r="P9" i="9"/>
  <c r="Q9" i="9"/>
  <c r="F17" i="4"/>
  <c r="D13" i="15"/>
  <c r="K8" i="9"/>
  <c r="N8" i="9"/>
  <c r="O8" i="9"/>
  <c r="P8" i="9"/>
  <c r="Q8" i="9"/>
  <c r="F16" i="4"/>
  <c r="D12" i="15"/>
  <c r="K7" i="9"/>
  <c r="I11" i="15"/>
  <c r="I12" i="15"/>
  <c r="I13" i="15"/>
  <c r="I14" i="15"/>
  <c r="I15" i="15"/>
  <c r="I16" i="15"/>
  <c r="I17" i="15"/>
  <c r="I18" i="15"/>
  <c r="I19" i="15"/>
  <c r="I20" i="15"/>
  <c r="I21" i="15"/>
  <c r="I22" i="15"/>
  <c r="J19" i="9"/>
  <c r="J18" i="9"/>
  <c r="I18" i="9"/>
  <c r="F18" i="9"/>
  <c r="E18" i="9"/>
  <c r="G18" i="9"/>
  <c r="H18" i="9"/>
  <c r="G26" i="4"/>
  <c r="E22" i="15"/>
  <c r="F22" i="15"/>
  <c r="J17" i="9"/>
  <c r="I17" i="9"/>
  <c r="F17" i="9"/>
  <c r="E17" i="9"/>
  <c r="J16" i="9"/>
  <c r="I16" i="9"/>
  <c r="F16" i="9"/>
  <c r="G16" i="9"/>
  <c r="H16" i="9"/>
  <c r="G24" i="4"/>
  <c r="E20" i="15"/>
  <c r="F20" i="15"/>
  <c r="E16" i="9"/>
  <c r="J15" i="9"/>
  <c r="I15" i="9"/>
  <c r="F15" i="9"/>
  <c r="G15" i="9"/>
  <c r="H15" i="9"/>
  <c r="G23" i="4"/>
  <c r="E19" i="15"/>
  <c r="F19" i="15"/>
  <c r="E15" i="9"/>
  <c r="J14" i="9"/>
  <c r="I14" i="9"/>
  <c r="F14" i="9"/>
  <c r="G14" i="9"/>
  <c r="H14" i="9"/>
  <c r="G22" i="4"/>
  <c r="E18" i="15"/>
  <c r="F18" i="15"/>
  <c r="J13" i="9"/>
  <c r="I13" i="9"/>
  <c r="F13" i="9"/>
  <c r="G13" i="9"/>
  <c r="H13" i="9"/>
  <c r="G21" i="4"/>
  <c r="E17" i="15"/>
  <c r="F17" i="15"/>
  <c r="E13" i="9"/>
  <c r="J12" i="9"/>
  <c r="I12" i="9"/>
  <c r="F12" i="9"/>
  <c r="G12" i="9"/>
  <c r="H12" i="9"/>
  <c r="G20" i="4"/>
  <c r="E16" i="15"/>
  <c r="F16" i="15"/>
  <c r="E12" i="9"/>
  <c r="J11" i="9"/>
  <c r="I11" i="9"/>
  <c r="F11" i="9"/>
  <c r="E11" i="9"/>
  <c r="J10" i="9"/>
  <c r="I10" i="9"/>
  <c r="F10" i="9"/>
  <c r="E10" i="9"/>
  <c r="J9" i="9"/>
  <c r="I9" i="9"/>
  <c r="F9" i="9"/>
  <c r="G9" i="9"/>
  <c r="H9" i="9"/>
  <c r="G17" i="4"/>
  <c r="E13" i="15"/>
  <c r="F13" i="15"/>
  <c r="E9" i="9"/>
  <c r="J8" i="9"/>
  <c r="I8" i="9"/>
  <c r="F8" i="9"/>
  <c r="E8" i="9"/>
  <c r="G8" i="9"/>
  <c r="H8" i="9"/>
  <c r="G16" i="4"/>
  <c r="E12" i="15"/>
  <c r="F12" i="15"/>
  <c r="J7" i="9"/>
  <c r="I7" i="9"/>
  <c r="F7" i="9"/>
  <c r="E7" i="9"/>
  <c r="J6" i="9"/>
  <c r="I6" i="9"/>
  <c r="I19" i="9"/>
  <c r="E6" i="9"/>
  <c r="E19" i="9"/>
  <c r="AB3" i="25"/>
  <c r="R3" i="25"/>
  <c r="E10" i="4"/>
  <c r="S40" i="41"/>
  <c r="AF3" i="15"/>
  <c r="S3" i="15"/>
  <c r="G4" i="5"/>
  <c r="AE3" i="25"/>
  <c r="R3" i="35"/>
  <c r="Q4" i="9"/>
  <c r="S50" i="20"/>
  <c r="I50" i="20"/>
  <c r="S3" i="20"/>
  <c r="I3" i="20"/>
  <c r="F6" i="9"/>
  <c r="G6" i="9"/>
  <c r="H6" i="9"/>
  <c r="G14" i="4"/>
  <c r="E10" i="15"/>
  <c r="F10" i="15"/>
  <c r="K6" i="9"/>
  <c r="K19" i="9"/>
  <c r="I10" i="15"/>
  <c r="K10" i="15"/>
  <c r="K11" i="15"/>
  <c r="K12" i="15"/>
  <c r="K13" i="15"/>
  <c r="K14" i="15"/>
  <c r="K15" i="15"/>
  <c r="K16" i="15"/>
  <c r="K17" i="15"/>
  <c r="K18" i="15"/>
  <c r="K19" i="15"/>
  <c r="K20" i="15"/>
  <c r="K21" i="15"/>
  <c r="K22" i="15"/>
  <c r="I23" i="15"/>
  <c r="K23" i="15"/>
  <c r="D27" i="4"/>
  <c r="E27" i="4"/>
  <c r="N12" i="9"/>
  <c r="P12" i="9"/>
  <c r="Q12" i="9"/>
  <c r="F20" i="4"/>
  <c r="D16" i="15"/>
  <c r="O18" i="9"/>
  <c r="O7" i="9"/>
  <c r="N7" i="9"/>
  <c r="P7" i="9"/>
  <c r="Q7" i="9"/>
  <c r="F15" i="4"/>
  <c r="D11" i="15"/>
  <c r="O13" i="9"/>
  <c r="G10" i="9"/>
  <c r="H10" i="9"/>
  <c r="G18" i="4"/>
  <c r="E14" i="15"/>
  <c r="F14" i="15"/>
  <c r="G7" i="9"/>
  <c r="H7" i="9"/>
  <c r="G15" i="4"/>
  <c r="E11" i="15"/>
  <c r="F11" i="15"/>
  <c r="P15" i="9"/>
  <c r="Q15" i="9"/>
  <c r="F23" i="4"/>
  <c r="D19" i="15"/>
  <c r="G11" i="9"/>
  <c r="H11" i="9"/>
  <c r="G19" i="4"/>
  <c r="E15" i="15"/>
  <c r="F15" i="15"/>
  <c r="O9" i="9"/>
  <c r="N17" i="9"/>
  <c r="P17" i="9"/>
  <c r="Q17" i="9"/>
  <c r="F25" i="4"/>
  <c r="D21" i="15"/>
  <c r="O15" i="9"/>
  <c r="G17" i="9"/>
  <c r="H17" i="9"/>
  <c r="G25" i="4"/>
  <c r="E21" i="15"/>
  <c r="F21" i="15"/>
  <c r="F19" i="9"/>
  <c r="N16" i="9"/>
  <c r="O16" i="9"/>
  <c r="O10" i="9"/>
  <c r="P10" i="9"/>
  <c r="Q10" i="9"/>
  <c r="F18" i="4"/>
  <c r="D14" i="15"/>
  <c r="P16" i="9"/>
  <c r="Q16" i="9"/>
  <c r="F24" i="4"/>
  <c r="D20" i="15"/>
  <c r="O6" i="9"/>
  <c r="N6" i="9"/>
  <c r="P6" i="9"/>
  <c r="N11" i="9"/>
  <c r="P11" i="9"/>
  <c r="Q11" i="9"/>
  <c r="F19" i="4"/>
  <c r="D15" i="15"/>
  <c r="O14" i="9"/>
  <c r="P14" i="9"/>
  <c r="Q14" i="9"/>
  <c r="F22" i="4"/>
  <c r="D18" i="15"/>
  <c r="P19" i="9"/>
  <c r="Q6" i="9"/>
  <c r="O19" i="9"/>
  <c r="N19" i="9"/>
  <c r="F14" i="4"/>
  <c r="Q19" i="9"/>
  <c r="D10" i="15"/>
  <c r="F27" i="4"/>
  <c r="A2" i="5"/>
  <c r="A2" i="41"/>
  <c r="D5" i="41"/>
  <c r="D23" i="15"/>
  <c r="T7" i="41"/>
  <c r="M20" i="41"/>
  <c r="R45" i="41"/>
  <c r="K19" i="35"/>
  <c r="K11" i="35"/>
  <c r="K14" i="35"/>
  <c r="K24" i="35"/>
  <c r="K18" i="35"/>
  <c r="M16" i="15"/>
  <c r="K27" i="35"/>
  <c r="N16" i="15"/>
  <c r="K8" i="35"/>
  <c r="K21" i="35"/>
  <c r="K10" i="35"/>
  <c r="K9" i="35"/>
  <c r="K16" i="35"/>
  <c r="K25" i="35"/>
  <c r="J16" i="15"/>
  <c r="K22" i="35"/>
  <c r="K26" i="35"/>
  <c r="K12" i="35"/>
  <c r="K15" i="35"/>
  <c r="K17" i="35"/>
  <c r="K13" i="35"/>
  <c r="K7" i="35"/>
  <c r="K28" i="35"/>
  <c r="K23" i="35"/>
  <c r="K20" i="35"/>
  <c r="E21" i="35"/>
  <c r="E18" i="35"/>
  <c r="E19" i="35"/>
  <c r="E28" i="35"/>
  <c r="E7" i="35"/>
  <c r="E17" i="35"/>
  <c r="J10" i="15"/>
  <c r="E25" i="35"/>
  <c r="E9" i="35"/>
  <c r="M10" i="15"/>
  <c r="E20" i="35"/>
  <c r="E26" i="35"/>
  <c r="E15" i="35"/>
  <c r="E22" i="35"/>
  <c r="E27" i="35"/>
  <c r="E14" i="35"/>
  <c r="N10" i="15"/>
  <c r="E13" i="35"/>
  <c r="E12" i="35"/>
  <c r="E23" i="35"/>
  <c r="E10" i="35"/>
  <c r="E16" i="35"/>
  <c r="E11" i="35"/>
  <c r="F23" i="15"/>
  <c r="E8" i="35"/>
  <c r="E24" i="35"/>
  <c r="N20" i="35"/>
  <c r="N22" i="35"/>
  <c r="N19" i="35"/>
  <c r="N11" i="35"/>
  <c r="N28" i="35"/>
  <c r="N21" i="35"/>
  <c r="N8" i="35"/>
  <c r="N23" i="35"/>
  <c r="N14" i="35"/>
  <c r="N15" i="35"/>
  <c r="N24" i="35"/>
  <c r="N19" i="15"/>
  <c r="N27" i="35"/>
  <c r="N10" i="35"/>
  <c r="N26" i="35"/>
  <c r="N9" i="35"/>
  <c r="N25" i="35"/>
  <c r="N16" i="35"/>
  <c r="N7" i="35"/>
  <c r="N18" i="35"/>
  <c r="N12" i="35"/>
  <c r="N13" i="35"/>
  <c r="N17" i="35"/>
  <c r="M19" i="15"/>
  <c r="G19" i="9"/>
  <c r="H19" i="9"/>
  <c r="G27" i="4"/>
  <c r="E23" i="15"/>
  <c r="M20" i="15"/>
  <c r="O7" i="35"/>
  <c r="O23" i="35"/>
  <c r="O13" i="35"/>
  <c r="O15" i="35"/>
  <c r="O22" i="35"/>
  <c r="O28" i="35"/>
  <c r="O18" i="35"/>
  <c r="O11" i="35"/>
  <c r="O17" i="35"/>
  <c r="O25" i="35"/>
  <c r="O27" i="35"/>
  <c r="O10" i="35"/>
  <c r="O20" i="35"/>
  <c r="O19" i="35"/>
  <c r="O24" i="35"/>
  <c r="O21" i="35"/>
  <c r="O12" i="35"/>
  <c r="O16" i="35"/>
  <c r="O14" i="35"/>
  <c r="O9" i="35"/>
  <c r="N20" i="15"/>
  <c r="O26" i="35"/>
  <c r="O8" i="35"/>
  <c r="J15" i="35"/>
  <c r="J14" i="35"/>
  <c r="M15" i="15"/>
  <c r="J15" i="15"/>
  <c r="J13" i="35"/>
  <c r="J7" i="35"/>
  <c r="J21" i="35"/>
  <c r="J19" i="35"/>
  <c r="J10" i="35"/>
  <c r="L15" i="15"/>
  <c r="J26" i="35"/>
  <c r="J11" i="35"/>
  <c r="J18" i="35"/>
  <c r="J12" i="35"/>
  <c r="J27" i="35"/>
  <c r="J8" i="35"/>
  <c r="J9" i="35"/>
  <c r="J17" i="35"/>
  <c r="J16" i="35"/>
  <c r="J20" i="35"/>
  <c r="J23" i="35"/>
  <c r="J28" i="35"/>
  <c r="N15" i="15"/>
  <c r="J25" i="35"/>
  <c r="J24" i="35"/>
  <c r="J22" i="35"/>
  <c r="M17" i="15"/>
  <c r="L9" i="35"/>
  <c r="N17" i="15"/>
  <c r="L13" i="35"/>
  <c r="L22" i="35"/>
  <c r="L11" i="35"/>
  <c r="L16" i="35"/>
  <c r="L19" i="35"/>
  <c r="L7" i="35"/>
  <c r="L21" i="35"/>
  <c r="L20" i="35"/>
  <c r="L26" i="35"/>
  <c r="L14" i="35"/>
  <c r="L23" i="35"/>
  <c r="L25" i="35"/>
  <c r="L10" i="35"/>
  <c r="L27" i="35"/>
  <c r="L17" i="15"/>
  <c r="L18" i="35"/>
  <c r="L15" i="35"/>
  <c r="L17" i="35"/>
  <c r="L8" i="35"/>
  <c r="J17" i="15"/>
  <c r="L24" i="35"/>
  <c r="L28" i="35"/>
  <c r="L12" i="35"/>
  <c r="H13" i="35"/>
  <c r="H24" i="35"/>
  <c r="H9" i="35"/>
  <c r="H16" i="35"/>
  <c r="H23" i="35"/>
  <c r="H12" i="35"/>
  <c r="H27" i="35"/>
  <c r="H19" i="35"/>
  <c r="H21" i="35"/>
  <c r="H20" i="35"/>
  <c r="H11" i="35"/>
  <c r="H7" i="35"/>
  <c r="H25" i="35"/>
  <c r="H28" i="35"/>
  <c r="H15" i="35"/>
  <c r="H14" i="35"/>
  <c r="H17" i="35"/>
  <c r="L13" i="15"/>
  <c r="H26" i="35"/>
  <c r="H22" i="35"/>
  <c r="H10" i="35"/>
  <c r="M13" i="15"/>
  <c r="H18" i="35"/>
  <c r="J13" i="15"/>
  <c r="H8" i="35"/>
  <c r="N13" i="15"/>
  <c r="P14" i="35"/>
  <c r="P9" i="35"/>
  <c r="P25" i="35"/>
  <c r="P17" i="35"/>
  <c r="N21" i="15"/>
  <c r="P24" i="35"/>
  <c r="P8" i="35"/>
  <c r="P26" i="35"/>
  <c r="P12" i="35"/>
  <c r="P18" i="35"/>
  <c r="P20" i="35"/>
  <c r="P28" i="35"/>
  <c r="P16" i="35"/>
  <c r="P13" i="35"/>
  <c r="P21" i="35"/>
  <c r="P7" i="35"/>
  <c r="P15" i="35"/>
  <c r="P10" i="35"/>
  <c r="P27" i="35"/>
  <c r="M21" i="15"/>
  <c r="P23" i="35"/>
  <c r="P19" i="35"/>
  <c r="P22" i="35"/>
  <c r="P11" i="35"/>
  <c r="F11" i="35"/>
  <c r="F27" i="35"/>
  <c r="M11" i="15"/>
  <c r="F10" i="35"/>
  <c r="F25" i="35"/>
  <c r="F17" i="35"/>
  <c r="J11" i="15"/>
  <c r="F24" i="35"/>
  <c r="F23" i="35"/>
  <c r="F14" i="35"/>
  <c r="F8" i="35"/>
  <c r="F28" i="35"/>
  <c r="F20" i="35"/>
  <c r="N11" i="15"/>
  <c r="F18" i="35"/>
  <c r="F7" i="35"/>
  <c r="F21" i="35"/>
  <c r="F13" i="35"/>
  <c r="F15" i="35"/>
  <c r="F19" i="35"/>
  <c r="F26" i="35"/>
  <c r="F9" i="35"/>
  <c r="F12" i="35"/>
  <c r="F22" i="35"/>
  <c r="F16" i="35"/>
  <c r="M12" i="35"/>
  <c r="M15" i="35"/>
  <c r="M22" i="35"/>
  <c r="M9" i="35"/>
  <c r="M21" i="35"/>
  <c r="M26" i="35"/>
  <c r="M17" i="35"/>
  <c r="M19" i="35"/>
  <c r="M28" i="35"/>
  <c r="L18" i="15"/>
  <c r="M7" i="35"/>
  <c r="M18" i="15"/>
  <c r="M20" i="35"/>
  <c r="M18" i="35"/>
  <c r="M10" i="35"/>
  <c r="N18" i="15"/>
  <c r="M13" i="35"/>
  <c r="M8" i="35"/>
  <c r="M24" i="35"/>
  <c r="M14" i="35"/>
  <c r="M16" i="35"/>
  <c r="M25" i="35"/>
  <c r="M27" i="35"/>
  <c r="M23" i="35"/>
  <c r="M11" i="35"/>
  <c r="I18" i="35"/>
  <c r="I7" i="35"/>
  <c r="I16" i="35"/>
  <c r="M14" i="15"/>
  <c r="I27" i="35"/>
  <c r="I28" i="35"/>
  <c r="I14" i="35"/>
  <c r="I11" i="35"/>
  <c r="I19" i="35"/>
  <c r="I8" i="35"/>
  <c r="N14" i="15"/>
  <c r="I25" i="35"/>
  <c r="L14" i="15"/>
  <c r="I10" i="35"/>
  <c r="I26" i="35"/>
  <c r="I21" i="35"/>
  <c r="I13" i="35"/>
  <c r="I24" i="35"/>
  <c r="I20" i="35"/>
  <c r="I12" i="35"/>
  <c r="I15" i="35"/>
  <c r="J14" i="15"/>
  <c r="I22" i="35"/>
  <c r="I23" i="35"/>
  <c r="I9" i="35"/>
  <c r="I17" i="35"/>
  <c r="Q7" i="35"/>
  <c r="M22" i="15"/>
  <c r="N22" i="15"/>
  <c r="Q21" i="35"/>
  <c r="Q26" i="35"/>
  <c r="Q19" i="35"/>
  <c r="Q11" i="35"/>
  <c r="Q14" i="35"/>
  <c r="Q24" i="35"/>
  <c r="Q10" i="35"/>
  <c r="Q25" i="35"/>
  <c r="Q27" i="35"/>
  <c r="Q9" i="35"/>
  <c r="Q22" i="35"/>
  <c r="Q8" i="35"/>
  <c r="Q12" i="35"/>
  <c r="Q28" i="35"/>
  <c r="Q16" i="35"/>
  <c r="Q15" i="35"/>
  <c r="Q20" i="35"/>
  <c r="Q23" i="35"/>
  <c r="Q18" i="35"/>
  <c r="Q13" i="35"/>
  <c r="Q17" i="35"/>
  <c r="G28" i="35"/>
  <c r="G10" i="35"/>
  <c r="G9" i="35"/>
  <c r="G18" i="35"/>
  <c r="G11" i="35"/>
  <c r="G22" i="35"/>
  <c r="G24" i="35"/>
  <c r="G17" i="35"/>
  <c r="G27" i="35"/>
  <c r="G23" i="35"/>
  <c r="G19" i="35"/>
  <c r="G13" i="35"/>
  <c r="G14" i="35"/>
  <c r="G8" i="35"/>
  <c r="G16" i="35"/>
  <c r="G26" i="35"/>
  <c r="G20" i="35"/>
  <c r="G12" i="35"/>
  <c r="J12" i="15"/>
  <c r="G25" i="35"/>
  <c r="G21" i="35"/>
  <c r="G15" i="35"/>
  <c r="G7" i="35"/>
  <c r="M12" i="15"/>
  <c r="N12" i="15"/>
  <c r="J22" i="15"/>
  <c r="L11" i="15"/>
  <c r="L23" i="15"/>
  <c r="L10" i="15"/>
  <c r="J20" i="15"/>
  <c r="L21" i="15"/>
  <c r="J19" i="15"/>
  <c r="L20" i="15"/>
  <c r="L19" i="15"/>
  <c r="L16" i="15"/>
  <c r="L12" i="15"/>
  <c r="L22" i="15"/>
  <c r="J21" i="15"/>
  <c r="J18" i="15"/>
  <c r="R16" i="35"/>
  <c r="G19" i="15"/>
  <c r="H19" i="15"/>
  <c r="R9" i="35"/>
  <c r="G12" i="15"/>
  <c r="H12" i="15"/>
  <c r="R8" i="35"/>
  <c r="G11" i="15"/>
  <c r="H11" i="15"/>
  <c r="R23" i="35"/>
  <c r="R7" i="35"/>
  <c r="G10" i="15"/>
  <c r="R12" i="35"/>
  <c r="G15" i="15"/>
  <c r="H15" i="15"/>
  <c r="R20" i="35"/>
  <c r="M23" i="15"/>
  <c r="R22" i="35"/>
  <c r="R24" i="35"/>
  <c r="R19" i="35"/>
  <c r="G22" i="15"/>
  <c r="H22" i="15"/>
  <c r="N23" i="15"/>
  <c r="J23" i="15"/>
  <c r="R28" i="35"/>
  <c r="R10" i="35"/>
  <c r="G13" i="15"/>
  <c r="H13" i="15"/>
  <c r="R13" i="35"/>
  <c r="G16" i="15"/>
  <c r="H16" i="15"/>
  <c r="R11" i="35"/>
  <c r="G14" i="15"/>
  <c r="H14" i="15"/>
  <c r="R15" i="35"/>
  <c r="G18" i="15"/>
  <c r="H18" i="15"/>
  <c r="R14" i="35"/>
  <c r="G17" i="15"/>
  <c r="H17" i="15"/>
  <c r="R25" i="35"/>
  <c r="R18" i="35"/>
  <c r="G21" i="15"/>
  <c r="H21" i="15"/>
  <c r="R26" i="35"/>
  <c r="R27" i="35"/>
  <c r="R17" i="35"/>
  <c r="G20" i="15"/>
  <c r="H20" i="15"/>
  <c r="R21" i="35"/>
  <c r="D11" i="41"/>
  <c r="C9" i="5"/>
  <c r="AB11" i="41"/>
  <c r="D9" i="5"/>
  <c r="AA16" i="41"/>
  <c r="AA18" i="41"/>
  <c r="E9" i="5"/>
  <c r="AH16" i="41"/>
  <c r="F9" i="5"/>
  <c r="AH18" i="41"/>
  <c r="G9" i="5"/>
  <c r="G23" i="15"/>
  <c r="H10" i="15"/>
  <c r="H23" i="15"/>
  <c r="D24" i="41"/>
  <c r="O10" i="15" a="1"/>
  <c r="O24" i="41"/>
  <c r="D17" i="41"/>
  <c r="O22" i="15"/>
  <c r="O21" i="15"/>
  <c r="O19" i="15"/>
  <c r="O15" i="15"/>
  <c r="O12" i="15"/>
  <c r="O11" i="15"/>
  <c r="O10" i="15"/>
  <c r="O13" i="15"/>
  <c r="O14" i="15"/>
  <c r="O20" i="15"/>
  <c r="O18" i="15"/>
  <c r="O17" i="15"/>
  <c r="O16" i="15"/>
  <c r="R13" i="15"/>
  <c r="S13" i="15"/>
  <c r="P13" i="15"/>
  <c r="Q13" i="15"/>
  <c r="T13" i="15"/>
  <c r="Q17" i="15"/>
  <c r="T17" i="15"/>
  <c r="P17" i="15"/>
  <c r="R17" i="15"/>
  <c r="S17" i="15"/>
  <c r="R18" i="15"/>
  <c r="S18" i="15"/>
  <c r="P18" i="15"/>
  <c r="Q18" i="15"/>
  <c r="T18" i="15"/>
  <c r="Q14" i="15"/>
  <c r="T14" i="15"/>
  <c r="P14" i="15"/>
  <c r="R14" i="15"/>
  <c r="S14" i="15"/>
  <c r="O23" i="15"/>
  <c r="Q10" i="15"/>
  <c r="S10" i="15"/>
  <c r="R10" i="15"/>
  <c r="P10" i="15"/>
  <c r="R11" i="15"/>
  <c r="S11" i="15"/>
  <c r="P11" i="15"/>
  <c r="Q11" i="15"/>
  <c r="T11" i="15"/>
  <c r="R12" i="15"/>
  <c r="S12" i="15"/>
  <c r="Q12" i="15"/>
  <c r="T12" i="15"/>
  <c r="P12" i="15"/>
  <c r="R15" i="15"/>
  <c r="S15" i="15"/>
  <c r="P15" i="15"/>
  <c r="Q15" i="15"/>
  <c r="T15" i="15"/>
  <c r="P20" i="15"/>
  <c r="Q20" i="15"/>
  <c r="T20" i="15"/>
  <c r="R20" i="15"/>
  <c r="S20" i="15"/>
  <c r="S19" i="15"/>
  <c r="Q19" i="15"/>
  <c r="T19" i="15"/>
  <c r="R19" i="15"/>
  <c r="P19" i="15"/>
  <c r="Q21" i="15"/>
  <c r="T21" i="15"/>
  <c r="R21" i="15"/>
  <c r="S21" i="15"/>
  <c r="P21" i="15"/>
  <c r="R16" i="15"/>
  <c r="Q16" i="15"/>
  <c r="T16" i="15"/>
  <c r="S16" i="15"/>
  <c r="P16" i="15"/>
  <c r="S22" i="15"/>
  <c r="P22" i="15"/>
  <c r="R22" i="15"/>
  <c r="Q22" i="15"/>
  <c r="T22" i="15"/>
  <c r="R23" i="15"/>
  <c r="S23" i="15"/>
  <c r="T10" i="15"/>
  <c r="T23" i="15"/>
  <c r="Q23" i="15"/>
  <c r="N29" i="41"/>
  <c r="C10" i="5"/>
  <c r="P23" i="15"/>
  <c r="U20" i="15"/>
  <c r="V20" i="15"/>
  <c r="U14" i="15"/>
  <c r="V14" i="15"/>
  <c r="U13" i="15"/>
  <c r="V13" i="15"/>
  <c r="J38" i="41"/>
  <c r="U15" i="15"/>
  <c r="V15" i="15"/>
  <c r="U22" i="15"/>
  <c r="V22" i="15"/>
  <c r="U17" i="15"/>
  <c r="V17" i="15"/>
  <c r="U11" i="15"/>
  <c r="V11" i="15"/>
  <c r="U16" i="15"/>
  <c r="V16" i="15"/>
  <c r="U18" i="15"/>
  <c r="V18" i="15"/>
  <c r="U19" i="15"/>
  <c r="V19" i="15"/>
  <c r="U12" i="15"/>
  <c r="V12" i="15"/>
  <c r="U21" i="15"/>
  <c r="V21" i="15"/>
  <c r="U10" i="15"/>
  <c r="N31" i="41"/>
  <c r="D10" i="5"/>
  <c r="AD32" i="41"/>
  <c r="G10" i="5"/>
  <c r="N33" i="41"/>
  <c r="E10" i="5"/>
  <c r="F10" i="5"/>
  <c r="AC29" i="41"/>
  <c r="U23" i="15"/>
  <c r="J43" i="41"/>
  <c r="V10" i="15"/>
  <c r="V23" i="15"/>
  <c r="W10" i="15" a="1"/>
  <c r="W20" i="15"/>
  <c r="W21" i="15"/>
  <c r="W14" i="15"/>
  <c r="W16" i="15"/>
  <c r="W11" i="15"/>
  <c r="W10" i="15"/>
  <c r="W12" i="15"/>
  <c r="W18" i="15"/>
  <c r="W22" i="15"/>
  <c r="W19" i="15"/>
  <c r="W17" i="15"/>
  <c r="W15" i="15"/>
  <c r="W13" i="15"/>
  <c r="J49" i="41"/>
  <c r="S49" i="41"/>
  <c r="Z15" i="15"/>
  <c r="AE15" i="15"/>
  <c r="X15" i="15"/>
  <c r="AC15" i="15"/>
  <c r="AA15" i="15"/>
  <c r="AF15" i="15"/>
  <c r="Y15" i="15"/>
  <c r="AD15" i="15"/>
  <c r="AB15" i="15"/>
  <c r="X17" i="15"/>
  <c r="AC17" i="15"/>
  <c r="AA17" i="15"/>
  <c r="AF17" i="15"/>
  <c r="AB17" i="15"/>
  <c r="Y17" i="15"/>
  <c r="AD17" i="15"/>
  <c r="Z17" i="15"/>
  <c r="AE17" i="15"/>
  <c r="Y19" i="15"/>
  <c r="AD19" i="15"/>
  <c r="AB19" i="15"/>
  <c r="AA19" i="15"/>
  <c r="AF19" i="15"/>
  <c r="X19" i="15"/>
  <c r="AC19" i="15"/>
  <c r="Z19" i="15"/>
  <c r="AE19" i="15"/>
  <c r="X22" i="15"/>
  <c r="AC22" i="15"/>
  <c r="AA22" i="15"/>
  <c r="AF22" i="15"/>
  <c r="Y22" i="15"/>
  <c r="AD22" i="15"/>
  <c r="Z22" i="15"/>
  <c r="AE22" i="15"/>
  <c r="AB22" i="15"/>
  <c r="Z18" i="15"/>
  <c r="AE18" i="15"/>
  <c r="Y18" i="15"/>
  <c r="AD18" i="15"/>
  <c r="AA18" i="15"/>
  <c r="AF18" i="15"/>
  <c r="X18" i="15"/>
  <c r="AC18" i="15"/>
  <c r="AB18" i="15"/>
  <c r="X12" i="15"/>
  <c r="AC12" i="15"/>
  <c r="Z12" i="15"/>
  <c r="AE12" i="15"/>
  <c r="AB12" i="15"/>
  <c r="AA12" i="15"/>
  <c r="AF12" i="15"/>
  <c r="Y12" i="15"/>
  <c r="AD12" i="15"/>
  <c r="AA10" i="15"/>
  <c r="Y10" i="15"/>
  <c r="W23" i="15"/>
  <c r="AB10" i="15"/>
  <c r="X10" i="15"/>
  <c r="Z10" i="15"/>
  <c r="Y11" i="15"/>
  <c r="AD11" i="15"/>
  <c r="Z11" i="15"/>
  <c r="AE11" i="15"/>
  <c r="AA11" i="15"/>
  <c r="AF11" i="15"/>
  <c r="AB11" i="15"/>
  <c r="X11" i="15"/>
  <c r="AC11" i="15"/>
  <c r="AB16" i="15"/>
  <c r="Y16" i="15"/>
  <c r="AD16" i="15"/>
  <c r="AA16" i="15"/>
  <c r="AF16" i="15"/>
  <c r="Z16" i="15"/>
  <c r="AE16" i="15"/>
  <c r="X16" i="15"/>
  <c r="AC16" i="15"/>
  <c r="AB14" i="15"/>
  <c r="Y14" i="15"/>
  <c r="AD14" i="15"/>
  <c r="Z14" i="15"/>
  <c r="AE14" i="15"/>
  <c r="AA14" i="15"/>
  <c r="AF14" i="15"/>
  <c r="X14" i="15"/>
  <c r="AC14" i="15"/>
  <c r="Z21" i="15"/>
  <c r="AE21" i="15"/>
  <c r="X21" i="15"/>
  <c r="AC21" i="15"/>
  <c r="AA21" i="15"/>
  <c r="AF21" i="15"/>
  <c r="AB21" i="15"/>
  <c r="Y21" i="15"/>
  <c r="AD21" i="15"/>
  <c r="X13" i="15"/>
  <c r="AC13" i="15"/>
  <c r="AB13" i="15"/>
  <c r="Y13" i="15"/>
  <c r="AD13" i="15"/>
  <c r="Z13" i="15"/>
  <c r="AE13" i="15"/>
  <c r="AA13" i="15"/>
  <c r="AF13" i="15"/>
  <c r="Z20" i="15"/>
  <c r="AE20" i="15"/>
  <c r="Y20" i="15"/>
  <c r="AD20" i="15"/>
  <c r="AA20" i="15"/>
  <c r="AF20" i="15"/>
  <c r="AB20" i="15"/>
  <c r="X20" i="15"/>
  <c r="AC20" i="15"/>
  <c r="AE10" i="15"/>
  <c r="AE23" i="15"/>
  <c r="Z23" i="15"/>
  <c r="Y23" i="15"/>
  <c r="AD10" i="15"/>
  <c r="AD23" i="15"/>
  <c r="AB23" i="15"/>
  <c r="AA23" i="15"/>
  <c r="AF10" i="15"/>
  <c r="AF23" i="15"/>
  <c r="C11" i="5"/>
  <c r="R54" i="41"/>
  <c r="X23" i="15"/>
  <c r="AC10" i="15"/>
  <c r="AC23" i="15"/>
  <c r="AD65" i="41"/>
  <c r="G12" i="5"/>
  <c r="AD57" i="41"/>
  <c r="G11" i="5"/>
  <c r="E16" i="5"/>
  <c r="AA62" i="41"/>
  <c r="E15" i="5"/>
  <c r="C12" i="5"/>
  <c r="E12" i="5"/>
  <c r="AA66" i="41"/>
  <c r="E11" i="5"/>
  <c r="R58" i="41"/>
  <c r="R56" i="41"/>
  <c r="D11" i="5"/>
  <c r="D12" i="5"/>
  <c r="AA64" i="41"/>
  <c r="F11" i="5"/>
  <c r="AC54" i="41"/>
  <c r="AC62" i="41"/>
  <c r="F12" i="5"/>
</calcChain>
</file>

<file path=xl/sharedStrings.xml><?xml version="1.0" encoding="utf-8"?>
<sst xmlns="http://schemas.openxmlformats.org/spreadsheetml/2006/main" count="3606" uniqueCount="1523">
  <si>
    <t>２　　統　合　分　類</t>
    <rPh sb="3" eb="4">
      <t>オサム</t>
    </rPh>
    <rPh sb="5" eb="6">
      <t>ゴウ</t>
    </rPh>
    <rPh sb="7" eb="8">
      <t>ブン</t>
    </rPh>
    <rPh sb="9" eb="10">
      <t>タグイ</t>
    </rPh>
    <phoneticPr fontId="3"/>
  </si>
  <si>
    <t>分類コード</t>
    <rPh sb="0" eb="2">
      <t>ブンルイ</t>
    </rPh>
    <phoneticPr fontId="3"/>
  </si>
  <si>
    <t>部　門　名</t>
    <rPh sb="0" eb="1">
      <t>ブ</t>
    </rPh>
    <rPh sb="2" eb="3">
      <t>モン</t>
    </rPh>
    <rPh sb="4" eb="5">
      <t>メイ</t>
    </rPh>
    <phoneticPr fontId="3"/>
  </si>
  <si>
    <t>0111</t>
  </si>
  <si>
    <t>穀類</t>
  </si>
  <si>
    <t>001</t>
  </si>
  <si>
    <t>耕種農業</t>
  </si>
  <si>
    <t>012</t>
  </si>
  <si>
    <t>021</t>
  </si>
  <si>
    <t>0112</t>
  </si>
  <si>
    <t>いも類</t>
  </si>
  <si>
    <t>いも・豆類</t>
  </si>
  <si>
    <t>011</t>
  </si>
  <si>
    <t>0113</t>
  </si>
  <si>
    <t>野菜</t>
  </si>
  <si>
    <t>0114</t>
  </si>
  <si>
    <t>果実</t>
  </si>
  <si>
    <t>019</t>
  </si>
  <si>
    <t>0115</t>
  </si>
  <si>
    <t>砂糖原料作物</t>
  </si>
  <si>
    <t>その他の食用作物</t>
  </si>
  <si>
    <t>飲料用作物</t>
  </si>
  <si>
    <t>その他の食用耕種作物</t>
  </si>
  <si>
    <t>091</t>
  </si>
  <si>
    <t>092</t>
  </si>
  <si>
    <t>093</t>
  </si>
  <si>
    <t>0116</t>
  </si>
  <si>
    <t>飼料作物</t>
  </si>
  <si>
    <t>非食用作物</t>
  </si>
  <si>
    <t>種苗</t>
  </si>
  <si>
    <t>031</t>
  </si>
  <si>
    <t>花き・花木類</t>
  </si>
  <si>
    <t>その他の非食用耕種作物</t>
  </si>
  <si>
    <t>葉たばこ</t>
  </si>
  <si>
    <t>099</t>
  </si>
  <si>
    <t>0121</t>
  </si>
  <si>
    <t>酪農</t>
  </si>
  <si>
    <t>畜産</t>
  </si>
  <si>
    <t>その他の酪農生産物</t>
  </si>
  <si>
    <t>鶏卵</t>
  </si>
  <si>
    <t>肉鶏</t>
  </si>
  <si>
    <t>041</t>
  </si>
  <si>
    <t>豚</t>
  </si>
  <si>
    <t>051</t>
  </si>
  <si>
    <t>肉用牛</t>
  </si>
  <si>
    <t>その他の畜産</t>
  </si>
  <si>
    <t>0131</t>
  </si>
  <si>
    <t>獣医業</t>
  </si>
  <si>
    <t>農業サービス</t>
  </si>
  <si>
    <t>育林</t>
  </si>
  <si>
    <t>林業</t>
  </si>
  <si>
    <t>素材</t>
  </si>
  <si>
    <t>特用林産物</t>
  </si>
  <si>
    <t>海面漁業</t>
  </si>
  <si>
    <t>漁業</t>
  </si>
  <si>
    <t>海面養殖業</t>
  </si>
  <si>
    <t>内水面漁業・養殖業</t>
  </si>
  <si>
    <t>内水面漁業</t>
  </si>
  <si>
    <t>内水面養殖業</t>
  </si>
  <si>
    <t>0611</t>
  </si>
  <si>
    <t>鉄鉱石</t>
  </si>
  <si>
    <t>非鉄金属鉱物</t>
  </si>
  <si>
    <t>石灰石</t>
  </si>
  <si>
    <t>原油</t>
  </si>
  <si>
    <t>天然ガス</t>
  </si>
  <si>
    <t>1111</t>
  </si>
  <si>
    <t>013</t>
  </si>
  <si>
    <t>014</t>
  </si>
  <si>
    <t>015</t>
  </si>
  <si>
    <t>1112</t>
  </si>
  <si>
    <t>畜産食料品</t>
  </si>
  <si>
    <t>酪農品</t>
  </si>
  <si>
    <t>1113</t>
  </si>
  <si>
    <t>冷凍魚介類</t>
  </si>
  <si>
    <t>水産食料品</t>
  </si>
  <si>
    <t>塩・干・くん製品</t>
  </si>
  <si>
    <t>水産びん・かん詰</t>
  </si>
  <si>
    <t>ねり製品</t>
  </si>
  <si>
    <t>1114</t>
  </si>
  <si>
    <t>精穀</t>
  </si>
  <si>
    <t>製粉</t>
  </si>
  <si>
    <t>1115</t>
  </si>
  <si>
    <t>めん類</t>
  </si>
  <si>
    <t>パン類</t>
  </si>
  <si>
    <t>菓子類</t>
  </si>
  <si>
    <t>1116</t>
  </si>
  <si>
    <t>でん粉</t>
  </si>
  <si>
    <t>ぶどう糖・水あめ・異性化糖</t>
  </si>
  <si>
    <t>植物油脂</t>
  </si>
  <si>
    <t>加工油脂</t>
  </si>
  <si>
    <t>植物原油かす</t>
  </si>
  <si>
    <t>調味料</t>
  </si>
  <si>
    <t>1119</t>
  </si>
  <si>
    <t>冷凍調理食品</t>
  </si>
  <si>
    <t>その他の食料品</t>
  </si>
  <si>
    <t>レトルト食品</t>
  </si>
  <si>
    <t>そう菜・すし・弁当</t>
  </si>
  <si>
    <t>1121</t>
  </si>
  <si>
    <t>清酒</t>
  </si>
  <si>
    <t>その他の酒類</t>
  </si>
  <si>
    <t>1129</t>
  </si>
  <si>
    <t>茶・コーヒー</t>
  </si>
  <si>
    <t>その他の飲料</t>
  </si>
  <si>
    <t>清涼飲料</t>
  </si>
  <si>
    <t>製氷</t>
  </si>
  <si>
    <t>1131</t>
  </si>
  <si>
    <t>飼料</t>
  </si>
  <si>
    <t>1141</t>
  </si>
  <si>
    <t>たばこ</t>
  </si>
  <si>
    <t>1511</t>
  </si>
  <si>
    <t>繊維工業製品</t>
  </si>
  <si>
    <t>1512</t>
  </si>
  <si>
    <t>織物</t>
  </si>
  <si>
    <t>1513</t>
  </si>
  <si>
    <t>ニット生地</t>
  </si>
  <si>
    <t>1514</t>
  </si>
  <si>
    <t>染色整理</t>
  </si>
  <si>
    <t>1519</t>
  </si>
  <si>
    <t>じゅうたん・床敷物</t>
  </si>
  <si>
    <t>その他の繊維工業製品</t>
  </si>
  <si>
    <t>1521</t>
  </si>
  <si>
    <t>織物製衣服</t>
  </si>
  <si>
    <t>ニット製衣服</t>
  </si>
  <si>
    <t>1522</t>
  </si>
  <si>
    <t>その他の衣服・身の回り品</t>
  </si>
  <si>
    <t>1529</t>
  </si>
  <si>
    <t>寝具</t>
  </si>
  <si>
    <t>その他の繊維既製品</t>
  </si>
  <si>
    <t>1611</t>
  </si>
  <si>
    <t>製材</t>
  </si>
  <si>
    <t>木材チップ</t>
  </si>
  <si>
    <t>1619</t>
  </si>
  <si>
    <t>その他の木製品</t>
  </si>
  <si>
    <t>家具・装備品</t>
  </si>
  <si>
    <t>木製建具</t>
  </si>
  <si>
    <t>パルプ</t>
  </si>
  <si>
    <t>パルプ・紙・板紙・加工紙</t>
  </si>
  <si>
    <t>洋紙・和紙</t>
  </si>
  <si>
    <t>紙・板紙</t>
  </si>
  <si>
    <t>板紙</t>
  </si>
  <si>
    <t>段ボール</t>
  </si>
  <si>
    <t>塗工紙・建設用加工紙</t>
  </si>
  <si>
    <t>段ボール箱</t>
  </si>
  <si>
    <t>紙製容器</t>
  </si>
  <si>
    <t>紙加工品</t>
  </si>
  <si>
    <t>その他の紙製容器</t>
  </si>
  <si>
    <t>その他の紙加工品</t>
  </si>
  <si>
    <t>1911</t>
  </si>
  <si>
    <t>印刷・製版・製本</t>
  </si>
  <si>
    <t>2011</t>
  </si>
  <si>
    <t>化学肥料</t>
  </si>
  <si>
    <t>2021</t>
  </si>
  <si>
    <t>ソーダ工業製品</t>
  </si>
  <si>
    <t>2029</t>
  </si>
  <si>
    <t>無機顔料</t>
  </si>
  <si>
    <t>圧縮ガス・液化ガス</t>
  </si>
  <si>
    <t>塩</t>
  </si>
  <si>
    <t>原塩</t>
  </si>
  <si>
    <t>032</t>
  </si>
  <si>
    <t>その他の無機化学工業製品</t>
  </si>
  <si>
    <t>2031</t>
  </si>
  <si>
    <t>石油化学基礎製品</t>
  </si>
  <si>
    <t>石油化学系芳香族製品</t>
  </si>
  <si>
    <t>脂肪族中間物</t>
  </si>
  <si>
    <t>016</t>
  </si>
  <si>
    <t>合成ゴム</t>
  </si>
  <si>
    <t>メタン誘導品</t>
  </si>
  <si>
    <t>可塑剤</t>
  </si>
  <si>
    <t>その他の有機化学工業製品</t>
  </si>
  <si>
    <t>2041</t>
  </si>
  <si>
    <t>熱硬化性樹脂</t>
  </si>
  <si>
    <t>合成樹脂</t>
  </si>
  <si>
    <t>熱可塑性樹脂</t>
  </si>
  <si>
    <t>高機能性樹脂</t>
  </si>
  <si>
    <t>その他の合成樹脂</t>
  </si>
  <si>
    <t>2051</t>
  </si>
  <si>
    <t>化学繊維</t>
  </si>
  <si>
    <t>医薬品</t>
  </si>
  <si>
    <t>石けん・合成洗剤</t>
  </si>
  <si>
    <t>化粧品・歯磨</t>
  </si>
  <si>
    <t>塗料</t>
  </si>
  <si>
    <t>塗料・印刷インキ</t>
  </si>
  <si>
    <t>写真感光材料</t>
  </si>
  <si>
    <t>農薬</t>
  </si>
  <si>
    <t>ゼラチン・接着剤</t>
  </si>
  <si>
    <t>その他の化学最終製品</t>
  </si>
  <si>
    <t>触媒</t>
  </si>
  <si>
    <t>2111</t>
  </si>
  <si>
    <t>石油製品</t>
  </si>
  <si>
    <t>ジェット燃料油</t>
  </si>
  <si>
    <t>灯油</t>
  </si>
  <si>
    <t>軽油</t>
  </si>
  <si>
    <t>Ａ重油</t>
  </si>
  <si>
    <t>Ｂ重油・Ｃ重油</t>
  </si>
  <si>
    <t>017</t>
  </si>
  <si>
    <t>ナフサ</t>
  </si>
  <si>
    <t>018</t>
  </si>
  <si>
    <t>液化石油ガス</t>
  </si>
  <si>
    <t>その他の石油製品</t>
  </si>
  <si>
    <t>2121</t>
  </si>
  <si>
    <t>石炭製品</t>
  </si>
  <si>
    <t>コークス</t>
  </si>
  <si>
    <t>その他の石炭製品</t>
  </si>
  <si>
    <t>舗装材料</t>
  </si>
  <si>
    <t>2211</t>
  </si>
  <si>
    <t>プラスチック製品</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</si>
  <si>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</si>
  <si>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</si>
  <si>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</si>
  <si>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</si>
  <si>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</si>
  <si>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</si>
  <si>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</si>
  <si>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</si>
  <si>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タイヤ・チューブ</t>
  </si>
  <si>
    <t>ゴム製品</t>
  </si>
  <si>
    <t>その他のゴム製品</t>
  </si>
  <si>
    <t>革製履物</t>
  </si>
  <si>
    <t>2511</t>
  </si>
  <si>
    <t>板ガラス・安全ガラス</t>
  </si>
  <si>
    <t>ガラス・ガラス製品</t>
  </si>
  <si>
    <t>ガラス繊維・同製品</t>
  </si>
  <si>
    <t>その他のガラス製品</t>
  </si>
  <si>
    <t>ガラス製加工素材</t>
  </si>
  <si>
    <t>2521</t>
  </si>
  <si>
    <t>セメント</t>
  </si>
  <si>
    <t>セメント・セメント製品</t>
  </si>
  <si>
    <t>生コンクリート</t>
  </si>
  <si>
    <t>セメント製品</t>
  </si>
  <si>
    <t>2531</t>
  </si>
  <si>
    <t>陶磁器</t>
  </si>
  <si>
    <t>建設用陶磁器</t>
  </si>
  <si>
    <t>工業用陶磁器</t>
  </si>
  <si>
    <t>日用陶磁器</t>
  </si>
  <si>
    <t>2599</t>
  </si>
  <si>
    <t>耐火物</t>
  </si>
  <si>
    <t>その他の建設用土石製品</t>
  </si>
  <si>
    <t>研磨材</t>
  </si>
  <si>
    <t>その他の窯業・土石製品</t>
  </si>
  <si>
    <t>2611</t>
  </si>
  <si>
    <t>銑鉄</t>
  </si>
  <si>
    <t>銑鉄・粗鋼</t>
  </si>
  <si>
    <t>フェロアロイ</t>
  </si>
  <si>
    <t>2612</t>
  </si>
  <si>
    <t>2621</t>
  </si>
  <si>
    <t>熱間圧延鋼材</t>
  </si>
  <si>
    <t>鋼材</t>
  </si>
  <si>
    <t>2622</t>
  </si>
  <si>
    <t>鋼管</t>
  </si>
  <si>
    <t>2623</t>
  </si>
  <si>
    <t>冷間仕上鋼材</t>
  </si>
  <si>
    <t>冷延・めっき鋼材</t>
  </si>
  <si>
    <t>めっき鋼材</t>
  </si>
  <si>
    <t>2631</t>
  </si>
  <si>
    <t>鋳鍛鋼</t>
  </si>
  <si>
    <t>鋳鉄管</t>
  </si>
  <si>
    <t>鉄鋼シャースリット業</t>
  </si>
  <si>
    <t>その他の鉄鋼製品</t>
  </si>
  <si>
    <t>2711</t>
  </si>
  <si>
    <t>銅</t>
  </si>
  <si>
    <t>非鉄金属製錬・精製</t>
  </si>
  <si>
    <t>その他の非鉄金属地金</t>
  </si>
  <si>
    <t>2712</t>
  </si>
  <si>
    <t>2721</t>
  </si>
  <si>
    <t>電線・ケーブル</t>
  </si>
  <si>
    <t>非鉄金属加工製品</t>
  </si>
  <si>
    <t>光ファイバケーブル</t>
  </si>
  <si>
    <t>伸銅品</t>
  </si>
  <si>
    <t>その他の非鉄金属製品</t>
  </si>
  <si>
    <t>アルミ圧延製品</t>
  </si>
  <si>
    <t>非鉄金属素形材</t>
  </si>
  <si>
    <t>核燃料</t>
  </si>
  <si>
    <t>2811</t>
  </si>
  <si>
    <t>建設用金属製品</t>
  </si>
  <si>
    <t>2812</t>
  </si>
  <si>
    <t>建築用金属製品</t>
  </si>
  <si>
    <t>2891</t>
  </si>
  <si>
    <t>その他の金属製品</t>
  </si>
  <si>
    <t>2899</t>
  </si>
  <si>
    <t>033</t>
  </si>
  <si>
    <t>ボイラ</t>
  </si>
  <si>
    <t>タービン</t>
  </si>
  <si>
    <t>原動機</t>
  </si>
  <si>
    <t>運搬機械</t>
  </si>
  <si>
    <t>冷凍機・温湿調整装置</t>
  </si>
  <si>
    <t>機械工具</t>
  </si>
  <si>
    <t>化学機械</t>
  </si>
  <si>
    <t>金属工作機械</t>
  </si>
  <si>
    <t>金属加工機械</t>
  </si>
  <si>
    <t>繊維機械</t>
  </si>
  <si>
    <t>半導体製造装置</t>
  </si>
  <si>
    <t>金型</t>
  </si>
  <si>
    <t>ベアリング</t>
  </si>
  <si>
    <t>3111</t>
  </si>
  <si>
    <t>複写機</t>
  </si>
  <si>
    <t>事務用機械</t>
  </si>
  <si>
    <t>その他の事務用機械</t>
  </si>
  <si>
    <t>3112</t>
  </si>
  <si>
    <t>3211</t>
  </si>
  <si>
    <t>回転電気機械</t>
  </si>
  <si>
    <t>発電機器</t>
  </si>
  <si>
    <t>電動機</t>
  </si>
  <si>
    <t>変圧器・変成器</t>
  </si>
  <si>
    <t>電子応用装置</t>
  </si>
  <si>
    <t>電気計測器</t>
  </si>
  <si>
    <t>電球類</t>
  </si>
  <si>
    <t>電気照明器具</t>
  </si>
  <si>
    <t>電池</t>
  </si>
  <si>
    <t>その他の電気機械器具</t>
  </si>
  <si>
    <t>電気音響機器</t>
  </si>
  <si>
    <t>ラジオ・テレビ受信機</t>
  </si>
  <si>
    <t>有線電気通信機器</t>
  </si>
  <si>
    <t>その他の電気通信機器</t>
  </si>
  <si>
    <t>半導体素子</t>
  </si>
  <si>
    <t>集積回路</t>
  </si>
  <si>
    <t>乗用車</t>
  </si>
  <si>
    <t>トラック・バス・その他の自動車</t>
  </si>
  <si>
    <t>二輪自動車</t>
  </si>
  <si>
    <t>自動車部品</t>
  </si>
  <si>
    <t>鋼船</t>
  </si>
  <si>
    <t>船舶・同修理</t>
  </si>
  <si>
    <t>その他の船舶</t>
  </si>
  <si>
    <t>舶用内燃機関</t>
  </si>
  <si>
    <t>101</t>
  </si>
  <si>
    <t>船舶修理</t>
  </si>
  <si>
    <t>鉄道車両</t>
  </si>
  <si>
    <t>鉄道車両・同修理</t>
  </si>
  <si>
    <t>その他の輸送機械・同修理</t>
  </si>
  <si>
    <t>鉄道車両修理</t>
  </si>
  <si>
    <t>航空機</t>
  </si>
  <si>
    <t>航空機・同修理</t>
  </si>
  <si>
    <t>航空機修理</t>
  </si>
  <si>
    <t>自転車</t>
  </si>
  <si>
    <t>その他の輸送機械</t>
  </si>
  <si>
    <t>時計</t>
  </si>
  <si>
    <t>医療用機械器具</t>
  </si>
  <si>
    <t>3911</t>
  </si>
  <si>
    <t>運動用品</t>
  </si>
  <si>
    <t>3919</t>
  </si>
  <si>
    <t>楽器</t>
  </si>
  <si>
    <t>情報記録物</t>
  </si>
  <si>
    <t>筆記具・文具</t>
  </si>
  <si>
    <t>身辺細貨品</t>
  </si>
  <si>
    <t>畳・わら加工品</t>
  </si>
  <si>
    <t>061</t>
  </si>
  <si>
    <t>武器</t>
  </si>
  <si>
    <t>4111</t>
  </si>
  <si>
    <t>住宅建築</t>
  </si>
  <si>
    <t>建設　　　　　　　　</t>
  </si>
  <si>
    <t>4112</t>
  </si>
  <si>
    <t>非住宅建築</t>
  </si>
  <si>
    <t>4121</t>
  </si>
  <si>
    <t>建設補修</t>
  </si>
  <si>
    <t>4131</t>
  </si>
  <si>
    <t>道路関係公共事業</t>
  </si>
  <si>
    <t>公共事業</t>
  </si>
  <si>
    <t>河川・下水道・その他の公共事業</t>
  </si>
  <si>
    <t>農林関係公共事業</t>
  </si>
  <si>
    <t>その他の土木建設</t>
  </si>
  <si>
    <t>電力施設建設</t>
  </si>
  <si>
    <t>電気通信施設建設</t>
  </si>
  <si>
    <t>5111</t>
  </si>
  <si>
    <t>都市ガス</t>
  </si>
  <si>
    <t>ガス・熱供給</t>
  </si>
  <si>
    <t>熱供給業</t>
  </si>
  <si>
    <t>上水道・簡易水道</t>
  </si>
  <si>
    <t>水道</t>
  </si>
  <si>
    <t>工業用水</t>
  </si>
  <si>
    <t>廃棄物処理</t>
  </si>
  <si>
    <t>6111</t>
  </si>
  <si>
    <t>卸売</t>
  </si>
  <si>
    <t>商業　　　　　　　　</t>
  </si>
  <si>
    <t>6112</t>
  </si>
  <si>
    <t>小売</t>
  </si>
  <si>
    <t>金融</t>
  </si>
  <si>
    <t>金融・保険　　　　　</t>
  </si>
  <si>
    <t>生命保険</t>
  </si>
  <si>
    <t>保険</t>
  </si>
  <si>
    <t>損害保険</t>
  </si>
  <si>
    <t>6411</t>
  </si>
  <si>
    <t>不動産仲介・管理業</t>
  </si>
  <si>
    <t>不動産仲介及び賃貸</t>
  </si>
  <si>
    <t>不動産　　　　　　　</t>
  </si>
  <si>
    <t>不動産賃貸業</t>
  </si>
  <si>
    <t>6421</t>
  </si>
  <si>
    <t>住宅賃貸料</t>
  </si>
  <si>
    <t>鉄道旅客輸送</t>
  </si>
  <si>
    <t>鉄道輸送</t>
  </si>
  <si>
    <t>鉄道貨物輸送</t>
  </si>
  <si>
    <t>バス</t>
  </si>
  <si>
    <t>道路旅客輸送</t>
  </si>
  <si>
    <t>ハイヤー・タクシー</t>
  </si>
  <si>
    <t>外洋輸送</t>
  </si>
  <si>
    <t>水運</t>
  </si>
  <si>
    <t>沿海・内水面輸送</t>
  </si>
  <si>
    <t>沿海・内水面旅客輸送</t>
  </si>
  <si>
    <t>沿海・内水面貨物輸送</t>
  </si>
  <si>
    <t>港湾運送</t>
  </si>
  <si>
    <t>航空輸送</t>
  </si>
  <si>
    <t>国際航空輸送</t>
  </si>
  <si>
    <t>航空機使用事業</t>
  </si>
  <si>
    <t>倉庫</t>
  </si>
  <si>
    <t>こん包</t>
  </si>
  <si>
    <t>道路輸送施設提供</t>
  </si>
  <si>
    <t>公共放送</t>
  </si>
  <si>
    <t>放送</t>
  </si>
  <si>
    <t>民間放送</t>
  </si>
  <si>
    <t>有線放送</t>
  </si>
  <si>
    <t>情報サービス</t>
  </si>
  <si>
    <t>ソフトウェア業</t>
  </si>
  <si>
    <t>情報処理・提供サービス</t>
  </si>
  <si>
    <t>公務　　　　　　　　</t>
  </si>
  <si>
    <t>学校教育</t>
  </si>
  <si>
    <t>教育</t>
  </si>
  <si>
    <t>学術研究機関</t>
  </si>
  <si>
    <t>企業内研究開発</t>
  </si>
  <si>
    <t>広告</t>
  </si>
  <si>
    <t>テレビ・ラジオ広告</t>
  </si>
  <si>
    <t>新聞・雑誌・その他の広告</t>
  </si>
  <si>
    <t>物品賃貸サービス</t>
  </si>
  <si>
    <t>建設機械器具賃貸業</t>
  </si>
  <si>
    <t>電子計算機・同関連機器賃貸業</t>
  </si>
  <si>
    <t>スポーツ・娯楽用品・その他の物品賃貸業</t>
  </si>
  <si>
    <t>貸自動車業</t>
  </si>
  <si>
    <t>機械修理</t>
  </si>
  <si>
    <t>建物サービス</t>
  </si>
  <si>
    <t>その他の対事業所サービス</t>
  </si>
  <si>
    <t>土木建築サービス</t>
  </si>
  <si>
    <t>労働者派遣サービス</t>
  </si>
  <si>
    <t>映画館</t>
  </si>
  <si>
    <t>競輪・競馬等の競走場・競技団</t>
  </si>
  <si>
    <t>スポーツ施設提供業・公園・遊園地</t>
  </si>
  <si>
    <t>理容業</t>
  </si>
  <si>
    <t>美容業</t>
  </si>
  <si>
    <t>浴場業</t>
  </si>
  <si>
    <t>写真業</t>
  </si>
  <si>
    <t>その他の対個人サービス</t>
  </si>
  <si>
    <t>冠婚葬祭業</t>
  </si>
  <si>
    <t>事務用品</t>
  </si>
  <si>
    <t>00</t>
  </si>
  <si>
    <t>000</t>
  </si>
  <si>
    <t>内生部門計　　</t>
  </si>
  <si>
    <t>商業マージン率</t>
    <rPh sb="0" eb="2">
      <t>ショウギョウ</t>
    </rPh>
    <rPh sb="6" eb="7">
      <t>リツ</t>
    </rPh>
    <phoneticPr fontId="3"/>
  </si>
  <si>
    <t>運賃マージン率</t>
    <rPh sb="0" eb="2">
      <t>ウンチン</t>
    </rPh>
    <rPh sb="6" eb="7">
      <t>リツ</t>
    </rPh>
    <phoneticPr fontId="3"/>
  </si>
  <si>
    <t>運賃マージン</t>
    <rPh sb="0" eb="2">
      <t>ウンチン</t>
    </rPh>
    <phoneticPr fontId="3"/>
  </si>
  <si>
    <t>マージン計</t>
    <rPh sb="4" eb="5">
      <t>ケイ</t>
    </rPh>
    <phoneticPr fontId="3"/>
  </si>
  <si>
    <t>01</t>
  </si>
  <si>
    <t>02</t>
  </si>
  <si>
    <t>03</t>
  </si>
  <si>
    <t>04</t>
  </si>
  <si>
    <t>05</t>
  </si>
  <si>
    <t>06</t>
  </si>
  <si>
    <t>09</t>
  </si>
  <si>
    <t>10</t>
  </si>
  <si>
    <t>11</t>
  </si>
  <si>
    <t>鉱業</t>
  </si>
  <si>
    <t>食料品</t>
  </si>
  <si>
    <t>パルプ・紙・木製品</t>
  </si>
  <si>
    <t>その他の製造工業製品</t>
  </si>
  <si>
    <t>商業</t>
  </si>
  <si>
    <t>金融・保険</t>
  </si>
  <si>
    <t>公務</t>
  </si>
  <si>
    <t>分類不明</t>
  </si>
  <si>
    <t>シート名</t>
    <rPh sb="3" eb="4">
      <t>メイ</t>
    </rPh>
    <phoneticPr fontId="3"/>
  </si>
  <si>
    <t>説明</t>
    <rPh sb="0" eb="2">
      <t>セツメイ</t>
    </rPh>
    <phoneticPr fontId="3"/>
  </si>
  <si>
    <t>最終需要計</t>
  </si>
  <si>
    <t>需要合計</t>
  </si>
  <si>
    <t>雇用者所得</t>
  </si>
  <si>
    <t>営業余剰</t>
  </si>
  <si>
    <t>資本減耗引当</t>
  </si>
  <si>
    <t>（控除）経常補助金</t>
  </si>
  <si>
    <t>粗付加価値部門計</t>
  </si>
  <si>
    <t>内生部門計</t>
  </si>
  <si>
    <t>合計</t>
    <rPh sb="0" eb="2">
      <t>ゴウケイ</t>
    </rPh>
    <phoneticPr fontId="3"/>
  </si>
  <si>
    <t>生産誘発額</t>
    <rPh sb="0" eb="2">
      <t>セイサン</t>
    </rPh>
    <rPh sb="2" eb="4">
      <t>ユウハツ</t>
    </rPh>
    <rPh sb="4" eb="5">
      <t>ガク</t>
    </rPh>
    <phoneticPr fontId="3"/>
  </si>
  <si>
    <t>粗付加価値誘発額</t>
    <rPh sb="0" eb="1">
      <t>ソ</t>
    </rPh>
    <rPh sb="1" eb="3">
      <t>フカ</t>
    </rPh>
    <rPh sb="3" eb="5">
      <t>カチ</t>
    </rPh>
    <rPh sb="5" eb="7">
      <t>ユウハツ</t>
    </rPh>
    <rPh sb="7" eb="8">
      <t>ガク</t>
    </rPh>
    <phoneticPr fontId="3"/>
  </si>
  <si>
    <t>雇用者所得率</t>
    <rPh sb="0" eb="3">
      <t>コヨウシャ</t>
    </rPh>
    <rPh sb="3" eb="5">
      <t>ショトク</t>
    </rPh>
    <rPh sb="5" eb="6">
      <t>リツ</t>
    </rPh>
    <phoneticPr fontId="3"/>
  </si>
  <si>
    <t>粗付加価値率</t>
    <rPh sb="0" eb="1">
      <t>ソ</t>
    </rPh>
    <rPh sb="1" eb="3">
      <t>フカ</t>
    </rPh>
    <rPh sb="3" eb="5">
      <t>カチ</t>
    </rPh>
    <rPh sb="5" eb="6">
      <t>リツ</t>
    </rPh>
    <phoneticPr fontId="3"/>
  </si>
  <si>
    <t>直接効果</t>
    <rPh sb="0" eb="2">
      <t>チョクセツ</t>
    </rPh>
    <rPh sb="2" eb="4">
      <t>コウカ</t>
    </rPh>
    <phoneticPr fontId="3"/>
  </si>
  <si>
    <t>県内需要合計</t>
    <rPh sb="0" eb="2">
      <t>ケンナイ</t>
    </rPh>
    <rPh sb="2" eb="4">
      <t>ジュヨウ</t>
    </rPh>
    <rPh sb="4" eb="6">
      <t>ゴウケイ</t>
    </rPh>
    <phoneticPr fontId="3"/>
  </si>
  <si>
    <t>移輸入</t>
    <rPh sb="0" eb="1">
      <t>イ</t>
    </rPh>
    <rPh sb="1" eb="3">
      <t>ユニュウ</t>
    </rPh>
    <phoneticPr fontId="3"/>
  </si>
  <si>
    <t>移輸入係数</t>
    <rPh sb="0" eb="1">
      <t>イ</t>
    </rPh>
    <rPh sb="1" eb="3">
      <t>ユニュウ</t>
    </rPh>
    <rPh sb="3" eb="5">
      <t>ケイスウ</t>
    </rPh>
    <phoneticPr fontId="3"/>
  </si>
  <si>
    <t>粗付加価値額</t>
    <rPh sb="0" eb="1">
      <t>ソ</t>
    </rPh>
    <rPh sb="1" eb="3">
      <t>フカ</t>
    </rPh>
    <rPh sb="3" eb="5">
      <t>カチ</t>
    </rPh>
    <rPh sb="5" eb="6">
      <t>ガク</t>
    </rPh>
    <phoneticPr fontId="3"/>
  </si>
  <si>
    <t>雇用者所得額</t>
    <rPh sb="0" eb="3">
      <t>コヨウシャ</t>
    </rPh>
    <rPh sb="3" eb="5">
      <t>ショトク</t>
    </rPh>
    <rPh sb="5" eb="6">
      <t>ガク</t>
    </rPh>
    <phoneticPr fontId="3"/>
  </si>
  <si>
    <t>生産者価格</t>
    <rPh sb="0" eb="3">
      <t>セイサンシャ</t>
    </rPh>
    <rPh sb="3" eb="5">
      <t>カカク</t>
    </rPh>
    <phoneticPr fontId="3"/>
  </si>
  <si>
    <t>購入者価格</t>
    <rPh sb="0" eb="3">
      <t>コウニュウシャ</t>
    </rPh>
    <rPh sb="3" eb="5">
      <t>カカク</t>
    </rPh>
    <phoneticPr fontId="3"/>
  </si>
  <si>
    <t>県内自給率</t>
    <rPh sb="0" eb="2">
      <t>ケンナイ</t>
    </rPh>
    <rPh sb="2" eb="5">
      <t>ジキュウリツ</t>
    </rPh>
    <phoneticPr fontId="3"/>
  </si>
  <si>
    <t>直　接　効　果</t>
    <rPh sb="0" eb="1">
      <t>チョク</t>
    </rPh>
    <rPh sb="2" eb="3">
      <t>セツ</t>
    </rPh>
    <rPh sb="4" eb="5">
      <t>コウ</t>
    </rPh>
    <rPh sb="6" eb="7">
      <t>カ</t>
    </rPh>
    <phoneticPr fontId="2"/>
  </si>
  <si>
    <t>雇用者所得誘発額</t>
    <phoneticPr fontId="3"/>
  </si>
  <si>
    <t>A</t>
    <phoneticPr fontId="3"/>
  </si>
  <si>
    <t>B</t>
    <phoneticPr fontId="3"/>
  </si>
  <si>
    <t>第１次波及効果</t>
    <rPh sb="0" eb="1">
      <t>ダイ</t>
    </rPh>
    <rPh sb="2" eb="3">
      <t>ジ</t>
    </rPh>
    <rPh sb="3" eb="5">
      <t>ハキュウ</t>
    </rPh>
    <rPh sb="5" eb="7">
      <t>コウカ</t>
    </rPh>
    <phoneticPr fontId="3"/>
  </si>
  <si>
    <t>雇用者所得誘発額</t>
    <rPh sb="0" eb="3">
      <t>コヨウシャ</t>
    </rPh>
    <rPh sb="3" eb="5">
      <t>ショトク</t>
    </rPh>
    <rPh sb="5" eb="7">
      <t>ユウハツ</t>
    </rPh>
    <rPh sb="7" eb="8">
      <t>ガク</t>
    </rPh>
    <phoneticPr fontId="3"/>
  </si>
  <si>
    <t>第２次波及効果</t>
    <rPh sb="0" eb="1">
      <t>ダイ</t>
    </rPh>
    <rPh sb="2" eb="3">
      <t>ジ</t>
    </rPh>
    <rPh sb="3" eb="5">
      <t>ハキュウ</t>
    </rPh>
    <rPh sb="5" eb="7">
      <t>コウカ</t>
    </rPh>
    <phoneticPr fontId="3"/>
  </si>
  <si>
    <t>総合効果</t>
    <rPh sb="0" eb="2">
      <t>ソウゴウ</t>
    </rPh>
    <rPh sb="2" eb="4">
      <t>コウカ</t>
    </rPh>
    <phoneticPr fontId="3"/>
  </si>
  <si>
    <t>家計外消費支出（行）</t>
  </si>
  <si>
    <t>在庫純増</t>
  </si>
  <si>
    <t>民間消費支出</t>
  </si>
  <si>
    <t>非鉄金属屑</t>
  </si>
  <si>
    <t>古紙</t>
  </si>
  <si>
    <t>粗付加価値誘発額</t>
    <phoneticPr fontId="3"/>
  </si>
  <si>
    <t>(直接＋第１次＋第２次)</t>
    <rPh sb="1" eb="3">
      <t>チョクセツ</t>
    </rPh>
    <rPh sb="4" eb="5">
      <t>ダイ</t>
    </rPh>
    <rPh sb="6" eb="7">
      <t>ジ</t>
    </rPh>
    <rPh sb="8" eb="9">
      <t>ダイ</t>
    </rPh>
    <rPh sb="10" eb="11">
      <t>ジ</t>
    </rPh>
    <phoneticPr fontId="3"/>
  </si>
  <si>
    <t>Ｆ</t>
    <phoneticPr fontId="3"/>
  </si>
  <si>
    <t>Ｈ</t>
    <phoneticPr fontId="3"/>
  </si>
  <si>
    <t>民間消費支出</t>
    <rPh sb="0" eb="2">
      <t>ミンカン</t>
    </rPh>
    <rPh sb="2" eb="4">
      <t>ショウヒ</t>
    </rPh>
    <rPh sb="4" eb="6">
      <t>シシュツ</t>
    </rPh>
    <phoneticPr fontId="3"/>
  </si>
  <si>
    <t>民間消費支出構成比</t>
    <rPh sb="0" eb="2">
      <t>ミンカン</t>
    </rPh>
    <rPh sb="2" eb="4">
      <t>ショウヒ</t>
    </rPh>
    <rPh sb="4" eb="6">
      <t>シシュツ</t>
    </rPh>
    <rPh sb="6" eb="9">
      <t>コウセイヒ</t>
    </rPh>
    <phoneticPr fontId="3"/>
  </si>
  <si>
    <t>　一方、生産者価格とは、個々の取引に流通経費が含まれないものであり、生産者から見た金額となります。</t>
    <rPh sb="1" eb="3">
      <t>イッポウ</t>
    </rPh>
    <rPh sb="4" eb="7">
      <t>セイサンシャ</t>
    </rPh>
    <rPh sb="7" eb="9">
      <t>カカク</t>
    </rPh>
    <rPh sb="12" eb="14">
      <t>ココ</t>
    </rPh>
    <rPh sb="15" eb="17">
      <t>トリヒキ</t>
    </rPh>
    <rPh sb="18" eb="20">
      <t>リュウツウ</t>
    </rPh>
    <rPh sb="20" eb="22">
      <t>ケイヒ</t>
    </rPh>
    <rPh sb="23" eb="24">
      <t>フク</t>
    </rPh>
    <rPh sb="34" eb="37">
      <t>セイサンシャ</t>
    </rPh>
    <rPh sb="39" eb="40">
      <t>ミ</t>
    </rPh>
    <rPh sb="41" eb="43">
      <t>キンガク</t>
    </rPh>
    <phoneticPr fontId="3"/>
  </si>
  <si>
    <t>　例えば、消費者・観光客へのアンケートにより把握した商品の購入金額が挙げられます。</t>
    <rPh sb="1" eb="2">
      <t>タト</t>
    </rPh>
    <rPh sb="34" eb="35">
      <t>ア</t>
    </rPh>
    <phoneticPr fontId="3"/>
  </si>
  <si>
    <t>　例えば、新規進出した工場の生産計画が挙げられます。</t>
    <rPh sb="1" eb="2">
      <t>タト</t>
    </rPh>
    <rPh sb="5" eb="7">
      <t>シンキ</t>
    </rPh>
    <rPh sb="7" eb="9">
      <t>シンシュツ</t>
    </rPh>
    <rPh sb="11" eb="13">
      <t>コウジョウ</t>
    </rPh>
    <rPh sb="14" eb="16">
      <t>セイサン</t>
    </rPh>
    <rPh sb="16" eb="18">
      <t>ケイカク</t>
    </rPh>
    <rPh sb="19" eb="20">
      <t>ア</t>
    </rPh>
    <phoneticPr fontId="3"/>
  </si>
  <si>
    <t>県内自給率（％）</t>
    <phoneticPr fontId="3"/>
  </si>
  <si>
    <t>・初期入力されている県内自給率は、産業連関表により計算されたものであり、自由に設定することができます。</t>
    <rPh sb="1" eb="3">
      <t>ショキ</t>
    </rPh>
    <rPh sb="3" eb="5">
      <t>ニュウリョク</t>
    </rPh>
    <rPh sb="17" eb="19">
      <t>サンギョウ</t>
    </rPh>
    <rPh sb="36" eb="38">
      <t>ジユウ</t>
    </rPh>
    <rPh sb="39" eb="41">
      <t>セッテイ</t>
    </rPh>
    <phoneticPr fontId="3"/>
  </si>
  <si>
    <t>平均消費性向</t>
    <rPh sb="0" eb="2">
      <t>ヘイキン</t>
    </rPh>
    <rPh sb="2" eb="4">
      <t>ショウヒ</t>
    </rPh>
    <rPh sb="4" eb="6">
      <t>セイコウ</t>
    </rPh>
    <phoneticPr fontId="3"/>
  </si>
  <si>
    <t>金沢市</t>
    <phoneticPr fontId="3"/>
  </si>
  <si>
    <t>全国（参考）</t>
    <rPh sb="0" eb="2">
      <t>ゼンコク</t>
    </rPh>
    <rPh sb="3" eb="5">
      <t>サンコウ</t>
    </rPh>
    <phoneticPr fontId="10"/>
  </si>
  <si>
    <t>商業マージン</t>
    <rPh sb="0" eb="2">
      <t>ショウギョウ</t>
    </rPh>
    <phoneticPr fontId="3"/>
  </si>
  <si>
    <t>第１次波及効果</t>
    <rPh sb="0" eb="1">
      <t>ダイ</t>
    </rPh>
    <rPh sb="2" eb="3">
      <t>ジ</t>
    </rPh>
    <phoneticPr fontId="2"/>
  </si>
  <si>
    <t>第２次波及効果</t>
  </si>
  <si>
    <t>概要</t>
    <rPh sb="0" eb="2">
      <t>ガイヨウ</t>
    </rPh>
    <phoneticPr fontId="3"/>
  </si>
  <si>
    <t>入力</t>
    <rPh sb="0" eb="2">
      <t>ニュウリョク</t>
    </rPh>
    <phoneticPr fontId="3"/>
  </si>
  <si>
    <t>結果</t>
    <rPh sb="0" eb="2">
      <t>ケッカ</t>
    </rPh>
    <phoneticPr fontId="3"/>
  </si>
  <si>
    <t>総合波及効果</t>
    <rPh sb="0" eb="2">
      <t>ソウゴウ</t>
    </rPh>
    <rPh sb="2" eb="4">
      <t>ハキュウ</t>
    </rPh>
    <rPh sb="4" eb="6">
      <t>コウカ</t>
    </rPh>
    <phoneticPr fontId="2"/>
  </si>
  <si>
    <t>結果（詳細）</t>
    <rPh sb="0" eb="2">
      <t>ケッカ</t>
    </rPh>
    <rPh sb="3" eb="5">
      <t>ショウサイ</t>
    </rPh>
    <phoneticPr fontId="3"/>
  </si>
  <si>
    <t>分析結果の詳細</t>
    <rPh sb="0" eb="2">
      <t>ブンセキ</t>
    </rPh>
    <rPh sb="2" eb="4">
      <t>ケッカ</t>
    </rPh>
    <rPh sb="5" eb="7">
      <t>ショウサイ</t>
    </rPh>
    <phoneticPr fontId="3"/>
  </si>
  <si>
    <t>結果（グラフ）</t>
    <rPh sb="0" eb="2">
      <t>ケッカ</t>
    </rPh>
    <phoneticPr fontId="3"/>
  </si>
  <si>
    <t>分析結果のグラフ</t>
    <rPh sb="0" eb="2">
      <t>ブンセキ</t>
    </rPh>
    <rPh sb="2" eb="4">
      <t>ケッカ</t>
    </rPh>
    <phoneticPr fontId="3"/>
  </si>
  <si>
    <t>各種係数</t>
    <rPh sb="0" eb="2">
      <t>カクシュ</t>
    </rPh>
    <rPh sb="2" eb="4">
      <t>ケイスウ</t>
    </rPh>
    <phoneticPr fontId="3"/>
  </si>
  <si>
    <t>分析に必要な係数</t>
    <rPh sb="0" eb="2">
      <t>ブンセキ</t>
    </rPh>
    <rPh sb="3" eb="5">
      <t>ヒツヨウ</t>
    </rPh>
    <rPh sb="6" eb="8">
      <t>ケイスウ</t>
    </rPh>
    <phoneticPr fontId="3"/>
  </si>
  <si>
    <t>生産者価格評価表</t>
    <rPh sb="0" eb="3">
      <t>セイサンシャ</t>
    </rPh>
    <rPh sb="3" eb="5">
      <t>カカク</t>
    </rPh>
    <rPh sb="5" eb="7">
      <t>ヒョウカ</t>
    </rPh>
    <rPh sb="7" eb="8">
      <t>ヒョウ</t>
    </rPh>
    <phoneticPr fontId="3"/>
  </si>
  <si>
    <t>投入係数表_A</t>
    <phoneticPr fontId="3"/>
  </si>
  <si>
    <t>部門分類表</t>
    <rPh sb="0" eb="2">
      <t>ブモン</t>
    </rPh>
    <rPh sb="2" eb="4">
      <t>ブンルイ</t>
    </rPh>
    <rPh sb="4" eb="5">
      <t>ヒョウ</t>
    </rPh>
    <phoneticPr fontId="3"/>
  </si>
  <si>
    <t>雇用者所得合計</t>
    <rPh sb="0" eb="3">
      <t>コヨウシャ</t>
    </rPh>
    <rPh sb="3" eb="5">
      <t>ショトク</t>
    </rPh>
    <rPh sb="5" eb="7">
      <t>ゴウケイ</t>
    </rPh>
    <phoneticPr fontId="3"/>
  </si>
  <si>
    <t>購入者価格で把握した最終需要額を生産者価格に転換する必要があります。</t>
    <rPh sb="0" eb="3">
      <t>コウニュウシャ</t>
    </rPh>
    <rPh sb="3" eb="5">
      <t>カカク</t>
    </rPh>
    <rPh sb="6" eb="8">
      <t>ハアク</t>
    </rPh>
    <rPh sb="10" eb="11">
      <t>サイ</t>
    </rPh>
    <rPh sb="14" eb="15">
      <t>ガク</t>
    </rPh>
    <phoneticPr fontId="3"/>
  </si>
  <si>
    <t>３　粗付加価値誘発額(直接＋第１次＋第２次)</t>
    <rPh sb="2" eb="3">
      <t>ソ</t>
    </rPh>
    <rPh sb="3" eb="5">
      <t>フカ</t>
    </rPh>
    <rPh sb="5" eb="7">
      <t>カチ</t>
    </rPh>
    <rPh sb="7" eb="9">
      <t>ユウハツ</t>
    </rPh>
    <rPh sb="9" eb="10">
      <t>ガク</t>
    </rPh>
    <phoneticPr fontId="3"/>
  </si>
  <si>
    <t>４　雇用者所得誘発額(直接＋第１次＋第２次)</t>
    <rPh sb="2" eb="5">
      <t>コヨウシャ</t>
    </rPh>
    <rPh sb="5" eb="7">
      <t>ショトク</t>
    </rPh>
    <rPh sb="7" eb="9">
      <t>ユウハツ</t>
    </rPh>
    <rPh sb="9" eb="10">
      <t>ガク</t>
    </rPh>
    <phoneticPr fontId="3"/>
  </si>
  <si>
    <t>波及効果フローチャート</t>
    <rPh sb="0" eb="2">
      <t>ハキュウ</t>
    </rPh>
    <rPh sb="2" eb="4">
      <t>コウカ</t>
    </rPh>
    <phoneticPr fontId="3"/>
  </si>
  <si>
    <t>最終需要額を入力</t>
    <rPh sb="0" eb="2">
      <t>サイシュウ</t>
    </rPh>
    <rPh sb="2" eb="4">
      <t>ジュヨウ</t>
    </rPh>
    <rPh sb="4" eb="5">
      <t>ガク</t>
    </rPh>
    <rPh sb="6" eb="8">
      <t>ニュウリョク</t>
    </rPh>
    <phoneticPr fontId="3"/>
  </si>
  <si>
    <t>分析結果のまとめ</t>
    <rPh sb="0" eb="2">
      <t>ブンセキ</t>
    </rPh>
    <rPh sb="2" eb="4">
      <t>ケッカ</t>
    </rPh>
    <phoneticPr fontId="3"/>
  </si>
  <si>
    <t>波及効果の流れ</t>
    <rPh sb="0" eb="2">
      <t>ハキュウ</t>
    </rPh>
    <rPh sb="2" eb="4">
      <t>コウカ</t>
    </rPh>
    <rPh sb="5" eb="6">
      <t>ナガ</t>
    </rPh>
    <phoneticPr fontId="3"/>
  </si>
  <si>
    <t>　「入力」シートに入力</t>
    <rPh sb="2" eb="4">
      <t>ニュウリョク</t>
    </rPh>
    <rPh sb="9" eb="11">
      <t>ニュウリョク</t>
    </rPh>
    <phoneticPr fontId="3"/>
  </si>
  <si>
    <t>経済波及効果の詳細結果</t>
    <rPh sb="9" eb="11">
      <t>ケッカ</t>
    </rPh>
    <phoneticPr fontId="3"/>
  </si>
  <si>
    <t>最終需要額</t>
    <rPh sb="0" eb="2">
      <t>サイシュウ</t>
    </rPh>
    <rPh sb="2" eb="4">
      <t>ジュヨウ</t>
    </rPh>
    <rPh sb="4" eb="5">
      <t>ガク</t>
    </rPh>
    <phoneticPr fontId="3"/>
  </si>
  <si>
    <t>使用方法について</t>
    <rPh sb="0" eb="2">
      <t>シヨウ</t>
    </rPh>
    <rPh sb="2" eb="4">
      <t>ホウホウ</t>
    </rPh>
    <phoneticPr fontId="3"/>
  </si>
  <si>
    <t>内を設定してください。</t>
    <rPh sb="0" eb="1">
      <t>ナイ</t>
    </rPh>
    <rPh sb="2" eb="4">
      <t>セッテイ</t>
    </rPh>
    <phoneticPr fontId="3"/>
  </si>
  <si>
    <t>　産業連関表は生産者価格を基にして計数表を作成しているため、購入者価格を用いて分析を行う場合は、</t>
    <rPh sb="1" eb="3">
      <t>サンギョウ</t>
    </rPh>
    <rPh sb="3" eb="5">
      <t>レンカン</t>
    </rPh>
    <rPh sb="5" eb="6">
      <t>ヒョウ</t>
    </rPh>
    <rPh sb="7" eb="10">
      <t>セイサンシャ</t>
    </rPh>
    <rPh sb="10" eb="12">
      <t>カカク</t>
    </rPh>
    <rPh sb="13" eb="14">
      <t>モト</t>
    </rPh>
    <rPh sb="17" eb="19">
      <t>ケイスウ</t>
    </rPh>
    <rPh sb="19" eb="20">
      <t>ヒョウ</t>
    </rPh>
    <rPh sb="21" eb="23">
      <t>サクセイ</t>
    </rPh>
    <rPh sb="30" eb="33">
      <t>コウニュウシャ</t>
    </rPh>
    <rPh sb="33" eb="35">
      <t>カカク</t>
    </rPh>
    <rPh sb="36" eb="37">
      <t>モチ</t>
    </rPh>
    <rPh sb="39" eb="41">
      <t>ブンセキ</t>
    </rPh>
    <rPh sb="42" eb="43">
      <t>オコナ</t>
    </rPh>
    <rPh sb="44" eb="46">
      <t>バアイ</t>
    </rPh>
    <phoneticPr fontId="3"/>
  </si>
  <si>
    <t>　このツールでは、購入者価格で把握した最終需要欄に金額を入力すると、自動的に生産者価格に転換されます。</t>
    <rPh sb="23" eb="24">
      <t>ラン</t>
    </rPh>
    <rPh sb="25" eb="27">
      <t>キンガク</t>
    </rPh>
    <rPh sb="28" eb="30">
      <t>ニュウリョク</t>
    </rPh>
    <rPh sb="34" eb="37">
      <t>ジドウテキ</t>
    </rPh>
    <rPh sb="38" eb="40">
      <t>セイサン</t>
    </rPh>
    <phoneticPr fontId="3"/>
  </si>
  <si>
    <t>　当ツールでは、均衡産出高モデルによる分析を行っていますが、以下のことに留意してください。</t>
    <rPh sb="1" eb="2">
      <t>トウ</t>
    </rPh>
    <rPh sb="22" eb="23">
      <t>オコナ</t>
    </rPh>
    <rPh sb="30" eb="32">
      <t>イカ</t>
    </rPh>
    <phoneticPr fontId="10"/>
  </si>
  <si>
    <t>・生産者価格または購入者価格における最終需要額を入力してください。</t>
    <rPh sb="24" eb="26">
      <t>ニュウリョク</t>
    </rPh>
    <phoneticPr fontId="3"/>
  </si>
  <si>
    <t xml:space="preserve"> 最    終    需    要    額</t>
    <rPh sb="1" eb="2">
      <t>サイ</t>
    </rPh>
    <rPh sb="6" eb="7">
      <t>シュウ</t>
    </rPh>
    <rPh sb="11" eb="12">
      <t>ジュ</t>
    </rPh>
    <rPh sb="16" eb="17">
      <t>ヨウ</t>
    </rPh>
    <rPh sb="21" eb="22">
      <t>ガク</t>
    </rPh>
    <phoneticPr fontId="3"/>
  </si>
  <si>
    <t>Ｇ＝Ｃ×Ｆ</t>
    <phoneticPr fontId="3"/>
  </si>
  <si>
    <t>Ｉ＝Ｃ×Ｈ</t>
    <phoneticPr fontId="3"/>
  </si>
  <si>
    <t>生産誘発額</t>
    <phoneticPr fontId="3"/>
  </si>
  <si>
    <t>１　生産誘発額(直接＋第１次＋第２次)</t>
    <phoneticPr fontId="3"/>
  </si>
  <si>
    <t>２　生産誘発額(第１次＋第２次)</t>
    <phoneticPr fontId="3"/>
  </si>
  <si>
    <t>合　　計</t>
    <rPh sb="0" eb="1">
      <t>ゴウ</t>
    </rPh>
    <rPh sb="3" eb="4">
      <t>ケイ</t>
    </rPh>
    <phoneticPr fontId="3"/>
  </si>
  <si>
    <t>中間投入額</t>
    <rPh sb="0" eb="2">
      <t>チュウカン</t>
    </rPh>
    <rPh sb="2" eb="4">
      <t>トウニュウ</t>
    </rPh>
    <rPh sb="4" eb="5">
      <t>ガク</t>
    </rPh>
    <phoneticPr fontId="3"/>
  </si>
  <si>
    <t>D</t>
    <phoneticPr fontId="3"/>
  </si>
  <si>
    <t>E＝B×D</t>
    <phoneticPr fontId="3"/>
  </si>
  <si>
    <t>（増加最終需要額）</t>
    <rPh sb="1" eb="3">
      <t>ゾウカ</t>
    </rPh>
    <rPh sb="7" eb="8">
      <t>ガク</t>
    </rPh>
    <phoneticPr fontId="3"/>
  </si>
  <si>
    <t>増加県内</t>
    <rPh sb="0" eb="2">
      <t>ゾウカ</t>
    </rPh>
    <rPh sb="2" eb="4">
      <t>ケンナイ</t>
    </rPh>
    <phoneticPr fontId="3"/>
  </si>
  <si>
    <t>最終需要額</t>
    <phoneticPr fontId="3"/>
  </si>
  <si>
    <t>(増加最終需要額)</t>
    <rPh sb="3" eb="5">
      <t>サイシュウ</t>
    </rPh>
    <rPh sb="5" eb="7">
      <t>ジュヨウ</t>
    </rPh>
    <rPh sb="7" eb="8">
      <t>ガク</t>
    </rPh>
    <phoneticPr fontId="3"/>
  </si>
  <si>
    <t>（「家計調査」（二人以上世帯－勤労者世帯））</t>
    <phoneticPr fontId="3"/>
  </si>
  <si>
    <t>最終需要</t>
    <rPh sb="0" eb="2">
      <t>サイシュウ</t>
    </rPh>
    <rPh sb="2" eb="4">
      <t>ジュヨウ</t>
    </rPh>
    <phoneticPr fontId="3"/>
  </si>
  <si>
    <t>県内最終需要</t>
    <rPh sb="0" eb="2">
      <t>ケンナイ</t>
    </rPh>
    <rPh sb="2" eb="4">
      <t>サイシュウ</t>
    </rPh>
    <rPh sb="4" eb="6">
      <t>ジュヨウ</t>
    </rPh>
    <phoneticPr fontId="3"/>
  </si>
  <si>
    <t>県外需要</t>
    <rPh sb="0" eb="2">
      <t>ケンガイ</t>
    </rPh>
    <rPh sb="2" eb="4">
      <t>ジュヨウ</t>
    </rPh>
    <phoneticPr fontId="3"/>
  </si>
  <si>
    <t>（県内生産の増加）</t>
    <rPh sb="1" eb="3">
      <t>ケンナイ</t>
    </rPh>
    <rPh sb="3" eb="5">
      <t>セイサン</t>
    </rPh>
    <rPh sb="6" eb="8">
      <t>ゾウカ</t>
    </rPh>
    <phoneticPr fontId="3"/>
  </si>
  <si>
    <t>（移輸入の増加）</t>
    <rPh sb="1" eb="4">
      <t>イユニュウ</t>
    </rPh>
    <phoneticPr fontId="3"/>
  </si>
  <si>
    <t xml:space="preserve"> 粗付加価値額</t>
    <rPh sb="1" eb="2">
      <t>ソ</t>
    </rPh>
    <rPh sb="2" eb="4">
      <t>フカ</t>
    </rPh>
    <rPh sb="4" eb="6">
      <t>カチ</t>
    </rPh>
    <rPh sb="6" eb="7">
      <t>ガク</t>
    </rPh>
    <phoneticPr fontId="3"/>
  </si>
  <si>
    <t xml:space="preserve"> 雇用者所得</t>
    <rPh sb="1" eb="4">
      <t>コヨウシャ</t>
    </rPh>
    <rPh sb="4" eb="6">
      <t>ショトク</t>
    </rPh>
    <phoneticPr fontId="3"/>
  </si>
  <si>
    <t>増加県内最終需要額</t>
    <rPh sb="0" eb="2">
      <t>ゾウカ</t>
    </rPh>
    <rPh sb="2" eb="4">
      <t>ケンナイ</t>
    </rPh>
    <rPh sb="4" eb="6">
      <t>サイシュウ</t>
    </rPh>
    <rPh sb="6" eb="8">
      <t>ジュヨウ</t>
    </rPh>
    <rPh sb="8" eb="9">
      <t>ガク</t>
    </rPh>
    <phoneticPr fontId="3"/>
  </si>
  <si>
    <t>県外需要額</t>
    <rPh sb="4" eb="5">
      <t>ガク</t>
    </rPh>
    <phoneticPr fontId="3"/>
  </si>
  <si>
    <t>（県内生産の増加額）</t>
    <rPh sb="1" eb="3">
      <t>ケンナイ</t>
    </rPh>
    <rPh sb="3" eb="5">
      <t>セイサン</t>
    </rPh>
    <rPh sb="6" eb="8">
      <t>ゾウカ</t>
    </rPh>
    <rPh sb="8" eb="9">
      <t>ガク</t>
    </rPh>
    <phoneticPr fontId="3"/>
  </si>
  <si>
    <t>（移輸入の増加額）</t>
    <phoneticPr fontId="3"/>
  </si>
  <si>
    <t xml:space="preserve"> 生産誘発額</t>
    <phoneticPr fontId="3"/>
  </si>
  <si>
    <t xml:space="preserve"> 粗付加価値誘発額</t>
    <rPh sb="1" eb="2">
      <t>ソ</t>
    </rPh>
    <rPh sb="2" eb="4">
      <t>フカ</t>
    </rPh>
    <rPh sb="4" eb="6">
      <t>カチ</t>
    </rPh>
    <rPh sb="6" eb="8">
      <t>ユウハツ</t>
    </rPh>
    <rPh sb="8" eb="9">
      <t>ガク</t>
    </rPh>
    <phoneticPr fontId="3"/>
  </si>
  <si>
    <t xml:space="preserve"> 雇用者所得誘発額</t>
    <rPh sb="1" eb="4">
      <t>コヨウシャ</t>
    </rPh>
    <rPh sb="4" eb="6">
      <t>ショトク</t>
    </rPh>
    <rPh sb="6" eb="8">
      <t>ユウハツ</t>
    </rPh>
    <rPh sb="8" eb="9">
      <t>ガク</t>
    </rPh>
    <phoneticPr fontId="3"/>
  </si>
  <si>
    <t>消費支出</t>
    <rPh sb="0" eb="2">
      <t>ショウヒ</t>
    </rPh>
    <rPh sb="2" eb="4">
      <t>シシュツ</t>
    </rPh>
    <phoneticPr fontId="3"/>
  </si>
  <si>
    <t>（県内生産の増加額）</t>
  </si>
  <si>
    <t xml:space="preserve"> 生産誘発額</t>
    <rPh sb="1" eb="3">
      <t>セイサン</t>
    </rPh>
    <rPh sb="3" eb="5">
      <t>ユウハツ</t>
    </rPh>
    <rPh sb="5" eb="6">
      <t>ガク</t>
    </rPh>
    <phoneticPr fontId="3"/>
  </si>
  <si>
    <t>コード</t>
    <phoneticPr fontId="3"/>
  </si>
  <si>
    <t>01</t>
    <phoneticPr fontId="3"/>
  </si>
  <si>
    <t>増加最終需要額</t>
    <rPh sb="2" eb="4">
      <t>サイシュウ</t>
    </rPh>
    <rPh sb="4" eb="6">
      <t>ジュヨウ</t>
    </rPh>
    <rPh sb="6" eb="7">
      <t>ガク</t>
    </rPh>
    <phoneticPr fontId="3"/>
  </si>
  <si>
    <t>増加最終需要額を計算</t>
    <rPh sb="0" eb="2">
      <t>ゾウカ</t>
    </rPh>
    <rPh sb="2" eb="4">
      <t>サイシュウ</t>
    </rPh>
    <rPh sb="4" eb="6">
      <t>ジュヨウ</t>
    </rPh>
    <rPh sb="6" eb="7">
      <t>ガク</t>
    </rPh>
    <rPh sb="8" eb="10">
      <t>ケイサン</t>
    </rPh>
    <phoneticPr fontId="3"/>
  </si>
  <si>
    <t>　購入者価格とは、個々の取引に流通経費（商業マージン＋国内貨物運賃）を含むものであり、購入者から</t>
    <rPh sb="1" eb="4">
      <t>コウニュウシャ</t>
    </rPh>
    <rPh sb="4" eb="6">
      <t>カカク</t>
    </rPh>
    <rPh sb="9" eb="11">
      <t>ココ</t>
    </rPh>
    <rPh sb="12" eb="14">
      <t>トリヒキ</t>
    </rPh>
    <rPh sb="15" eb="17">
      <t>リュウツウ</t>
    </rPh>
    <rPh sb="17" eb="19">
      <t>ケイヒ</t>
    </rPh>
    <rPh sb="20" eb="22">
      <t>ショウギョウ</t>
    </rPh>
    <rPh sb="27" eb="29">
      <t>コクナイ</t>
    </rPh>
    <rPh sb="29" eb="31">
      <t>カモツ</t>
    </rPh>
    <rPh sb="31" eb="33">
      <t>ウンチン</t>
    </rPh>
    <rPh sb="35" eb="36">
      <t>フク</t>
    </rPh>
    <phoneticPr fontId="3"/>
  </si>
  <si>
    <t>Ｃ＝A×B</t>
    <phoneticPr fontId="3"/>
  </si>
  <si>
    <t>雇用誘発者数</t>
    <rPh sb="0" eb="2">
      <t>コヨウ</t>
    </rPh>
    <rPh sb="2" eb="4">
      <t>ユウハツ</t>
    </rPh>
    <rPh sb="4" eb="5">
      <t>シャ</t>
    </rPh>
    <rPh sb="5" eb="6">
      <t>スウ</t>
    </rPh>
    <phoneticPr fontId="3"/>
  </si>
  <si>
    <t xml:space="preserve">就業誘発者数           </t>
    <phoneticPr fontId="3"/>
  </si>
  <si>
    <t>就業係数</t>
    <rPh sb="0" eb="2">
      <t>シュウギョウ</t>
    </rPh>
    <rPh sb="2" eb="4">
      <t>ケイスウ</t>
    </rPh>
    <phoneticPr fontId="3"/>
  </si>
  <si>
    <t>雇用係数</t>
    <rPh sb="0" eb="2">
      <t>コヨウ</t>
    </rPh>
    <rPh sb="2" eb="4">
      <t>ケイスウ</t>
    </rPh>
    <phoneticPr fontId="3"/>
  </si>
  <si>
    <t>就業誘発者数</t>
    <phoneticPr fontId="3"/>
  </si>
  <si>
    <t>K＝C×雇用係数</t>
    <rPh sb="4" eb="6">
      <t>コヨウ</t>
    </rPh>
    <phoneticPr fontId="3"/>
  </si>
  <si>
    <t>J＝C×就業係数</t>
  </si>
  <si>
    <t>U＝Ｆ×T</t>
  </si>
  <si>
    <t>V＝H×T</t>
  </si>
  <si>
    <t>R</t>
  </si>
  <si>
    <t>S＝B×R</t>
  </si>
  <si>
    <t>Q＝I＋N</t>
  </si>
  <si>
    <t>AA＝Ｉ＋N＋V</t>
  </si>
  <si>
    <t>Z＝Ｇ＋M＋U</t>
  </si>
  <si>
    <t>M＝F×L</t>
  </si>
  <si>
    <t>N＝H×L</t>
  </si>
  <si>
    <t>Y＝Ｃ＋L＋T</t>
  </si>
  <si>
    <t>O＝L×就業係数</t>
    <phoneticPr fontId="3"/>
  </si>
  <si>
    <t>P＝L×雇用係数</t>
    <rPh sb="4" eb="6">
      <t>コヨウ</t>
    </rPh>
    <phoneticPr fontId="3"/>
  </si>
  <si>
    <t>W＝T×就業係数</t>
    <phoneticPr fontId="3"/>
  </si>
  <si>
    <t>X＝T×雇用係数</t>
    <rPh sb="4" eb="6">
      <t>コヨウ</t>
    </rPh>
    <phoneticPr fontId="3"/>
  </si>
  <si>
    <t>就業誘発者数</t>
  </si>
  <si>
    <t>雇用誘発者数</t>
    <phoneticPr fontId="3"/>
  </si>
  <si>
    <t>AB＝J＋O＋W</t>
    <phoneticPr fontId="3"/>
  </si>
  <si>
    <t>AC＝K＋P＋X</t>
    <phoneticPr fontId="3"/>
  </si>
  <si>
    <t>所得合計</t>
    <phoneticPr fontId="3"/>
  </si>
  <si>
    <t>雇用者</t>
  </si>
  <si>
    <t>雇用者</t>
    <phoneticPr fontId="3"/>
  </si>
  <si>
    <t>増加県内</t>
    <phoneticPr fontId="3"/>
  </si>
  <si>
    <t>増加民間</t>
    <rPh sb="0" eb="2">
      <t>ゾウカ</t>
    </rPh>
    <phoneticPr fontId="3"/>
  </si>
  <si>
    <t>消費支出額</t>
    <phoneticPr fontId="3"/>
  </si>
  <si>
    <t>個人業主</t>
  </si>
  <si>
    <t>就業係数</t>
  </si>
  <si>
    <t>雇用係数</t>
  </si>
  <si>
    <t>有給役員</t>
  </si>
  <si>
    <t>逆行列係数表_(I-(I-M)A)-1</t>
  </si>
  <si>
    <t>雇用表</t>
    <rPh sb="0" eb="2">
      <t>コヨウ</t>
    </rPh>
    <rPh sb="2" eb="3">
      <t>ヒョウ</t>
    </rPh>
    <phoneticPr fontId="3"/>
  </si>
  <si>
    <t>・分析結果は「波及効果フローチャート」、「結果」、「結果（詳細）」、「結果（グラフ）」シートを参照してください。</t>
    <rPh sb="21" eb="23">
      <t>ケッカ</t>
    </rPh>
    <rPh sb="26" eb="28">
      <t>ケッカ</t>
    </rPh>
    <rPh sb="29" eb="31">
      <t>ショウサイ</t>
    </rPh>
    <phoneticPr fontId="3"/>
  </si>
  <si>
    <t>運輸・郵便　　　</t>
  </si>
  <si>
    <t>情報通信</t>
  </si>
  <si>
    <t>70</t>
  </si>
  <si>
    <t>71</t>
  </si>
  <si>
    <t>91</t>
  </si>
  <si>
    <t>92</t>
  </si>
  <si>
    <t>93</t>
  </si>
  <si>
    <t>94</t>
  </si>
  <si>
    <t>95</t>
  </si>
  <si>
    <t>96</t>
  </si>
  <si>
    <t>97</t>
  </si>
  <si>
    <t>72</t>
  </si>
  <si>
    <t>73</t>
  </si>
  <si>
    <t>74</t>
  </si>
  <si>
    <t>76</t>
  </si>
  <si>
    <t>78</t>
  </si>
  <si>
    <t>79</t>
  </si>
  <si>
    <t>81</t>
  </si>
  <si>
    <t>82</t>
  </si>
  <si>
    <t>83</t>
  </si>
  <si>
    <t>87</t>
  </si>
  <si>
    <t>88</t>
  </si>
  <si>
    <t>家計外消費支出（列）</t>
  </si>
  <si>
    <t>一般政府消費支出</t>
  </si>
  <si>
    <t>間接税（関税・輸入品商品税を除く。）</t>
    <rPh sb="7" eb="9">
      <t>ユニュウ</t>
    </rPh>
    <rPh sb="9" eb="10">
      <t>ヒン</t>
    </rPh>
    <rPh sb="10" eb="12">
      <t>ショウヒン</t>
    </rPh>
    <rPh sb="12" eb="13">
      <t>ゼイ</t>
    </rPh>
    <phoneticPr fontId="3"/>
  </si>
  <si>
    <t>県内生産額</t>
    <rPh sb="0" eb="1">
      <t>ケン</t>
    </rPh>
    <phoneticPr fontId="3"/>
  </si>
  <si>
    <t>平均</t>
    <rPh sb="0" eb="2">
      <t>ヘイキン</t>
    </rPh>
    <phoneticPr fontId="8"/>
  </si>
  <si>
    <t>従業者
総　数</t>
    <phoneticPr fontId="3"/>
  </si>
  <si>
    <t>家　族
従業者</t>
    <phoneticPr fontId="3"/>
  </si>
  <si>
    <t>有給役員_x000D_
雇 用 者</t>
    <phoneticPr fontId="3"/>
  </si>
  <si>
    <t>常　用
雇用者</t>
    <phoneticPr fontId="3"/>
  </si>
  <si>
    <t>臨　時
雇用者</t>
    <phoneticPr fontId="3"/>
  </si>
  <si>
    <t>正社員・
正 職 員</t>
    <phoneticPr fontId="3"/>
  </si>
  <si>
    <t>正社員・_x000D_
正 職 員
以　　外</t>
    <phoneticPr fontId="3"/>
  </si>
  <si>
    <t>13部門分類</t>
    <rPh sb="2" eb="4">
      <t>ブモン</t>
    </rPh>
    <rPh sb="4" eb="6">
      <t>ブンルイ</t>
    </rPh>
    <phoneticPr fontId="3"/>
  </si>
  <si>
    <t>分類
コード</t>
    <rPh sb="0" eb="2">
      <t>ブンルイ</t>
    </rPh>
    <phoneticPr fontId="3"/>
  </si>
  <si>
    <t>列部門</t>
    <rPh sb="0" eb="1">
      <t>レツ</t>
    </rPh>
    <rPh sb="1" eb="3">
      <t>ブモン</t>
    </rPh>
    <phoneticPr fontId="3"/>
  </si>
  <si>
    <t>行部門</t>
    <rPh sb="0" eb="1">
      <t>ギョウ</t>
    </rPh>
    <rPh sb="1" eb="3">
      <t>ブモン</t>
    </rPh>
    <phoneticPr fontId="3"/>
  </si>
  <si>
    <t>生ゴム（輸入）</t>
  </si>
  <si>
    <t>綿花（輸入）</t>
  </si>
  <si>
    <t>03</t>
    <phoneticPr fontId="3"/>
  </si>
  <si>
    <t>05</t>
    <phoneticPr fontId="3"/>
  </si>
  <si>
    <t>06</t>
    <phoneticPr fontId="3"/>
  </si>
  <si>
    <t>09</t>
    <phoneticPr fontId="3"/>
  </si>
  <si>
    <t>11</t>
    <phoneticPr fontId="3"/>
  </si>
  <si>
    <t>製造業(1/2)</t>
    <rPh sb="0" eb="3">
      <t>セイゾウギョウ</t>
    </rPh>
    <phoneticPr fontId="3"/>
  </si>
  <si>
    <t>2081</t>
  </si>
  <si>
    <t>粗鋼（転炉）</t>
  </si>
  <si>
    <t>粗鋼（電気炉）</t>
  </si>
  <si>
    <t>3311</t>
  </si>
  <si>
    <t>住宅建築（木造）</t>
  </si>
  <si>
    <t>住宅建築（非木造）</t>
  </si>
  <si>
    <t>非住宅建築（木造）</t>
  </si>
  <si>
    <t>非住宅建築（非木造）</t>
  </si>
  <si>
    <t>4191</t>
  </si>
  <si>
    <t>電力・ガス・水道</t>
    <rPh sb="6" eb="8">
      <t>スイドウ</t>
    </rPh>
    <phoneticPr fontId="3"/>
  </si>
  <si>
    <t>廃棄物処理（公営）★★</t>
  </si>
  <si>
    <t>5112</t>
  </si>
  <si>
    <t>07</t>
    <phoneticPr fontId="3"/>
  </si>
  <si>
    <t>公的金融（手数料）</t>
  </si>
  <si>
    <t>民間金融（手数料）</t>
  </si>
  <si>
    <t>08</t>
    <phoneticPr fontId="3"/>
  </si>
  <si>
    <t>5521</t>
  </si>
  <si>
    <t>5531</t>
  </si>
  <si>
    <t>運輸・郵便　　　</t>
    <rPh sb="3" eb="5">
      <t>ユウビン</t>
    </rPh>
    <phoneticPr fontId="3"/>
  </si>
  <si>
    <t>5751</t>
  </si>
  <si>
    <t>国内航空旅客輸送</t>
  </si>
  <si>
    <t>国内航空貨物輸送</t>
  </si>
  <si>
    <t>5789</t>
  </si>
  <si>
    <t>公務（中央）★★</t>
  </si>
  <si>
    <t>公務（中央）</t>
  </si>
  <si>
    <t>公務（地方）★★</t>
  </si>
  <si>
    <t>公務（地方）</t>
  </si>
  <si>
    <t>学校教育（国公立）★★</t>
  </si>
  <si>
    <t>学校教育（私立）★</t>
  </si>
  <si>
    <t>6312</t>
  </si>
  <si>
    <t>社会教育（国公立）★★</t>
  </si>
  <si>
    <t>社会教育（非営利）★</t>
  </si>
  <si>
    <t>6321</t>
  </si>
  <si>
    <t>自然科学研究機関（国公立）★★</t>
  </si>
  <si>
    <t>自然科学研究機関（非営利）★</t>
  </si>
  <si>
    <t>保健衛生（国公立）★★</t>
  </si>
  <si>
    <t>6431</t>
  </si>
  <si>
    <t>社会福祉（国公立）★★</t>
  </si>
  <si>
    <t>社会福祉（非営利）★</t>
  </si>
  <si>
    <t>6441</t>
  </si>
  <si>
    <t>6611</t>
  </si>
  <si>
    <t>6612</t>
  </si>
  <si>
    <t>6621</t>
  </si>
  <si>
    <t>6631</t>
  </si>
  <si>
    <t>6632</t>
  </si>
  <si>
    <t>6699</t>
  </si>
  <si>
    <t>6711</t>
  </si>
  <si>
    <t>6721</t>
  </si>
  <si>
    <t>6731</t>
  </si>
  <si>
    <t>6741</t>
  </si>
  <si>
    <t>6799</t>
  </si>
  <si>
    <t>製造業(2/2)</t>
    <rPh sb="0" eb="3">
      <t>セイゾウギョウ</t>
    </rPh>
    <phoneticPr fontId="3"/>
  </si>
  <si>
    <t>13</t>
    <phoneticPr fontId="3"/>
  </si>
  <si>
    <t>70</t>
    <phoneticPr fontId="3"/>
  </si>
  <si>
    <t>（注１）　基本分類の部門名欄の★印は，生産活動主体を次のように示す。</t>
    <rPh sb="1" eb="2">
      <t>チュウ</t>
    </rPh>
    <rPh sb="5" eb="7">
      <t>キホン</t>
    </rPh>
    <rPh sb="7" eb="9">
      <t>ブンルイ</t>
    </rPh>
    <rPh sb="10" eb="12">
      <t>ブモン</t>
    </rPh>
    <rPh sb="12" eb="13">
      <t>メイ</t>
    </rPh>
    <rPh sb="13" eb="14">
      <t>ラン</t>
    </rPh>
    <rPh sb="16" eb="17">
      <t>シルシ</t>
    </rPh>
    <rPh sb="19" eb="21">
      <t>セイサン</t>
    </rPh>
    <rPh sb="21" eb="23">
      <t>カツドウ</t>
    </rPh>
    <rPh sb="23" eb="25">
      <t>シュタイ</t>
    </rPh>
    <rPh sb="26" eb="27">
      <t>ツギ</t>
    </rPh>
    <rPh sb="31" eb="32">
      <t>シメ</t>
    </rPh>
    <phoneticPr fontId="17"/>
  </si>
  <si>
    <t>★★・・・・政府サービス生産者</t>
    <rPh sb="6" eb="8">
      <t>セイフ</t>
    </rPh>
    <rPh sb="12" eb="15">
      <t>セイサンシャ</t>
    </rPh>
    <phoneticPr fontId="17"/>
  </si>
  <si>
    <t>★ 　・・・・対家計民間非営利サービス生産者</t>
    <rPh sb="7" eb="8">
      <t>タイ</t>
    </rPh>
    <rPh sb="8" eb="10">
      <t>カケイ</t>
    </rPh>
    <rPh sb="10" eb="12">
      <t>ミンカン</t>
    </rPh>
    <rPh sb="12" eb="15">
      <t>ヒエイリ</t>
    </rPh>
    <rPh sb="19" eb="22">
      <t>セイサンシャ</t>
    </rPh>
    <phoneticPr fontId="17"/>
  </si>
  <si>
    <t>無印・・・・産業</t>
    <rPh sb="0" eb="1">
      <t>ム</t>
    </rPh>
    <rPh sb="1" eb="2">
      <t>ジルシ</t>
    </rPh>
    <rPh sb="6" eb="8">
      <t>サンギョウ</t>
    </rPh>
    <phoneticPr fontId="17"/>
  </si>
  <si>
    <t>T＝逆行列係数×Ｓ</t>
    <rPh sb="2" eb="5">
      <t>ギャクギョウレツ</t>
    </rPh>
    <rPh sb="5" eb="7">
      <t>ケイスウ</t>
    </rPh>
    <phoneticPr fontId="3"/>
  </si>
  <si>
    <t>L=逆行列係数×E</t>
    <rPh sb="2" eb="5">
      <t>ギャクギョウレツ</t>
    </rPh>
    <rPh sb="5" eb="7">
      <t>ケイスウ</t>
    </rPh>
    <phoneticPr fontId="3"/>
  </si>
  <si>
    <t>平均消費性向　</t>
    <phoneticPr fontId="3"/>
  </si>
  <si>
    <t>金　額　単　位　</t>
    <rPh sb="0" eb="1">
      <t>キン</t>
    </rPh>
    <rPh sb="2" eb="3">
      <t>ガク</t>
    </rPh>
    <rPh sb="4" eb="5">
      <t>タン</t>
    </rPh>
    <rPh sb="6" eb="7">
      <t>イ</t>
    </rPh>
    <phoneticPr fontId="3"/>
  </si>
  <si>
    <t>単位調整係数</t>
    <rPh sb="0" eb="2">
      <t>タンイ</t>
    </rPh>
    <rPh sb="2" eb="4">
      <t>チョウセイ</t>
    </rPh>
    <rPh sb="4" eb="6">
      <t>ケイスウ</t>
    </rPh>
    <phoneticPr fontId="3"/>
  </si>
  <si>
    <t>１　使用方法</t>
    <rPh sb="2" eb="4">
      <t>シヨウ</t>
    </rPh>
    <rPh sb="4" eb="6">
      <t>ホウホウ</t>
    </rPh>
    <phoneticPr fontId="3"/>
  </si>
  <si>
    <t>（３）産業部門別に「最終需要額（生産者価格または購入者価格）」を設定します。</t>
    <rPh sb="10" eb="12">
      <t>サイシュウ</t>
    </rPh>
    <rPh sb="12" eb="14">
      <t>ジュヨウ</t>
    </rPh>
    <rPh sb="14" eb="15">
      <t>ガク</t>
    </rPh>
    <rPh sb="16" eb="19">
      <t>セイサンシャ</t>
    </rPh>
    <rPh sb="19" eb="21">
      <t>カカク</t>
    </rPh>
    <rPh sb="24" eb="27">
      <t>コウニュウシャ</t>
    </rPh>
    <rPh sb="27" eb="29">
      <t>カカク</t>
    </rPh>
    <rPh sb="32" eb="34">
      <t>セッテイ</t>
    </rPh>
    <phoneticPr fontId="3"/>
  </si>
  <si>
    <t>　　　　→　該当部門が不明の場合は、「部門分類表」シートを参考にしてください。</t>
    <rPh sb="6" eb="8">
      <t>ガイトウ</t>
    </rPh>
    <rPh sb="8" eb="10">
      <t>ブモン</t>
    </rPh>
    <rPh sb="11" eb="13">
      <t>フメイ</t>
    </rPh>
    <rPh sb="14" eb="16">
      <t>バアイ</t>
    </rPh>
    <rPh sb="19" eb="21">
      <t>ブモン</t>
    </rPh>
    <rPh sb="21" eb="23">
      <t>ブンルイ</t>
    </rPh>
    <rPh sb="23" eb="24">
      <t>ヒョウ</t>
    </rPh>
    <rPh sb="29" eb="31">
      <t>サンコウ</t>
    </rPh>
    <phoneticPr fontId="3"/>
  </si>
  <si>
    <t>（４）県内自給率を変更する場合は、個別に設定します。（初期値は、産業連関表より算出した値です。）</t>
    <rPh sb="3" eb="5">
      <t>ケンナイ</t>
    </rPh>
    <rPh sb="5" eb="8">
      <t>ジキュウリツ</t>
    </rPh>
    <rPh sb="9" eb="11">
      <t>ヘンコウ</t>
    </rPh>
    <rPh sb="13" eb="15">
      <t>バアイ</t>
    </rPh>
    <rPh sb="17" eb="19">
      <t>コベツ</t>
    </rPh>
    <rPh sb="20" eb="22">
      <t>セッテイ</t>
    </rPh>
    <rPh sb="27" eb="29">
      <t>ショキ</t>
    </rPh>
    <rPh sb="29" eb="30">
      <t>アタイ</t>
    </rPh>
    <rPh sb="32" eb="34">
      <t>サンギョウ</t>
    </rPh>
    <rPh sb="34" eb="36">
      <t>レンカン</t>
    </rPh>
    <rPh sb="36" eb="37">
      <t>ヒョウ</t>
    </rPh>
    <rPh sb="39" eb="41">
      <t>サンシュツ</t>
    </rPh>
    <rPh sb="43" eb="44">
      <t>アタイ</t>
    </rPh>
    <phoneticPr fontId="3"/>
  </si>
  <si>
    <t>（５）結果は「波及効果フローチャート」、「結果」、「結果（詳細）」、「結果（グラフ）」シートに表示されます。</t>
    <rPh sb="47" eb="49">
      <t>ヒョウジ</t>
    </rPh>
    <phoneticPr fontId="3"/>
  </si>
  <si>
    <t>　※　購入者価格と生産者価格について</t>
    <rPh sb="9" eb="12">
      <t>セイサンシャ</t>
    </rPh>
    <rPh sb="12" eb="14">
      <t>カカク</t>
    </rPh>
    <phoneticPr fontId="3"/>
  </si>
  <si>
    <t>２　シートの説明</t>
    <rPh sb="6" eb="8">
      <t>セツメイ</t>
    </rPh>
    <phoneticPr fontId="3"/>
  </si>
  <si>
    <t>３　前提条件等</t>
    <rPh sb="2" eb="4">
      <t>ゼンテイ</t>
    </rPh>
    <rPh sb="4" eb="6">
      <t>ジョウケン</t>
    </rPh>
    <rPh sb="6" eb="7">
      <t>トウ</t>
    </rPh>
    <phoneticPr fontId="3"/>
  </si>
  <si>
    <t>４　用語説明</t>
    <phoneticPr fontId="3"/>
  </si>
  <si>
    <t>５　注意事項</t>
    <rPh sb="2" eb="3">
      <t>チュウ</t>
    </rPh>
    <rPh sb="3" eb="4">
      <t>イ</t>
    </rPh>
    <rPh sb="4" eb="5">
      <t>コト</t>
    </rPh>
    <rPh sb="5" eb="6">
      <t>コウ</t>
    </rPh>
    <phoneticPr fontId="3"/>
  </si>
  <si>
    <t>６　お問い合わせ先</t>
    <rPh sb="3" eb="4">
      <t>ト</t>
    </rPh>
    <rPh sb="5" eb="6">
      <t>ア</t>
    </rPh>
    <rPh sb="8" eb="9">
      <t>サキ</t>
    </rPh>
    <phoneticPr fontId="3"/>
  </si>
  <si>
    <t>（１）生産を行う上での制約条件（ボトルネック）は、一切ないものとします。</t>
    <rPh sb="3" eb="5">
      <t>セイサン</t>
    </rPh>
    <rPh sb="6" eb="7">
      <t>オコナ</t>
    </rPh>
    <rPh sb="8" eb="9">
      <t>ウエ</t>
    </rPh>
    <rPh sb="11" eb="13">
      <t>セイヤク</t>
    </rPh>
    <rPh sb="13" eb="15">
      <t>ジョウケン</t>
    </rPh>
    <rPh sb="25" eb="27">
      <t>イッサイ</t>
    </rPh>
    <phoneticPr fontId="3"/>
  </si>
  <si>
    <t>（２）商品生産に必要な投入構造は商品ごとに固有であり、且つ短期的には変化しないものとします。</t>
    <rPh sb="3" eb="5">
      <t>ショウヒン</t>
    </rPh>
    <rPh sb="5" eb="7">
      <t>セイサン</t>
    </rPh>
    <rPh sb="8" eb="10">
      <t>ヒツヨウ</t>
    </rPh>
    <rPh sb="11" eb="13">
      <t>トウニュウ</t>
    </rPh>
    <rPh sb="13" eb="15">
      <t>コウゾウ</t>
    </rPh>
    <rPh sb="16" eb="18">
      <t>ショウヒン</t>
    </rPh>
    <rPh sb="21" eb="23">
      <t>コユウ</t>
    </rPh>
    <rPh sb="27" eb="28">
      <t>カ</t>
    </rPh>
    <rPh sb="29" eb="31">
      <t>タンキ</t>
    </rPh>
    <rPh sb="31" eb="32">
      <t>テキ</t>
    </rPh>
    <rPh sb="34" eb="36">
      <t>ヘンカ</t>
    </rPh>
    <phoneticPr fontId="3"/>
  </si>
  <si>
    <t>（３）各部門が使用する原材料等投入量は、その部門の生産水準に比例し、生産水準が２倍になれば使用する</t>
    <rPh sb="3" eb="6">
      <t>カクブモン</t>
    </rPh>
    <rPh sb="7" eb="9">
      <t>シヨウ</t>
    </rPh>
    <rPh sb="11" eb="14">
      <t>ゲンザイリョウ</t>
    </rPh>
    <rPh sb="14" eb="15">
      <t>ナド</t>
    </rPh>
    <rPh sb="15" eb="17">
      <t>トウニュウ</t>
    </rPh>
    <rPh sb="17" eb="18">
      <t>リョウ</t>
    </rPh>
    <rPh sb="22" eb="24">
      <t>ブモン</t>
    </rPh>
    <rPh sb="25" eb="27">
      <t>セイサン</t>
    </rPh>
    <rPh sb="27" eb="29">
      <t>スイジュン</t>
    </rPh>
    <rPh sb="30" eb="32">
      <t>ヒレイ</t>
    </rPh>
    <rPh sb="34" eb="36">
      <t>セイサン</t>
    </rPh>
    <rPh sb="36" eb="38">
      <t>スイジュン</t>
    </rPh>
    <phoneticPr fontId="3"/>
  </si>
  <si>
    <t>　　原材料等の投入量も２倍になるという「線形的な比例関係」を仮定しています。（規模の生産性はないものとします。）</t>
    <phoneticPr fontId="3"/>
  </si>
  <si>
    <t>（４）生産波及は、途中段階で中断することなく最後まで波及するものとします。</t>
    <rPh sb="3" eb="5">
      <t>セイサン</t>
    </rPh>
    <rPh sb="5" eb="7">
      <t>ハキュウ</t>
    </rPh>
    <rPh sb="9" eb="11">
      <t>トチュウ</t>
    </rPh>
    <rPh sb="11" eb="13">
      <t>ダンカイ</t>
    </rPh>
    <rPh sb="14" eb="16">
      <t>チュウダン</t>
    </rPh>
    <rPh sb="22" eb="24">
      <t>サイゴ</t>
    </rPh>
    <rPh sb="26" eb="28">
      <t>ハキュウ</t>
    </rPh>
    <phoneticPr fontId="3"/>
  </si>
  <si>
    <t>　　　（追加需用にはすべて生産増で対応し、在庫取り崩し等による波及中断はないものとします。）</t>
    <phoneticPr fontId="3"/>
  </si>
  <si>
    <t>（５）経済波及効果の達成される時期は明確でなく、１年以内に生じるとは限りません。</t>
    <rPh sb="3" eb="5">
      <t>ケイザイ</t>
    </rPh>
    <rPh sb="5" eb="7">
      <t>ハキュウ</t>
    </rPh>
    <rPh sb="7" eb="9">
      <t>コウカ</t>
    </rPh>
    <rPh sb="10" eb="12">
      <t>タッセイ</t>
    </rPh>
    <rPh sb="15" eb="17">
      <t>ジキ</t>
    </rPh>
    <rPh sb="18" eb="20">
      <t>メイカク</t>
    </rPh>
    <rPh sb="25" eb="26">
      <t>ネン</t>
    </rPh>
    <rPh sb="26" eb="28">
      <t>イナイ</t>
    </rPh>
    <rPh sb="29" eb="30">
      <t>ショウ</t>
    </rPh>
    <rPh sb="34" eb="35">
      <t>カギ</t>
    </rPh>
    <phoneticPr fontId="3"/>
  </si>
  <si>
    <t>（６）第２次波及効果の要因としては、雇用者所得以外にも営業余剰の増加による総固定資本形成の増加が</t>
    <rPh sb="3" eb="4">
      <t>ダイ</t>
    </rPh>
    <rPh sb="5" eb="6">
      <t>ジ</t>
    </rPh>
    <rPh sb="6" eb="8">
      <t>ハキュウ</t>
    </rPh>
    <rPh sb="8" eb="10">
      <t>コウカ</t>
    </rPh>
    <rPh sb="11" eb="13">
      <t>ヨウイン</t>
    </rPh>
    <rPh sb="18" eb="21">
      <t>コヨウシャ</t>
    </rPh>
    <rPh sb="21" eb="23">
      <t>ショトク</t>
    </rPh>
    <rPh sb="23" eb="25">
      <t>イガイ</t>
    </rPh>
    <rPh sb="27" eb="29">
      <t>エイギョウ</t>
    </rPh>
    <rPh sb="29" eb="31">
      <t>ヨジョウ</t>
    </rPh>
    <rPh sb="32" eb="34">
      <t>ゾウカ</t>
    </rPh>
    <rPh sb="37" eb="38">
      <t>ソウ</t>
    </rPh>
    <rPh sb="38" eb="40">
      <t>コテイ</t>
    </rPh>
    <phoneticPr fontId="3"/>
  </si>
  <si>
    <t>　　考えられますが、営業余剰についてはその転換比率がないため、雇用者所得だけを対象とします。</t>
    <phoneticPr fontId="3"/>
  </si>
  <si>
    <t>　　分析対象時点の産業構造と一致するものではありません。また、価格は作成対象年時点のものです。</t>
    <rPh sb="34" eb="36">
      <t>サクセイ</t>
    </rPh>
    <rPh sb="36" eb="38">
      <t>タイショウ</t>
    </rPh>
    <rPh sb="38" eb="39">
      <t>ネン</t>
    </rPh>
    <phoneticPr fontId="3"/>
  </si>
  <si>
    <t>（８）雇用者需要分析において、生産額の増加は労働力の需要増をもたらすことはできても、ただちに就業者数や雇用者数の</t>
    <rPh sb="3" eb="5">
      <t>コヨウ</t>
    </rPh>
    <rPh sb="5" eb="6">
      <t>シャ</t>
    </rPh>
    <rPh sb="6" eb="8">
      <t>ジュヨウ</t>
    </rPh>
    <rPh sb="8" eb="10">
      <t>ブンセキ</t>
    </rPh>
    <phoneticPr fontId="3"/>
  </si>
  <si>
    <t>　　増加に結びつくと考えることには問題があります。現実には企業は、まず余剰人員の活用や所定外労働時間の増加等に</t>
    <phoneticPr fontId="3"/>
  </si>
  <si>
    <t>　　より対応するものと考えられるので、こうした点を考慮する必要があります。</t>
    <phoneticPr fontId="3"/>
  </si>
  <si>
    <t>（１）このツールの著作権は石川県にあります。</t>
    <rPh sb="9" eb="11">
      <t>チョサク</t>
    </rPh>
    <rPh sb="13" eb="15">
      <t>イシカワ</t>
    </rPh>
    <phoneticPr fontId="3"/>
  </si>
  <si>
    <t>◎最終需要額…財･サービスが消費や投資等の最終財として取り引きされる需要額</t>
    <rPh sb="5" eb="6">
      <t>ガク</t>
    </rPh>
    <phoneticPr fontId="3"/>
  </si>
  <si>
    <t>◎中間投入額…財･サービスが原材料や燃料等の中間財として取り引きされる投入額</t>
    <rPh sb="5" eb="6">
      <t>ガク</t>
    </rPh>
    <phoneticPr fontId="3"/>
  </si>
  <si>
    <t>◎粗付加価値額…財･サービスが消費や投資等の最終財として取り引きされる投入額</t>
    <rPh sb="6" eb="7">
      <t>ガク</t>
    </rPh>
    <phoneticPr fontId="3"/>
  </si>
  <si>
    <t>◎雇用者所得…粗付加価値額のうち、雇用者に対する支払額</t>
    <rPh sb="1" eb="4">
      <t>コヨウシャ</t>
    </rPh>
    <rPh sb="4" eb="6">
      <t>ショトク</t>
    </rPh>
    <rPh sb="7" eb="8">
      <t>ソ</t>
    </rPh>
    <rPh sb="8" eb="10">
      <t>フカ</t>
    </rPh>
    <rPh sb="10" eb="12">
      <t>カチ</t>
    </rPh>
    <rPh sb="12" eb="13">
      <t>ガク</t>
    </rPh>
    <rPh sb="17" eb="20">
      <t>コヨウシャ</t>
    </rPh>
    <rPh sb="21" eb="22">
      <t>タイ</t>
    </rPh>
    <rPh sb="24" eb="26">
      <t>シハライ</t>
    </rPh>
    <rPh sb="26" eb="27">
      <t>ガク</t>
    </rPh>
    <phoneticPr fontId="3"/>
  </si>
  <si>
    <t>◎投入係数…財･サービスの生産に投入された原材料等の量を､生産量で除した比率</t>
    <phoneticPr fontId="3"/>
  </si>
  <si>
    <t>◎生産誘発額…ある産業部門の県内生産額がどの最終需要項目によってどれだけ誘発されたものであるかみたもの</t>
    <phoneticPr fontId="3"/>
  </si>
  <si>
    <t>◎粗付加価値誘発額…ある産業部門の粗付加価値額がどの最終需要項目によってどれだけ誘発されたものであるかみたもの</t>
    <phoneticPr fontId="3"/>
  </si>
  <si>
    <t>◎雇用者所得誘発額…ある産業部門の雇用者所得額がどの最終需要項目によってどれだけ誘発されたものであるかみたもの</t>
    <phoneticPr fontId="3"/>
  </si>
  <si>
    <t>◎逆行列係数…ある産業に１単位の最終需要が追加された場合､この最終需要を満たすために直接・間接に必要なさまざまな</t>
    <phoneticPr fontId="3"/>
  </si>
  <si>
    <t>　　　　　　  　　　産業の生産量を､もとの最終需要の量を1単位として表した比率</t>
    <phoneticPr fontId="3"/>
  </si>
  <si>
    <t>　　　※四捨五入の関係で、（表示上）内訳と合計が一致しない場合や、各シート間の計数が一致しない場合があります。</t>
    <rPh sb="4" eb="8">
      <t>シシャゴニュウ</t>
    </rPh>
    <rPh sb="9" eb="11">
      <t>カンケイ</t>
    </rPh>
    <rPh sb="14" eb="16">
      <t>ヒョウジ</t>
    </rPh>
    <rPh sb="16" eb="17">
      <t>ジョウ</t>
    </rPh>
    <rPh sb="18" eb="20">
      <t>ウチワケ</t>
    </rPh>
    <rPh sb="21" eb="23">
      <t>ゴウケイ</t>
    </rPh>
    <rPh sb="24" eb="26">
      <t>イッチ</t>
    </rPh>
    <rPh sb="29" eb="31">
      <t>バアイ</t>
    </rPh>
    <rPh sb="33" eb="34">
      <t>カク</t>
    </rPh>
    <rPh sb="37" eb="38">
      <t>カン</t>
    </rPh>
    <rPh sb="39" eb="41">
      <t>ケイスウ</t>
    </rPh>
    <rPh sb="42" eb="44">
      <t>イッチ</t>
    </rPh>
    <rPh sb="47" eb="49">
      <t>バアイ</t>
    </rPh>
    <phoneticPr fontId="3"/>
  </si>
  <si>
    <t>対　　　　　　　象　　　　　　　年</t>
    <rPh sb="0" eb="1">
      <t>タイ</t>
    </rPh>
    <rPh sb="8" eb="9">
      <t>ゾウ</t>
    </rPh>
    <rPh sb="16" eb="17">
      <t>ネン</t>
    </rPh>
    <phoneticPr fontId="3"/>
  </si>
  <si>
    <t>経済波及倍率</t>
    <rPh sb="0" eb="2">
      <t>ケイザイ</t>
    </rPh>
    <rPh sb="2" eb="4">
      <t>ハキュウ</t>
    </rPh>
    <rPh sb="4" eb="6">
      <t>バイリツ</t>
    </rPh>
    <phoneticPr fontId="3"/>
  </si>
  <si>
    <t>総合波及効果</t>
    <phoneticPr fontId="3"/>
  </si>
  <si>
    <t>（直接＋１次＋２次）</t>
    <rPh sb="1" eb="3">
      <t>チョクセツ</t>
    </rPh>
    <rPh sb="5" eb="6">
      <t>ジ</t>
    </rPh>
    <rPh sb="8" eb="9">
      <t>ジ</t>
    </rPh>
    <phoneticPr fontId="3"/>
  </si>
  <si>
    <t>（直接＋１次＋２次）</t>
    <rPh sb="1" eb="3">
      <t>チョクセツ</t>
    </rPh>
    <rPh sb="5" eb="6">
      <t>ジ</t>
    </rPh>
    <rPh sb="8" eb="9">
      <t>ジ</t>
    </rPh>
    <phoneticPr fontId="2"/>
  </si>
  <si>
    <t xml:space="preserve"> 就業誘発者数</t>
    <phoneticPr fontId="3"/>
  </si>
  <si>
    <t xml:space="preserve"> 雇用誘発者数</t>
    <rPh sb="1" eb="3">
      <t>コヨウ</t>
    </rPh>
    <rPh sb="3" eb="5">
      <t>ユウハツ</t>
    </rPh>
    <rPh sb="5" eb="6">
      <t>シャ</t>
    </rPh>
    <rPh sb="6" eb="7">
      <t>スウ</t>
    </rPh>
    <phoneticPr fontId="3"/>
  </si>
  <si>
    <t>※四捨五入のため、合計と内訳が一致しない場合がある。　</t>
    <rPh sb="1" eb="5">
      <t>シシャゴニュウ</t>
    </rPh>
    <rPh sb="9" eb="11">
      <t>ゴウケイ</t>
    </rPh>
    <rPh sb="12" eb="14">
      <t>ウチワケ</t>
    </rPh>
    <rPh sb="15" eb="17">
      <t>イッチ</t>
    </rPh>
    <rPh sb="20" eb="22">
      <t>バアイ</t>
    </rPh>
    <phoneticPr fontId="3"/>
  </si>
  <si>
    <t>※四捨五入のため、総合波及効果と内訳の合計が一致しない場合がある。</t>
    <rPh sb="1" eb="5">
      <t>シシャゴニュウ</t>
    </rPh>
    <rPh sb="9" eb="11">
      <t>ソウゴウ</t>
    </rPh>
    <rPh sb="11" eb="13">
      <t>ハキュウ</t>
    </rPh>
    <rPh sb="13" eb="15">
      <t>コウカ</t>
    </rPh>
    <rPh sb="16" eb="18">
      <t>ウチワケ</t>
    </rPh>
    <rPh sb="19" eb="21">
      <t>ゴウケイ</t>
    </rPh>
    <rPh sb="22" eb="24">
      <t>イッチ</t>
    </rPh>
    <rPh sb="27" eb="29">
      <t>バアイ</t>
    </rPh>
    <phoneticPr fontId="3"/>
  </si>
  <si>
    <t>５　就業誘発者数(直接＋第１次＋第２次)</t>
    <rPh sb="2" eb="4">
      <t>シュウギョウ</t>
    </rPh>
    <rPh sb="4" eb="6">
      <t>ユウハツ</t>
    </rPh>
    <rPh sb="6" eb="7">
      <t>シャ</t>
    </rPh>
    <rPh sb="7" eb="8">
      <t>スウ</t>
    </rPh>
    <phoneticPr fontId="3"/>
  </si>
  <si>
    <t>６　雇用誘発者数(直接＋第１次＋第２次)</t>
    <rPh sb="2" eb="4">
      <t>コヨウ</t>
    </rPh>
    <rPh sb="4" eb="6">
      <t>ユウハツ</t>
    </rPh>
    <rPh sb="6" eb="7">
      <t>シャ</t>
    </rPh>
    <rPh sb="7" eb="8">
      <t>スウ</t>
    </rPh>
    <phoneticPr fontId="3"/>
  </si>
  <si>
    <t>（単位：人）</t>
    <rPh sb="4" eb="5">
      <t>ニン</t>
    </rPh>
    <phoneticPr fontId="3"/>
  </si>
  <si>
    <t>07</t>
  </si>
  <si>
    <t>08</t>
  </si>
  <si>
    <t>12</t>
  </si>
  <si>
    <t>13</t>
  </si>
  <si>
    <t>製造業</t>
  </si>
  <si>
    <t>電力・ガス・水道</t>
  </si>
  <si>
    <t>サービス</t>
  </si>
  <si>
    <t>県内総固定資本形成</t>
    <rPh sb="0" eb="1">
      <t>ケン</t>
    </rPh>
    <phoneticPr fontId="3"/>
  </si>
  <si>
    <t>県内最終需要計</t>
    <rPh sb="0" eb="1">
      <t>ケン</t>
    </rPh>
    <phoneticPr fontId="3"/>
  </si>
  <si>
    <t>県内需要合計</t>
    <rPh sb="0" eb="1">
      <t>ケン</t>
    </rPh>
    <phoneticPr fontId="3"/>
  </si>
  <si>
    <t>移輸出</t>
    <rPh sb="0" eb="1">
      <t>イ</t>
    </rPh>
    <rPh sb="1" eb="2">
      <t>ユ</t>
    </rPh>
    <phoneticPr fontId="3"/>
  </si>
  <si>
    <t>（控除）移輸入</t>
    <rPh sb="4" eb="5">
      <t>イ</t>
    </rPh>
    <phoneticPr fontId="3"/>
  </si>
  <si>
    <t>最終需要部門計</t>
    <rPh sb="4" eb="6">
      <t>ブモン</t>
    </rPh>
    <phoneticPr fontId="3"/>
  </si>
  <si>
    <t>【 １ ３ 部 門 】</t>
    <phoneticPr fontId="3"/>
  </si>
  <si>
    <t>生産者価格評価表（１３部門分類）</t>
    <rPh sb="0" eb="3">
      <t>セイサンシャ</t>
    </rPh>
    <rPh sb="3" eb="5">
      <t>カカク</t>
    </rPh>
    <rPh sb="5" eb="7">
      <t>ヒョウカ</t>
    </rPh>
    <rPh sb="7" eb="8">
      <t>ヒョウ</t>
    </rPh>
    <rPh sb="11" eb="13">
      <t>ブモン</t>
    </rPh>
    <rPh sb="13" eb="15">
      <t>ブンルイ</t>
    </rPh>
    <phoneticPr fontId="3"/>
  </si>
  <si>
    <t>投入係数表（１３部門分類）</t>
    <rPh sb="0" eb="2">
      <t>トウニュウ</t>
    </rPh>
    <rPh sb="2" eb="4">
      <t>ケイスウ</t>
    </rPh>
    <rPh sb="4" eb="5">
      <t>ヒョウ</t>
    </rPh>
    <rPh sb="8" eb="10">
      <t>ブモン</t>
    </rPh>
    <rPh sb="10" eb="12">
      <t>ブンルイ</t>
    </rPh>
    <phoneticPr fontId="3"/>
  </si>
  <si>
    <r>
      <t>逆行列係数表（１３部門分類）[I-(I-M^)A]</t>
    </r>
    <r>
      <rPr>
        <b/>
        <vertAlign val="superscript"/>
        <sz val="14"/>
        <rFont val="ＭＳ Ｐゴシック"/>
        <family val="3"/>
        <charset val="128"/>
      </rPr>
      <t>-1</t>
    </r>
    <rPh sb="0" eb="3">
      <t>ギャクギョウレツ</t>
    </rPh>
    <rPh sb="3" eb="5">
      <t>ケイスウ</t>
    </rPh>
    <rPh sb="5" eb="6">
      <t>ヒョウ</t>
    </rPh>
    <rPh sb="9" eb="11">
      <t>ブモン</t>
    </rPh>
    <rPh sb="11" eb="13">
      <t>ブンルイ</t>
    </rPh>
    <phoneticPr fontId="3"/>
  </si>
  <si>
    <t>【 １ ３ 部 門 】</t>
    <rPh sb="6" eb="7">
      <t>ブ</t>
    </rPh>
    <rPh sb="8" eb="9">
      <t>モン</t>
    </rPh>
    <phoneticPr fontId="3"/>
  </si>
  <si>
    <t>雇用表（１３部門分類）</t>
    <rPh sb="0" eb="2">
      <t>コヨウ</t>
    </rPh>
    <rPh sb="2" eb="3">
      <t>ヒョウ</t>
    </rPh>
    <rPh sb="6" eb="8">
      <t>ブモン</t>
    </rPh>
    <rPh sb="8" eb="10">
      <t>ブンルイ</t>
    </rPh>
    <phoneticPr fontId="3"/>
  </si>
  <si>
    <t>【 １３ 部 門 】</t>
    <phoneticPr fontId="3"/>
  </si>
  <si>
    <t>増加最終需要額（１３部門分類）</t>
    <rPh sb="0" eb="2">
      <t>ゾウカ</t>
    </rPh>
    <rPh sb="2" eb="4">
      <t>サイシュウ</t>
    </rPh>
    <rPh sb="4" eb="6">
      <t>ジュヨウ</t>
    </rPh>
    <rPh sb="6" eb="7">
      <t>ガク</t>
    </rPh>
    <rPh sb="10" eb="12">
      <t>ブモン</t>
    </rPh>
    <rPh sb="12" eb="14">
      <t>ブンルイ</t>
    </rPh>
    <phoneticPr fontId="3"/>
  </si>
  <si>
    <t>各種係数（１３部門分類）</t>
    <rPh sb="0" eb="2">
      <t>カクシュ</t>
    </rPh>
    <rPh sb="2" eb="4">
      <t>ケイスウ</t>
    </rPh>
    <rPh sb="7" eb="9">
      <t>ブモン</t>
    </rPh>
    <rPh sb="9" eb="11">
      <t>ブンルイ</t>
    </rPh>
    <phoneticPr fontId="3"/>
  </si>
  <si>
    <t>統　合　大　分　類
（　１３　部　門　）</t>
    <rPh sb="0" eb="1">
      <t>オサム</t>
    </rPh>
    <rPh sb="2" eb="3">
      <t>ゴウ</t>
    </rPh>
    <rPh sb="4" eb="5">
      <t>ダイ</t>
    </rPh>
    <rPh sb="6" eb="7">
      <t>プン</t>
    </rPh>
    <rPh sb="8" eb="9">
      <t>ルイ</t>
    </rPh>
    <rPh sb="15" eb="16">
      <t>ブ</t>
    </rPh>
    <rPh sb="17" eb="18">
      <t>モン</t>
    </rPh>
    <phoneticPr fontId="3"/>
  </si>
  <si>
    <t>【 １３ 部 門 】</t>
    <rPh sb="5" eb="6">
      <t>ブ</t>
    </rPh>
    <rPh sb="7" eb="8">
      <t>モン</t>
    </rPh>
    <phoneticPr fontId="3"/>
  </si>
  <si>
    <t>　（１３部門分類）</t>
    <rPh sb="4" eb="6">
      <t>ブモン</t>
    </rPh>
    <rPh sb="6" eb="8">
      <t>ブンルイ</t>
    </rPh>
    <phoneticPr fontId="3"/>
  </si>
  <si>
    <t>（２）このツールは、産業連関表の活用方法の一例を示したものであり、その結果等を著作（権）者が保証するものではありません。</t>
    <rPh sb="16" eb="18">
      <t>カツヨウ</t>
    </rPh>
    <rPh sb="21" eb="23">
      <t>イチレイ</t>
    </rPh>
    <rPh sb="24" eb="25">
      <t>シメ</t>
    </rPh>
    <rPh sb="37" eb="38">
      <t>トウ</t>
    </rPh>
    <rPh sb="39" eb="41">
      <t>チョサク</t>
    </rPh>
    <rPh sb="42" eb="43">
      <t>ケン</t>
    </rPh>
    <rPh sb="44" eb="45">
      <t>シャ</t>
    </rPh>
    <phoneticPr fontId="3"/>
  </si>
  <si>
    <t>（３）このツールの使用等により生じたあらゆる損害、トラブル等についての責任は、著作（権）者は一切負いません。</t>
    <rPh sb="9" eb="12">
      <t>シヨウトウ</t>
    </rPh>
    <rPh sb="15" eb="16">
      <t>ショウ</t>
    </rPh>
    <rPh sb="22" eb="24">
      <t>ソンガイ</t>
    </rPh>
    <rPh sb="29" eb="30">
      <t>トウ</t>
    </rPh>
    <rPh sb="39" eb="41">
      <t>チョサク</t>
    </rPh>
    <rPh sb="42" eb="43">
      <t>ケン</t>
    </rPh>
    <rPh sb="44" eb="45">
      <t>シャ</t>
    </rPh>
    <rPh sb="46" eb="48">
      <t>イッサイ</t>
    </rPh>
    <phoneticPr fontId="3"/>
  </si>
  <si>
    <t>（４）ユーザーの皆様に通知することなく、内容の変更等を行うことがあります。</t>
    <rPh sb="25" eb="26">
      <t>トウ</t>
    </rPh>
    <rPh sb="27" eb="28">
      <t>オコナ</t>
    </rPh>
    <phoneticPr fontId="3"/>
  </si>
  <si>
    <t>（５）このツールを使用することは、上記記載事項のすべてをご理解、ご承諾されたものとします。</t>
    <rPh sb="9" eb="11">
      <t>シヨウ</t>
    </rPh>
    <rPh sb="17" eb="19">
      <t>ジョウキ</t>
    </rPh>
    <rPh sb="19" eb="21">
      <t>キサイ</t>
    </rPh>
    <rPh sb="21" eb="23">
      <t>ジコウ</t>
    </rPh>
    <rPh sb="29" eb="31">
      <t>リカイ</t>
    </rPh>
    <rPh sb="33" eb="35">
      <t>ショウダク</t>
    </rPh>
    <phoneticPr fontId="3"/>
  </si>
  <si>
    <t>-</t>
    <phoneticPr fontId="3"/>
  </si>
  <si>
    <t>見た金額となります。</t>
    <phoneticPr fontId="3"/>
  </si>
  <si>
    <t>総合波及効果（生産誘発額）／最終需要</t>
    <rPh sb="0" eb="2">
      <t>ソウゴウ</t>
    </rPh>
    <rPh sb="2" eb="4">
      <t>ハキュウ</t>
    </rPh>
    <rPh sb="4" eb="6">
      <t>コウカ</t>
    </rPh>
    <rPh sb="7" eb="9">
      <t>セイサン</t>
    </rPh>
    <rPh sb="9" eb="11">
      <t>ユウハツ</t>
    </rPh>
    <rPh sb="11" eb="12">
      <t>ガク</t>
    </rPh>
    <rPh sb="14" eb="16">
      <t>サイシュウ</t>
    </rPh>
    <rPh sb="16" eb="18">
      <t>ジュヨウ</t>
    </rPh>
    <phoneticPr fontId="3"/>
  </si>
  <si>
    <t>総合波及効果（生産誘発額）／直接効果</t>
    <rPh sb="0" eb="2">
      <t>ソウゴウ</t>
    </rPh>
    <rPh sb="2" eb="4">
      <t>ハキュウ</t>
    </rPh>
    <rPh sb="4" eb="6">
      <t>コウカ</t>
    </rPh>
    <rPh sb="7" eb="9">
      <t>セイサン</t>
    </rPh>
    <rPh sb="9" eb="11">
      <t>ユウハツ</t>
    </rPh>
    <rPh sb="11" eb="12">
      <t>ガク</t>
    </rPh>
    <rPh sb="14" eb="16">
      <t>チョクセツ</t>
    </rPh>
    <rPh sb="16" eb="18">
      <t>コウカ</t>
    </rPh>
    <phoneticPr fontId="3"/>
  </si>
  <si>
    <t>◎就業誘発者…従業上の地位別従業者のうち、個人業主、家族従業者、有給役員、雇用者（常勤、臨時雇用者）で誘発される従業者数</t>
    <rPh sb="1" eb="3">
      <t>シュウギョウ</t>
    </rPh>
    <rPh sb="3" eb="5">
      <t>ユウハツ</t>
    </rPh>
    <rPh sb="5" eb="6">
      <t>シャ</t>
    </rPh>
    <rPh sb="46" eb="49">
      <t>コヨウシャ</t>
    </rPh>
    <rPh sb="51" eb="53">
      <t>ユウハツ</t>
    </rPh>
    <rPh sb="56" eb="59">
      <t>ジュウギョウシャ</t>
    </rPh>
    <rPh sb="59" eb="60">
      <t>スウ</t>
    </rPh>
    <phoneticPr fontId="3"/>
  </si>
  <si>
    <t>◎雇用誘発者…従業上の地位別従業者のうち、有給役員、雇用者（常勤、臨時雇用者）で誘発される従業者数</t>
    <rPh sb="1" eb="3">
      <t>コヨウ</t>
    </rPh>
    <rPh sb="3" eb="5">
      <t>ユウハツ</t>
    </rPh>
    <rPh sb="5" eb="6">
      <t>シャ</t>
    </rPh>
    <rPh sb="35" eb="38">
      <t>コヨウシャ</t>
    </rPh>
    <rPh sb="40" eb="42">
      <t>ユウハツ</t>
    </rPh>
    <rPh sb="45" eb="48">
      <t>ジュウギョウシャ</t>
    </rPh>
    <rPh sb="48" eb="49">
      <t>スウ</t>
    </rPh>
    <phoneticPr fontId="3"/>
  </si>
  <si>
    <t>経済波及効果分析フローチャート</t>
    <rPh sb="0" eb="2">
      <t>ケイザイ</t>
    </rPh>
    <rPh sb="2" eb="4">
      <t>ハキュウ</t>
    </rPh>
    <rPh sb="4" eb="6">
      <t>コウカ</t>
    </rPh>
    <rPh sb="6" eb="8">
      <t>ブンセキ</t>
    </rPh>
    <phoneticPr fontId="3"/>
  </si>
  <si>
    <t>建設</t>
  </si>
  <si>
    <t>不動産</t>
  </si>
  <si>
    <t>運輸・郵便</t>
  </si>
  <si>
    <t>就業（雇用）係数</t>
    <rPh sb="0" eb="2">
      <t>シュウギョウ</t>
    </rPh>
    <rPh sb="3" eb="5">
      <t>コヨウ</t>
    </rPh>
    <rPh sb="6" eb="8">
      <t>ケイスウ</t>
    </rPh>
    <phoneticPr fontId="3"/>
  </si>
  <si>
    <t xml:space="preserve">就業（雇用）係数 </t>
    <rPh sb="0" eb="2">
      <t>シュウギョウ</t>
    </rPh>
    <rPh sb="3" eb="5">
      <t>コヨウ</t>
    </rPh>
    <rPh sb="6" eb="8">
      <t>ケイスウ</t>
    </rPh>
    <phoneticPr fontId="3"/>
  </si>
  <si>
    <t>12</t>
    <phoneticPr fontId="3"/>
  </si>
  <si>
    <t>サービス(1/2)</t>
    <phoneticPr fontId="3"/>
  </si>
  <si>
    <t>令和２年</t>
    <rPh sb="0" eb="2">
      <t>レイワ</t>
    </rPh>
    <rPh sb="3" eb="4">
      <t>ネン</t>
    </rPh>
    <phoneticPr fontId="3"/>
  </si>
  <si>
    <t>令和３年</t>
    <rPh sb="0" eb="2">
      <t>レイワ</t>
    </rPh>
    <rPh sb="3" eb="4">
      <t>ネン</t>
    </rPh>
    <phoneticPr fontId="3"/>
  </si>
  <si>
    <t>※移輸入係数＝移輸入÷県内需要合計</t>
    <rPh sb="1" eb="2">
      <t>イ</t>
    </rPh>
    <rPh sb="2" eb="4">
      <t>ユニュウ</t>
    </rPh>
    <rPh sb="4" eb="6">
      <t>ケイスウ</t>
    </rPh>
    <rPh sb="7" eb="8">
      <t>イ</t>
    </rPh>
    <rPh sb="8" eb="10">
      <t>ユニュウ</t>
    </rPh>
    <rPh sb="11" eb="13">
      <t>ケンナイ</t>
    </rPh>
    <rPh sb="13" eb="15">
      <t>ジュヨウ</t>
    </rPh>
    <rPh sb="15" eb="17">
      <t>ゴウケイ</t>
    </rPh>
    <phoneticPr fontId="3"/>
  </si>
  <si>
    <t>（単位：人 , 人／100万円）</t>
    <rPh sb="1" eb="3">
      <t>タンイ</t>
    </rPh>
    <rPh sb="4" eb="5">
      <t>ヒト</t>
    </rPh>
    <phoneticPr fontId="30"/>
  </si>
  <si>
    <t>統合大分類　（37部門）</t>
    <rPh sb="0" eb="2">
      <t>トウゴウ</t>
    </rPh>
    <rPh sb="2" eb="5">
      <t>ダイブンルイ</t>
    </rPh>
    <rPh sb="9" eb="11">
      <t>ブモン</t>
    </rPh>
    <phoneticPr fontId="37"/>
  </si>
  <si>
    <t>0151</t>
  </si>
  <si>
    <t>0152</t>
  </si>
  <si>
    <t>0153</t>
  </si>
  <si>
    <t>0171</t>
  </si>
  <si>
    <t>0172</t>
  </si>
  <si>
    <t>石炭・原油・天然ガス</t>
  </si>
  <si>
    <t>0621</t>
  </si>
  <si>
    <t>0629</t>
  </si>
  <si>
    <t>094</t>
  </si>
  <si>
    <t>その他の畜産食料品</t>
  </si>
  <si>
    <t>農産保存食料品</t>
  </si>
  <si>
    <t>1621</t>
  </si>
  <si>
    <t>1631</t>
  </si>
  <si>
    <t>1632</t>
  </si>
  <si>
    <t>1641</t>
  </si>
  <si>
    <t>1649</t>
  </si>
  <si>
    <t>2042</t>
  </si>
  <si>
    <t>2049</t>
  </si>
  <si>
    <t>2061</t>
  </si>
  <si>
    <t>2071</t>
  </si>
  <si>
    <t>油脂加工製品・界面活性剤</t>
  </si>
  <si>
    <t>2082</t>
  </si>
  <si>
    <t>2083</t>
  </si>
  <si>
    <t>2084</t>
  </si>
  <si>
    <t>2089</t>
  </si>
  <si>
    <t>2221</t>
  </si>
  <si>
    <t>2229</t>
  </si>
  <si>
    <t>ゴム製・プラスチック製履物</t>
  </si>
  <si>
    <t>2311</t>
  </si>
  <si>
    <t>2312</t>
  </si>
  <si>
    <t>2591</t>
  </si>
  <si>
    <t>2699</t>
  </si>
  <si>
    <t>2729</t>
  </si>
  <si>
    <t>2911</t>
  </si>
  <si>
    <t>2912</t>
  </si>
  <si>
    <t>ポンプ・圧縮機</t>
  </si>
  <si>
    <t>2913</t>
  </si>
  <si>
    <t>2914</t>
  </si>
  <si>
    <t>2919</t>
  </si>
  <si>
    <t>3011</t>
  </si>
  <si>
    <t>3012</t>
  </si>
  <si>
    <t>3013</t>
  </si>
  <si>
    <t>3014</t>
  </si>
  <si>
    <t>3015</t>
  </si>
  <si>
    <t>3016</t>
  </si>
  <si>
    <t>3017</t>
  </si>
  <si>
    <t>3019</t>
  </si>
  <si>
    <t>3113</t>
  </si>
  <si>
    <t>3114</t>
  </si>
  <si>
    <t>3115</t>
  </si>
  <si>
    <t>3116</t>
  </si>
  <si>
    <t>3299</t>
  </si>
  <si>
    <t>3321</t>
  </si>
  <si>
    <t>3331</t>
  </si>
  <si>
    <t>3332</t>
  </si>
  <si>
    <t>3399</t>
  </si>
  <si>
    <t>3411</t>
  </si>
  <si>
    <t>3412</t>
  </si>
  <si>
    <t>ビデオ機器・デジタルカメラ</t>
  </si>
  <si>
    <t>3421</t>
  </si>
  <si>
    <t>3511</t>
  </si>
  <si>
    <t>3521</t>
  </si>
  <si>
    <t>3522</t>
  </si>
  <si>
    <t>3531</t>
  </si>
  <si>
    <t>3541</t>
  </si>
  <si>
    <t>3591</t>
  </si>
  <si>
    <t>3592</t>
  </si>
  <si>
    <t>3599</t>
  </si>
  <si>
    <t>3921</t>
  </si>
  <si>
    <t>4611</t>
  </si>
  <si>
    <t>4621</t>
  </si>
  <si>
    <t>4622</t>
  </si>
  <si>
    <t>4711</t>
  </si>
  <si>
    <t>4811</t>
  </si>
  <si>
    <t>5311</t>
  </si>
  <si>
    <t>5312</t>
  </si>
  <si>
    <t>5511</t>
  </si>
  <si>
    <t>5711</t>
  </si>
  <si>
    <t>5712</t>
  </si>
  <si>
    <t>5721</t>
  </si>
  <si>
    <t>5722</t>
  </si>
  <si>
    <t>5731</t>
  </si>
  <si>
    <t>5732</t>
  </si>
  <si>
    <t>5741</t>
  </si>
  <si>
    <t>5742</t>
  </si>
  <si>
    <t>5743</t>
  </si>
  <si>
    <t>5761</t>
  </si>
  <si>
    <t>5771</t>
  </si>
  <si>
    <t>5781</t>
  </si>
  <si>
    <t>071</t>
  </si>
  <si>
    <t>5791</t>
  </si>
  <si>
    <t>5911</t>
  </si>
  <si>
    <t>5921</t>
  </si>
  <si>
    <t>5931</t>
  </si>
  <si>
    <t>5941</t>
  </si>
  <si>
    <t>5951</t>
  </si>
  <si>
    <t>6311</t>
  </si>
  <si>
    <t>その他の教育訓練機関</t>
  </si>
  <si>
    <t>自然科学研究機関</t>
  </si>
  <si>
    <t>6322</t>
  </si>
  <si>
    <t>保健衛生</t>
  </si>
  <si>
    <t>6599</t>
  </si>
  <si>
    <t>飲食店</t>
  </si>
  <si>
    <t>持ち帰り・配達飲食サービス</t>
  </si>
  <si>
    <t>062</t>
  </si>
  <si>
    <t>その他の鉱業</t>
  </si>
  <si>
    <t>その他の鉱物</t>
  </si>
  <si>
    <t>111</t>
  </si>
  <si>
    <t>精穀・製粉</t>
  </si>
  <si>
    <t>めん・パン・菓子類</t>
  </si>
  <si>
    <t>砂糖・油脂・調味料類</t>
  </si>
  <si>
    <t>酒類</t>
  </si>
  <si>
    <t>112</t>
  </si>
  <si>
    <t>飲料</t>
  </si>
  <si>
    <t>飼料・有機質肥料（別掲を除く。）</t>
  </si>
  <si>
    <t>113</t>
  </si>
  <si>
    <t>114</t>
  </si>
  <si>
    <t>151</t>
  </si>
  <si>
    <t>15</t>
  </si>
  <si>
    <t>繊維製品</t>
  </si>
  <si>
    <t>織物製・ニット製衣服</t>
  </si>
  <si>
    <t>152</t>
  </si>
  <si>
    <t>衣服・その他の繊維既製品</t>
  </si>
  <si>
    <t>木材</t>
  </si>
  <si>
    <t>161</t>
  </si>
  <si>
    <t>木材・木製品</t>
  </si>
  <si>
    <t>16</t>
  </si>
  <si>
    <t>162</t>
  </si>
  <si>
    <t>163</t>
  </si>
  <si>
    <t>164</t>
  </si>
  <si>
    <t>191</t>
  </si>
  <si>
    <t>39</t>
  </si>
  <si>
    <t>201</t>
  </si>
  <si>
    <t>20</t>
  </si>
  <si>
    <t>化学製品</t>
  </si>
  <si>
    <t>202</t>
  </si>
  <si>
    <t>無機化学工業製品</t>
  </si>
  <si>
    <t>203</t>
  </si>
  <si>
    <t>204</t>
  </si>
  <si>
    <t>205</t>
  </si>
  <si>
    <t>206</t>
  </si>
  <si>
    <t>207</t>
  </si>
  <si>
    <t>208</t>
  </si>
  <si>
    <t>化学最終製品（医薬品を除く。）</t>
  </si>
  <si>
    <t>211</t>
  </si>
  <si>
    <t>21</t>
  </si>
  <si>
    <t>石油・石炭製品</t>
  </si>
  <si>
    <t>212</t>
  </si>
  <si>
    <t>221</t>
  </si>
  <si>
    <t>22</t>
  </si>
  <si>
    <t>222</t>
  </si>
  <si>
    <t>231</t>
  </si>
  <si>
    <t>251</t>
  </si>
  <si>
    <t>25</t>
  </si>
  <si>
    <t>窯業・土石製品</t>
  </si>
  <si>
    <t>252</t>
  </si>
  <si>
    <t>253</t>
  </si>
  <si>
    <t>建設用土石製品</t>
  </si>
  <si>
    <t>259</t>
  </si>
  <si>
    <t>261</t>
  </si>
  <si>
    <t>26</t>
  </si>
  <si>
    <t>鉄鋼</t>
  </si>
  <si>
    <t>262</t>
  </si>
  <si>
    <t>263</t>
  </si>
  <si>
    <t>269</t>
  </si>
  <si>
    <t>271</t>
  </si>
  <si>
    <t>27</t>
  </si>
  <si>
    <t>非鉄金属</t>
  </si>
  <si>
    <t>272</t>
  </si>
  <si>
    <t>281</t>
  </si>
  <si>
    <t>28</t>
  </si>
  <si>
    <t>金属製品</t>
  </si>
  <si>
    <t>289</t>
  </si>
  <si>
    <t>ボイラ・原動機</t>
  </si>
  <si>
    <t>291</t>
  </si>
  <si>
    <t>はん用機械</t>
  </si>
  <si>
    <t>29</t>
  </si>
  <si>
    <t>その他のはん用機械</t>
  </si>
  <si>
    <t>農業用機械</t>
  </si>
  <si>
    <t>301</t>
  </si>
  <si>
    <t>生産用機械</t>
  </si>
  <si>
    <t>30</t>
  </si>
  <si>
    <t>建設・鉱山機械</t>
  </si>
  <si>
    <t>生活関連産業用機械</t>
  </si>
  <si>
    <t>基礎素材産業用機械</t>
  </si>
  <si>
    <t>その他の生産用機械</t>
  </si>
  <si>
    <t>311</t>
  </si>
  <si>
    <t>業務用機械</t>
  </si>
  <si>
    <t>31</t>
  </si>
  <si>
    <t>サービス用・娯楽用機器</t>
  </si>
  <si>
    <t>計測機器</t>
  </si>
  <si>
    <t>光学機械・レンズ</t>
  </si>
  <si>
    <t>電子デバイス</t>
  </si>
  <si>
    <t>321</t>
  </si>
  <si>
    <t>32</t>
  </si>
  <si>
    <t>電子部品</t>
  </si>
  <si>
    <t>その他の電子部品</t>
  </si>
  <si>
    <t>329</t>
  </si>
  <si>
    <t>産業用電気機器</t>
  </si>
  <si>
    <t>331</t>
  </si>
  <si>
    <t>33</t>
  </si>
  <si>
    <t>電気機械</t>
  </si>
  <si>
    <t>民生用電気機器</t>
  </si>
  <si>
    <t>332</t>
  </si>
  <si>
    <t>333</t>
  </si>
  <si>
    <t>電子応用装置・電気計測器</t>
  </si>
  <si>
    <t>その他の電気機械</t>
  </si>
  <si>
    <t>339</t>
  </si>
  <si>
    <t>通信機器</t>
  </si>
  <si>
    <t>341</t>
  </si>
  <si>
    <t>通信・映像・音響機器</t>
  </si>
  <si>
    <t>34</t>
  </si>
  <si>
    <t>情報通信機器</t>
  </si>
  <si>
    <t>映像・音響機器</t>
  </si>
  <si>
    <t>電子計算機・同附属装置</t>
  </si>
  <si>
    <t>342</t>
  </si>
  <si>
    <t>351</t>
  </si>
  <si>
    <t>35</t>
  </si>
  <si>
    <t>輸送機械</t>
  </si>
  <si>
    <t>352</t>
  </si>
  <si>
    <t>その他の自動車</t>
  </si>
  <si>
    <t>自動車部品・同附属品</t>
  </si>
  <si>
    <t>353</t>
  </si>
  <si>
    <t>354</t>
  </si>
  <si>
    <t>359</t>
  </si>
  <si>
    <t>がん具・運動用品</t>
  </si>
  <si>
    <t>391</t>
  </si>
  <si>
    <t>再生資源回収・加工処理</t>
  </si>
  <si>
    <t>392</t>
  </si>
  <si>
    <t>411</t>
  </si>
  <si>
    <t>建築</t>
  </si>
  <si>
    <t>41</t>
  </si>
  <si>
    <t>412</t>
  </si>
  <si>
    <t>413</t>
  </si>
  <si>
    <t>419</t>
  </si>
  <si>
    <t>461</t>
  </si>
  <si>
    <t>46</t>
  </si>
  <si>
    <t>462</t>
  </si>
  <si>
    <t>471</t>
  </si>
  <si>
    <t>47</t>
  </si>
  <si>
    <t>481</t>
  </si>
  <si>
    <t>48</t>
  </si>
  <si>
    <t>511</t>
  </si>
  <si>
    <t>51</t>
  </si>
  <si>
    <t>531</t>
  </si>
  <si>
    <t>53</t>
  </si>
  <si>
    <t>551</t>
  </si>
  <si>
    <t>55</t>
  </si>
  <si>
    <t>552</t>
  </si>
  <si>
    <t>553</t>
  </si>
  <si>
    <t>住宅賃貸料（帰属家賃）</t>
  </si>
  <si>
    <t>571</t>
  </si>
  <si>
    <t>57</t>
  </si>
  <si>
    <t>572</t>
  </si>
  <si>
    <t>道路輸送（自家輸送を除く。）</t>
  </si>
  <si>
    <t>道路貨物輸送（自家輸送を除く。）</t>
  </si>
  <si>
    <t>自家輸送（旅客自動車）</t>
  </si>
  <si>
    <t>573</t>
  </si>
  <si>
    <t>自家輸送</t>
  </si>
  <si>
    <t>自家輸送（貨物自動車）</t>
  </si>
  <si>
    <t>574</t>
  </si>
  <si>
    <t>575</t>
  </si>
  <si>
    <t>貨物利用運送</t>
  </si>
  <si>
    <t>576</t>
  </si>
  <si>
    <t>577</t>
  </si>
  <si>
    <t>578</t>
  </si>
  <si>
    <t>運輸附帯サービス</t>
  </si>
  <si>
    <t>その他の運輸附帯サービス</t>
  </si>
  <si>
    <t>郵便・信書便</t>
  </si>
  <si>
    <t>579</t>
  </si>
  <si>
    <t>通信</t>
  </si>
  <si>
    <t>591</t>
  </si>
  <si>
    <t>59</t>
  </si>
  <si>
    <t>592</t>
  </si>
  <si>
    <t>593</t>
  </si>
  <si>
    <t>インターネット附随サービス</t>
  </si>
  <si>
    <t>594</t>
  </si>
  <si>
    <t>映像・音声・文字情報制作</t>
  </si>
  <si>
    <t>595</t>
  </si>
  <si>
    <t>611</t>
  </si>
  <si>
    <t>61</t>
  </si>
  <si>
    <t>631</t>
  </si>
  <si>
    <t>63</t>
  </si>
  <si>
    <t>教育・研究</t>
  </si>
  <si>
    <t>サービス(2/2)</t>
    <phoneticPr fontId="3"/>
  </si>
  <si>
    <t>社会教育・その他の教育</t>
  </si>
  <si>
    <t>医療</t>
  </si>
  <si>
    <t>641</t>
  </si>
  <si>
    <t>64</t>
  </si>
  <si>
    <t>医療・福祉</t>
  </si>
  <si>
    <t>642</t>
  </si>
  <si>
    <t>社会保険・社会福祉</t>
  </si>
  <si>
    <t>643</t>
  </si>
  <si>
    <t>介護</t>
  </si>
  <si>
    <t>644</t>
  </si>
  <si>
    <t>659</t>
  </si>
  <si>
    <t>65</t>
  </si>
  <si>
    <t>物品賃貸業（貸自動車業を除く。）</t>
  </si>
  <si>
    <t>661</t>
  </si>
  <si>
    <t>66</t>
  </si>
  <si>
    <t>対事業所サービス</t>
  </si>
  <si>
    <t>662</t>
  </si>
  <si>
    <t>自動車整備</t>
  </si>
  <si>
    <t>663</t>
  </si>
  <si>
    <t>自動車整備・機械修理</t>
  </si>
  <si>
    <t>669</t>
  </si>
  <si>
    <t>宿泊業</t>
  </si>
  <si>
    <t>671</t>
  </si>
  <si>
    <t>飲食サービス</t>
  </si>
  <si>
    <t>672</t>
  </si>
  <si>
    <t>洗濯・理容・美容・浴場業</t>
  </si>
  <si>
    <t>673</t>
  </si>
  <si>
    <t>娯楽サービス</t>
  </si>
  <si>
    <t>674</t>
  </si>
  <si>
    <t>679</t>
  </si>
  <si>
    <t>（単位：100万円）</t>
    <phoneticPr fontId="3"/>
  </si>
  <si>
    <t>（単位：人／100万円）</t>
    <rPh sb="1" eb="3">
      <t>タンイ</t>
    </rPh>
    <phoneticPr fontId="3"/>
  </si>
  <si>
    <t>（１）金額単位（百万円、億円）を選択します。</t>
    <rPh sb="3" eb="5">
      <t>キンガク</t>
    </rPh>
    <rPh sb="5" eb="7">
      <t>タンイ</t>
    </rPh>
    <rPh sb="16" eb="18">
      <t>センタク</t>
    </rPh>
    <phoneticPr fontId="3"/>
  </si>
  <si>
    <t>令和４年</t>
    <rPh sb="0" eb="2">
      <t>レイワ</t>
    </rPh>
    <rPh sb="3" eb="4">
      <t>ネン</t>
    </rPh>
    <phoneticPr fontId="3"/>
  </si>
  <si>
    <t>農林漁業　　　　</t>
    <rPh sb="2" eb="4">
      <t>ギョギョウ</t>
    </rPh>
    <phoneticPr fontId="8"/>
  </si>
  <si>
    <t>百万円</t>
    <phoneticPr fontId="3"/>
  </si>
  <si>
    <t>01　農林漁業</t>
    <rPh sb="3" eb="5">
      <t>ノウリン</t>
    </rPh>
    <rPh sb="5" eb="7">
      <t>ギョギョウ</t>
    </rPh>
    <phoneticPr fontId="3"/>
  </si>
  <si>
    <t>02　鉱業</t>
    <rPh sb="3" eb="5">
      <t>コウギョウ</t>
    </rPh>
    <phoneticPr fontId="3"/>
  </si>
  <si>
    <t>03　製造業</t>
    <rPh sb="3" eb="6">
      <t>セイゾウギョウ</t>
    </rPh>
    <phoneticPr fontId="3"/>
  </si>
  <si>
    <t>04　建設</t>
    <rPh sb="3" eb="5">
      <t>ケンセツ</t>
    </rPh>
    <phoneticPr fontId="3"/>
  </si>
  <si>
    <t>05　電力・ガス・水道</t>
    <rPh sb="3" eb="5">
      <t>デンリョク</t>
    </rPh>
    <rPh sb="9" eb="11">
      <t>スイドウ</t>
    </rPh>
    <phoneticPr fontId="3"/>
  </si>
  <si>
    <t>06　商業</t>
    <rPh sb="3" eb="5">
      <t>ショウギョウ</t>
    </rPh>
    <phoneticPr fontId="3"/>
  </si>
  <si>
    <t>07　金融・保険</t>
    <rPh sb="3" eb="5">
      <t>キンユウ</t>
    </rPh>
    <rPh sb="6" eb="8">
      <t>ホケン</t>
    </rPh>
    <phoneticPr fontId="3"/>
  </si>
  <si>
    <t>08　不動産</t>
    <rPh sb="3" eb="6">
      <t>フドウサン</t>
    </rPh>
    <phoneticPr fontId="3"/>
  </si>
  <si>
    <t>09　運輸・郵便</t>
    <rPh sb="3" eb="5">
      <t>ウンユ</t>
    </rPh>
    <rPh sb="6" eb="8">
      <t>ユウビン</t>
    </rPh>
    <phoneticPr fontId="3"/>
  </si>
  <si>
    <t>10　情報通信</t>
    <rPh sb="3" eb="5">
      <t>ジョウホウ</t>
    </rPh>
    <rPh sb="5" eb="7">
      <t>ツウシン</t>
    </rPh>
    <phoneticPr fontId="3"/>
  </si>
  <si>
    <t>11　公務</t>
    <rPh sb="3" eb="5">
      <t>コウム</t>
    </rPh>
    <phoneticPr fontId="3"/>
  </si>
  <si>
    <t>12　サービス</t>
    <phoneticPr fontId="3"/>
  </si>
  <si>
    <t>13　分類不明</t>
    <rPh sb="3" eb="5">
      <t>ブンルイ</t>
    </rPh>
    <rPh sb="5" eb="7">
      <t>フメイ</t>
    </rPh>
    <phoneticPr fontId="3"/>
  </si>
  <si>
    <t>令和２（2020）年石川県産業連関表　経済波及効果簡易分析ツールの概要</t>
    <rPh sb="9" eb="10">
      <t>ネン</t>
    </rPh>
    <rPh sb="10" eb="13">
      <t>イシカワケン</t>
    </rPh>
    <rPh sb="13" eb="15">
      <t>サンギョウ</t>
    </rPh>
    <rPh sb="15" eb="17">
      <t>レンカン</t>
    </rPh>
    <rPh sb="17" eb="18">
      <t>ヒョウ</t>
    </rPh>
    <rPh sb="19" eb="21">
      <t>ケイザイ</t>
    </rPh>
    <rPh sb="21" eb="23">
      <t>ハキュウ</t>
    </rPh>
    <rPh sb="23" eb="25">
      <t>コウカ</t>
    </rPh>
    <rPh sb="25" eb="27">
      <t>カンイ</t>
    </rPh>
    <rPh sb="27" eb="29">
      <t>ブンセキ</t>
    </rPh>
    <rPh sb="33" eb="35">
      <t>ガイヨウ</t>
    </rPh>
    <phoneticPr fontId="3"/>
  </si>
  <si>
    <t>（２）平均消費性向の対象年（令和２年～令和６年）を選択するか、任意の数値（％）を入力します。</t>
    <rPh sb="3" eb="5">
      <t>ヘイキン</t>
    </rPh>
    <rPh sb="5" eb="7">
      <t>ショウヒ</t>
    </rPh>
    <rPh sb="10" eb="12">
      <t>タイショウ</t>
    </rPh>
    <rPh sb="12" eb="13">
      <t>ネン</t>
    </rPh>
    <rPh sb="14" eb="16">
      <t>レイワ</t>
    </rPh>
    <rPh sb="17" eb="18">
      <t>ネン</t>
    </rPh>
    <rPh sb="19" eb="21">
      <t>レイワ</t>
    </rPh>
    <rPh sb="25" eb="27">
      <t>センタク</t>
    </rPh>
    <rPh sb="31" eb="33">
      <t>ニンイ</t>
    </rPh>
    <rPh sb="34" eb="36">
      <t>スウチ</t>
    </rPh>
    <rPh sb="40" eb="42">
      <t>ニュウリョク</t>
    </rPh>
    <phoneticPr fontId="3"/>
  </si>
  <si>
    <t>令和2年(2020年)石川県産業連関表　計数表</t>
    <rPh sb="20" eb="22">
      <t>ケイスウ</t>
    </rPh>
    <rPh sb="22" eb="23">
      <t>ヒョウ</t>
    </rPh>
    <phoneticPr fontId="3"/>
  </si>
  <si>
    <r>
      <rPr>
        <sz val="12"/>
        <rFont val="ＭＳ Ｐゴシック"/>
        <family val="3"/>
        <charset val="128"/>
      </rPr>
      <t>（７）</t>
    </r>
    <r>
      <rPr>
        <b/>
        <sz val="12"/>
        <rFont val="ＭＳ Ｐゴシック"/>
        <family val="3"/>
        <charset val="128"/>
      </rPr>
      <t>産業連関表の作成対象年である令和２（2020）年の産業構造によるものであり、</t>
    </r>
    <rPh sb="3" eb="5">
      <t>サンギョウ</t>
    </rPh>
    <rPh sb="5" eb="7">
      <t>レンカン</t>
    </rPh>
    <rPh sb="7" eb="8">
      <t>ヒョウ</t>
    </rPh>
    <rPh sb="9" eb="11">
      <t>サクセイ</t>
    </rPh>
    <rPh sb="11" eb="13">
      <t>タイショウ</t>
    </rPh>
    <rPh sb="13" eb="14">
      <t>ネン</t>
    </rPh>
    <rPh sb="17" eb="19">
      <t>レイワ</t>
    </rPh>
    <rPh sb="26" eb="27">
      <t>ネン</t>
    </rPh>
    <rPh sb="28" eb="30">
      <t>サンギョウ</t>
    </rPh>
    <rPh sb="30" eb="32">
      <t>コウゾウ</t>
    </rPh>
    <phoneticPr fontId="3"/>
  </si>
  <si>
    <t>　　E-Mail : toukei@pref.ishikawa.lg.jp</t>
  </si>
  <si>
    <t>　　ＦＡＸ　（０７６）２２５－１３４５</t>
  </si>
  <si>
    <t>　　ＴＥＬ　（０７６）２２５－１３４１</t>
  </si>
  <si>
    <t>　石川県総務部デジタル推進監室県庁デジタル推進課統計情報室統計分析グループ</t>
    <rPh sb="1" eb="4">
      <t>イシカワケン</t>
    </rPh>
    <rPh sb="24" eb="26">
      <t>トウケイ</t>
    </rPh>
    <rPh sb="26" eb="28">
      <t>ジョウホウ</t>
    </rPh>
    <rPh sb="28" eb="29">
      <t>シツ</t>
    </rPh>
    <rPh sb="29" eb="31">
      <t>トウケイ</t>
    </rPh>
    <rPh sb="31" eb="33">
      <t>ブンセキ</t>
    </rPh>
    <phoneticPr fontId="10"/>
  </si>
  <si>
    <t>令和５年</t>
    <rPh sb="0" eb="2">
      <t>レイワ</t>
    </rPh>
    <rPh sb="3" eb="4">
      <t>ネン</t>
    </rPh>
    <phoneticPr fontId="3"/>
  </si>
  <si>
    <t>令和６年</t>
    <rPh sb="0" eb="2">
      <t>レイワ</t>
    </rPh>
    <rPh sb="3" eb="4">
      <t>ネン</t>
    </rPh>
    <phoneticPr fontId="3"/>
  </si>
  <si>
    <t>令和７年</t>
    <rPh sb="0" eb="2">
      <t>レイワ</t>
    </rPh>
    <rPh sb="3" eb="4">
      <t>ネン</t>
    </rPh>
    <phoneticPr fontId="3"/>
  </si>
  <si>
    <t>　令和２年～令和６年の中から選ぶか、数値（％）を入力してください</t>
    <rPh sb="1" eb="3">
      <t>レイワ</t>
    </rPh>
    <rPh sb="4" eb="5">
      <t>ネン</t>
    </rPh>
    <rPh sb="6" eb="8">
      <t>レイワ</t>
    </rPh>
    <rPh sb="11" eb="12">
      <t>ナカ</t>
    </rPh>
    <rPh sb="18" eb="20">
      <t>スウチ</t>
    </rPh>
    <phoneticPr fontId="3"/>
  </si>
  <si>
    <t>令和2年(2020年)石川県産業連関表　部門分類表(内生部門)</t>
    <rPh sb="20" eb="22">
      <t>ブモン</t>
    </rPh>
    <rPh sb="22" eb="24">
      <t>ブンルイ</t>
    </rPh>
    <rPh sb="24" eb="25">
      <t>ヒョウ</t>
    </rPh>
    <rPh sb="26" eb="28">
      <t>ナイセイ</t>
    </rPh>
    <rPh sb="28" eb="30">
      <t>ブモン</t>
    </rPh>
    <phoneticPr fontId="3"/>
  </si>
  <si>
    <t>１　基本分類　（行445部門×列391部門）</t>
    <phoneticPr fontId="3"/>
  </si>
  <si>
    <t>統合小分類　（188部門）</t>
    <rPh sb="0" eb="2">
      <t>トウゴウ</t>
    </rPh>
    <rPh sb="2" eb="5">
      <t>ショウブンルイ</t>
    </rPh>
    <rPh sb="10" eb="12">
      <t>ブモン</t>
    </rPh>
    <phoneticPr fontId="37"/>
  </si>
  <si>
    <t>統合中分類　（108部門）</t>
    <rPh sb="0" eb="2">
      <t>トウゴウ</t>
    </rPh>
    <rPh sb="2" eb="5">
      <t>チュウブンルイ</t>
    </rPh>
    <rPh sb="10" eb="12">
      <t>ブモン</t>
    </rPh>
    <phoneticPr fontId="37"/>
  </si>
  <si>
    <t>米</t>
    <rPh sb="0" eb="1">
      <t>コメ</t>
    </rPh>
    <phoneticPr fontId="3"/>
  </si>
  <si>
    <t>農林漁業</t>
    <phoneticPr fontId="3"/>
  </si>
  <si>
    <t>農林漁業</t>
    <rPh sb="2" eb="4">
      <t>ギョギョウ</t>
    </rPh>
    <phoneticPr fontId="3"/>
  </si>
  <si>
    <t>0111</t>
    <phoneticPr fontId="3"/>
  </si>
  <si>
    <t>011</t>
    <phoneticPr fontId="3"/>
  </si>
  <si>
    <t>稲わら</t>
    <rPh sb="0" eb="1">
      <t>イナ</t>
    </rPh>
    <phoneticPr fontId="3"/>
  </si>
  <si>
    <t>麦類</t>
    <rPh sb="0" eb="2">
      <t>ムギルイ</t>
    </rPh>
    <phoneticPr fontId="3"/>
  </si>
  <si>
    <t>豆類</t>
    <phoneticPr fontId="3"/>
  </si>
  <si>
    <t>他に分類されない非食用耕種作物</t>
    <rPh sb="0" eb="1">
      <t>タ</t>
    </rPh>
    <rPh sb="2" eb="4">
      <t>ブンルイ</t>
    </rPh>
    <rPh sb="8" eb="9">
      <t>ヒ</t>
    </rPh>
    <rPh sb="9" eb="11">
      <t>ショクヨウ</t>
    </rPh>
    <rPh sb="11" eb="13">
      <t>コウシュ</t>
    </rPh>
    <rPh sb="13" eb="15">
      <t>サクモツ</t>
    </rPh>
    <phoneticPr fontId="3"/>
  </si>
  <si>
    <t>生乳</t>
    <phoneticPr fontId="3"/>
  </si>
  <si>
    <t>02</t>
    <phoneticPr fontId="3"/>
  </si>
  <si>
    <t>021</t>
    <phoneticPr fontId="3"/>
  </si>
  <si>
    <t>031</t>
    <phoneticPr fontId="3"/>
  </si>
  <si>
    <t>04</t>
    <phoneticPr fontId="3"/>
  </si>
  <si>
    <t>041</t>
    <phoneticPr fontId="3"/>
  </si>
  <si>
    <t>051</t>
    <phoneticPr fontId="3"/>
  </si>
  <si>
    <t>099</t>
    <phoneticPr fontId="3"/>
  </si>
  <si>
    <t>農業サービス</t>
    <phoneticPr fontId="3"/>
  </si>
  <si>
    <t>0151</t>
    <phoneticPr fontId="3"/>
  </si>
  <si>
    <t>0152</t>
    <phoneticPr fontId="3"/>
  </si>
  <si>
    <t>0153</t>
    <phoneticPr fontId="3"/>
  </si>
  <si>
    <t>特用林産物（狩猟業を含む。）</t>
    <phoneticPr fontId="3"/>
  </si>
  <si>
    <t>0171</t>
    <phoneticPr fontId="3"/>
  </si>
  <si>
    <t>海面漁業</t>
    <rPh sb="0" eb="2">
      <t>カイメン</t>
    </rPh>
    <rPh sb="2" eb="4">
      <t>ギョギョウ</t>
    </rPh>
    <phoneticPr fontId="3"/>
  </si>
  <si>
    <t>0172</t>
    <phoneticPr fontId="3"/>
  </si>
  <si>
    <t>0611</t>
    <phoneticPr fontId="3"/>
  </si>
  <si>
    <t>石炭・原油・天然ガス</t>
    <phoneticPr fontId="3"/>
  </si>
  <si>
    <t>石炭</t>
    <rPh sb="0" eb="2">
      <t>セキタン</t>
    </rPh>
    <phoneticPr fontId="3"/>
  </si>
  <si>
    <t>012</t>
    <phoneticPr fontId="3"/>
  </si>
  <si>
    <t>013</t>
    <phoneticPr fontId="3"/>
  </si>
  <si>
    <t>0621</t>
    <phoneticPr fontId="3"/>
  </si>
  <si>
    <t>砂利・採石</t>
    <phoneticPr fontId="3"/>
  </si>
  <si>
    <t>0629</t>
    <phoneticPr fontId="3"/>
  </si>
  <si>
    <t>その他の鉱物</t>
    <rPh sb="2" eb="3">
      <t>タ</t>
    </rPh>
    <rPh sb="4" eb="6">
      <t>コウブツ</t>
    </rPh>
    <phoneticPr fontId="3"/>
  </si>
  <si>
    <t>窯業原料鉱物（石灰石を除く。）</t>
    <rPh sb="7" eb="10">
      <t>セッカイセキ</t>
    </rPh>
    <rPh sb="11" eb="12">
      <t>ノゾ</t>
    </rPh>
    <phoneticPr fontId="3"/>
  </si>
  <si>
    <t>他に分類されない鉱物</t>
    <rPh sb="0" eb="1">
      <t>タ</t>
    </rPh>
    <rPh sb="2" eb="4">
      <t>ブンルイ</t>
    </rPh>
    <phoneticPr fontId="3"/>
  </si>
  <si>
    <t>食肉</t>
    <rPh sb="0" eb="2">
      <t>ショクニク</t>
    </rPh>
    <phoneticPr fontId="3"/>
  </si>
  <si>
    <t>飲食料品</t>
    <phoneticPr fontId="3"/>
  </si>
  <si>
    <t>1111</t>
    <phoneticPr fontId="3"/>
  </si>
  <si>
    <t>1112</t>
    <phoneticPr fontId="3"/>
  </si>
  <si>
    <t>その他の水産食料品</t>
    <rPh sb="6" eb="9">
      <t>ショクリョウヒン</t>
    </rPh>
    <phoneticPr fontId="3"/>
  </si>
  <si>
    <t>1113</t>
    <phoneticPr fontId="3"/>
  </si>
  <si>
    <t>111</t>
    <phoneticPr fontId="3"/>
  </si>
  <si>
    <t>（続き）食料品</t>
    <rPh sb="1" eb="2">
      <t>ツヅ</t>
    </rPh>
    <rPh sb="4" eb="7">
      <t>ショクリョウヒン</t>
    </rPh>
    <phoneticPr fontId="3"/>
  </si>
  <si>
    <t>（続き）飲食料品</t>
    <rPh sb="1" eb="2">
      <t>ツヅ</t>
    </rPh>
    <phoneticPr fontId="3"/>
  </si>
  <si>
    <t>1114</t>
    <phoneticPr fontId="3"/>
  </si>
  <si>
    <t>1115</t>
    <phoneticPr fontId="3"/>
  </si>
  <si>
    <t>農産保存食料品</t>
    <phoneticPr fontId="3"/>
  </si>
  <si>
    <t>1116</t>
    <phoneticPr fontId="3"/>
  </si>
  <si>
    <t>砂糖</t>
    <phoneticPr fontId="3"/>
  </si>
  <si>
    <t>動植物油脂</t>
    <rPh sb="0" eb="1">
      <t>ウゴ</t>
    </rPh>
    <phoneticPr fontId="3"/>
  </si>
  <si>
    <t>042</t>
    <phoneticPr fontId="3"/>
  </si>
  <si>
    <t>動物油脂</t>
    <rPh sb="0" eb="2">
      <t>ドウブツ</t>
    </rPh>
    <rPh sb="2" eb="4">
      <t>ユシ</t>
    </rPh>
    <phoneticPr fontId="3"/>
  </si>
  <si>
    <t>043</t>
    <phoneticPr fontId="3"/>
  </si>
  <si>
    <t>044</t>
    <phoneticPr fontId="3"/>
  </si>
  <si>
    <t>ビール類</t>
    <rPh sb="3" eb="4">
      <t>ルイ</t>
    </rPh>
    <phoneticPr fontId="3"/>
  </si>
  <si>
    <t>ウイスキー類</t>
    <phoneticPr fontId="3"/>
  </si>
  <si>
    <t>有機質肥料（別掲を除く。）</t>
    <phoneticPr fontId="3"/>
  </si>
  <si>
    <t>1511</t>
    <phoneticPr fontId="3"/>
  </si>
  <si>
    <t>紡績糸</t>
    <phoneticPr fontId="3"/>
  </si>
  <si>
    <t>紡績糸</t>
    <rPh sb="2" eb="3">
      <t>イト</t>
    </rPh>
    <phoneticPr fontId="3"/>
  </si>
  <si>
    <t>綿・スフ織物（合繊短繊維織物を含む。）</t>
    <phoneticPr fontId="3"/>
  </si>
  <si>
    <t>絹・人絹織物（合繊長繊維織物を含む。）</t>
    <phoneticPr fontId="3"/>
  </si>
  <si>
    <t>その他の織物</t>
    <phoneticPr fontId="3"/>
  </si>
  <si>
    <t>1519</t>
    <phoneticPr fontId="3"/>
  </si>
  <si>
    <t>1529</t>
    <phoneticPr fontId="3"/>
  </si>
  <si>
    <t>合板・集成材</t>
    <rPh sb="3" eb="6">
      <t>シュウセイザイ</t>
    </rPh>
    <phoneticPr fontId="3"/>
  </si>
  <si>
    <t>1621</t>
    <phoneticPr fontId="3"/>
  </si>
  <si>
    <t>木製家具</t>
    <phoneticPr fontId="3"/>
  </si>
  <si>
    <t>金属製家具</t>
    <phoneticPr fontId="3"/>
  </si>
  <si>
    <t>その他の家具・装備品</t>
    <rPh sb="2" eb="3">
      <t>タ</t>
    </rPh>
    <phoneticPr fontId="3"/>
  </si>
  <si>
    <t>1631</t>
    <phoneticPr fontId="3"/>
  </si>
  <si>
    <t>021P</t>
    <phoneticPr fontId="3"/>
  </si>
  <si>
    <t>1632</t>
    <phoneticPr fontId="3"/>
  </si>
  <si>
    <t>1633</t>
    <phoneticPr fontId="3"/>
  </si>
  <si>
    <t>加工紙</t>
    <rPh sb="0" eb="2">
      <t>カコウ</t>
    </rPh>
    <rPh sb="2" eb="3">
      <t>カミ</t>
    </rPh>
    <phoneticPr fontId="3"/>
  </si>
  <si>
    <t>1641</t>
    <phoneticPr fontId="3"/>
  </si>
  <si>
    <t>1649</t>
    <phoneticPr fontId="3"/>
  </si>
  <si>
    <t>紙製衛生材料・用品</t>
    <phoneticPr fontId="3"/>
  </si>
  <si>
    <t>その他のパルプ・紙・紙加工品</t>
    <rPh sb="2" eb="3">
      <t>タ</t>
    </rPh>
    <rPh sb="8" eb="9">
      <t>カミ</t>
    </rPh>
    <rPh sb="10" eb="11">
      <t>カミ</t>
    </rPh>
    <rPh sb="11" eb="14">
      <t>カコウヒン</t>
    </rPh>
    <phoneticPr fontId="3"/>
  </si>
  <si>
    <t>39</t>
    <phoneticPr fontId="3"/>
  </si>
  <si>
    <t>その他の製造工業製品
（１／３）</t>
    <phoneticPr fontId="3"/>
  </si>
  <si>
    <t>（続き）無機化学工業製品</t>
    <rPh sb="1" eb="2">
      <t>ツヅ</t>
    </rPh>
    <phoneticPr fontId="3"/>
  </si>
  <si>
    <t>（続き）化学製品</t>
    <rPh sb="1" eb="2">
      <t>ツヅ</t>
    </rPh>
    <phoneticPr fontId="3"/>
  </si>
  <si>
    <t>石油化学系基礎製品</t>
    <phoneticPr fontId="3"/>
  </si>
  <si>
    <t>脂肪族中間物・環式中間物・合成染料・有機顔料</t>
    <phoneticPr fontId="3"/>
  </si>
  <si>
    <t>有機化学工業製品（石油化学系基礎製品・合成樹脂を除く。）</t>
    <phoneticPr fontId="3"/>
  </si>
  <si>
    <t>2041</t>
    <phoneticPr fontId="3"/>
  </si>
  <si>
    <t>環式中間物・合成染料・有機顔料</t>
    <rPh sb="6" eb="8">
      <t>ゴウセイ</t>
    </rPh>
    <rPh sb="8" eb="10">
      <t>センリョウ</t>
    </rPh>
    <rPh sb="11" eb="13">
      <t>ユウキ</t>
    </rPh>
    <rPh sb="13" eb="15">
      <t>ガンリョウ</t>
    </rPh>
    <phoneticPr fontId="3"/>
  </si>
  <si>
    <t>2042</t>
    <phoneticPr fontId="3"/>
  </si>
  <si>
    <t>2049</t>
    <phoneticPr fontId="3"/>
  </si>
  <si>
    <t>その他の有機化学工業製品</t>
    <phoneticPr fontId="3"/>
  </si>
  <si>
    <t>2051</t>
    <phoneticPr fontId="3"/>
  </si>
  <si>
    <t>2061</t>
    <phoneticPr fontId="3"/>
  </si>
  <si>
    <t>化学繊維</t>
    <rPh sb="0" eb="2">
      <t>カガク</t>
    </rPh>
    <rPh sb="2" eb="4">
      <t>センイ</t>
    </rPh>
    <phoneticPr fontId="3"/>
  </si>
  <si>
    <t>2071</t>
    <phoneticPr fontId="3"/>
  </si>
  <si>
    <t>2081</t>
    <phoneticPr fontId="3"/>
  </si>
  <si>
    <t>油脂加工製品・界面活性剤</t>
    <phoneticPr fontId="3"/>
  </si>
  <si>
    <t>油脂加工製品</t>
    <phoneticPr fontId="3"/>
  </si>
  <si>
    <t>界面活性剤（石けん・合成洗剤を除く。）</t>
    <phoneticPr fontId="3"/>
  </si>
  <si>
    <t>2082</t>
    <phoneticPr fontId="3"/>
  </si>
  <si>
    <t>2083</t>
    <phoneticPr fontId="3"/>
  </si>
  <si>
    <t>印刷インキ</t>
    <phoneticPr fontId="3"/>
  </si>
  <si>
    <t>2084</t>
    <phoneticPr fontId="3"/>
  </si>
  <si>
    <t>2089</t>
    <phoneticPr fontId="3"/>
  </si>
  <si>
    <t>他に分類されない化学最終製品</t>
    <rPh sb="0" eb="1">
      <t>タ</t>
    </rPh>
    <rPh sb="2" eb="4">
      <t>ブンルイ</t>
    </rPh>
    <rPh sb="8" eb="10">
      <t>カガク</t>
    </rPh>
    <rPh sb="10" eb="12">
      <t>サイシュウ</t>
    </rPh>
    <rPh sb="12" eb="14">
      <t>セイヒン</t>
    </rPh>
    <phoneticPr fontId="3"/>
  </si>
  <si>
    <t>ガソリン</t>
    <phoneticPr fontId="3"/>
  </si>
  <si>
    <t>プラスチック・ゴム製品</t>
    <phoneticPr fontId="3"/>
  </si>
  <si>
    <t>2221</t>
    <phoneticPr fontId="3"/>
  </si>
  <si>
    <t>2229</t>
    <phoneticPr fontId="3"/>
  </si>
  <si>
    <t>091</t>
    <phoneticPr fontId="3"/>
  </si>
  <si>
    <t>他に分類されないゴム製品</t>
    <rPh sb="0" eb="1">
      <t>ホカ</t>
    </rPh>
    <rPh sb="2" eb="4">
      <t>ブンルイ</t>
    </rPh>
    <rPh sb="10" eb="12">
      <t>セイヒン</t>
    </rPh>
    <phoneticPr fontId="3"/>
  </si>
  <si>
    <t>2311</t>
    <phoneticPr fontId="3"/>
  </si>
  <si>
    <t>なめし革・革製品・毛皮</t>
    <phoneticPr fontId="3"/>
  </si>
  <si>
    <t>その他の製造工業製品
（２／３）</t>
    <phoneticPr fontId="3"/>
  </si>
  <si>
    <t>2312</t>
    <phoneticPr fontId="3"/>
  </si>
  <si>
    <t>なめし革・革製品・毛皮（革製履物を除く。）</t>
    <phoneticPr fontId="3"/>
  </si>
  <si>
    <t>2511</t>
    <phoneticPr fontId="3"/>
  </si>
  <si>
    <t>他に分類されないガラス製品</t>
    <rPh sb="0" eb="1">
      <t>タ</t>
    </rPh>
    <rPh sb="2" eb="4">
      <t>ブンルイ</t>
    </rPh>
    <rPh sb="11" eb="13">
      <t>セイヒン</t>
    </rPh>
    <phoneticPr fontId="3"/>
  </si>
  <si>
    <t>2521</t>
    <phoneticPr fontId="3"/>
  </si>
  <si>
    <t>2591</t>
    <phoneticPr fontId="3"/>
  </si>
  <si>
    <t>炭素・黒鉛製品</t>
    <phoneticPr fontId="3"/>
  </si>
  <si>
    <t>011P</t>
  </si>
  <si>
    <t>鉄屑</t>
    <phoneticPr fontId="3"/>
  </si>
  <si>
    <t>2612</t>
    <phoneticPr fontId="3"/>
  </si>
  <si>
    <t>鋳鍛造品（鉄）</t>
    <phoneticPr fontId="3"/>
  </si>
  <si>
    <t>鋳鉄品・鍛工品（鉄）</t>
    <phoneticPr fontId="3"/>
  </si>
  <si>
    <t>2699</t>
    <phoneticPr fontId="3"/>
  </si>
  <si>
    <t>鉛・亜鉛（再生を含む。）</t>
    <phoneticPr fontId="3"/>
  </si>
  <si>
    <t>アルミニウム（再生を含む。）</t>
    <phoneticPr fontId="3"/>
  </si>
  <si>
    <t>011P</t>
    <phoneticPr fontId="3"/>
  </si>
  <si>
    <t>2712</t>
    <phoneticPr fontId="3"/>
  </si>
  <si>
    <t>2729</t>
    <phoneticPr fontId="3"/>
  </si>
  <si>
    <t>建設用・建築用金属製品</t>
    <phoneticPr fontId="3"/>
  </si>
  <si>
    <t>ガス・石油機器・暖房・調理装置</t>
    <rPh sb="8" eb="10">
      <t>ダンボウ</t>
    </rPh>
    <rPh sb="11" eb="13">
      <t>チョウリ</t>
    </rPh>
    <rPh sb="13" eb="15">
      <t>ソウチ</t>
    </rPh>
    <phoneticPr fontId="3"/>
  </si>
  <si>
    <t>ガス・石油機器・暖房・調理装置</t>
    <phoneticPr fontId="3"/>
  </si>
  <si>
    <t>ボルト・ナット・リベット・スプリング</t>
    <phoneticPr fontId="3"/>
  </si>
  <si>
    <t>金属製容器・製缶板金製品</t>
    <phoneticPr fontId="3"/>
  </si>
  <si>
    <t>配管工事附属品・粉末や金製品・道具類</t>
    <rPh sb="4" eb="6">
      <t>フゾク</t>
    </rPh>
    <phoneticPr fontId="3"/>
  </si>
  <si>
    <t>配管工事附属品</t>
    <rPh sb="4" eb="6">
      <t>フゾク</t>
    </rPh>
    <phoneticPr fontId="3"/>
  </si>
  <si>
    <t>粉末や金製品</t>
    <phoneticPr fontId="3"/>
  </si>
  <si>
    <t>刃物・道具類</t>
    <phoneticPr fontId="3"/>
  </si>
  <si>
    <t>2911</t>
    <phoneticPr fontId="3"/>
  </si>
  <si>
    <t>2912</t>
    <phoneticPr fontId="3"/>
  </si>
  <si>
    <t>ポンプ・圧縮機</t>
    <phoneticPr fontId="3"/>
  </si>
  <si>
    <t>2913</t>
    <phoneticPr fontId="3"/>
  </si>
  <si>
    <t>2914</t>
    <phoneticPr fontId="3"/>
  </si>
  <si>
    <t>2919</t>
    <phoneticPr fontId="3"/>
  </si>
  <si>
    <t>その他のはん用機械</t>
    <rPh sb="2" eb="3">
      <t>タ</t>
    </rPh>
    <rPh sb="6" eb="7">
      <t>ヨウ</t>
    </rPh>
    <rPh sb="7" eb="9">
      <t>キカイ</t>
    </rPh>
    <phoneticPr fontId="3"/>
  </si>
  <si>
    <t>3011</t>
    <phoneticPr fontId="3"/>
  </si>
  <si>
    <t>農業用機械</t>
    <rPh sb="2" eb="3">
      <t>ヨウ</t>
    </rPh>
    <phoneticPr fontId="3"/>
  </si>
  <si>
    <t>3012</t>
    <phoneticPr fontId="3"/>
  </si>
  <si>
    <t>建設・鉱山機械</t>
    <rPh sb="0" eb="2">
      <t>ケンセツ</t>
    </rPh>
    <rPh sb="3" eb="5">
      <t>コウザン</t>
    </rPh>
    <phoneticPr fontId="3"/>
  </si>
  <si>
    <t>3013</t>
    <phoneticPr fontId="3"/>
  </si>
  <si>
    <t>3014</t>
    <phoneticPr fontId="3"/>
  </si>
  <si>
    <t>生活関連産業用機械</t>
    <rPh sb="7" eb="9">
      <t>キカイ</t>
    </rPh>
    <phoneticPr fontId="3"/>
  </si>
  <si>
    <t>3015</t>
    <phoneticPr fontId="3"/>
  </si>
  <si>
    <t>鋳造装置・プラスチック加工機械</t>
    <phoneticPr fontId="3"/>
  </si>
  <si>
    <t>3016</t>
    <phoneticPr fontId="3"/>
  </si>
  <si>
    <t>3017</t>
    <phoneticPr fontId="3"/>
  </si>
  <si>
    <t>3019</t>
    <phoneticPr fontId="3"/>
  </si>
  <si>
    <t>真空装置・真空機器</t>
    <rPh sb="0" eb="2">
      <t>シンクウ</t>
    </rPh>
    <rPh sb="2" eb="4">
      <t>ソウチ</t>
    </rPh>
    <rPh sb="5" eb="7">
      <t>シンクウ</t>
    </rPh>
    <rPh sb="7" eb="9">
      <t>キキ</t>
    </rPh>
    <phoneticPr fontId="3"/>
  </si>
  <si>
    <t>ロボット</t>
    <phoneticPr fontId="3"/>
  </si>
  <si>
    <t>その他の生産用機械</t>
    <rPh sb="4" eb="7">
      <t>セイサンヨウ</t>
    </rPh>
    <rPh sb="7" eb="9">
      <t>キカイ</t>
    </rPh>
    <phoneticPr fontId="3"/>
  </si>
  <si>
    <t>3111</t>
    <phoneticPr fontId="3"/>
  </si>
  <si>
    <t>サービス用・娯楽用機器</t>
    <rPh sb="6" eb="9">
      <t>ゴラクヨウ</t>
    </rPh>
    <phoneticPr fontId="3"/>
  </si>
  <si>
    <t>3113</t>
    <phoneticPr fontId="3"/>
  </si>
  <si>
    <t>計測機器</t>
    <rPh sb="0" eb="2">
      <t>ケイソク</t>
    </rPh>
    <rPh sb="2" eb="4">
      <t>キキ</t>
    </rPh>
    <phoneticPr fontId="3"/>
  </si>
  <si>
    <t>3114</t>
    <phoneticPr fontId="3"/>
  </si>
  <si>
    <t>3115</t>
    <phoneticPr fontId="3"/>
  </si>
  <si>
    <t>光学機械・レンズ</t>
    <rPh sb="0" eb="2">
      <t>コウガク</t>
    </rPh>
    <rPh sb="2" eb="4">
      <t>キカイ</t>
    </rPh>
    <phoneticPr fontId="3"/>
  </si>
  <si>
    <t>3116</t>
    <phoneticPr fontId="3"/>
  </si>
  <si>
    <t>3211</t>
    <phoneticPr fontId="3"/>
  </si>
  <si>
    <t>液晶パネル</t>
    <phoneticPr fontId="3"/>
  </si>
  <si>
    <t>フラットパネル・電子管</t>
    <rPh sb="8" eb="11">
      <t>デンシカン</t>
    </rPh>
    <phoneticPr fontId="3"/>
  </si>
  <si>
    <t>3299</t>
    <phoneticPr fontId="3"/>
  </si>
  <si>
    <t>記録メディア</t>
    <rPh sb="0" eb="2">
      <t>キロク</t>
    </rPh>
    <phoneticPr fontId="3"/>
  </si>
  <si>
    <t>電子回路</t>
    <rPh sb="0" eb="2">
      <t>デンシ</t>
    </rPh>
    <rPh sb="2" eb="4">
      <t>カイロ</t>
    </rPh>
    <phoneticPr fontId="3"/>
  </si>
  <si>
    <t>その他の電子部品</t>
    <rPh sb="6" eb="7">
      <t>ブ</t>
    </rPh>
    <phoneticPr fontId="3"/>
  </si>
  <si>
    <t>3311</t>
    <phoneticPr fontId="3"/>
  </si>
  <si>
    <t>開閉制御装置・配電盤</t>
    <phoneticPr fontId="3"/>
  </si>
  <si>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</si>
  <si>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</si>
  <si>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</si>
  <si>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3321</t>
    <phoneticPr fontId="3"/>
  </si>
  <si>
    <t>民生用エアコンディショナ</t>
    <rPh sb="0" eb="2">
      <t>ミンセイ</t>
    </rPh>
    <rPh sb="2" eb="3">
      <t>ヨウ</t>
    </rPh>
    <phoneticPr fontId="3"/>
  </si>
  <si>
    <t>民生用電気機器（エアコンを除く。）</t>
    <rPh sb="0" eb="2">
      <t>ミンセイ</t>
    </rPh>
    <rPh sb="2" eb="3">
      <t>ヨウ</t>
    </rPh>
    <rPh sb="3" eb="5">
      <t>デンキ</t>
    </rPh>
    <rPh sb="5" eb="7">
      <t>キキ</t>
    </rPh>
    <phoneticPr fontId="3"/>
  </si>
  <si>
    <t>3331</t>
    <phoneticPr fontId="3"/>
  </si>
  <si>
    <t>3332</t>
    <phoneticPr fontId="3"/>
  </si>
  <si>
    <t>3399</t>
    <phoneticPr fontId="3"/>
  </si>
  <si>
    <t>3411</t>
    <phoneticPr fontId="3"/>
  </si>
  <si>
    <t>携帯電話機</t>
    <rPh sb="0" eb="2">
      <t>ケイタイ</t>
    </rPh>
    <rPh sb="2" eb="4">
      <t>デンワ</t>
    </rPh>
    <rPh sb="4" eb="5">
      <t>キ</t>
    </rPh>
    <phoneticPr fontId="3"/>
  </si>
  <si>
    <t>無線電気通信機器（携帯電話機を除く。）</t>
    <rPh sb="9" eb="11">
      <t>ケイタイ</t>
    </rPh>
    <rPh sb="11" eb="13">
      <t>デンワ</t>
    </rPh>
    <rPh sb="13" eb="14">
      <t>キ</t>
    </rPh>
    <phoneticPr fontId="3"/>
  </si>
  <si>
    <t>3412</t>
    <phoneticPr fontId="3"/>
  </si>
  <si>
    <t>3421</t>
    <phoneticPr fontId="3"/>
  </si>
  <si>
    <t>パーソナルコンピュータ</t>
    <phoneticPr fontId="3"/>
  </si>
  <si>
    <t>電子計算機本体（パソコンを除く。）</t>
    <rPh sb="0" eb="2">
      <t>デンシ</t>
    </rPh>
    <rPh sb="2" eb="5">
      <t>ケイサンキ</t>
    </rPh>
    <rPh sb="5" eb="7">
      <t>ホンタイ</t>
    </rPh>
    <phoneticPr fontId="3"/>
  </si>
  <si>
    <t>電子計算機附属装置</t>
    <rPh sb="5" eb="7">
      <t>フゾク</t>
    </rPh>
    <phoneticPr fontId="3"/>
  </si>
  <si>
    <t>3511</t>
    <phoneticPr fontId="3"/>
  </si>
  <si>
    <t>乗用車（ハイブリッド車）</t>
  </si>
  <si>
    <t>乗用車（ハイブリッド車を除く。）</t>
    <phoneticPr fontId="3"/>
  </si>
  <si>
    <t>3521</t>
    <phoneticPr fontId="3"/>
  </si>
  <si>
    <t>3522</t>
    <phoneticPr fontId="3"/>
  </si>
  <si>
    <t>3531</t>
    <phoneticPr fontId="3"/>
  </si>
  <si>
    <t>自動車用内燃機関</t>
    <phoneticPr fontId="3"/>
  </si>
  <si>
    <t>3541</t>
    <phoneticPr fontId="3"/>
  </si>
  <si>
    <t>3591</t>
    <phoneticPr fontId="3"/>
  </si>
  <si>
    <t>3592</t>
    <phoneticPr fontId="3"/>
  </si>
  <si>
    <t>3599</t>
    <phoneticPr fontId="3"/>
  </si>
  <si>
    <t>がん具</t>
    <phoneticPr fontId="3"/>
  </si>
  <si>
    <t>その他の製造工業製品
（３／３）</t>
    <phoneticPr fontId="3"/>
  </si>
  <si>
    <t>3919</t>
    <phoneticPr fontId="3"/>
  </si>
  <si>
    <t>061</t>
    <phoneticPr fontId="3"/>
  </si>
  <si>
    <t>3921</t>
    <phoneticPr fontId="3"/>
  </si>
  <si>
    <t>再生資源回収・加工処理</t>
    <rPh sb="0" eb="2">
      <t>サイセイ</t>
    </rPh>
    <rPh sb="2" eb="4">
      <t>シゲン</t>
    </rPh>
    <rPh sb="4" eb="6">
      <t>カイシュウ</t>
    </rPh>
    <rPh sb="7" eb="9">
      <t>カコウ</t>
    </rPh>
    <rPh sb="9" eb="11">
      <t>ショリ</t>
    </rPh>
    <phoneticPr fontId="3"/>
  </si>
  <si>
    <t>4191</t>
    <phoneticPr fontId="3"/>
  </si>
  <si>
    <t>鉄道軌道建設</t>
    <phoneticPr fontId="3"/>
  </si>
  <si>
    <t>4611</t>
    <phoneticPr fontId="3"/>
  </si>
  <si>
    <t>電気</t>
    <rPh sb="0" eb="2">
      <t>デンキ</t>
    </rPh>
    <phoneticPr fontId="3"/>
  </si>
  <si>
    <t>電気</t>
    <phoneticPr fontId="3"/>
  </si>
  <si>
    <t>電気・ガス・熱供給</t>
    <rPh sb="0" eb="2">
      <t>デンキ</t>
    </rPh>
    <phoneticPr fontId="3"/>
  </si>
  <si>
    <t>電気（火力（バイオマス・廃棄物を含む。））</t>
    <phoneticPr fontId="3"/>
  </si>
  <si>
    <t>電気（原子力）</t>
  </si>
  <si>
    <t>電気（水力、地熱、太陽光、風力等）</t>
  </si>
  <si>
    <t>4621</t>
    <phoneticPr fontId="3"/>
  </si>
  <si>
    <t>4622</t>
    <phoneticPr fontId="3"/>
  </si>
  <si>
    <t>4711</t>
    <phoneticPr fontId="3"/>
  </si>
  <si>
    <t>下水道★★</t>
    <phoneticPr fontId="3"/>
  </si>
  <si>
    <t>4811</t>
    <phoneticPr fontId="3"/>
  </si>
  <si>
    <t>5311</t>
    <phoneticPr fontId="3"/>
  </si>
  <si>
    <t>公的金融（ＦＩＳＩＭ）</t>
    <phoneticPr fontId="3"/>
  </si>
  <si>
    <t>民間金融（ＦＩＳＩＭ）</t>
    <phoneticPr fontId="3"/>
  </si>
  <si>
    <t>5312</t>
    <phoneticPr fontId="3"/>
  </si>
  <si>
    <t>5511</t>
    <phoneticPr fontId="3"/>
  </si>
  <si>
    <t>住宅賃貸料</t>
    <phoneticPr fontId="3"/>
  </si>
  <si>
    <t>住宅賃貸料（帰属家賃）</t>
    <rPh sb="0" eb="2">
      <t>ジュウタク</t>
    </rPh>
    <rPh sb="2" eb="5">
      <t>チンタイリョウ</t>
    </rPh>
    <rPh sb="6" eb="8">
      <t>キゾク</t>
    </rPh>
    <rPh sb="8" eb="10">
      <t>ヤチン</t>
    </rPh>
    <phoneticPr fontId="3"/>
  </si>
  <si>
    <t>5711</t>
    <phoneticPr fontId="3"/>
  </si>
  <si>
    <t>5712</t>
    <phoneticPr fontId="3"/>
  </si>
  <si>
    <t>5721</t>
    <phoneticPr fontId="3"/>
  </si>
  <si>
    <t>5722</t>
    <phoneticPr fontId="3"/>
  </si>
  <si>
    <t>道路貨物輸送（自家輸送を除く。）</t>
    <rPh sb="7" eb="9">
      <t>ジカ</t>
    </rPh>
    <rPh sb="9" eb="11">
      <t>ユソウ</t>
    </rPh>
    <phoneticPr fontId="3"/>
  </si>
  <si>
    <t>5731</t>
    <phoneticPr fontId="3"/>
  </si>
  <si>
    <t>01P</t>
  </si>
  <si>
    <t>自家輸送（旅客自動車）</t>
    <rPh sb="2" eb="4">
      <t>ユソウ</t>
    </rPh>
    <rPh sb="7" eb="10">
      <t>ジドウシャ</t>
    </rPh>
    <phoneticPr fontId="3"/>
  </si>
  <si>
    <t>（続き）運輸・郵便</t>
    <rPh sb="1" eb="2">
      <t>ツヅ</t>
    </rPh>
    <phoneticPr fontId="3"/>
  </si>
  <si>
    <t>5732</t>
    <phoneticPr fontId="3"/>
  </si>
  <si>
    <t>自家輸送（貨物自動車）</t>
    <rPh sb="2" eb="4">
      <t>ユソウ</t>
    </rPh>
    <rPh sb="7" eb="10">
      <t>ジドウシャ</t>
    </rPh>
    <phoneticPr fontId="3"/>
  </si>
  <si>
    <t>5741</t>
    <phoneticPr fontId="3"/>
  </si>
  <si>
    <t>5742</t>
    <phoneticPr fontId="3"/>
  </si>
  <si>
    <t>5743</t>
    <phoneticPr fontId="3"/>
  </si>
  <si>
    <t>5751</t>
    <phoneticPr fontId="3"/>
  </si>
  <si>
    <t>5761</t>
    <phoneticPr fontId="3"/>
  </si>
  <si>
    <t>貨物利用運送</t>
    <rPh sb="2" eb="4">
      <t>リヨウ</t>
    </rPh>
    <rPh sb="4" eb="6">
      <t>ウンソウ</t>
    </rPh>
    <phoneticPr fontId="3"/>
  </si>
  <si>
    <t>5771</t>
    <phoneticPr fontId="3"/>
  </si>
  <si>
    <t>5781</t>
    <phoneticPr fontId="3"/>
  </si>
  <si>
    <t>水運施設管理（国公営）★★</t>
    <rPh sb="7" eb="10">
      <t>コッコウエイ</t>
    </rPh>
    <phoneticPr fontId="3"/>
  </si>
  <si>
    <t>水運施設管理</t>
    <rPh sb="0" eb="2">
      <t>スイウン</t>
    </rPh>
    <rPh sb="2" eb="4">
      <t>シセツ</t>
    </rPh>
    <rPh sb="4" eb="6">
      <t>カンリ</t>
    </rPh>
    <phoneticPr fontId="3"/>
  </si>
  <si>
    <t>水運附帯サービス</t>
    <rPh sb="2" eb="4">
      <t>フタイ</t>
    </rPh>
    <phoneticPr fontId="3"/>
  </si>
  <si>
    <t>航空施設管理（公営）★★</t>
    <phoneticPr fontId="3"/>
  </si>
  <si>
    <t>航空施設管理</t>
    <phoneticPr fontId="3"/>
  </si>
  <si>
    <t>航空附帯サービス</t>
    <rPh sb="2" eb="4">
      <t>フタイ</t>
    </rPh>
    <phoneticPr fontId="3"/>
  </si>
  <si>
    <t>5789</t>
    <phoneticPr fontId="3"/>
  </si>
  <si>
    <t>旅行・その他の運輸附帯サービス</t>
    <rPh sb="9" eb="11">
      <t>フタイ</t>
    </rPh>
    <phoneticPr fontId="3"/>
  </si>
  <si>
    <t>5791</t>
    <phoneticPr fontId="3"/>
  </si>
  <si>
    <t>郵便・信書便</t>
    <rPh sb="3" eb="5">
      <t>シンショ</t>
    </rPh>
    <rPh sb="5" eb="6">
      <t>ビン</t>
    </rPh>
    <phoneticPr fontId="3"/>
  </si>
  <si>
    <t>5911</t>
    <phoneticPr fontId="3"/>
  </si>
  <si>
    <t>固定電気通信</t>
    <rPh sb="0" eb="2">
      <t>コテイ</t>
    </rPh>
    <rPh sb="2" eb="4">
      <t>デンキ</t>
    </rPh>
    <rPh sb="4" eb="6">
      <t>ツウシン</t>
    </rPh>
    <phoneticPr fontId="3"/>
  </si>
  <si>
    <t>通信</t>
    <phoneticPr fontId="3"/>
  </si>
  <si>
    <t>10</t>
    <phoneticPr fontId="3"/>
  </si>
  <si>
    <t>情報通信</t>
    <rPh sb="0" eb="2">
      <t>ジョウホウ</t>
    </rPh>
    <rPh sb="2" eb="4">
      <t>ツウシン</t>
    </rPh>
    <phoneticPr fontId="3"/>
  </si>
  <si>
    <t>移動電気通信</t>
    <rPh sb="0" eb="2">
      <t>イドウ</t>
    </rPh>
    <rPh sb="2" eb="4">
      <t>デンキ</t>
    </rPh>
    <rPh sb="4" eb="6">
      <t>ツウシン</t>
    </rPh>
    <phoneticPr fontId="3"/>
  </si>
  <si>
    <t>電気通信に附帯するサービス</t>
    <rPh sb="0" eb="2">
      <t>デンキ</t>
    </rPh>
    <rPh sb="2" eb="4">
      <t>ツウシン</t>
    </rPh>
    <rPh sb="5" eb="7">
      <t>フタイ</t>
    </rPh>
    <phoneticPr fontId="3"/>
  </si>
  <si>
    <t>5921</t>
    <phoneticPr fontId="3"/>
  </si>
  <si>
    <t>5931</t>
    <phoneticPr fontId="3"/>
  </si>
  <si>
    <t>情報サービス</t>
    <phoneticPr fontId="3"/>
  </si>
  <si>
    <t>5941</t>
    <phoneticPr fontId="3"/>
  </si>
  <si>
    <t>インターネット附随サービス</t>
    <rPh sb="7" eb="9">
      <t>フズイ</t>
    </rPh>
    <phoneticPr fontId="3"/>
  </si>
  <si>
    <t>5951</t>
    <phoneticPr fontId="3"/>
  </si>
  <si>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3"/>
  </si>
  <si>
    <t>新聞</t>
    <rPh sb="0" eb="2">
      <t>シンブン</t>
    </rPh>
    <phoneticPr fontId="3"/>
  </si>
  <si>
    <t>出版</t>
    <rPh sb="0" eb="2">
      <t>シュッパン</t>
    </rPh>
    <phoneticPr fontId="3"/>
  </si>
  <si>
    <t>6311</t>
    <phoneticPr fontId="3"/>
  </si>
  <si>
    <t>学校給食（国公立）★★</t>
    <rPh sb="2" eb="4">
      <t>キュウショク</t>
    </rPh>
    <phoneticPr fontId="3"/>
  </si>
  <si>
    <t>学校給食（私立）★</t>
    <rPh sb="2" eb="4">
      <t>キュウショク</t>
    </rPh>
    <phoneticPr fontId="3"/>
  </si>
  <si>
    <t>その他の教育訓練機関（国公立）★★</t>
    <phoneticPr fontId="3"/>
  </si>
  <si>
    <t>632</t>
    <phoneticPr fontId="3"/>
  </si>
  <si>
    <t>研究</t>
    <rPh sb="0" eb="2">
      <t>ケンキュウ</t>
    </rPh>
    <phoneticPr fontId="3"/>
  </si>
  <si>
    <t>人文・社会科学研究機関（国公立）★★</t>
    <rPh sb="3" eb="5">
      <t>シャカイ</t>
    </rPh>
    <phoneticPr fontId="3"/>
  </si>
  <si>
    <t>人文・社会科学研究機関（非営利）★</t>
    <rPh sb="3" eb="5">
      <t>シャカイ</t>
    </rPh>
    <phoneticPr fontId="3"/>
  </si>
  <si>
    <t>人文・社会科学研究機関</t>
    <rPh sb="3" eb="5">
      <t>シャカイ</t>
    </rPh>
    <phoneticPr fontId="3"/>
  </si>
  <si>
    <t>6322</t>
    <phoneticPr fontId="3"/>
  </si>
  <si>
    <t>医療（病院）</t>
    <rPh sb="3" eb="5">
      <t>ビョウイン</t>
    </rPh>
    <phoneticPr fontId="3"/>
  </si>
  <si>
    <t>医療（一般診療所）</t>
    <rPh sb="3" eb="7">
      <t>イッパンシンリョウ</t>
    </rPh>
    <rPh sb="7" eb="8">
      <t>ショ</t>
    </rPh>
    <phoneticPr fontId="3"/>
  </si>
  <si>
    <t>医療（歯科診療）</t>
    <rPh sb="3" eb="5">
      <t>シカ</t>
    </rPh>
    <rPh sb="5" eb="7">
      <t>シンリョウ</t>
    </rPh>
    <phoneticPr fontId="3"/>
  </si>
  <si>
    <t>6411</t>
    <phoneticPr fontId="3"/>
  </si>
  <si>
    <t>医療（調剤）</t>
    <rPh sb="0" eb="2">
      <t>イリョウ</t>
    </rPh>
    <rPh sb="3" eb="5">
      <t>チョウザイ</t>
    </rPh>
    <phoneticPr fontId="3"/>
  </si>
  <si>
    <t>医療（その他の医療サービス）</t>
    <rPh sb="0" eb="2">
      <t>イリョウ</t>
    </rPh>
    <rPh sb="5" eb="6">
      <t>タ</t>
    </rPh>
    <rPh sb="7" eb="9">
      <t>イリョウ</t>
    </rPh>
    <phoneticPr fontId="3"/>
  </si>
  <si>
    <t>社会保険事業★★</t>
    <phoneticPr fontId="3"/>
  </si>
  <si>
    <t>社会福祉</t>
    <phoneticPr fontId="3"/>
  </si>
  <si>
    <t>6431</t>
    <phoneticPr fontId="3"/>
  </si>
  <si>
    <t>保育所</t>
    <rPh sb="0" eb="3">
      <t>ホイクショ</t>
    </rPh>
    <phoneticPr fontId="3"/>
  </si>
  <si>
    <t>介護（施設サービス）</t>
    <rPh sb="0" eb="2">
      <t>カイゴ</t>
    </rPh>
    <rPh sb="3" eb="5">
      <t>シセツ</t>
    </rPh>
    <phoneticPr fontId="3"/>
  </si>
  <si>
    <t>介護（施設サービスを除く。）</t>
    <rPh sb="0" eb="2">
      <t>カイゴ</t>
    </rPh>
    <rPh sb="3" eb="5">
      <t>シセツ</t>
    </rPh>
    <rPh sb="10" eb="11">
      <t>ノゾ</t>
    </rPh>
    <phoneticPr fontId="3"/>
  </si>
  <si>
    <t>会員制企業団体</t>
    <rPh sb="0" eb="3">
      <t>カイインセイ</t>
    </rPh>
    <rPh sb="3" eb="5">
      <t>キギョウ</t>
    </rPh>
    <rPh sb="5" eb="7">
      <t>ダンタイ</t>
    </rPh>
    <phoneticPr fontId="3"/>
  </si>
  <si>
    <t>他に分類されない会員制団体</t>
    <phoneticPr fontId="3"/>
  </si>
  <si>
    <t>6599</t>
    <phoneticPr fontId="3"/>
  </si>
  <si>
    <t>対家計民間非営利団体（別掲を除く。）★</t>
    <phoneticPr fontId="3"/>
  </si>
  <si>
    <t>物品賃貸業（貸自動車を除く。）</t>
    <phoneticPr fontId="3"/>
  </si>
  <si>
    <t>産業用機械器具（建設機械器具を除く。）賃貸業</t>
    <phoneticPr fontId="3"/>
  </si>
  <si>
    <t>事務用機械器具（電算機等を除く。）賃貸業</t>
    <phoneticPr fontId="3"/>
  </si>
  <si>
    <t>（続き）対事業所サービス</t>
    <rPh sb="1" eb="2">
      <t>ツヅ</t>
    </rPh>
    <phoneticPr fontId="3"/>
  </si>
  <si>
    <t>自動車整備</t>
    <rPh sb="0" eb="3">
      <t>ジドウシャ</t>
    </rPh>
    <rPh sb="3" eb="5">
      <t>セイビ</t>
    </rPh>
    <phoneticPr fontId="3"/>
  </si>
  <si>
    <t>法務・財務・会計サービス</t>
    <phoneticPr fontId="3"/>
  </si>
  <si>
    <t>その他の対事業所サービス</t>
    <phoneticPr fontId="3"/>
  </si>
  <si>
    <t>警備業</t>
    <rPh sb="0" eb="3">
      <t>ケイビギョウ</t>
    </rPh>
    <phoneticPr fontId="3"/>
  </si>
  <si>
    <t>と畜場(公営)★★</t>
  </si>
  <si>
    <t>と畜場</t>
  </si>
  <si>
    <t>宿泊業</t>
    <rPh sb="0" eb="2">
      <t>シュクハク</t>
    </rPh>
    <rPh sb="2" eb="3">
      <t>ギョウ</t>
    </rPh>
    <phoneticPr fontId="3"/>
  </si>
  <si>
    <t>67</t>
  </si>
  <si>
    <t>対個人サービス</t>
  </si>
  <si>
    <t>洗濯業</t>
    <phoneticPr fontId="3"/>
  </si>
  <si>
    <t>その他の洗濯・理容・美容・浴場業</t>
    <rPh sb="2" eb="3">
      <t>タ</t>
    </rPh>
    <rPh sb="4" eb="6">
      <t>センタク</t>
    </rPh>
    <rPh sb="7" eb="9">
      <t>リヨウ</t>
    </rPh>
    <rPh sb="10" eb="12">
      <t>ビヨウ</t>
    </rPh>
    <rPh sb="13" eb="15">
      <t>ヨクジョウ</t>
    </rPh>
    <rPh sb="15" eb="16">
      <t>ギョウ</t>
    </rPh>
    <phoneticPr fontId="3"/>
  </si>
  <si>
    <t>興行場（映画館を除く。）・興行団</t>
    <rPh sb="0" eb="2">
      <t>コウギョウ</t>
    </rPh>
    <rPh sb="2" eb="3">
      <t>ジョウ</t>
    </rPh>
    <rPh sb="4" eb="7">
      <t>エイガカン</t>
    </rPh>
    <rPh sb="13" eb="15">
      <t>コウギョウ</t>
    </rPh>
    <rPh sb="15" eb="16">
      <t>ダン</t>
    </rPh>
    <phoneticPr fontId="3"/>
  </si>
  <si>
    <t>遊戯場・その他の娯楽</t>
    <phoneticPr fontId="3"/>
  </si>
  <si>
    <t>6751</t>
  </si>
  <si>
    <t>675</t>
  </si>
  <si>
    <t>個人教授業</t>
    <rPh sb="4" eb="5">
      <t>ギョウ</t>
    </rPh>
    <phoneticPr fontId="3"/>
  </si>
  <si>
    <t>各種修理業（別掲を除く。）</t>
    <phoneticPr fontId="3"/>
  </si>
  <si>
    <t>その他の対個人サービス</t>
    <phoneticPr fontId="3"/>
  </si>
  <si>
    <t>6811</t>
    <phoneticPr fontId="3"/>
  </si>
  <si>
    <t>00P</t>
  </si>
  <si>
    <t>000P</t>
  </si>
  <si>
    <t>事務用品</t>
    <rPh sb="0" eb="2">
      <t>ジム</t>
    </rPh>
    <rPh sb="2" eb="4">
      <t>ヨウヒン</t>
    </rPh>
    <phoneticPr fontId="3"/>
  </si>
  <si>
    <t>681</t>
    <phoneticPr fontId="3"/>
  </si>
  <si>
    <t>68</t>
    <phoneticPr fontId="3"/>
  </si>
  <si>
    <t>6911</t>
    <phoneticPr fontId="3"/>
  </si>
  <si>
    <t>分類不明</t>
    <phoneticPr fontId="3"/>
  </si>
  <si>
    <t>分類不明</t>
    <rPh sb="0" eb="2">
      <t>ブンルイ</t>
    </rPh>
    <rPh sb="2" eb="4">
      <t>フメイ</t>
    </rPh>
    <phoneticPr fontId="3"/>
  </si>
  <si>
    <t>691</t>
    <phoneticPr fontId="3"/>
  </si>
  <si>
    <t>69</t>
    <phoneticPr fontId="3"/>
  </si>
  <si>
    <t>7000</t>
    <phoneticPr fontId="3"/>
  </si>
  <si>
    <t>700</t>
    <phoneticPr fontId="3"/>
  </si>
  <si>
    <t>(注２）　Pは仮設部門を示す。</t>
    <rPh sb="7" eb="9">
      <t>カセツ</t>
    </rPh>
    <rPh sb="9" eb="11">
      <t>ブモン</t>
    </rPh>
    <rPh sb="12" eb="13">
      <t>シメ</t>
    </rPh>
    <phoneticPr fontId="14"/>
  </si>
  <si>
    <t>(注３）　各部門の概念・定義・範囲については、「令和2年（2020年）産業連関表－総合解説編－」（総務省）の「第９章　部門別概念・定義・範囲」を参照してください。</t>
    <rPh sb="5" eb="6">
      <t>カク</t>
    </rPh>
    <rPh sb="6" eb="8">
      <t>ブモン</t>
    </rPh>
    <rPh sb="9" eb="11">
      <t>ガイネン</t>
    </rPh>
    <rPh sb="12" eb="14">
      <t>テイギ</t>
    </rPh>
    <rPh sb="15" eb="17">
      <t>ハンイ</t>
    </rPh>
    <rPh sb="24" eb="26">
      <t>レイワ</t>
    </rPh>
    <rPh sb="27" eb="28">
      <t>ネン</t>
    </rPh>
    <rPh sb="28" eb="29">
      <t>ヘイネン</t>
    </rPh>
    <rPh sb="33" eb="34">
      <t>ネン</t>
    </rPh>
    <rPh sb="35" eb="37">
      <t>サンギョウ</t>
    </rPh>
    <rPh sb="37" eb="39">
      <t>レンカン</t>
    </rPh>
    <rPh sb="39" eb="40">
      <t>ヒョウ</t>
    </rPh>
    <rPh sb="41" eb="43">
      <t>ソウゴウ</t>
    </rPh>
    <rPh sb="43" eb="45">
      <t>カイセツ</t>
    </rPh>
    <rPh sb="45" eb="46">
      <t>ヘン</t>
    </rPh>
    <rPh sb="49" eb="52">
      <t>ソウムショウ</t>
    </rPh>
    <rPh sb="55" eb="56">
      <t>ダイ</t>
    </rPh>
    <rPh sb="57" eb="58">
      <t>ショウ</t>
    </rPh>
    <rPh sb="59" eb="61">
      <t>ブモン</t>
    </rPh>
    <rPh sb="61" eb="62">
      <t>ベツ</t>
    </rPh>
    <rPh sb="62" eb="64">
      <t>ガイネン</t>
    </rPh>
    <rPh sb="65" eb="67">
      <t>テイギ</t>
    </rPh>
    <rPh sb="68" eb="70">
      <t>ハンイ</t>
    </rPh>
    <rPh sb="72" eb="74">
      <t>サンショウ</t>
    </rPh>
    <phoneticPr fontId="14"/>
  </si>
  <si>
    <t>令和６年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</si>
</sst>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81" formatCode="#,##0.0;[Red]\-#,##0.0"/>
    <numFmt numFmtId="182" formatCode="0.0%"/>
    <numFmt numFmtId="185" formatCode="#,##0_ "/>
    <numFmt numFmtId="186" formatCode="0.000000_ "/>
    <numFmt numFmtId="188" formatCode="0.0_);[Red]\(0.0\)"/>
    <numFmt numFmtId="189" formatCode="\-@"/>
    <numFmt numFmtId="191" formatCode="#,##0.0"/>
    <numFmt numFmtId="192" formatCode="#,##0_ ;[Red]\-#,##0\ "/>
    <numFmt numFmtId="193" formatCode="#,##0;&quot;△ &quot;#,##0"/>
    <numFmt numFmtId="202" formatCode="#,##0.0_ ;[Red]\-#,##0.0\ "/>
    <numFmt numFmtId="204" formatCode="0.0_ ;[Red]\-0.0\ "/>
    <numFmt numFmtId="209" formatCode="_-* #,##0_-;\-* #,##0_-;_-* &quot;-&quot;_-;_-@_-"/>
    <numFmt numFmtId="217" formatCode="#,##0.000000;&quot;▲ &quot;#,##0.000000"/>
    <numFmt numFmtId="218" formatCode="#,##0.000000_ "/>
  </numFmts>
  <fonts count="44" x14ac:knownFonts="1">
    <font>
      <sz val="11"/>
      <name val="ＭＳ Ｐゴシック"/>
      <family val="3"/>
      <charset val="128"/>
    </font>
    <font>
      <sz val="11"/>
      <name val="ＭＳ Ｐゴシック"/>
      <family val="3"/>
      <charset val="128"/>
    </font>
    <font>
      <u/>
      <sz val="11"/>
      <color indexed="36"/>
      <name val="ＭＳ Ｐゴシック"/>
      <family val="3"/>
      <charset val="128"/>
    </font>
    <font>
      <sz val="6"/>
      <name val="ＭＳ Ｐゴシック"/>
      <family val="3"/>
      <charset val="128"/>
    </font>
    <font>
      <sz val="14"/>
      <name val="ＭＳ Ｐゴシック"/>
      <family val="3"/>
      <charset val="128"/>
    </font>
    <font>
      <sz val="14"/>
      <name val="ＭＳ 明朝"/>
      <family val="1"/>
      <charset val="128"/>
    </font>
    <font>
      <sz val="12"/>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6"/>
      <name val="ＭＳ 明朝"/>
      <family val="1"/>
      <charset val="128"/>
    </font>
    <font>
      <sz val="8"/>
      <name val="ＭＳ 明朝"/>
      <family val="1"/>
      <charset val="128"/>
    </font>
    <font>
      <sz val="8"/>
      <name val="ＭＳ Ｐゴシック"/>
      <family val="3"/>
      <charset val="128"/>
    </font>
    <font>
      <sz val="11"/>
      <name val="ＭＳ ゴシック"/>
      <family val="3"/>
      <charset val="128"/>
    </font>
    <font>
      <sz val="11"/>
      <color indexed="8"/>
      <name val="ＭＳ Ｐゴシック"/>
      <family val="3"/>
      <charset val="128"/>
    </font>
    <font>
      <b/>
      <sz val="12"/>
      <name val="ＭＳ Ｐゴシック"/>
      <family val="3"/>
      <charset val="128"/>
    </font>
    <font>
      <sz val="11"/>
      <name val="ＭＳ Ｐゴシック"/>
      <family val="3"/>
      <charset val="128"/>
    </font>
    <font>
      <sz val="11"/>
      <name val="ＭＳ 明朝"/>
      <family val="1"/>
      <charset val="128"/>
    </font>
    <font>
      <u/>
      <sz val="11"/>
      <color indexed="12"/>
      <name val="ＭＳ 明朝"/>
      <family val="1"/>
      <charset val="128"/>
    </font>
    <font>
      <b/>
      <sz val="11"/>
      <name val="ＭＳ 明朝"/>
      <family val="1"/>
      <charset val="128"/>
    </font>
    <font>
      <b/>
      <sz val="16"/>
      <name val="ＭＳ Ｐゴシック"/>
      <family val="3"/>
      <charset val="128"/>
    </font>
    <font>
      <b/>
      <sz val="14"/>
      <name val="ＭＳ Ｐゴシック"/>
      <family val="3"/>
      <charset val="128"/>
    </font>
    <font>
      <sz val="8"/>
      <name val="ＭＳ ゴシック"/>
      <family val="3"/>
      <charset val="128"/>
    </font>
    <font>
      <b/>
      <vertAlign val="superscript"/>
      <sz val="14"/>
      <name val="ＭＳ Ｐゴシック"/>
      <family val="3"/>
      <charset val="128"/>
    </font>
    <font>
      <b/>
      <sz val="18"/>
      <name val="ＭＳ Ｐゴシック"/>
      <family val="3"/>
      <charset val="128"/>
    </font>
    <font>
      <sz val="10.5"/>
      <name val="ＭＳ Ｐゴシック"/>
      <family val="3"/>
      <charset val="128"/>
    </font>
    <font>
      <b/>
      <sz val="11"/>
      <name val="ＭＳ Ｐゴシック"/>
      <family val="3"/>
      <charset val="128"/>
    </font>
    <font>
      <sz val="9"/>
      <name val="ＭＳ 明朝"/>
      <family val="1"/>
      <charset val="128"/>
    </font>
    <font>
      <sz val="9"/>
      <name val="ＭＳ Ｐゴシック"/>
      <family val="3"/>
      <charset val="128"/>
    </font>
    <font>
      <sz val="11"/>
      <color indexed="64"/>
      <name val="ＭＳ Ｐゴシック"/>
      <family val="3"/>
      <charset val="128"/>
    </font>
    <font>
      <sz val="11"/>
      <color indexed="8"/>
      <name val="ＭＳ Ｐゴシック"/>
      <family val="3"/>
      <charset val="128"/>
    </font>
    <font>
      <sz val="11"/>
      <name val="ＭＳ Ｐ明朝"/>
      <family val="1"/>
      <charset val="128"/>
    </font>
    <font>
      <sz val="10"/>
      <color indexed="8"/>
      <name val="ＭＳ Ｐ明朝"/>
      <family val="1"/>
      <charset val="128"/>
    </font>
    <font>
      <sz val="10"/>
      <name val="ＭＳ Ｐ明朝"/>
      <family val="1"/>
      <charset val="128"/>
    </font>
    <font>
      <sz val="10"/>
      <color indexed="10"/>
      <name val="ＭＳ Ｐ明朝"/>
      <family val="1"/>
      <charset val="128"/>
    </font>
    <font>
      <sz val="11"/>
      <color indexed="10"/>
      <name val="ＭＳ Ｐ明朝"/>
      <family val="1"/>
      <charset val="128"/>
    </font>
    <font>
      <sz val="8.5"/>
      <name val="ＭＳ Ｐゴシック"/>
      <family val="3"/>
      <charset val="128"/>
    </font>
    <font>
      <b/>
      <sz val="11"/>
      <color indexed="52"/>
      <name val="ＭＳ Ｐゴシック"/>
      <family val="3"/>
      <charset val="128"/>
    </font>
    <font>
      <sz val="11"/>
      <color indexed="8"/>
      <name val="ＭＳ Ｐ明朝"/>
      <family val="1"/>
      <charset val="128"/>
    </font>
    <font>
      <sz val="11"/>
      <color theme="1"/>
      <name val="ＭＳ Ｐゴシック"/>
      <family val="3"/>
      <charset val="128"/>
      <scheme val="minor"/>
    </font>
    <font>
      <sz val="8"/>
      <name val="ＭＳ Ｐゴシック"/>
      <family val="3"/>
      <charset val="128"/>
      <scheme val="major"/>
    </font>
    <font>
      <sz val="11"/>
      <color theme="0" tint="-0.34998626667073579"/>
      <name val="ＭＳ ゴシック"/>
      <family val="3"/>
      <charset val="128"/>
    </font>
    <font>
      <sz val="8"/>
      <color theme="0" tint="-0.34998626667073579"/>
      <name val="ＭＳ ゴシック"/>
      <family val="3"/>
      <charset val="128"/>
    </font>
    <font>
      <sz val="10"/>
      <name val="ＭＳ Ｐゴシック"/>
      <family val="3"/>
      <charset val="128"/>
      <scheme val="minor"/>
    </font>
  </fonts>
  <fills count="6">
    <fill>
      <patternFill patternType="none"/>
    </fill>
    <fill>
      <patternFill patternType="gray125"/>
    </fill>
    <fill>
      <patternFill patternType="solid">
        <fgColor theme="8" tint="0.59999389629810485"/>
        <bgColor indexed="64"/>
      </patternFill>
    </fill>
    <fill>
      <patternFill patternType="solid">
        <fgColor theme="8" tint="0.59996337778862885"/>
        <bgColor indexed="64"/>
      </patternFill>
    </fill>
    <fill>
      <patternFill patternType="solid">
        <fgColor rgb="FFFFFF00"/>
        <bgColor indexed="64"/>
      </patternFill>
    </fill>
    <fill>
      <patternFill patternType="solid">
        <fgColor theme="0"/>
        <bgColor indexed="64"/>
      </patternFill>
    </fill>
  </fills>
  <borders count="130">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double">
        <color indexed="64"/>
      </bottom>
      <diagonal/>
    </border>
    <border>
      <left style="thin">
        <color indexed="64"/>
      </left>
      <right style="thin">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double">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double">
        <color indexed="64"/>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double">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double">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style="double">
        <color indexed="64"/>
      </left>
      <right/>
      <top/>
      <bottom style="hair">
        <color indexed="64"/>
      </bottom>
      <diagonal/>
    </border>
    <border>
      <left style="thin">
        <color indexed="64"/>
      </left>
      <right style="medium">
        <color indexed="64"/>
      </right>
      <top/>
      <bottom style="hair">
        <color indexed="64"/>
      </bottom>
      <diagonal/>
    </border>
    <border>
      <left style="double">
        <color indexed="64"/>
      </left>
      <right style="thin">
        <color indexed="64"/>
      </right>
      <top/>
      <bottom style="hair">
        <color indexed="64"/>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style="double">
        <color indexed="64"/>
      </left>
      <right/>
      <top style="hair">
        <color indexed="64"/>
      </top>
      <bottom/>
      <diagonal/>
    </border>
    <border>
      <left style="thin">
        <color indexed="64"/>
      </left>
      <right style="medium">
        <color indexed="64"/>
      </right>
      <top style="hair">
        <color indexed="64"/>
      </top>
      <bottom/>
      <diagonal/>
    </border>
    <border>
      <left style="double">
        <color indexed="64"/>
      </left>
      <right style="thin">
        <color indexed="64"/>
      </right>
      <top style="hair">
        <color indexed="64"/>
      </top>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double">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DashDot">
        <color indexed="64"/>
      </top>
      <bottom/>
      <diagonal/>
    </border>
    <border>
      <left/>
      <right style="mediumDashDot">
        <color indexed="64"/>
      </right>
      <top style="mediumDashDot">
        <color indexed="64"/>
      </top>
      <bottom/>
      <diagonal/>
    </border>
    <border>
      <left/>
      <right style="mediumDashDot">
        <color indexed="64"/>
      </right>
      <top style="dashDot">
        <color indexed="64"/>
      </top>
      <bottom/>
      <diagonal/>
    </border>
    <border>
      <left style="mediumDashDot">
        <color indexed="64"/>
      </left>
      <right/>
      <top style="mediumDashDot">
        <color indexed="64"/>
      </top>
      <bottom/>
      <diagonal/>
    </border>
    <border>
      <left style="mediumDashDot">
        <color indexed="64"/>
      </left>
      <right/>
      <top/>
      <bottom/>
      <diagonal/>
    </border>
    <border>
      <left style="mediumDashDot">
        <color indexed="64"/>
      </left>
      <right/>
      <top/>
      <bottom style="mediumDashDot">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mediumDashDot">
        <color indexed="64"/>
      </right>
      <top/>
      <bottom/>
      <diagonal/>
    </border>
    <border>
      <left style="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thin">
        <color indexed="64"/>
      </right>
      <top style="medium">
        <color rgb="FFFF0000"/>
      </top>
      <bottom style="hair">
        <color indexed="64"/>
      </bottom>
      <diagonal/>
    </border>
    <border>
      <left style="thin">
        <color indexed="64"/>
      </left>
      <right style="medium">
        <color rgb="FFFF0000"/>
      </right>
      <top style="medium">
        <color rgb="FFFF0000"/>
      </top>
      <bottom style="hair">
        <color indexed="64"/>
      </bottom>
      <diagonal/>
    </border>
    <border>
      <left style="medium">
        <color rgb="FFFF0000"/>
      </left>
      <right style="thin">
        <color indexed="64"/>
      </right>
      <top style="hair">
        <color indexed="64"/>
      </top>
      <bottom style="hair">
        <color indexed="64"/>
      </bottom>
      <diagonal/>
    </border>
    <border>
      <left style="thin">
        <color indexed="64"/>
      </left>
      <right style="medium">
        <color rgb="FFFF0000"/>
      </right>
      <top style="hair">
        <color indexed="64"/>
      </top>
      <bottom style="hair">
        <color indexed="64"/>
      </bottom>
      <diagonal/>
    </border>
    <border>
      <left style="medium">
        <color rgb="FFFF0000"/>
      </left>
      <right style="thin">
        <color indexed="64"/>
      </right>
      <top style="hair">
        <color indexed="64"/>
      </top>
      <bottom/>
      <diagonal/>
    </border>
    <border>
      <left style="thin">
        <color indexed="64"/>
      </left>
      <right style="medium">
        <color rgb="FFFF0000"/>
      </right>
      <top style="hair">
        <color indexed="64"/>
      </top>
      <bottom/>
      <diagonal/>
    </border>
    <border>
      <left style="medium">
        <color rgb="FFFF0000"/>
      </left>
      <right style="medium">
        <color rgb="FFFF0000"/>
      </right>
      <top style="hair">
        <color indexed="64"/>
      </top>
      <bottom/>
      <diagonal/>
    </border>
  </borders>
  <cellStyleXfs count="58">
    <xf numFmtId="0" fontId="0" fillId="0" borderId="0"/>
    <xf numFmtId="9" fontId="1"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8" fillId="0" borderId="0" applyNumberFormat="0" applyFill="0" applyBorder="0" applyAlignment="0" applyProtection="0">
      <alignment vertical="top"/>
      <protection locked="0"/>
    </xf>
    <xf numFmtId="38" fontId="1" fillId="0" borderId="0" applyFont="0" applyFill="0" applyBorder="0" applyAlignment="0" applyProtection="0"/>
    <xf numFmtId="38" fontId="1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38" fontId="25" fillId="0" borderId="0" applyFont="0" applyFill="0" applyBorder="0" applyAlignment="0" applyProtection="0"/>
    <xf numFmtId="38" fontId="16" fillId="0" borderId="0" applyFont="0" applyFill="0" applyBorder="0" applyAlignment="0" applyProtection="0">
      <alignment vertical="center"/>
    </xf>
    <xf numFmtId="209" fontId="9"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39" fillId="0" borderId="0">
      <alignment vertical="center"/>
    </xf>
    <xf numFmtId="0" fontId="16" fillId="0" borderId="0"/>
    <xf numFmtId="0" fontId="27" fillId="0" borderId="0"/>
    <xf numFmtId="0" fontId="28" fillId="0" borderId="0"/>
    <xf numFmtId="0" fontId="16" fillId="0" borderId="0">
      <alignment vertical="center"/>
    </xf>
    <xf numFmtId="0" fontId="16" fillId="0" borderId="0">
      <alignment vertical="center"/>
    </xf>
    <xf numFmtId="0" fontId="16" fillId="0" borderId="0">
      <alignment wrapText="1"/>
    </xf>
    <xf numFmtId="0" fontId="16" fillId="0" borderId="0">
      <alignment wrapText="1"/>
    </xf>
    <xf numFmtId="0" fontId="16" fillId="0" borderId="0">
      <alignment wrapText="1"/>
    </xf>
    <xf numFmtId="0" fontId="9" fillId="0" borderId="0"/>
    <xf numFmtId="0" fontId="39" fillId="0" borderId="0">
      <alignment vertical="center"/>
    </xf>
    <xf numFmtId="0" fontId="25" fillId="0" borderId="0"/>
    <xf numFmtId="0" fontId="14" fillId="0" borderId="0">
      <alignment vertical="center"/>
    </xf>
    <xf numFmtId="0" fontId="16" fillId="0" borderId="0">
      <alignment vertical="center"/>
    </xf>
    <xf numFmtId="0" fontId="16" fillId="0" borderId="0">
      <alignment vertical="center"/>
    </xf>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7" fillId="0" borderId="0"/>
    <xf numFmtId="0" fontId="16" fillId="0" borderId="0">
      <alignment vertical="center"/>
    </xf>
    <xf numFmtId="0" fontId="25" fillId="0" borderId="0"/>
    <xf numFmtId="0" fontId="39" fillId="0" borderId="0">
      <alignment vertical="center"/>
    </xf>
    <xf numFmtId="0" fontId="39" fillId="0" borderId="0">
      <alignment vertical="center"/>
    </xf>
    <xf numFmtId="0" fontId="1" fillId="0" borderId="0"/>
    <xf numFmtId="0" fontId="5" fillId="0" borderId="0"/>
  </cellStyleXfs>
  <cellXfs count="805">
    <xf numFmtId="0" fontId="0" fillId="0" borderId="0" xfId="0"/>
    <xf numFmtId="0" fontId="9" fillId="0" borderId="0" xfId="0" applyFont="1" applyFill="1" applyAlignment="1">
      <alignment vertical="center"/>
    </xf>
    <xf numFmtId="0" fontId="6" fillId="0" borderId="0" xfId="0" applyFont="1" applyFill="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6" fillId="0" borderId="1" xfId="0" applyFont="1" applyFill="1" applyBorder="1" applyAlignment="1" applyProtection="1">
      <alignment horizontal="distributed" vertical="center" wrapText="1" justifyLastLine="1"/>
    </xf>
    <xf numFmtId="0" fontId="6" fillId="0" borderId="2" xfId="0" applyFont="1" applyFill="1" applyBorder="1" applyAlignment="1" applyProtection="1">
      <alignment horizontal="distributed" vertical="center" wrapText="1" justifyLastLine="1"/>
    </xf>
    <xf numFmtId="0" fontId="7" fillId="0" borderId="0" xfId="25" applyFont="1">
      <alignment vertical="center"/>
    </xf>
    <xf numFmtId="0" fontId="13" fillId="0" borderId="0" xfId="25" applyFont="1">
      <alignment vertical="center"/>
    </xf>
    <xf numFmtId="0" fontId="12" fillId="0" borderId="0" xfId="34" applyFont="1" applyFill="1" applyBorder="1">
      <alignment vertical="center"/>
    </xf>
    <xf numFmtId="0" fontId="40" fillId="0" borderId="3" xfId="34" applyFont="1" applyFill="1" applyBorder="1" applyAlignment="1">
      <alignment horizontal="center" vertical="center" wrapText="1"/>
    </xf>
    <xf numFmtId="0" fontId="40" fillId="0" borderId="4" xfId="34" applyFont="1" applyFill="1" applyBorder="1" applyAlignment="1">
      <alignment horizontal="center" vertical="center" wrapText="1"/>
    </xf>
    <xf numFmtId="0" fontId="40" fillId="0" borderId="5" xfId="34" applyFont="1" applyFill="1" applyBorder="1" applyAlignment="1">
      <alignment horizontal="center" vertical="center" wrapText="1"/>
    </xf>
    <xf numFmtId="0" fontId="40" fillId="0" borderId="6" xfId="34" applyFont="1" applyFill="1" applyBorder="1" applyAlignment="1">
      <alignment horizontal="center" vertical="center" wrapText="1"/>
    </xf>
    <xf numFmtId="49" fontId="40" fillId="0" borderId="3" xfId="34" applyNumberFormat="1" applyFont="1" applyFill="1" applyBorder="1" applyAlignment="1">
      <alignment horizontal="center" vertical="center"/>
    </xf>
    <xf numFmtId="49" fontId="40" fillId="0" borderId="4" xfId="34" applyNumberFormat="1" applyFont="1" applyFill="1" applyBorder="1" applyAlignment="1">
      <alignment horizontal="center" vertical="center"/>
    </xf>
    <xf numFmtId="49" fontId="40" fillId="0" borderId="5" xfId="34" applyNumberFormat="1" applyFont="1" applyFill="1" applyBorder="1" applyAlignment="1">
      <alignment horizontal="center" vertical="center"/>
    </xf>
    <xf numFmtId="49" fontId="40" fillId="0" borderId="6" xfId="34" applyNumberFormat="1" applyFont="1" applyFill="1" applyBorder="1" applyAlignment="1">
      <alignment horizontal="center" vertical="center"/>
    </xf>
    <xf numFmtId="0" fontId="12" fillId="0" borderId="0" xfId="34" applyFont="1" applyFill="1">
      <alignment vertical="center"/>
    </xf>
    <xf numFmtId="0" fontId="12" fillId="0" borderId="0" xfId="34" applyFont="1" applyFill="1" applyAlignment="1">
      <alignment horizontal="center" vertical="center"/>
    </xf>
    <xf numFmtId="0" fontId="12" fillId="0" borderId="0" xfId="25" applyFont="1" applyFill="1" applyBorder="1" applyAlignment="1">
      <alignment vertical="center"/>
    </xf>
    <xf numFmtId="0" fontId="12" fillId="0" borderId="0" xfId="25" applyFont="1" applyFill="1" applyAlignment="1">
      <alignment vertical="center"/>
    </xf>
    <xf numFmtId="193" fontId="12" fillId="0" borderId="0" xfId="34" applyNumberFormat="1" applyFont="1" applyFill="1" applyBorder="1">
      <alignment vertical="center"/>
    </xf>
    <xf numFmtId="0" fontId="0" fillId="0" borderId="0" xfId="0" applyFont="1" applyFill="1" applyAlignment="1">
      <alignment vertical="center"/>
    </xf>
    <xf numFmtId="0" fontId="6" fillId="0" borderId="0" xfId="0" applyFont="1" applyFill="1" applyAlignment="1">
      <alignment vertical="center"/>
    </xf>
    <xf numFmtId="0" fontId="4" fillId="0" borderId="0" xfId="0" applyFont="1" applyFill="1" applyAlignment="1">
      <alignment vertical="center"/>
    </xf>
    <xf numFmtId="0" fontId="4" fillId="0" borderId="7" xfId="0" applyFont="1" applyFill="1" applyBorder="1" applyAlignment="1">
      <alignment vertical="center"/>
    </xf>
    <xf numFmtId="0" fontId="4" fillId="0" borderId="8" xfId="0" applyFont="1" applyFill="1" applyBorder="1" applyAlignment="1">
      <alignment vertical="center"/>
    </xf>
    <xf numFmtId="0" fontId="4" fillId="0" borderId="2" xfId="0" applyFont="1" applyFill="1" applyBorder="1" applyAlignment="1">
      <alignment vertical="center"/>
    </xf>
    <xf numFmtId="0" fontId="4" fillId="0" borderId="9" xfId="0" applyFont="1" applyFill="1" applyBorder="1" applyAlignment="1">
      <alignment vertical="center"/>
    </xf>
    <xf numFmtId="0" fontId="4" fillId="0" borderId="10"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Alignment="1">
      <alignment horizontal="right" vertical="center"/>
    </xf>
    <xf numFmtId="0" fontId="6" fillId="0" borderId="1" xfId="0" applyFont="1" applyFill="1" applyBorder="1" applyAlignment="1" applyProtection="1">
      <alignment horizontal="distributed" vertical="center" justifyLastLine="1"/>
    </xf>
    <xf numFmtId="0" fontId="0" fillId="0" borderId="1" xfId="0" applyFill="1" applyBorder="1" applyAlignment="1">
      <alignment horizontal="center" vertical="center"/>
    </xf>
    <xf numFmtId="185" fontId="0" fillId="0" borderId="0" xfId="0" applyNumberFormat="1" applyFill="1" applyAlignment="1">
      <alignment vertical="center"/>
    </xf>
    <xf numFmtId="182" fontId="0" fillId="0" borderId="11" xfId="0" applyNumberFormat="1" applyFill="1" applyBorder="1" applyAlignment="1">
      <alignment vertical="center"/>
    </xf>
    <xf numFmtId="182" fontId="0" fillId="0" borderId="12" xfId="0" applyNumberFormat="1" applyFill="1" applyBorder="1" applyAlignment="1">
      <alignment vertical="center"/>
    </xf>
    <xf numFmtId="0" fontId="6" fillId="0" borderId="13" xfId="0" applyFont="1" applyFill="1" applyBorder="1" applyAlignment="1" applyProtection="1">
      <alignment horizontal="left" vertical="center"/>
    </xf>
    <xf numFmtId="0" fontId="1" fillId="0" borderId="0" xfId="56" applyFont="1" applyAlignment="1">
      <alignment vertical="center"/>
    </xf>
    <xf numFmtId="0" fontId="1" fillId="0" borderId="0" xfId="56" applyFont="1" applyFill="1" applyAlignment="1">
      <alignment vertical="center"/>
    </xf>
    <xf numFmtId="0" fontId="1" fillId="0" borderId="0" xfId="56" applyFont="1" applyAlignment="1">
      <alignment vertical="center" wrapText="1"/>
    </xf>
    <xf numFmtId="0" fontId="6"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0" fillId="0" borderId="0" xfId="0" applyFill="1" applyBorder="1" applyAlignment="1" applyProtection="1">
      <alignment vertical="center"/>
    </xf>
    <xf numFmtId="192" fontId="13" fillId="0" borderId="0" xfId="0" applyNumberFormat="1" applyFont="1" applyFill="1" applyBorder="1" applyAlignment="1" applyProtection="1">
      <alignment vertical="center"/>
    </xf>
    <xf numFmtId="192" fontId="13" fillId="0" borderId="0" xfId="0" applyNumberFormat="1" applyFont="1" applyFill="1" applyBorder="1" applyAlignment="1" applyProtection="1">
      <alignment horizontal="center" vertical="center"/>
    </xf>
    <xf numFmtId="202" fontId="17" fillId="0" borderId="0" xfId="0" applyNumberFormat="1" applyFont="1" applyFill="1" applyBorder="1" applyAlignment="1" applyProtection="1">
      <alignment vertical="center"/>
    </xf>
    <xf numFmtId="0" fontId="11" fillId="0" borderId="0" xfId="0" applyFont="1" applyFill="1" applyBorder="1" applyAlignment="1" applyProtection="1">
      <alignment vertical="center"/>
    </xf>
    <xf numFmtId="0" fontId="6" fillId="0" borderId="120" xfId="0" applyFont="1" applyFill="1" applyBorder="1" applyAlignment="1" applyProtection="1">
      <alignment vertical="center"/>
    </xf>
    <xf numFmtId="0" fontId="6" fillId="0" borderId="0" xfId="0" applyFont="1" applyFill="1" applyAlignment="1">
      <alignment horizontal="left" vertical="center"/>
    </xf>
    <xf numFmtId="0" fontId="6" fillId="0" borderId="5" xfId="0" applyFont="1" applyBorder="1" applyAlignment="1">
      <alignment horizontal="center" vertical="center"/>
    </xf>
    <xf numFmtId="0" fontId="6" fillId="0" borderId="14" xfId="0" applyFont="1" applyBorder="1" applyAlignment="1">
      <alignment horizontal="distributed" vertical="center" justifyLastLine="1"/>
    </xf>
    <xf numFmtId="182" fontId="6" fillId="2" borderId="121" xfId="0" applyNumberFormat="1" applyFont="1" applyFill="1" applyBorder="1" applyAlignment="1" applyProtection="1">
      <alignment vertical="center"/>
      <protection locked="0"/>
    </xf>
    <xf numFmtId="182" fontId="6" fillId="2" borderId="122" xfId="0" applyNumberFormat="1" applyFont="1" applyFill="1" applyBorder="1" applyAlignment="1" applyProtection="1">
      <alignment vertical="center"/>
      <protection locked="0"/>
    </xf>
    <xf numFmtId="0" fontId="0" fillId="0" borderId="0" xfId="25" applyFont="1" applyAlignment="1">
      <alignment vertical="center"/>
    </xf>
    <xf numFmtId="182" fontId="15" fillId="0" borderId="0" xfId="0" applyNumberFormat="1" applyFont="1" applyFill="1" applyAlignment="1" applyProtection="1">
      <alignment vertical="center"/>
    </xf>
    <xf numFmtId="182" fontId="0" fillId="0" borderId="15" xfId="0" applyNumberFormat="1" applyFill="1" applyBorder="1" applyAlignment="1">
      <alignment vertical="center"/>
    </xf>
    <xf numFmtId="182" fontId="0" fillId="0" borderId="16" xfId="0" applyNumberFormat="1" applyFill="1" applyBorder="1" applyAlignment="1">
      <alignment vertical="center"/>
    </xf>
    <xf numFmtId="185" fontId="0" fillId="0" borderId="0" xfId="0" applyNumberFormat="1" applyFill="1" applyBorder="1" applyAlignment="1">
      <alignment horizontal="center" vertical="center"/>
    </xf>
    <xf numFmtId="0" fontId="0" fillId="0" borderId="17" xfId="0" applyNumberFormat="1" applyFill="1" applyBorder="1" applyAlignment="1">
      <alignment horizontal="center" vertical="center"/>
    </xf>
    <xf numFmtId="0" fontId="0" fillId="0" borderId="0" xfId="0" applyNumberFormat="1" applyFill="1" applyAlignment="1">
      <alignment horizontal="center" vertical="center"/>
    </xf>
    <xf numFmtId="0" fontId="0" fillId="0" borderId="17" xfId="56" applyNumberFormat="1" applyFont="1" applyFill="1" applyBorder="1" applyAlignment="1">
      <alignment horizontal="center" vertical="center" wrapText="1"/>
    </xf>
    <xf numFmtId="0" fontId="0" fillId="0" borderId="13" xfId="0" applyNumberFormat="1" applyFill="1" applyBorder="1" applyAlignment="1">
      <alignment horizontal="center" vertical="center"/>
    </xf>
    <xf numFmtId="0" fontId="0" fillId="0" borderId="18" xfId="56" applyNumberFormat="1" applyFont="1" applyFill="1" applyBorder="1" applyAlignment="1">
      <alignment horizontal="center" vertical="center" wrapText="1"/>
    </xf>
    <xf numFmtId="0" fontId="6" fillId="0" borderId="0" xfId="0" applyFont="1" applyFill="1" applyBorder="1" applyAlignment="1">
      <alignment horizontal="center" vertical="center"/>
    </xf>
    <xf numFmtId="9" fontId="6" fillId="0" borderId="0" xfId="1" applyFont="1" applyFill="1" applyAlignment="1">
      <alignment vertical="center"/>
    </xf>
    <xf numFmtId="9" fontId="6" fillId="0" borderId="0" xfId="1" applyNumberFormat="1" applyFont="1" applyFill="1" applyAlignment="1">
      <alignment vertical="center"/>
    </xf>
    <xf numFmtId="188" fontId="6" fillId="0" borderId="0" xfId="0" applyNumberFormat="1" applyFont="1" applyFill="1" applyAlignment="1">
      <alignment vertical="center"/>
    </xf>
    <xf numFmtId="0" fontId="6" fillId="0" borderId="17" xfId="0" applyFont="1" applyFill="1" applyBorder="1" applyAlignment="1">
      <alignment horizontal="center" vertical="center"/>
    </xf>
    <xf numFmtId="0" fontId="6" fillId="0" borderId="0" xfId="0" applyFont="1" applyFill="1" applyAlignment="1">
      <alignment horizontal="center" vertical="center"/>
    </xf>
    <xf numFmtId="0" fontId="4" fillId="0" borderId="1" xfId="0" applyFont="1" applyFill="1" applyBorder="1" applyAlignment="1">
      <alignment horizontal="distributed" vertical="center"/>
    </xf>
    <xf numFmtId="0" fontId="4" fillId="0" borderId="19" xfId="0" applyFont="1" applyFill="1" applyBorder="1" applyAlignment="1">
      <alignment horizontal="distributed" vertical="center"/>
    </xf>
    <xf numFmtId="0" fontId="4" fillId="0" borderId="20" xfId="0" applyFont="1" applyFill="1" applyBorder="1" applyAlignment="1">
      <alignment horizontal="distributed" vertical="center"/>
    </xf>
    <xf numFmtId="0" fontId="6" fillId="0" borderId="0" xfId="0" applyFont="1" applyFill="1" applyAlignment="1">
      <alignment horizontal="right" vertical="center"/>
    </xf>
    <xf numFmtId="0" fontId="21" fillId="0" borderId="0" xfId="0" applyFont="1" applyFill="1" applyAlignment="1">
      <alignment vertical="center"/>
    </xf>
    <xf numFmtId="0" fontId="22" fillId="0" borderId="0" xfId="25" applyFont="1" applyAlignment="1">
      <alignment horizontal="right" vertical="center"/>
    </xf>
    <xf numFmtId="0" fontId="15" fillId="0" borderId="0" xfId="0" applyFont="1" applyFill="1" applyAlignment="1">
      <alignment vertical="center"/>
    </xf>
    <xf numFmtId="0" fontId="6" fillId="0" borderId="21" xfId="0" applyFont="1" applyFill="1" applyBorder="1" applyAlignment="1">
      <alignment vertical="center"/>
    </xf>
    <xf numFmtId="0" fontId="6" fillId="0" borderId="11" xfId="0" applyFont="1" applyFill="1" applyBorder="1" applyAlignment="1">
      <alignment vertical="center"/>
    </xf>
    <xf numFmtId="0" fontId="6" fillId="0" borderId="12" xfId="0" applyFont="1" applyFill="1" applyBorder="1" applyAlignment="1">
      <alignment vertical="center"/>
    </xf>
    <xf numFmtId="0" fontId="6" fillId="0" borderId="0" xfId="0" applyFont="1" applyAlignment="1">
      <alignment vertical="center"/>
    </xf>
    <xf numFmtId="0" fontId="0" fillId="0" borderId="0" xfId="0" applyFill="1" applyAlignment="1">
      <alignment horizontal="center" vertical="center"/>
    </xf>
    <xf numFmtId="185" fontId="0" fillId="0" borderId="13" xfId="0" applyNumberFormat="1" applyFill="1" applyBorder="1" applyAlignment="1">
      <alignment horizontal="center" vertical="center"/>
    </xf>
    <xf numFmtId="0" fontId="41" fillId="0" borderId="0" xfId="25" applyFont="1">
      <alignment vertical="center"/>
    </xf>
    <xf numFmtId="0" fontId="42" fillId="0" borderId="0" xfId="25" applyFont="1">
      <alignment vertical="center"/>
    </xf>
    <xf numFmtId="0" fontId="21" fillId="0" borderId="0" xfId="0" applyFont="1" applyFill="1" applyAlignment="1" applyProtection="1">
      <alignment vertical="center"/>
    </xf>
    <xf numFmtId="0" fontId="4" fillId="0" borderId="22" xfId="0" applyFont="1" applyFill="1" applyBorder="1" applyAlignment="1">
      <alignment horizontal="right" vertical="center"/>
    </xf>
    <xf numFmtId="0" fontId="0" fillId="0" borderId="5" xfId="0" applyBorder="1" applyAlignment="1">
      <alignment horizontal="center" vertical="center"/>
    </xf>
    <xf numFmtId="0" fontId="12" fillId="0" borderId="0" xfId="0" applyFont="1" applyFill="1" applyAlignment="1">
      <alignment horizontal="right" vertical="center"/>
    </xf>
    <xf numFmtId="0" fontId="6" fillId="0" borderId="0" xfId="52" applyFont="1" applyBorder="1" applyAlignment="1">
      <alignment horizontal="center" vertical="center"/>
    </xf>
    <xf numFmtId="0" fontId="6" fillId="0" borderId="0" xfId="52" applyFont="1" applyAlignment="1">
      <alignment horizontal="center" vertical="center"/>
    </xf>
    <xf numFmtId="0" fontId="6" fillId="0" borderId="10" xfId="52" applyFont="1" applyBorder="1" applyAlignment="1">
      <alignment horizontal="center" vertical="center"/>
    </xf>
    <xf numFmtId="0" fontId="6" fillId="0" borderId="7" xfId="52" applyFont="1" applyBorder="1" applyAlignment="1">
      <alignment horizontal="left" vertical="center"/>
    </xf>
    <xf numFmtId="0" fontId="6" fillId="0" borderId="8" xfId="52" applyFont="1" applyBorder="1" applyAlignment="1">
      <alignment horizontal="center" vertical="center"/>
    </xf>
    <xf numFmtId="0" fontId="6" fillId="0" borderId="2" xfId="52" applyFont="1" applyBorder="1" applyAlignment="1">
      <alignment horizontal="center" vertical="center"/>
    </xf>
    <xf numFmtId="0" fontId="6" fillId="0" borderId="23" xfId="52" applyFont="1" applyBorder="1" applyAlignment="1">
      <alignment horizontal="center" vertical="center"/>
    </xf>
    <xf numFmtId="0" fontId="6" fillId="0" borderId="8" xfId="52" applyFont="1" applyBorder="1" applyAlignment="1">
      <alignment horizontal="left" vertical="center"/>
    </xf>
    <xf numFmtId="0" fontId="6" fillId="0" borderId="9" xfId="52" applyFont="1" applyBorder="1" applyAlignment="1">
      <alignment horizontal="center" vertical="center"/>
    </xf>
    <xf numFmtId="0" fontId="6" fillId="0" borderId="10" xfId="52" applyFont="1" applyBorder="1" applyAlignment="1">
      <alignment horizontal="left" vertical="center"/>
    </xf>
    <xf numFmtId="0" fontId="6" fillId="0" borderId="0" xfId="52" applyFont="1" applyAlignment="1">
      <alignment horizontal="left" vertical="center"/>
    </xf>
    <xf numFmtId="0" fontId="6" fillId="0" borderId="9" xfId="52" applyFont="1" applyBorder="1" applyAlignment="1">
      <alignment horizontal="left" vertical="center"/>
    </xf>
    <xf numFmtId="0" fontId="9" fillId="0" borderId="0" xfId="26" applyFont="1" applyBorder="1" applyAlignment="1">
      <alignment vertical="center"/>
    </xf>
    <xf numFmtId="0" fontId="4" fillId="0" borderId="7" xfId="0" applyFont="1" applyFill="1" applyBorder="1" applyAlignment="1">
      <alignment horizontal="left" vertical="center" indent="1"/>
    </xf>
    <xf numFmtId="192" fontId="0" fillId="0" borderId="24" xfId="0" applyNumberFormat="1" applyFill="1" applyBorder="1" applyAlignment="1">
      <alignment vertical="center"/>
    </xf>
    <xf numFmtId="192" fontId="0" fillId="0" borderId="25" xfId="0" applyNumberFormat="1" applyFill="1" applyBorder="1" applyAlignment="1">
      <alignment vertical="center"/>
    </xf>
    <xf numFmtId="192" fontId="0" fillId="0" borderId="1" xfId="0" applyNumberFormat="1" applyFill="1" applyBorder="1" applyAlignment="1">
      <alignment vertical="center"/>
    </xf>
    <xf numFmtId="192" fontId="0" fillId="0" borderId="19" xfId="0" applyNumberFormat="1" applyFill="1" applyBorder="1" applyAlignment="1">
      <alignment vertical="center"/>
    </xf>
    <xf numFmtId="192" fontId="0" fillId="0" borderId="26" xfId="0" applyNumberFormat="1" applyFill="1" applyBorder="1" applyAlignment="1">
      <alignment vertical="center"/>
    </xf>
    <xf numFmtId="38" fontId="6" fillId="3" borderId="123" xfId="6" applyFont="1" applyFill="1" applyBorder="1" applyAlignment="1" applyProtection="1">
      <alignment vertical="center"/>
      <protection locked="0"/>
    </xf>
    <xf numFmtId="38" fontId="6" fillId="3" borderId="124" xfId="6" applyFont="1" applyFill="1" applyBorder="1" applyAlignment="1" applyProtection="1">
      <alignment vertical="center"/>
      <protection locked="0"/>
    </xf>
    <xf numFmtId="38" fontId="6" fillId="0" borderId="27" xfId="6" applyFont="1" applyFill="1" applyBorder="1" applyAlignment="1" applyProtection="1">
      <alignment vertical="center"/>
      <protection locked="0"/>
    </xf>
    <xf numFmtId="38" fontId="6" fillId="3" borderId="125" xfId="6" applyFont="1" applyFill="1" applyBorder="1" applyAlignment="1" applyProtection="1">
      <alignment vertical="center"/>
      <protection locked="0"/>
    </xf>
    <xf numFmtId="38" fontId="6" fillId="3" borderId="126" xfId="6" applyFont="1" applyFill="1" applyBorder="1" applyAlignment="1" applyProtection="1">
      <alignment vertical="center"/>
      <protection locked="0"/>
    </xf>
    <xf numFmtId="38" fontId="6" fillId="0" borderId="28" xfId="6" applyFont="1" applyFill="1" applyBorder="1" applyAlignment="1" applyProtection="1">
      <alignment vertical="center"/>
      <protection locked="0"/>
    </xf>
    <xf numFmtId="38" fontId="6" fillId="0" borderId="17" xfId="6" applyFont="1" applyFill="1" applyBorder="1" applyAlignment="1" applyProtection="1">
      <alignment vertical="center"/>
    </xf>
    <xf numFmtId="191" fontId="4" fillId="0" borderId="8" xfId="0" applyNumberFormat="1" applyFont="1" applyFill="1" applyBorder="1" applyAlignment="1">
      <alignment vertical="center"/>
    </xf>
    <xf numFmtId="191" fontId="4" fillId="0" borderId="1" xfId="0" applyNumberFormat="1" applyFont="1" applyFill="1" applyBorder="1" applyAlignment="1">
      <alignment vertical="center"/>
    </xf>
    <xf numFmtId="191" fontId="4" fillId="0" borderId="0" xfId="0" applyNumberFormat="1" applyFont="1" applyFill="1" applyBorder="1" applyAlignment="1">
      <alignment vertical="center"/>
    </xf>
    <xf numFmtId="191" fontId="4" fillId="0" borderId="19" xfId="0" applyNumberFormat="1" applyFont="1" applyFill="1" applyBorder="1" applyAlignment="1">
      <alignment vertical="center"/>
    </xf>
    <xf numFmtId="191" fontId="4" fillId="0" borderId="29" xfId="0" applyNumberFormat="1" applyFont="1" applyFill="1" applyBorder="1" applyAlignment="1">
      <alignment vertical="center"/>
    </xf>
    <xf numFmtId="191" fontId="4" fillId="0" borderId="20" xfId="0" applyNumberFormat="1" applyFont="1" applyFill="1" applyBorder="1" applyAlignment="1">
      <alignment vertical="center"/>
    </xf>
    <xf numFmtId="38" fontId="6" fillId="0" borderId="0" xfId="0" applyNumberFormat="1" applyFont="1" applyFill="1" applyAlignment="1" applyProtection="1">
      <alignment vertical="center"/>
    </xf>
    <xf numFmtId="0" fontId="4" fillId="0" borderId="0" xfId="0" applyFont="1" applyFill="1" applyBorder="1" applyAlignment="1">
      <alignment horizontal="right" vertical="center"/>
    </xf>
    <xf numFmtId="0" fontId="4" fillId="0" borderId="3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31" xfId="0" applyFont="1" applyFill="1" applyBorder="1" applyAlignment="1">
      <alignment horizontal="left" vertical="center" indent="1"/>
    </xf>
    <xf numFmtId="0" fontId="4" fillId="0" borderId="32" xfId="0" applyFont="1" applyFill="1" applyBorder="1" applyAlignment="1">
      <alignment vertical="center"/>
    </xf>
    <xf numFmtId="0" fontId="4" fillId="0" borderId="33" xfId="0" applyFont="1" applyFill="1" applyBorder="1" applyAlignment="1">
      <alignment horizontal="center" vertical="center"/>
    </xf>
    <xf numFmtId="191" fontId="4" fillId="0" borderId="32" xfId="0" applyNumberFormat="1" applyFont="1" applyFill="1" applyBorder="1" applyAlignment="1">
      <alignment vertical="center"/>
    </xf>
    <xf numFmtId="0" fontId="4" fillId="0" borderId="1" xfId="0" applyFont="1" applyFill="1" applyBorder="1" applyAlignment="1">
      <alignment horizontal="center" vertical="center"/>
    </xf>
    <xf numFmtId="0" fontId="0" fillId="0" borderId="5" xfId="0" applyBorder="1" applyAlignment="1">
      <alignment horizontal="right" vertical="center"/>
    </xf>
    <xf numFmtId="192" fontId="0" fillId="0" borderId="7" xfId="0" applyNumberFormat="1" applyFill="1" applyBorder="1" applyAlignment="1">
      <alignment vertical="center"/>
    </xf>
    <xf numFmtId="192" fontId="0" fillId="0" borderId="9" xfId="0" applyNumberFormat="1" applyFill="1" applyBorder="1" applyAlignment="1">
      <alignment vertical="center"/>
    </xf>
    <xf numFmtId="192" fontId="0" fillId="0" borderId="34" xfId="0" applyNumberFormat="1" applyFill="1" applyBorder="1" applyAlignment="1">
      <alignment vertical="center"/>
    </xf>
    <xf numFmtId="192" fontId="0" fillId="0" borderId="35" xfId="0" applyNumberFormat="1" applyFill="1" applyBorder="1" applyAlignment="1">
      <alignment vertical="center"/>
    </xf>
    <xf numFmtId="192" fontId="0" fillId="0" borderId="36" xfId="0" applyNumberFormat="1" applyFill="1" applyBorder="1" applyAlignment="1">
      <alignment vertical="center"/>
    </xf>
    <xf numFmtId="0" fontId="0" fillId="0" borderId="17" xfId="0" applyFill="1" applyBorder="1" applyAlignment="1">
      <alignment vertical="center"/>
    </xf>
    <xf numFmtId="0" fontId="1" fillId="0" borderId="1" xfId="56" applyNumberFormat="1" applyFont="1" applyFill="1" applyBorder="1" applyAlignment="1">
      <alignment vertical="center"/>
    </xf>
    <xf numFmtId="0" fontId="1" fillId="0" borderId="19" xfId="56" applyNumberFormat="1" applyFont="1" applyFill="1" applyBorder="1" applyAlignment="1">
      <alignment vertical="center"/>
    </xf>
    <xf numFmtId="0" fontId="1" fillId="0" borderId="26" xfId="56" applyNumberFormat="1" applyFont="1" applyFill="1" applyBorder="1" applyAlignment="1">
      <alignment vertical="center"/>
    </xf>
    <xf numFmtId="0" fontId="1" fillId="0" borderId="24" xfId="56" applyNumberFormat="1" applyFont="1" applyFill="1" applyBorder="1" applyAlignment="1">
      <alignment vertical="center"/>
    </xf>
    <xf numFmtId="0" fontId="1" fillId="0" borderId="25" xfId="56" applyNumberFormat="1" applyFont="1" applyBorder="1" applyAlignment="1">
      <alignment vertical="center"/>
    </xf>
    <xf numFmtId="0" fontId="6" fillId="0" borderId="0" xfId="0" applyFont="1" applyFill="1" applyAlignment="1">
      <alignment vertical="center" wrapText="1"/>
    </xf>
    <xf numFmtId="0" fontId="12" fillId="0" borderId="22" xfId="0" applyFont="1" applyFill="1" applyBorder="1" applyAlignment="1">
      <alignment vertical="center"/>
    </xf>
    <xf numFmtId="0" fontId="12" fillId="0" borderId="13" xfId="0" applyFont="1" applyFill="1" applyBorder="1" applyAlignment="1">
      <alignment horizontal="center" vertical="center"/>
    </xf>
    <xf numFmtId="0" fontId="6" fillId="0" borderId="24" xfId="0" applyFont="1" applyFill="1" applyBorder="1" applyAlignment="1">
      <alignment vertical="center"/>
    </xf>
    <xf numFmtId="0" fontId="6" fillId="0" borderId="0" xfId="52" applyFont="1" applyBorder="1" applyAlignment="1">
      <alignment horizontal="left" vertical="center"/>
    </xf>
    <xf numFmtId="0" fontId="6" fillId="0" borderId="23" xfId="52" applyFont="1" applyBorder="1" applyAlignment="1">
      <alignment horizontal="left" vertical="center"/>
    </xf>
    <xf numFmtId="0" fontId="6" fillId="0" borderId="37" xfId="52" applyFont="1" applyBorder="1" applyAlignment="1">
      <alignment horizontal="right" vertical="center"/>
    </xf>
    <xf numFmtId="0" fontId="6" fillId="0" borderId="2" xfId="52" applyFont="1" applyBorder="1" applyAlignment="1">
      <alignment horizontal="right" vertical="center"/>
    </xf>
    <xf numFmtId="0" fontId="15" fillId="0" borderId="0" xfId="0" applyFont="1" applyAlignment="1">
      <alignment vertical="center"/>
    </xf>
    <xf numFmtId="0" fontId="6" fillId="0" borderId="0" xfId="0" applyFont="1" applyFill="1" applyAlignment="1" applyProtection="1">
      <alignment horizontal="right" vertical="center"/>
    </xf>
    <xf numFmtId="0" fontId="6" fillId="0" borderId="120" xfId="0" applyFont="1" applyFill="1" applyBorder="1" applyAlignment="1" applyProtection="1">
      <alignment horizontal="center" vertical="center"/>
      <protection locked="0"/>
    </xf>
    <xf numFmtId="0" fontId="6" fillId="0" borderId="7"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0" fillId="0" borderId="37" xfId="0" applyFill="1" applyBorder="1" applyAlignment="1">
      <alignment horizontal="center" vertical="center"/>
    </xf>
    <xf numFmtId="0" fontId="7" fillId="0" borderId="15" xfId="0" applyFont="1" applyFill="1" applyBorder="1" applyAlignment="1" applyProtection="1">
      <alignment horizontal="distributed" vertical="center"/>
    </xf>
    <xf numFmtId="0" fontId="6" fillId="0" borderId="1" xfId="0" applyFont="1" applyFill="1" applyBorder="1" applyAlignment="1">
      <alignment horizontal="center" vertical="center"/>
    </xf>
    <xf numFmtId="0" fontId="6" fillId="0" borderId="38" xfId="0" applyFont="1" applyFill="1" applyBorder="1" applyAlignment="1">
      <alignment horizontal="left" vertical="center" indent="1"/>
    </xf>
    <xf numFmtId="0" fontId="6" fillId="0" borderId="39" xfId="0" applyFont="1" applyFill="1" applyBorder="1" applyAlignment="1">
      <alignment horizontal="left" vertical="center"/>
    </xf>
    <xf numFmtId="0" fontId="6" fillId="0" borderId="39"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41" xfId="0" applyFont="1" applyFill="1" applyBorder="1" applyAlignment="1">
      <alignment horizontal="left" vertical="center" indent="1"/>
    </xf>
    <xf numFmtId="0" fontId="6" fillId="0" borderId="42" xfId="0" applyFont="1" applyFill="1" applyBorder="1" applyAlignment="1">
      <alignment horizontal="center" vertical="center"/>
    </xf>
    <xf numFmtId="0" fontId="6" fillId="0" borderId="7" xfId="0" applyFont="1" applyFill="1" applyBorder="1" applyAlignment="1">
      <alignment horizontal="center" vertical="center" wrapText="1"/>
    </xf>
    <xf numFmtId="0" fontId="0" fillId="0" borderId="9" xfId="0" applyFill="1" applyBorder="1" applyAlignment="1">
      <alignment horizontal="center" vertical="center"/>
    </xf>
    <xf numFmtId="0" fontId="6" fillId="0" borderId="43" xfId="0" applyFont="1" applyFill="1" applyBorder="1" applyAlignment="1">
      <alignment horizontal="center" vertical="center" justifyLastLine="1"/>
    </xf>
    <xf numFmtId="0" fontId="6" fillId="0" borderId="7" xfId="0" applyFont="1" applyFill="1" applyBorder="1" applyAlignment="1">
      <alignment horizontal="left" vertical="center" indent="1"/>
    </xf>
    <xf numFmtId="0" fontId="6" fillId="0" borderId="8" xfId="0" applyFont="1" applyFill="1" applyBorder="1" applyAlignment="1">
      <alignment horizontal="center" vertical="center" justifyLastLine="1"/>
    </xf>
    <xf numFmtId="0" fontId="6" fillId="0" borderId="1" xfId="0" applyFont="1" applyFill="1" applyBorder="1" applyAlignment="1">
      <alignment horizontal="center" vertical="center" justifyLastLine="1"/>
    </xf>
    <xf numFmtId="0" fontId="6" fillId="0" borderId="44" xfId="0" applyFont="1" applyFill="1" applyBorder="1" applyAlignment="1">
      <alignment horizontal="center" vertical="center"/>
    </xf>
    <xf numFmtId="0" fontId="6" fillId="0" borderId="45" xfId="0" applyFont="1" applyFill="1" applyBorder="1" applyAlignment="1">
      <alignment horizontal="center" vertical="center"/>
    </xf>
    <xf numFmtId="0" fontId="6" fillId="0" borderId="46" xfId="0" applyFont="1" applyFill="1" applyBorder="1" applyAlignment="1">
      <alignment horizontal="left" vertical="center" indent="2"/>
    </xf>
    <xf numFmtId="0" fontId="6" fillId="0" borderId="8" xfId="0" applyFont="1" applyFill="1" applyBorder="1" applyAlignment="1">
      <alignment horizontal="center" vertical="center"/>
    </xf>
    <xf numFmtId="0" fontId="0" fillId="0" borderId="14" xfId="0" applyFill="1" applyBorder="1" applyAlignment="1">
      <alignment horizontal="center" vertical="center"/>
    </xf>
    <xf numFmtId="0" fontId="6" fillId="0" borderId="19" xfId="0" applyFont="1" applyFill="1" applyBorder="1" applyAlignment="1">
      <alignment horizontal="center" vertical="center"/>
    </xf>
    <xf numFmtId="0" fontId="6" fillId="0" borderId="43" xfId="0" applyFont="1" applyFill="1" applyBorder="1" applyAlignment="1">
      <alignment horizontal="left" vertical="center" indent="2"/>
    </xf>
    <xf numFmtId="0" fontId="6" fillId="0" borderId="47"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7" xfId="0" applyFont="1" applyFill="1" applyBorder="1" applyAlignment="1">
      <alignment horizontal="center" vertical="center" shrinkToFit="1"/>
    </xf>
    <xf numFmtId="0" fontId="6" fillId="0" borderId="48"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6" fillId="0" borderId="43" xfId="0" applyFont="1" applyFill="1" applyBorder="1" applyAlignment="1">
      <alignment horizontal="center" vertical="center"/>
    </xf>
    <xf numFmtId="0" fontId="6" fillId="0" borderId="9" xfId="0" applyFont="1" applyFill="1" applyBorder="1" applyAlignment="1">
      <alignment horizontal="center" vertical="center" shrinkToFit="1"/>
    </xf>
    <xf numFmtId="0" fontId="6" fillId="0" borderId="19" xfId="0" applyFont="1" applyFill="1" applyBorder="1" applyAlignment="1">
      <alignment horizontal="center" vertical="center" justifyLastLine="1"/>
    </xf>
    <xf numFmtId="0" fontId="6" fillId="0" borderId="9" xfId="0" applyFont="1" applyFill="1" applyBorder="1" applyAlignment="1">
      <alignment horizontal="center" vertical="center" justifyLastLine="1"/>
    </xf>
    <xf numFmtId="0" fontId="6" fillId="0" borderId="32" xfId="0" applyFont="1" applyFill="1" applyBorder="1" applyAlignment="1">
      <alignment horizontal="center" vertical="center" justifyLastLine="1"/>
    </xf>
    <xf numFmtId="0" fontId="6" fillId="0" borderId="50" xfId="0" applyFont="1" applyFill="1" applyBorder="1" applyAlignment="1">
      <alignment horizontal="center" vertical="center"/>
    </xf>
    <xf numFmtId="0" fontId="6" fillId="0" borderId="51" xfId="0" applyFont="1" applyFill="1" applyBorder="1" applyAlignment="1">
      <alignment horizontal="center" vertical="center" shrinkToFit="1"/>
    </xf>
    <xf numFmtId="0" fontId="6" fillId="0" borderId="19" xfId="0" applyFont="1" applyFill="1" applyBorder="1" applyAlignment="1">
      <alignment horizontal="center" vertical="center" shrinkToFit="1"/>
    </xf>
    <xf numFmtId="0" fontId="6" fillId="0" borderId="52" xfId="0" applyFont="1" applyFill="1" applyBorder="1" applyAlignment="1">
      <alignment horizontal="center" vertical="center" shrinkToFit="1"/>
    </xf>
    <xf numFmtId="0" fontId="6" fillId="0" borderId="53" xfId="0" applyFont="1" applyFill="1" applyBorder="1" applyAlignment="1">
      <alignment horizontal="center" vertical="center" shrinkToFit="1"/>
    </xf>
    <xf numFmtId="0" fontId="6" fillId="0" borderId="54"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55" xfId="0" applyFont="1" applyFill="1" applyBorder="1" applyAlignment="1">
      <alignment horizontal="center" vertical="center"/>
    </xf>
    <xf numFmtId="0" fontId="6" fillId="0" borderId="13" xfId="0" applyFont="1" applyFill="1" applyBorder="1" applyAlignment="1">
      <alignment horizontal="center" vertical="center" shrinkToFit="1"/>
    </xf>
    <xf numFmtId="0" fontId="6" fillId="0" borderId="30" xfId="0" applyFont="1" applyFill="1" applyBorder="1" applyAlignment="1">
      <alignment horizontal="center" vertical="center" shrinkToFit="1"/>
    </xf>
    <xf numFmtId="0" fontId="0" fillId="0" borderId="10" xfId="0" applyFill="1" applyBorder="1" applyAlignment="1">
      <alignment vertical="center"/>
    </xf>
    <xf numFmtId="0" fontId="6" fillId="0" borderId="55"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6" fillId="0" borderId="56" xfId="0" applyFont="1" applyFill="1" applyBorder="1" applyAlignment="1">
      <alignment horizontal="center" vertical="center" shrinkToFit="1"/>
    </xf>
    <xf numFmtId="0" fontId="6" fillId="0" borderId="57" xfId="0" applyFont="1" applyFill="1" applyBorder="1" applyAlignment="1">
      <alignment horizontal="center" vertical="center" shrinkToFit="1"/>
    </xf>
    <xf numFmtId="0" fontId="6" fillId="0" borderId="13" xfId="0" applyFont="1" applyFill="1" applyBorder="1" applyAlignment="1">
      <alignment horizontal="center" vertical="center"/>
    </xf>
    <xf numFmtId="0" fontId="6" fillId="0" borderId="47" xfId="0" applyFont="1" applyFill="1" applyBorder="1" applyAlignment="1">
      <alignment horizontal="center" vertical="center" wrapText="1"/>
    </xf>
    <xf numFmtId="0" fontId="6" fillId="0" borderId="31"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58" xfId="0" applyFont="1" applyFill="1" applyBorder="1" applyAlignment="1">
      <alignment horizontal="center" vertical="center"/>
    </xf>
    <xf numFmtId="0" fontId="7" fillId="0" borderId="7" xfId="0" applyFont="1" applyFill="1" applyBorder="1" applyAlignment="1">
      <alignment horizontal="distributed" vertical="center"/>
    </xf>
    <xf numFmtId="0" fontId="7" fillId="0" borderId="2" xfId="0" applyFont="1" applyFill="1" applyBorder="1" applyAlignment="1">
      <alignment horizontal="distributed" vertical="center"/>
    </xf>
    <xf numFmtId="181" fontId="6" fillId="0" borderId="1" xfId="0" applyNumberFormat="1" applyFont="1" applyFill="1" applyBorder="1" applyAlignment="1" applyProtection="1">
      <alignment vertical="center"/>
      <protection locked="0"/>
    </xf>
    <xf numFmtId="182" fontId="6" fillId="0" borderId="7" xfId="1" applyNumberFormat="1" applyFont="1" applyFill="1" applyBorder="1" applyAlignment="1" applyProtection="1">
      <alignment vertical="center"/>
      <protection locked="0"/>
    </xf>
    <xf numFmtId="181" fontId="6" fillId="0" borderId="47" xfId="0" applyNumberFormat="1" applyFont="1" applyFill="1" applyBorder="1" applyAlignment="1" applyProtection="1">
      <alignment vertical="center"/>
      <protection locked="0"/>
    </xf>
    <xf numFmtId="182" fontId="6" fillId="0" borderId="1" xfId="0" applyNumberFormat="1" applyFont="1" applyFill="1" applyBorder="1" applyAlignment="1">
      <alignment vertical="center"/>
    </xf>
    <xf numFmtId="181" fontId="6" fillId="0" borderId="7" xfId="0" applyNumberFormat="1" applyFont="1" applyFill="1" applyBorder="1" applyAlignment="1" applyProtection="1">
      <alignment vertical="center"/>
      <protection locked="0"/>
    </xf>
    <xf numFmtId="181" fontId="6" fillId="0" borderId="31" xfId="0" applyNumberFormat="1" applyFont="1" applyFill="1" applyBorder="1" applyAlignment="1" applyProtection="1">
      <alignment vertical="center"/>
      <protection locked="0"/>
    </xf>
    <xf numFmtId="181" fontId="6" fillId="0" borderId="50" xfId="0" applyNumberFormat="1" applyFont="1" applyFill="1" applyBorder="1" applyAlignment="1" applyProtection="1">
      <alignment vertical="center"/>
      <protection locked="0"/>
    </xf>
    <xf numFmtId="181" fontId="6" fillId="0" borderId="2" xfId="0" applyNumberFormat="1" applyFont="1" applyFill="1" applyBorder="1" applyAlignment="1" applyProtection="1">
      <alignment vertical="center"/>
      <protection locked="0"/>
    </xf>
    <xf numFmtId="181" fontId="6" fillId="0" borderId="58" xfId="0" applyNumberFormat="1" applyFont="1" applyFill="1" applyBorder="1" applyAlignment="1" applyProtection="1">
      <alignment vertical="center"/>
      <protection locked="0"/>
    </xf>
    <xf numFmtId="0" fontId="7" fillId="0" borderId="9" xfId="0" applyFont="1" applyFill="1" applyBorder="1" applyAlignment="1">
      <alignment horizontal="distributed" vertical="center"/>
    </xf>
    <xf numFmtId="0" fontId="7" fillId="0" borderId="14" xfId="0" applyFont="1" applyFill="1" applyBorder="1" applyAlignment="1">
      <alignment horizontal="distributed" vertical="center"/>
    </xf>
    <xf numFmtId="181" fontId="6" fillId="0" borderId="19" xfId="0" applyNumberFormat="1" applyFont="1" applyFill="1" applyBorder="1" applyAlignment="1" applyProtection="1">
      <alignment vertical="center"/>
      <protection locked="0"/>
    </xf>
    <xf numFmtId="182" fontId="6" fillId="0" borderId="9" xfId="1" applyNumberFormat="1" applyFont="1" applyFill="1" applyBorder="1" applyAlignment="1" applyProtection="1">
      <alignment vertical="center"/>
      <protection locked="0"/>
    </xf>
    <xf numFmtId="181" fontId="6" fillId="0" borderId="51" xfId="0" applyNumberFormat="1" applyFont="1" applyFill="1" applyBorder="1" applyAlignment="1" applyProtection="1">
      <alignment vertical="center"/>
      <protection locked="0"/>
    </xf>
    <xf numFmtId="182" fontId="6" fillId="0" borderId="19" xfId="0" applyNumberFormat="1" applyFont="1" applyFill="1" applyBorder="1" applyAlignment="1">
      <alignment vertical="center"/>
    </xf>
    <xf numFmtId="181" fontId="6" fillId="0" borderId="9" xfId="0" applyNumberFormat="1" applyFont="1" applyFill="1" applyBorder="1" applyAlignment="1" applyProtection="1">
      <alignment vertical="center"/>
      <protection locked="0"/>
    </xf>
    <xf numFmtId="181" fontId="6" fillId="0" borderId="32" xfId="0" applyNumberFormat="1" applyFont="1" applyFill="1" applyBorder="1" applyAlignment="1" applyProtection="1">
      <alignment vertical="center"/>
      <protection locked="0"/>
    </xf>
    <xf numFmtId="181" fontId="6" fillId="0" borderId="53" xfId="0" applyNumberFormat="1" applyFont="1" applyFill="1" applyBorder="1" applyAlignment="1" applyProtection="1">
      <alignment vertical="center"/>
      <protection locked="0"/>
    </xf>
    <xf numFmtId="181" fontId="6" fillId="0" borderId="14" xfId="0" applyNumberFormat="1" applyFont="1" applyFill="1" applyBorder="1" applyAlignment="1" applyProtection="1">
      <alignment vertical="center"/>
      <protection locked="0"/>
    </xf>
    <xf numFmtId="181" fontId="6" fillId="0" borderId="52" xfId="0" applyNumberFormat="1" applyFont="1" applyFill="1" applyBorder="1" applyAlignment="1" applyProtection="1">
      <alignment vertical="center"/>
      <protection locked="0"/>
    </xf>
    <xf numFmtId="0" fontId="7" fillId="0" borderId="34" xfId="0" applyFont="1" applyFill="1" applyBorder="1" applyAlignment="1">
      <alignment horizontal="distributed" vertical="center"/>
    </xf>
    <xf numFmtId="0" fontId="7" fillId="0" borderId="59" xfId="0" applyFont="1" applyFill="1" applyBorder="1" applyAlignment="1">
      <alignment horizontal="distributed" vertical="center"/>
    </xf>
    <xf numFmtId="181" fontId="6" fillId="0" borderId="26" xfId="0" applyNumberFormat="1" applyFont="1" applyFill="1" applyBorder="1" applyAlignment="1" applyProtection="1">
      <alignment vertical="center"/>
      <protection locked="0"/>
    </xf>
    <xf numFmtId="182" fontId="6" fillId="0" borderId="34" xfId="1" applyNumberFormat="1" applyFont="1" applyFill="1" applyBorder="1" applyAlignment="1" applyProtection="1">
      <alignment vertical="center"/>
      <protection locked="0"/>
    </xf>
    <xf numFmtId="181" fontId="6" fillId="0" borderId="60" xfId="0" applyNumberFormat="1" applyFont="1" applyFill="1" applyBorder="1" applyAlignment="1" applyProtection="1">
      <alignment vertical="center"/>
      <protection locked="0"/>
    </xf>
    <xf numFmtId="182" fontId="6" fillId="0" borderId="26" xfId="0" applyNumberFormat="1" applyFont="1" applyFill="1" applyBorder="1" applyAlignment="1">
      <alignment vertical="center"/>
    </xf>
    <xf numFmtId="181" fontId="6" fillId="0" borderId="34" xfId="0" applyNumberFormat="1" applyFont="1" applyFill="1" applyBorder="1" applyAlignment="1" applyProtection="1">
      <alignment vertical="center"/>
      <protection locked="0"/>
    </xf>
    <xf numFmtId="181" fontId="6" fillId="0" borderId="61" xfId="0" applyNumberFormat="1" applyFont="1" applyFill="1" applyBorder="1" applyAlignment="1" applyProtection="1">
      <alignment vertical="center"/>
      <protection locked="0"/>
    </xf>
    <xf numFmtId="181" fontId="6" fillId="0" borderId="62" xfId="0" applyNumberFormat="1" applyFont="1" applyFill="1" applyBorder="1" applyAlignment="1" applyProtection="1">
      <alignment vertical="center"/>
      <protection locked="0"/>
    </xf>
    <xf numFmtId="181" fontId="6" fillId="0" borderId="59" xfId="0" applyNumberFormat="1" applyFont="1" applyFill="1" applyBorder="1" applyAlignment="1" applyProtection="1">
      <alignment vertical="center"/>
      <protection locked="0"/>
    </xf>
    <xf numFmtId="181" fontId="6" fillId="0" borderId="63" xfId="0" applyNumberFormat="1" applyFont="1" applyFill="1" applyBorder="1" applyAlignment="1" applyProtection="1">
      <alignment vertical="center"/>
      <protection locked="0"/>
    </xf>
    <xf numFmtId="0" fontId="7" fillId="0" borderId="35" xfId="0" applyFont="1" applyFill="1" applyBorder="1" applyAlignment="1">
      <alignment horizontal="distributed" vertical="center"/>
    </xf>
    <xf numFmtId="0" fontId="7" fillId="0" borderId="64" xfId="0" applyFont="1" applyFill="1" applyBorder="1" applyAlignment="1">
      <alignment horizontal="distributed" vertical="center"/>
    </xf>
    <xf numFmtId="181" fontId="6" fillId="0" borderId="24" xfId="0" applyNumberFormat="1" applyFont="1" applyFill="1" applyBorder="1" applyAlignment="1" applyProtection="1">
      <alignment vertical="center"/>
      <protection locked="0"/>
    </xf>
    <xf numFmtId="182" fontId="6" fillId="0" borderId="35" xfId="1" applyNumberFormat="1" applyFont="1" applyFill="1" applyBorder="1" applyAlignment="1" applyProtection="1">
      <alignment vertical="center"/>
      <protection locked="0"/>
    </xf>
    <xf numFmtId="181" fontId="6" fillId="0" borderId="65" xfId="0" applyNumberFormat="1" applyFont="1" applyFill="1" applyBorder="1" applyAlignment="1" applyProtection="1">
      <alignment vertical="center"/>
      <protection locked="0"/>
    </xf>
    <xf numFmtId="182" fontId="6" fillId="0" borderId="24" xfId="0" applyNumberFormat="1" applyFont="1" applyFill="1" applyBorder="1" applyAlignment="1">
      <alignment vertical="center"/>
    </xf>
    <xf numFmtId="181" fontId="6" fillId="0" borderId="35" xfId="0" applyNumberFormat="1" applyFont="1" applyFill="1" applyBorder="1" applyAlignment="1" applyProtection="1">
      <alignment vertical="center"/>
      <protection locked="0"/>
    </xf>
    <xf numFmtId="181" fontId="6" fillId="0" borderId="66" xfId="0" applyNumberFormat="1" applyFont="1" applyFill="1" applyBorder="1" applyAlignment="1" applyProtection="1">
      <alignment vertical="center"/>
      <protection locked="0"/>
    </xf>
    <xf numFmtId="181" fontId="6" fillId="0" borderId="67" xfId="0" applyNumberFormat="1" applyFont="1" applyFill="1" applyBorder="1" applyAlignment="1" applyProtection="1">
      <alignment vertical="center"/>
      <protection locked="0"/>
    </xf>
    <xf numFmtId="181" fontId="6" fillId="0" borderId="64" xfId="0" applyNumberFormat="1" applyFont="1" applyFill="1" applyBorder="1" applyAlignment="1" applyProtection="1">
      <alignment vertical="center"/>
      <protection locked="0"/>
    </xf>
    <xf numFmtId="181" fontId="6" fillId="0" borderId="68" xfId="0" applyNumberFormat="1" applyFont="1" applyFill="1" applyBorder="1" applyAlignment="1" applyProtection="1">
      <alignment vertical="center"/>
      <protection locked="0"/>
    </xf>
    <xf numFmtId="188" fontId="7" fillId="0" borderId="36" xfId="0" applyNumberFormat="1" applyFont="1" applyFill="1" applyBorder="1" applyAlignment="1">
      <alignment horizontal="distributed" vertical="center"/>
    </xf>
    <xf numFmtId="188" fontId="7" fillId="0" borderId="69" xfId="0" applyNumberFormat="1" applyFont="1" applyFill="1" applyBorder="1" applyAlignment="1">
      <alignment horizontal="distributed" vertical="center"/>
    </xf>
    <xf numFmtId="181" fontId="6" fillId="0" borderId="25" xfId="6" applyNumberFormat="1" applyFont="1" applyFill="1" applyBorder="1" applyAlignment="1">
      <alignment vertical="center"/>
    </xf>
    <xf numFmtId="182" fontId="6" fillId="0" borderId="36" xfId="0" applyNumberFormat="1" applyFont="1" applyFill="1" applyBorder="1" applyAlignment="1">
      <alignment vertical="center"/>
    </xf>
    <xf numFmtId="181" fontId="6" fillId="0" borderId="70" xfId="6" applyNumberFormat="1" applyFont="1" applyFill="1" applyBorder="1" applyAlignment="1">
      <alignment vertical="center"/>
    </xf>
    <xf numFmtId="181" fontId="6" fillId="0" borderId="71" xfId="6" applyNumberFormat="1" applyFont="1" applyFill="1" applyBorder="1" applyAlignment="1">
      <alignment vertical="center"/>
    </xf>
    <xf numFmtId="182" fontId="6" fillId="0" borderId="71" xfId="0" applyNumberFormat="1" applyFont="1" applyFill="1" applyBorder="1" applyAlignment="1">
      <alignment vertical="center"/>
    </xf>
    <xf numFmtId="181" fontId="6" fillId="0" borderId="72" xfId="6" applyNumberFormat="1" applyFont="1" applyFill="1" applyBorder="1" applyAlignment="1">
      <alignment vertical="center"/>
    </xf>
    <xf numFmtId="181" fontId="6" fillId="0" borderId="73" xfId="6" applyNumberFormat="1" applyFont="1" applyFill="1" applyBorder="1" applyAlignment="1">
      <alignment vertical="center"/>
    </xf>
    <xf numFmtId="181" fontId="6" fillId="0" borderId="74" xfId="6" applyNumberFormat="1" applyFont="1" applyFill="1" applyBorder="1" applyAlignment="1">
      <alignment vertical="center"/>
    </xf>
    <xf numFmtId="181" fontId="6" fillId="0" borderId="69" xfId="6" applyNumberFormat="1" applyFont="1" applyFill="1" applyBorder="1" applyAlignment="1">
      <alignment vertical="center"/>
    </xf>
    <xf numFmtId="181" fontId="6" fillId="0" borderId="36" xfId="6" applyNumberFormat="1" applyFont="1" applyFill="1" applyBorder="1" applyAlignment="1">
      <alignment vertical="center"/>
    </xf>
    <xf numFmtId="181" fontId="6" fillId="0" borderId="75" xfId="6" applyNumberFormat="1" applyFont="1" applyFill="1" applyBorder="1" applyAlignment="1">
      <alignment vertical="center"/>
    </xf>
    <xf numFmtId="0" fontId="1" fillId="0" borderId="0" xfId="56" applyFont="1" applyFill="1" applyAlignment="1">
      <alignment vertical="center" wrapText="1"/>
    </xf>
    <xf numFmtId="0" fontId="0" fillId="0" borderId="5" xfId="0" applyFill="1" applyBorder="1" applyAlignment="1">
      <alignment horizontal="center" vertical="center"/>
    </xf>
    <xf numFmtId="0" fontId="0" fillId="0" borderId="76" xfId="0" applyFill="1" applyBorder="1" applyAlignment="1">
      <alignment horizontal="right" vertical="center"/>
    </xf>
    <xf numFmtId="0" fontId="0" fillId="0" borderId="77" xfId="56" applyFont="1" applyFill="1" applyBorder="1" applyAlignment="1">
      <alignment horizontal="center" vertical="center"/>
    </xf>
    <xf numFmtId="0" fontId="1" fillId="0" borderId="17" xfId="56" applyNumberFormat="1" applyFont="1" applyFill="1" applyBorder="1" applyAlignment="1">
      <alignment horizontal="center" vertical="center" wrapText="1"/>
    </xf>
    <xf numFmtId="0" fontId="16" fillId="0" borderId="17" xfId="56" applyNumberFormat="1" applyFont="1" applyFill="1" applyBorder="1" applyAlignment="1">
      <alignment horizontal="center" vertical="center" wrapText="1"/>
    </xf>
    <xf numFmtId="182" fontId="0" fillId="0" borderId="1" xfId="0" applyNumberFormat="1" applyFill="1" applyBorder="1" applyAlignment="1">
      <alignment vertical="center"/>
    </xf>
    <xf numFmtId="182" fontId="0" fillId="0" borderId="7" xfId="0" applyNumberFormat="1" applyFill="1" applyBorder="1" applyAlignment="1">
      <alignment vertical="center"/>
    </xf>
    <xf numFmtId="192" fontId="0" fillId="0" borderId="58" xfId="0" applyNumberFormat="1" applyFill="1" applyBorder="1" applyAlignment="1">
      <alignment vertical="center"/>
    </xf>
    <xf numFmtId="182" fontId="0" fillId="0" borderId="19" xfId="0" applyNumberFormat="1" applyFill="1" applyBorder="1" applyAlignment="1">
      <alignment vertical="center"/>
    </xf>
    <xf numFmtId="182" fontId="0" fillId="0" borderId="9" xfId="0" applyNumberFormat="1" applyFill="1" applyBorder="1" applyAlignment="1">
      <alignment vertical="center"/>
    </xf>
    <xf numFmtId="192" fontId="0" fillId="0" borderId="52" xfId="0" applyNumberFormat="1" applyFill="1" applyBorder="1" applyAlignment="1">
      <alignment vertical="center"/>
    </xf>
    <xf numFmtId="182" fontId="0" fillId="0" borderId="26" xfId="0" applyNumberFormat="1" applyFill="1" applyBorder="1" applyAlignment="1">
      <alignment vertical="center"/>
    </xf>
    <xf numFmtId="182" fontId="0" fillId="0" borderId="34" xfId="0" applyNumberFormat="1" applyFill="1" applyBorder="1" applyAlignment="1">
      <alignment vertical="center"/>
    </xf>
    <xf numFmtId="192" fontId="0" fillId="0" borderId="63" xfId="0" applyNumberFormat="1" applyFill="1" applyBorder="1" applyAlignment="1">
      <alignment vertical="center"/>
    </xf>
    <xf numFmtId="182" fontId="0" fillId="0" borderId="24" xfId="0" applyNumberFormat="1" applyFill="1" applyBorder="1" applyAlignment="1">
      <alignment vertical="center"/>
    </xf>
    <xf numFmtId="182" fontId="0" fillId="0" borderId="35" xfId="0" applyNumberFormat="1" applyFill="1" applyBorder="1" applyAlignment="1">
      <alignment vertical="center"/>
    </xf>
    <xf numFmtId="192" fontId="0" fillId="0" borderId="68" xfId="0" applyNumberFormat="1" applyFill="1" applyBorder="1" applyAlignment="1">
      <alignment vertical="center"/>
    </xf>
    <xf numFmtId="182" fontId="0" fillId="0" borderId="25" xfId="0" applyNumberFormat="1" applyFill="1" applyBorder="1" applyAlignment="1">
      <alignment vertical="center"/>
    </xf>
    <xf numFmtId="182" fontId="0" fillId="0" borderId="36" xfId="0" applyNumberFormat="1" applyFill="1" applyBorder="1" applyAlignment="1">
      <alignment vertical="center"/>
    </xf>
    <xf numFmtId="192" fontId="0" fillId="0" borderId="78" xfId="0" applyNumberFormat="1" applyFill="1" applyBorder="1" applyAlignment="1">
      <alignment vertical="center"/>
    </xf>
    <xf numFmtId="185" fontId="0" fillId="0" borderId="11" xfId="0" applyNumberFormat="1" applyFill="1" applyBorder="1" applyAlignment="1">
      <alignment horizontal="distributed" vertical="center"/>
    </xf>
    <xf numFmtId="0" fontId="0" fillId="0" borderId="77" xfId="0" applyFill="1" applyBorder="1" applyAlignment="1">
      <alignment vertical="center"/>
    </xf>
    <xf numFmtId="0" fontId="0" fillId="0" borderId="22" xfId="0" applyFill="1" applyBorder="1" applyAlignment="1">
      <alignment horizontal="right" vertical="center"/>
    </xf>
    <xf numFmtId="0" fontId="16" fillId="0" borderId="18" xfId="56" applyNumberFormat="1" applyFont="1" applyFill="1" applyBorder="1" applyAlignment="1">
      <alignment horizontal="center" vertical="center" wrapText="1"/>
    </xf>
    <xf numFmtId="0" fontId="12" fillId="0" borderId="0" xfId="25" applyFont="1" applyFill="1" applyAlignment="1">
      <alignment vertical="center" wrapText="1"/>
    </xf>
    <xf numFmtId="0" fontId="21" fillId="0" borderId="0" xfId="25" applyFont="1" applyFill="1" applyAlignment="1">
      <alignment vertical="center"/>
    </xf>
    <xf numFmtId="0" fontId="12" fillId="0" borderId="0" xfId="25" applyNumberFormat="1" applyFont="1" applyFill="1" applyAlignment="1">
      <alignment vertical="center"/>
    </xf>
    <xf numFmtId="0" fontId="12" fillId="0" borderId="1" xfId="25" applyFont="1" applyFill="1" applyBorder="1" applyAlignment="1">
      <alignment vertical="center"/>
    </xf>
    <xf numFmtId="204" fontId="12" fillId="0" borderId="7" xfId="25" applyNumberFormat="1" applyFont="1" applyFill="1" applyBorder="1" applyAlignment="1">
      <alignment vertical="center"/>
    </xf>
    <xf numFmtId="204" fontId="12" fillId="0" borderId="8" xfId="25" applyNumberFormat="1" applyFont="1" applyFill="1" applyBorder="1" applyAlignment="1">
      <alignment vertical="center"/>
    </xf>
    <xf numFmtId="204" fontId="12" fillId="0" borderId="1" xfId="25" applyNumberFormat="1" applyFont="1" applyFill="1" applyBorder="1" applyAlignment="1">
      <alignment vertical="center"/>
    </xf>
    <xf numFmtId="204" fontId="12" fillId="0" borderId="9" xfId="25" applyNumberFormat="1" applyFont="1" applyFill="1" applyBorder="1" applyAlignment="1">
      <alignment vertical="center"/>
    </xf>
    <xf numFmtId="204" fontId="12" fillId="0" borderId="0" xfId="25" applyNumberFormat="1" applyFont="1" applyFill="1" applyBorder="1" applyAlignment="1">
      <alignment vertical="center"/>
    </xf>
    <xf numFmtId="204" fontId="12" fillId="0" borderId="19" xfId="25" applyNumberFormat="1" applyFont="1" applyFill="1" applyBorder="1" applyAlignment="1">
      <alignment vertical="center"/>
    </xf>
    <xf numFmtId="204" fontId="12" fillId="0" borderId="35" xfId="25" applyNumberFormat="1" applyFont="1" applyFill="1" applyBorder="1" applyAlignment="1">
      <alignment vertical="center"/>
    </xf>
    <xf numFmtId="204" fontId="12" fillId="0" borderId="79" xfId="25" applyNumberFormat="1" applyFont="1" applyFill="1" applyBorder="1" applyAlignment="1">
      <alignment vertical="center"/>
    </xf>
    <xf numFmtId="204" fontId="12" fillId="0" borderId="24" xfId="25" applyNumberFormat="1" applyFont="1" applyFill="1" applyBorder="1" applyAlignment="1">
      <alignment vertical="center"/>
    </xf>
    <xf numFmtId="204" fontId="12" fillId="0" borderId="34" xfId="25" applyNumberFormat="1" applyFont="1" applyFill="1" applyBorder="1" applyAlignment="1">
      <alignment vertical="center"/>
    </xf>
    <xf numFmtId="204" fontId="12" fillId="0" borderId="80" xfId="25" applyNumberFormat="1" applyFont="1" applyFill="1" applyBorder="1" applyAlignment="1">
      <alignment vertical="center"/>
    </xf>
    <xf numFmtId="204" fontId="12" fillId="0" borderId="26" xfId="25" applyNumberFormat="1" applyFont="1" applyFill="1" applyBorder="1" applyAlignment="1">
      <alignment vertical="center"/>
    </xf>
    <xf numFmtId="204" fontId="12" fillId="0" borderId="15" xfId="25" applyNumberFormat="1" applyFont="1" applyFill="1" applyBorder="1" applyAlignment="1">
      <alignment vertical="center"/>
    </xf>
    <xf numFmtId="204" fontId="12" fillId="0" borderId="28" xfId="25" applyNumberFormat="1" applyFont="1" applyFill="1" applyBorder="1" applyAlignment="1">
      <alignment vertical="center"/>
    </xf>
    <xf numFmtId="204" fontId="12" fillId="0" borderId="11" xfId="25" applyNumberFormat="1" applyFont="1" applyFill="1" applyBorder="1" applyAlignment="1">
      <alignment vertical="center"/>
    </xf>
    <xf numFmtId="204" fontId="12" fillId="0" borderId="10" xfId="25" applyNumberFormat="1" applyFont="1" applyFill="1" applyBorder="1" applyAlignment="1">
      <alignment vertical="center"/>
    </xf>
    <xf numFmtId="204" fontId="12" fillId="0" borderId="23" xfId="25" applyNumberFormat="1" applyFont="1" applyFill="1" applyBorder="1" applyAlignment="1">
      <alignment vertical="center"/>
    </xf>
    <xf numFmtId="204" fontId="12" fillId="0" borderId="30" xfId="25" applyNumberFormat="1" applyFont="1" applyFill="1" applyBorder="1" applyAlignment="1">
      <alignment vertical="center"/>
    </xf>
    <xf numFmtId="0" fontId="12" fillId="0" borderId="0" xfId="34" applyFont="1" applyFill="1" applyAlignment="1">
      <alignment vertical="center"/>
    </xf>
    <xf numFmtId="0" fontId="12" fillId="0" borderId="0" xfId="34" applyFont="1" applyFill="1" applyAlignment="1">
      <alignment vertical="center" wrapText="1"/>
    </xf>
    <xf numFmtId="0" fontId="21" fillId="0" borderId="0" xfId="34" applyFont="1" applyFill="1">
      <alignment vertical="center"/>
    </xf>
    <xf numFmtId="0" fontId="12" fillId="0" borderId="0" xfId="34" applyNumberFormat="1" applyFont="1" applyFill="1">
      <alignment vertical="center"/>
    </xf>
    <xf numFmtId="0" fontId="12" fillId="0" borderId="0" xfId="34" applyFont="1" applyFill="1" applyAlignment="1">
      <alignment horizontal="right" vertical="center"/>
    </xf>
    <xf numFmtId="193" fontId="12" fillId="0" borderId="0" xfId="34" applyNumberFormat="1" applyFont="1" applyFill="1">
      <alignment vertical="center"/>
    </xf>
    <xf numFmtId="0" fontId="40" fillId="0" borderId="30" xfId="25" applyFont="1" applyFill="1" applyBorder="1" applyAlignment="1">
      <alignment horizontal="center" vertical="center" wrapText="1"/>
    </xf>
    <xf numFmtId="0" fontId="12" fillId="0" borderId="0" xfId="0" applyFont="1" applyFill="1" applyAlignment="1">
      <alignment vertical="center"/>
    </xf>
    <xf numFmtId="0" fontId="12" fillId="0" borderId="0" xfId="0" applyFont="1" applyFill="1" applyAlignment="1">
      <alignment horizontal="center" vertical="center"/>
    </xf>
    <xf numFmtId="0" fontId="0" fillId="0" borderId="0" xfId="0" applyFont="1" applyFill="1"/>
    <xf numFmtId="37" fontId="12" fillId="0" borderId="0" xfId="0" applyNumberFormat="1" applyFont="1" applyFill="1" applyAlignment="1">
      <alignment vertical="center"/>
    </xf>
    <xf numFmtId="0" fontId="22" fillId="0" borderId="5" xfId="0" applyFont="1" applyFill="1" applyBorder="1" applyAlignment="1">
      <alignment horizontal="center" vertical="center" wrapText="1"/>
    </xf>
    <xf numFmtId="0" fontId="22" fillId="0" borderId="13" xfId="0" applyFont="1" applyFill="1" applyBorder="1" applyAlignment="1">
      <alignment horizontal="center" vertical="center" wrapText="1"/>
    </xf>
    <xf numFmtId="49" fontId="12" fillId="0" borderId="9" xfId="0" applyNumberFormat="1" applyFont="1" applyFill="1" applyBorder="1" applyAlignment="1">
      <alignment horizontal="center" vertical="center"/>
    </xf>
    <xf numFmtId="0" fontId="12" fillId="0" borderId="0" xfId="0" applyFont="1" applyFill="1" applyBorder="1" applyAlignment="1">
      <alignment vertical="center"/>
    </xf>
    <xf numFmtId="185" fontId="12" fillId="0" borderId="1" xfId="0" applyNumberFormat="1" applyFont="1" applyFill="1" applyBorder="1" applyAlignment="1">
      <alignment vertical="center"/>
    </xf>
    <xf numFmtId="185" fontId="12" fillId="0" borderId="19" xfId="0" applyNumberFormat="1" applyFont="1" applyFill="1" applyBorder="1" applyAlignment="1">
      <alignment vertical="center"/>
    </xf>
    <xf numFmtId="49" fontId="12" fillId="0" borderId="34" xfId="0" applyNumberFormat="1" applyFont="1" applyFill="1" applyBorder="1" applyAlignment="1">
      <alignment horizontal="center" vertical="center"/>
    </xf>
    <xf numFmtId="0" fontId="12" fillId="0" borderId="80" xfId="0" applyFont="1" applyFill="1" applyBorder="1" applyAlignment="1">
      <alignment vertical="center"/>
    </xf>
    <xf numFmtId="185" fontId="12" fillId="0" borderId="26" xfId="0" applyNumberFormat="1" applyFont="1" applyFill="1" applyBorder="1" applyAlignment="1">
      <alignment vertical="center"/>
    </xf>
    <xf numFmtId="185" fontId="12" fillId="0" borderId="17" xfId="0" applyNumberFormat="1" applyFont="1" applyFill="1" applyBorder="1" applyAlignment="1">
      <alignment vertical="center"/>
    </xf>
    <xf numFmtId="186" fontId="0" fillId="0" borderId="1" xfId="0" applyNumberFormat="1" applyFill="1" applyBorder="1" applyAlignment="1">
      <alignment vertical="center"/>
    </xf>
    <xf numFmtId="186" fontId="0" fillId="0" borderId="19" xfId="0" applyNumberFormat="1" applyFill="1" applyBorder="1" applyAlignment="1">
      <alignment vertical="center"/>
    </xf>
    <xf numFmtId="186" fontId="0" fillId="0" borderId="25" xfId="0" applyNumberFormat="1" applyFill="1" applyBorder="1" applyAlignment="1">
      <alignment vertical="center"/>
    </xf>
    <xf numFmtId="0" fontId="9" fillId="0" borderId="0" xfId="0" applyFont="1" applyFill="1" applyBorder="1" applyAlignment="1">
      <alignment vertical="center"/>
    </xf>
    <xf numFmtId="0" fontId="28" fillId="0" borderId="0" xfId="0" applyFont="1" applyFill="1" applyAlignment="1">
      <alignment vertical="center"/>
    </xf>
    <xf numFmtId="0" fontId="6" fillId="0" borderId="81" xfId="52" applyFont="1" applyBorder="1" applyAlignment="1">
      <alignment vertical="center"/>
    </xf>
    <xf numFmtId="0" fontId="6" fillId="0" borderId="82" xfId="52" applyFont="1" applyBorder="1" applyAlignment="1">
      <alignment horizontal="center" vertical="center"/>
    </xf>
    <xf numFmtId="0" fontId="6" fillId="0" borderId="83" xfId="52" applyFont="1" applyBorder="1" applyAlignment="1">
      <alignment horizontal="center" vertical="center"/>
    </xf>
    <xf numFmtId="0" fontId="6" fillId="0" borderId="84" xfId="52" applyFont="1" applyBorder="1" applyAlignment="1">
      <alignment horizontal="center" vertical="center"/>
    </xf>
    <xf numFmtId="0" fontId="6" fillId="0" borderId="85" xfId="52" applyFont="1" applyBorder="1" applyAlignment="1">
      <alignment horizontal="right" vertical="center"/>
    </xf>
    <xf numFmtId="0" fontId="6" fillId="0" borderId="86" xfId="52" applyFont="1" applyBorder="1" applyAlignment="1">
      <alignment horizontal="center" vertical="center"/>
    </xf>
    <xf numFmtId="0" fontId="6" fillId="0" borderId="87" xfId="52" applyFont="1" applyBorder="1" applyAlignment="1">
      <alignment horizontal="center" vertical="center"/>
    </xf>
    <xf numFmtId="0" fontId="6" fillId="0" borderId="88" xfId="52" applyFont="1" applyBorder="1" applyAlignment="1">
      <alignment horizontal="right" vertical="center"/>
    </xf>
    <xf numFmtId="0" fontId="6" fillId="0" borderId="89" xfId="52" applyFont="1" applyBorder="1" applyAlignment="1">
      <alignment horizontal="center" vertical="center"/>
    </xf>
    <xf numFmtId="0" fontId="6" fillId="0" borderId="39" xfId="52" applyFont="1" applyBorder="1" applyAlignment="1">
      <alignment horizontal="left" vertical="center"/>
    </xf>
    <xf numFmtId="0" fontId="6" fillId="0" borderId="39" xfId="52" applyFont="1" applyBorder="1" applyAlignment="1">
      <alignment horizontal="center" vertical="center"/>
    </xf>
    <xf numFmtId="0" fontId="6" fillId="0" borderId="40" xfId="52" applyFont="1" applyBorder="1" applyAlignment="1">
      <alignment horizontal="center" vertical="center"/>
    </xf>
    <xf numFmtId="0" fontId="6" fillId="0" borderId="43" xfId="52" applyFont="1" applyBorder="1" applyAlignment="1">
      <alignment horizontal="left" vertical="center"/>
    </xf>
    <xf numFmtId="0" fontId="6" fillId="0" borderId="90" xfId="52" applyFont="1" applyBorder="1" applyAlignment="1">
      <alignment horizontal="right" vertical="center"/>
    </xf>
    <xf numFmtId="0" fontId="6" fillId="0" borderId="91" xfId="52" applyFont="1" applyBorder="1" applyAlignment="1">
      <alignment horizontal="right" vertical="center"/>
    </xf>
    <xf numFmtId="0" fontId="6" fillId="0" borderId="92" xfId="52" applyFont="1" applyBorder="1" applyAlignment="1">
      <alignment horizontal="left" vertical="center"/>
    </xf>
    <xf numFmtId="0" fontId="6" fillId="0" borderId="93" xfId="52" applyFont="1" applyBorder="1" applyAlignment="1">
      <alignment horizontal="center" vertical="center"/>
    </xf>
    <xf numFmtId="0" fontId="6" fillId="0" borderId="93" xfId="52" applyFont="1" applyBorder="1" applyAlignment="1">
      <alignment horizontal="left" vertical="center"/>
    </xf>
    <xf numFmtId="0" fontId="6" fillId="0" borderId="94" xfId="52" applyFont="1" applyBorder="1" applyAlignment="1">
      <alignment horizontal="center" vertical="center"/>
    </xf>
    <xf numFmtId="0" fontId="6" fillId="0" borderId="95" xfId="52" applyFont="1" applyBorder="1" applyAlignment="1">
      <alignment horizontal="right" vertical="center"/>
    </xf>
    <xf numFmtId="0" fontId="6" fillId="0" borderId="96" xfId="52" applyFont="1" applyBorder="1" applyAlignment="1">
      <alignment horizontal="center" vertical="center"/>
    </xf>
    <xf numFmtId="0" fontId="6" fillId="0" borderId="97" xfId="52" applyFont="1" applyBorder="1" applyAlignment="1">
      <alignment horizontal="center" vertical="center"/>
    </xf>
    <xf numFmtId="0" fontId="6" fillId="0" borderId="98" xfId="52" applyFont="1" applyBorder="1" applyAlignment="1">
      <alignment horizontal="center" vertical="center"/>
    </xf>
    <xf numFmtId="0" fontId="6" fillId="0" borderId="0" xfId="52" applyFont="1" applyBorder="1" applyAlignment="1">
      <alignment horizontal="center" vertical="center" wrapText="1"/>
    </xf>
    <xf numFmtId="0" fontId="4" fillId="0" borderId="19" xfId="0" applyFont="1" applyFill="1" applyBorder="1" applyAlignment="1">
      <alignment horizontal="distributed"/>
    </xf>
    <xf numFmtId="0" fontId="4" fillId="0" borderId="30" xfId="0" applyFont="1" applyFill="1" applyBorder="1" applyAlignment="1">
      <alignment horizontal="distributed" vertical="top"/>
    </xf>
    <xf numFmtId="0" fontId="6" fillId="0" borderId="38" xfId="52" applyFont="1" applyBorder="1" applyAlignment="1">
      <alignment horizontal="left"/>
    </xf>
    <xf numFmtId="0" fontId="6" fillId="0" borderId="7" xfId="52" applyFont="1" applyBorder="1" applyAlignment="1">
      <alignment horizontal="left"/>
    </xf>
    <xf numFmtId="0" fontId="6" fillId="0" borderId="81" xfId="52" applyFont="1" applyBorder="1" applyAlignment="1"/>
    <xf numFmtId="0" fontId="6" fillId="0" borderId="82" xfId="52" applyFont="1" applyBorder="1" applyAlignment="1">
      <alignment vertical="center"/>
    </xf>
    <xf numFmtId="0" fontId="6" fillId="0" borderId="82" xfId="52" applyFont="1" applyBorder="1" applyAlignment="1"/>
    <xf numFmtId="0" fontId="6" fillId="0" borderId="99" xfId="52" applyFont="1" applyBorder="1" applyAlignment="1"/>
    <xf numFmtId="0" fontId="6" fillId="0" borderId="100" xfId="52" applyFont="1" applyBorder="1" applyAlignment="1">
      <alignment horizontal="center" vertical="center"/>
    </xf>
    <xf numFmtId="0" fontId="6" fillId="0" borderId="101" xfId="52" applyFont="1" applyBorder="1" applyAlignment="1">
      <alignment horizontal="center" vertical="center"/>
    </xf>
    <xf numFmtId="0" fontId="6" fillId="0" borderId="0" xfId="52" applyFont="1" applyBorder="1" applyAlignment="1">
      <alignment horizontal="right" vertical="center"/>
    </xf>
    <xf numFmtId="0" fontId="28" fillId="0" borderId="0" xfId="52" applyFont="1" applyAlignment="1">
      <alignment horizontal="right"/>
    </xf>
    <xf numFmtId="0" fontId="15" fillId="0" borderId="0" xfId="52" applyFont="1" applyBorder="1" applyAlignment="1">
      <alignment horizontal="right" vertical="distributed" textRotation="255" wrapText="1" indent="1"/>
    </xf>
    <xf numFmtId="0" fontId="36" fillId="0" borderId="0" xfId="52" applyFont="1" applyBorder="1" applyAlignment="1">
      <alignment horizontal="left" vertical="center" textRotation="255" wrapText="1"/>
    </xf>
    <xf numFmtId="0" fontId="7" fillId="0" borderId="35" xfId="0" applyFont="1" applyFill="1" applyBorder="1" applyAlignment="1" applyProtection="1">
      <alignment horizontal="distributed" vertical="center"/>
    </xf>
    <xf numFmtId="38" fontId="6" fillId="3" borderId="127" xfId="6" applyFont="1" applyFill="1" applyBorder="1" applyAlignment="1" applyProtection="1">
      <alignment vertical="center"/>
      <protection locked="0"/>
    </xf>
    <xf numFmtId="38" fontId="6" fillId="3" borderId="128" xfId="6" applyFont="1" applyFill="1" applyBorder="1" applyAlignment="1" applyProtection="1">
      <alignment vertical="center"/>
      <protection locked="0"/>
    </xf>
    <xf numFmtId="38" fontId="6" fillId="0" borderId="79" xfId="6" applyFont="1" applyFill="1" applyBorder="1" applyAlignment="1" applyProtection="1">
      <alignment vertical="center"/>
      <protection locked="0"/>
    </xf>
    <xf numFmtId="182" fontId="6" fillId="2" borderId="129" xfId="0" applyNumberFormat="1" applyFont="1" applyFill="1" applyBorder="1" applyAlignment="1" applyProtection="1">
      <alignment vertical="center"/>
      <protection locked="0"/>
    </xf>
    <xf numFmtId="182" fontId="6" fillId="0" borderId="17" xfId="0" applyNumberFormat="1" applyFont="1" applyFill="1" applyBorder="1" applyAlignment="1" applyProtection="1">
      <alignment vertical="center"/>
    </xf>
    <xf numFmtId="181" fontId="6" fillId="4" borderId="47" xfId="0" applyNumberFormat="1" applyFont="1" applyFill="1" applyBorder="1" applyAlignment="1" applyProtection="1">
      <alignment vertical="center"/>
      <protection locked="0"/>
    </xf>
    <xf numFmtId="181" fontId="6" fillId="4" borderId="51" xfId="0" applyNumberFormat="1" applyFont="1" applyFill="1" applyBorder="1" applyAlignment="1" applyProtection="1">
      <alignment vertical="center"/>
      <protection locked="0"/>
    </xf>
    <xf numFmtId="181" fontId="6" fillId="4" borderId="60" xfId="0" applyNumberFormat="1" applyFont="1" applyFill="1" applyBorder="1" applyAlignment="1" applyProtection="1">
      <alignment vertical="center"/>
      <protection locked="0"/>
    </xf>
    <xf numFmtId="181" fontId="6" fillId="4" borderId="65" xfId="0" applyNumberFormat="1" applyFont="1" applyFill="1" applyBorder="1" applyAlignment="1" applyProtection="1">
      <alignment vertical="center"/>
      <protection locked="0"/>
    </xf>
    <xf numFmtId="0" fontId="16" fillId="0" borderId="0" xfId="0" applyFont="1" applyFill="1" applyAlignment="1">
      <alignment vertical="center"/>
    </xf>
    <xf numFmtId="0" fontId="16" fillId="0" borderId="0" xfId="0" applyFont="1" applyFill="1" applyBorder="1" applyAlignment="1">
      <alignment vertical="center"/>
    </xf>
    <xf numFmtId="49" fontId="40" fillId="0" borderId="7" xfId="25" applyNumberFormat="1" applyFont="1" applyFill="1" applyBorder="1" applyAlignment="1">
      <alignment horizontal="center" vertical="center"/>
    </xf>
    <xf numFmtId="0" fontId="40" fillId="0" borderId="2" xfId="25" applyFont="1" applyFill="1" applyBorder="1" applyAlignment="1">
      <alignment horizontal="distributed" vertical="center"/>
    </xf>
    <xf numFmtId="49" fontId="40" fillId="0" borderId="9" xfId="25" applyNumberFormat="1" applyFont="1" applyFill="1" applyBorder="1" applyAlignment="1">
      <alignment horizontal="center" vertical="center"/>
    </xf>
    <xf numFmtId="0" fontId="40" fillId="0" borderId="14" xfId="25" applyFont="1" applyFill="1" applyBorder="1" applyAlignment="1">
      <alignment horizontal="distributed" vertical="center"/>
    </xf>
    <xf numFmtId="49" fontId="40" fillId="0" borderId="35" xfId="25" applyNumberFormat="1" applyFont="1" applyFill="1" applyBorder="1" applyAlignment="1">
      <alignment horizontal="center" vertical="center"/>
    </xf>
    <xf numFmtId="0" fontId="40" fillId="0" borderId="64" xfId="25" applyFont="1" applyFill="1" applyBorder="1" applyAlignment="1">
      <alignment horizontal="distributed" vertical="center"/>
    </xf>
    <xf numFmtId="49" fontId="40" fillId="0" borderId="10" xfId="25" applyNumberFormat="1" applyFont="1" applyFill="1" applyBorder="1" applyAlignment="1">
      <alignment horizontal="center" vertical="center"/>
    </xf>
    <xf numFmtId="0" fontId="40" fillId="0" borderId="37" xfId="25" applyFont="1" applyFill="1" applyBorder="1" applyAlignment="1">
      <alignment horizontal="distributed" vertical="center"/>
    </xf>
    <xf numFmtId="49" fontId="40" fillId="0" borderId="102" xfId="25" applyNumberFormat="1" applyFont="1" applyFill="1" applyBorder="1" applyAlignment="1">
      <alignment horizontal="center" vertical="center"/>
    </xf>
    <xf numFmtId="49" fontId="40" fillId="0" borderId="103" xfId="25" applyNumberFormat="1" applyFont="1" applyFill="1" applyBorder="1" applyAlignment="1">
      <alignment horizontal="center" vertical="center"/>
    </xf>
    <xf numFmtId="49" fontId="40" fillId="0" borderId="104" xfId="25" applyNumberFormat="1" applyFont="1" applyFill="1" applyBorder="1" applyAlignment="1">
      <alignment horizontal="center" vertical="center"/>
    </xf>
    <xf numFmtId="0" fontId="40" fillId="0" borderId="105" xfId="25" applyFont="1" applyFill="1" applyBorder="1" applyAlignment="1">
      <alignment horizontal="center" vertical="center" wrapText="1"/>
    </xf>
    <xf numFmtId="0" fontId="40" fillId="0" borderId="106" xfId="25" applyFont="1" applyFill="1" applyBorder="1" applyAlignment="1">
      <alignment horizontal="center" vertical="center" wrapText="1"/>
    </xf>
    <xf numFmtId="0" fontId="40" fillId="0" borderId="107" xfId="25" applyFont="1" applyFill="1" applyBorder="1" applyAlignment="1">
      <alignment horizontal="center" vertical="center" wrapText="1"/>
    </xf>
    <xf numFmtId="49" fontId="40" fillId="0" borderId="108" xfId="34" applyNumberFormat="1" applyFont="1" applyFill="1" applyBorder="1" applyAlignment="1">
      <alignment horizontal="center" vertical="center"/>
    </xf>
    <xf numFmtId="0" fontId="40" fillId="0" borderId="108" xfId="34" applyFont="1" applyFill="1" applyBorder="1" applyAlignment="1">
      <alignment horizontal="center" vertical="center" wrapText="1"/>
    </xf>
    <xf numFmtId="49" fontId="40" fillId="0" borderId="7" xfId="34" applyNumberFormat="1" applyFont="1" applyFill="1" applyBorder="1" applyAlignment="1">
      <alignment horizontal="center" vertical="center"/>
    </xf>
    <xf numFmtId="0" fontId="40" fillId="0" borderId="2" xfId="34" applyFont="1" applyFill="1" applyBorder="1" applyAlignment="1">
      <alignment horizontal="distributed" vertical="center"/>
    </xf>
    <xf numFmtId="49" fontId="40" fillId="0" borderId="9" xfId="34" applyNumberFormat="1" applyFont="1" applyFill="1" applyBorder="1" applyAlignment="1">
      <alignment horizontal="center" vertical="center"/>
    </xf>
    <xf numFmtId="0" fontId="40" fillId="0" borderId="14" xfId="34" applyFont="1" applyFill="1" applyBorder="1" applyAlignment="1">
      <alignment horizontal="distributed" vertical="center"/>
    </xf>
    <xf numFmtId="49" fontId="40" fillId="0" borderId="35" xfId="34" applyNumberFormat="1" applyFont="1" applyFill="1" applyBorder="1" applyAlignment="1">
      <alignment horizontal="center" vertical="center"/>
    </xf>
    <xf numFmtId="0" fontId="40" fillId="0" borderId="64" xfId="34" applyFont="1" applyFill="1" applyBorder="1" applyAlignment="1">
      <alignment horizontal="distributed" vertical="center"/>
    </xf>
    <xf numFmtId="49" fontId="40" fillId="0" borderId="15" xfId="34" applyNumberFormat="1" applyFont="1" applyFill="1" applyBorder="1" applyAlignment="1">
      <alignment horizontal="center" vertical="center"/>
    </xf>
    <xf numFmtId="0" fontId="40" fillId="0" borderId="109" xfId="34" applyFont="1" applyFill="1" applyBorder="1" applyAlignment="1">
      <alignment horizontal="distributed" vertical="center"/>
    </xf>
    <xf numFmtId="49" fontId="40" fillId="0" borderId="34" xfId="34" applyNumberFormat="1" applyFont="1" applyFill="1" applyBorder="1" applyAlignment="1">
      <alignment horizontal="center" vertical="center"/>
    </xf>
    <xf numFmtId="0" fontId="40" fillId="0" borderId="59" xfId="34" applyFont="1" applyFill="1" applyBorder="1" applyAlignment="1">
      <alignment horizontal="distributed" vertical="center"/>
    </xf>
    <xf numFmtId="49" fontId="40" fillId="0" borderId="10" xfId="34" applyNumberFormat="1" applyFont="1" applyFill="1" applyBorder="1" applyAlignment="1">
      <alignment horizontal="center" vertical="center"/>
    </xf>
    <xf numFmtId="0" fontId="40" fillId="0" borderId="37" xfId="34" applyFont="1" applyFill="1" applyBorder="1" applyAlignment="1">
      <alignment horizontal="distributed" vertical="center"/>
    </xf>
    <xf numFmtId="204" fontId="12" fillId="0" borderId="2" xfId="25" applyNumberFormat="1" applyFont="1" applyFill="1" applyBorder="1" applyAlignment="1">
      <alignment vertical="center"/>
    </xf>
    <xf numFmtId="204" fontId="12" fillId="0" borderId="14" xfId="25" applyNumberFormat="1" applyFont="1" applyFill="1" applyBorder="1" applyAlignment="1">
      <alignment vertical="center"/>
    </xf>
    <xf numFmtId="204" fontId="12" fillId="0" borderId="64" xfId="25" applyNumberFormat="1" applyFont="1" applyFill="1" applyBorder="1" applyAlignment="1">
      <alignment vertical="center"/>
    </xf>
    <xf numFmtId="204" fontId="12" fillId="0" borderId="109" xfId="25" applyNumberFormat="1" applyFont="1" applyFill="1" applyBorder="1" applyAlignment="1">
      <alignment vertical="center"/>
    </xf>
    <xf numFmtId="204" fontId="12" fillId="0" borderId="59" xfId="25" applyNumberFormat="1" applyFont="1" applyFill="1" applyBorder="1" applyAlignment="1">
      <alignment vertical="center"/>
    </xf>
    <xf numFmtId="204" fontId="12" fillId="0" borderId="37" xfId="25" applyNumberFormat="1" applyFont="1" applyFill="1" applyBorder="1" applyAlignment="1">
      <alignment vertical="center"/>
    </xf>
    <xf numFmtId="0" fontId="8" fillId="0" borderId="7" xfId="0" applyFont="1" applyFill="1" applyBorder="1" applyAlignment="1">
      <alignment horizontal="center" vertical="center"/>
    </xf>
    <xf numFmtId="185" fontId="0" fillId="0" borderId="2" xfId="0" applyNumberFormat="1" applyFill="1" applyBorder="1" applyAlignment="1">
      <alignment horizontal="distributed" vertical="center"/>
    </xf>
    <xf numFmtId="0" fontId="8" fillId="0" borderId="9" xfId="0" applyFont="1" applyFill="1" applyBorder="1" applyAlignment="1">
      <alignment horizontal="center" vertical="center"/>
    </xf>
    <xf numFmtId="185" fontId="0" fillId="0" borderId="14" xfId="0" applyNumberFormat="1" applyFill="1" applyBorder="1" applyAlignment="1">
      <alignment horizontal="distributed" vertical="center"/>
    </xf>
    <xf numFmtId="0" fontId="8" fillId="0" borderId="34" xfId="0" applyFont="1" applyFill="1" applyBorder="1" applyAlignment="1">
      <alignment horizontal="center" vertical="center"/>
    </xf>
    <xf numFmtId="185" fontId="0" fillId="0" borderId="59" xfId="0" applyNumberFormat="1" applyFill="1" applyBorder="1" applyAlignment="1">
      <alignment horizontal="distributed" vertical="center"/>
    </xf>
    <xf numFmtId="0" fontId="8" fillId="0" borderId="35" xfId="0" applyFont="1" applyFill="1" applyBorder="1" applyAlignment="1">
      <alignment horizontal="center" vertical="center"/>
    </xf>
    <xf numFmtId="185" fontId="0" fillId="0" borderId="64" xfId="0" applyNumberFormat="1" applyFill="1" applyBorder="1" applyAlignment="1">
      <alignment horizontal="distributed" vertical="center"/>
    </xf>
    <xf numFmtId="0" fontId="8" fillId="0" borderId="36" xfId="0" applyFont="1" applyFill="1" applyBorder="1" applyAlignment="1">
      <alignment horizontal="center" vertical="center"/>
    </xf>
    <xf numFmtId="185" fontId="0" fillId="0" borderId="69" xfId="0" applyNumberFormat="1" applyFill="1" applyBorder="1" applyAlignment="1">
      <alignment horizontal="distributed" vertical="center"/>
    </xf>
    <xf numFmtId="0" fontId="7" fillId="0" borderId="110" xfId="0" applyFont="1" applyFill="1" applyBorder="1" applyAlignment="1" applyProtection="1">
      <alignment horizontal="distributed" vertical="center"/>
    </xf>
    <xf numFmtId="0" fontId="6" fillId="0" borderId="27" xfId="0" applyFont="1" applyFill="1" applyBorder="1" applyAlignment="1" applyProtection="1">
      <alignment horizontal="distributed" vertical="center"/>
    </xf>
    <xf numFmtId="0" fontId="7" fillId="0" borderId="28" xfId="0" applyFont="1" applyFill="1" applyBorder="1" applyAlignment="1" applyProtection="1">
      <alignment horizontal="distributed" vertical="center"/>
    </xf>
    <xf numFmtId="0" fontId="7" fillId="0" borderId="79" xfId="0" applyFont="1" applyFill="1" applyBorder="1" applyAlignment="1" applyProtection="1">
      <alignment horizontal="distributed" vertical="center"/>
    </xf>
    <xf numFmtId="0" fontId="7" fillId="0" borderId="13" xfId="0" applyFont="1" applyFill="1" applyBorder="1" applyAlignment="1" applyProtection="1">
      <alignment horizontal="distributed" vertical="center"/>
    </xf>
    <xf numFmtId="0" fontId="7" fillId="0" borderId="22" xfId="0" applyFont="1" applyFill="1" applyBorder="1" applyAlignment="1" applyProtection="1">
      <alignment horizontal="distributed" vertical="center"/>
    </xf>
    <xf numFmtId="49" fontId="40" fillId="0" borderId="15" xfId="25" applyNumberFormat="1" applyFont="1" applyFill="1" applyBorder="1" applyAlignment="1">
      <alignment horizontal="center" vertical="center"/>
    </xf>
    <xf numFmtId="0" fontId="40" fillId="0" borderId="109" xfId="25" applyFont="1" applyFill="1" applyBorder="1" applyAlignment="1">
      <alignment horizontal="distributed" vertical="center"/>
    </xf>
    <xf numFmtId="49" fontId="40" fillId="0" borderId="34" xfId="25" applyNumberFormat="1" applyFont="1" applyFill="1" applyBorder="1" applyAlignment="1">
      <alignment horizontal="center" vertical="center"/>
    </xf>
    <xf numFmtId="0" fontId="40" fillId="0" borderId="59" xfId="25" applyFont="1" applyFill="1" applyBorder="1" applyAlignment="1">
      <alignment horizontal="distributed" vertical="center"/>
    </xf>
    <xf numFmtId="0" fontId="6" fillId="0" borderId="0" xfId="52" applyFont="1" applyAlignment="1">
      <alignment horizontal="right" vertical="center"/>
    </xf>
    <xf numFmtId="0" fontId="6" fillId="0" borderId="0" xfId="52" applyFont="1" applyAlignment="1">
      <alignment horizontal="center"/>
    </xf>
    <xf numFmtId="0" fontId="16" fillId="0" borderId="0" xfId="56" applyFont="1" applyFill="1" applyAlignment="1">
      <alignment vertical="center"/>
    </xf>
    <xf numFmtId="186" fontId="0" fillId="0" borderId="20" xfId="0" applyNumberFormat="1" applyFill="1" applyBorder="1" applyAlignment="1">
      <alignment vertical="center"/>
    </xf>
    <xf numFmtId="0" fontId="31" fillId="0" borderId="0" xfId="25" applyFont="1" applyFill="1" applyAlignment="1">
      <alignment vertical="center"/>
    </xf>
    <xf numFmtId="0" fontId="31" fillId="0" borderId="0" xfId="25" applyFont="1" applyFill="1" applyAlignment="1"/>
    <xf numFmtId="186" fontId="1" fillId="0" borderId="1" xfId="56" applyNumberFormat="1" applyFont="1" applyFill="1" applyBorder="1" applyAlignment="1">
      <alignment vertical="center"/>
    </xf>
    <xf numFmtId="186" fontId="1" fillId="0" borderId="19" xfId="56" applyNumberFormat="1" applyFont="1" applyFill="1" applyBorder="1" applyAlignment="1">
      <alignment vertical="center"/>
    </xf>
    <xf numFmtId="186" fontId="1" fillId="0" borderId="26" xfId="56" applyNumberFormat="1" applyFont="1" applyFill="1" applyBorder="1" applyAlignment="1">
      <alignment vertical="center"/>
    </xf>
    <xf numFmtId="186" fontId="1" fillId="0" borderId="24" xfId="56" applyNumberFormat="1" applyFont="1" applyFill="1" applyBorder="1" applyAlignment="1">
      <alignment vertical="center"/>
    </xf>
    <xf numFmtId="38" fontId="1" fillId="0" borderId="25" xfId="56" applyNumberFormat="1" applyFont="1" applyFill="1" applyBorder="1" applyAlignment="1">
      <alignment vertical="center"/>
    </xf>
    <xf numFmtId="186" fontId="1" fillId="0" borderId="58" xfId="56" applyNumberFormat="1" applyFont="1" applyFill="1" applyBorder="1" applyAlignment="1">
      <alignment vertical="center"/>
    </xf>
    <xf numFmtId="186" fontId="1" fillId="0" borderId="52" xfId="56" applyNumberFormat="1" applyFont="1" applyFill="1" applyBorder="1" applyAlignment="1">
      <alignment vertical="center"/>
    </xf>
    <xf numFmtId="186" fontId="1" fillId="0" borderId="78" xfId="56" applyNumberFormat="1" applyFont="1" applyFill="1" applyBorder="1" applyAlignment="1">
      <alignment vertical="center"/>
    </xf>
    <xf numFmtId="186" fontId="1" fillId="0" borderId="25" xfId="56" applyNumberFormat="1" applyFont="1" applyFill="1" applyBorder="1" applyAlignment="1">
      <alignment vertical="center"/>
    </xf>
    <xf numFmtId="217" fontId="40" fillId="0" borderId="7" xfId="25" applyNumberFormat="1" applyFont="1" applyFill="1" applyBorder="1" applyAlignment="1">
      <alignment horizontal="center" vertical="center"/>
    </xf>
    <xf numFmtId="217" fontId="40" fillId="0" borderId="2" xfId="25" applyNumberFormat="1" applyFont="1" applyFill="1" applyBorder="1" applyAlignment="1">
      <alignment horizontal="distributed" vertical="center"/>
    </xf>
    <xf numFmtId="217" fontId="12" fillId="0" borderId="7" xfId="25" applyNumberFormat="1" applyFont="1" applyFill="1" applyBorder="1" applyAlignment="1">
      <alignment vertical="center"/>
    </xf>
    <xf numFmtId="217" fontId="12" fillId="0" borderId="8" xfId="25" applyNumberFormat="1" applyFont="1" applyFill="1" applyBorder="1" applyAlignment="1">
      <alignment vertical="center"/>
    </xf>
    <xf numFmtId="217" fontId="12" fillId="0" borderId="2" xfId="25" applyNumberFormat="1" applyFont="1" applyFill="1" applyBorder="1" applyAlignment="1">
      <alignment vertical="center"/>
    </xf>
    <xf numFmtId="217" fontId="40" fillId="0" borderId="9" xfId="25" applyNumberFormat="1" applyFont="1" applyFill="1" applyBorder="1" applyAlignment="1">
      <alignment horizontal="center" vertical="center"/>
    </xf>
    <xf numFmtId="217" fontId="40" fillId="0" borderId="14" xfId="25" applyNumberFormat="1" applyFont="1" applyFill="1" applyBorder="1" applyAlignment="1">
      <alignment horizontal="distributed" vertical="center"/>
    </xf>
    <xf numFmtId="217" fontId="12" fillId="0" borderId="9" xfId="25" applyNumberFormat="1" applyFont="1" applyFill="1" applyBorder="1" applyAlignment="1">
      <alignment vertical="center"/>
    </xf>
    <xf numFmtId="217" fontId="12" fillId="0" borderId="0" xfId="25" applyNumberFormat="1" applyFont="1" applyFill="1" applyBorder="1" applyAlignment="1">
      <alignment vertical="center"/>
    </xf>
    <xf numFmtId="217" fontId="12" fillId="0" borderId="14" xfId="25" applyNumberFormat="1" applyFont="1" applyFill="1" applyBorder="1" applyAlignment="1">
      <alignment vertical="center"/>
    </xf>
    <xf numFmtId="217" fontId="40" fillId="0" borderId="35" xfId="25" applyNumberFormat="1" applyFont="1" applyFill="1" applyBorder="1" applyAlignment="1">
      <alignment horizontal="center" vertical="center"/>
    </xf>
    <xf numFmtId="217" fontId="40" fillId="0" borderId="64" xfId="25" applyNumberFormat="1" applyFont="1" applyFill="1" applyBorder="1" applyAlignment="1">
      <alignment horizontal="distributed" vertical="center"/>
    </xf>
    <xf numFmtId="217" fontId="12" fillId="0" borderId="35" xfId="25" applyNumberFormat="1" applyFont="1" applyFill="1" applyBorder="1" applyAlignment="1">
      <alignment vertical="center"/>
    </xf>
    <xf numFmtId="217" fontId="12" fillId="0" borderId="79" xfId="25" applyNumberFormat="1" applyFont="1" applyFill="1" applyBorder="1" applyAlignment="1">
      <alignment vertical="center"/>
    </xf>
    <xf numFmtId="217" fontId="12" fillId="0" borderId="64" xfId="25" applyNumberFormat="1" applyFont="1" applyFill="1" applyBorder="1" applyAlignment="1">
      <alignment vertical="center"/>
    </xf>
    <xf numFmtId="217" fontId="40" fillId="0" borderId="15" xfId="25" applyNumberFormat="1" applyFont="1" applyFill="1" applyBorder="1" applyAlignment="1">
      <alignment horizontal="center" vertical="center"/>
    </xf>
    <xf numFmtId="217" fontId="40" fillId="0" borderId="109" xfId="25" applyNumberFormat="1" applyFont="1" applyFill="1" applyBorder="1" applyAlignment="1">
      <alignment horizontal="distributed" vertical="center"/>
    </xf>
    <xf numFmtId="217" fontId="40" fillId="0" borderId="34" xfId="25" applyNumberFormat="1" applyFont="1" applyFill="1" applyBorder="1" applyAlignment="1">
      <alignment horizontal="center" vertical="center"/>
    </xf>
    <xf numFmtId="217" fontId="40" fillId="0" borderId="59" xfId="25" applyNumberFormat="1" applyFont="1" applyFill="1" applyBorder="1" applyAlignment="1">
      <alignment horizontal="distributed" vertical="center"/>
    </xf>
    <xf numFmtId="217" fontId="40" fillId="0" borderId="10" xfId="25" applyNumberFormat="1" applyFont="1" applyFill="1" applyBorder="1" applyAlignment="1">
      <alignment horizontal="center" vertical="center"/>
    </xf>
    <xf numFmtId="217" fontId="40" fillId="0" borderId="37" xfId="25" applyNumberFormat="1" applyFont="1" applyFill="1" applyBorder="1" applyAlignment="1">
      <alignment horizontal="distributed" vertical="center"/>
    </xf>
    <xf numFmtId="217" fontId="12" fillId="0" borderId="10" xfId="25" applyNumberFormat="1" applyFont="1" applyFill="1" applyBorder="1" applyAlignment="1">
      <alignment vertical="center"/>
    </xf>
    <xf numFmtId="217" fontId="12" fillId="0" borderId="23" xfId="25" applyNumberFormat="1" applyFont="1" applyFill="1" applyBorder="1" applyAlignment="1">
      <alignment vertical="center"/>
    </xf>
    <xf numFmtId="217" fontId="12" fillId="0" borderId="37" xfId="25" applyNumberFormat="1" applyFont="1" applyFill="1" applyBorder="1" applyAlignment="1">
      <alignment vertical="center"/>
    </xf>
    <xf numFmtId="217" fontId="12" fillId="0" borderId="0" xfId="25" applyNumberFormat="1" applyFont="1" applyFill="1" applyAlignment="1">
      <alignment vertical="center"/>
    </xf>
    <xf numFmtId="217" fontId="12" fillId="0" borderId="1" xfId="0" applyNumberFormat="1" applyFont="1" applyFill="1" applyBorder="1" applyAlignment="1">
      <alignment horizontal="right" vertical="center"/>
    </xf>
    <xf numFmtId="217" fontId="12" fillId="0" borderId="19" xfId="0" applyNumberFormat="1" applyFont="1" applyFill="1" applyBorder="1" applyAlignment="1">
      <alignment vertical="center"/>
    </xf>
    <xf numFmtId="217" fontId="12" fillId="0" borderId="19" xfId="0" applyNumberFormat="1" applyFont="1" applyFill="1" applyBorder="1" applyAlignment="1">
      <alignment horizontal="right" vertical="center"/>
    </xf>
    <xf numFmtId="217" fontId="12" fillId="0" borderId="26" xfId="0" applyNumberFormat="1" applyFont="1" applyFill="1" applyBorder="1" applyAlignment="1">
      <alignment vertical="center"/>
    </xf>
    <xf numFmtId="217" fontId="12" fillId="0" borderId="17" xfId="0" applyNumberFormat="1" applyFont="1" applyFill="1" applyBorder="1" applyAlignment="1">
      <alignment vertical="center"/>
    </xf>
    <xf numFmtId="185" fontId="12" fillId="0" borderId="7" xfId="34" applyNumberFormat="1" applyFont="1" applyFill="1" applyBorder="1" applyAlignment="1">
      <alignment vertical="center"/>
    </xf>
    <xf numFmtId="185" fontId="12" fillId="0" borderId="8" xfId="34" applyNumberFormat="1" applyFont="1" applyFill="1" applyBorder="1" applyAlignment="1">
      <alignment vertical="center"/>
    </xf>
    <xf numFmtId="185" fontId="12" fillId="0" borderId="2" xfId="34" applyNumberFormat="1" applyFont="1" applyFill="1" applyBorder="1" applyAlignment="1">
      <alignment vertical="center"/>
    </xf>
    <xf numFmtId="185" fontId="12" fillId="0" borderId="9" xfId="34" applyNumberFormat="1" applyFont="1" applyFill="1" applyBorder="1" applyAlignment="1">
      <alignment vertical="center"/>
    </xf>
    <xf numFmtId="185" fontId="12" fillId="0" borderId="0" xfId="34" applyNumberFormat="1" applyFont="1" applyFill="1" applyBorder="1" applyAlignment="1">
      <alignment vertical="center"/>
    </xf>
    <xf numFmtId="185" fontId="12" fillId="0" borderId="14" xfId="34" applyNumberFormat="1" applyFont="1" applyFill="1" applyBorder="1" applyAlignment="1">
      <alignment vertical="center"/>
    </xf>
    <xf numFmtId="185" fontId="12" fillId="0" borderId="35" xfId="34" applyNumberFormat="1" applyFont="1" applyFill="1" applyBorder="1" applyAlignment="1">
      <alignment vertical="center"/>
    </xf>
    <xf numFmtId="185" fontId="12" fillId="0" borderId="79" xfId="34" applyNumberFormat="1" applyFont="1" applyFill="1" applyBorder="1" applyAlignment="1">
      <alignment vertical="center"/>
    </xf>
    <xf numFmtId="185" fontId="12" fillId="0" borderId="64" xfId="34" applyNumberFormat="1" applyFont="1" applyFill="1" applyBorder="1" applyAlignment="1">
      <alignment vertical="center"/>
    </xf>
    <xf numFmtId="185" fontId="12" fillId="0" borderId="15" xfId="34" applyNumberFormat="1" applyFont="1" applyFill="1" applyBorder="1" applyAlignment="1">
      <alignment vertical="center"/>
    </xf>
    <xf numFmtId="185" fontId="12" fillId="0" borderId="28" xfId="34" applyNumberFormat="1" applyFont="1" applyFill="1" applyBorder="1" applyAlignment="1">
      <alignment vertical="center"/>
    </xf>
    <xf numFmtId="185" fontId="12" fillId="0" borderId="111" xfId="34" applyNumberFormat="1" applyFont="1" applyFill="1" applyBorder="1" applyAlignment="1">
      <alignment vertical="center"/>
    </xf>
    <xf numFmtId="185" fontId="12" fillId="0" borderId="112" xfId="34" applyNumberFormat="1" applyFont="1" applyFill="1" applyBorder="1" applyAlignment="1">
      <alignment vertical="center"/>
    </xf>
    <xf numFmtId="185" fontId="12" fillId="0" borderId="0" xfId="34" applyNumberFormat="1" applyFont="1" applyFill="1" applyBorder="1">
      <alignment vertical="center"/>
    </xf>
    <xf numFmtId="185" fontId="12" fillId="0" borderId="34" xfId="34" applyNumberFormat="1" applyFont="1" applyFill="1" applyBorder="1" applyAlignment="1">
      <alignment vertical="center"/>
    </xf>
    <xf numFmtId="185" fontId="12" fillId="0" borderId="80" xfId="34" applyNumberFormat="1" applyFont="1" applyFill="1" applyBorder="1" applyAlignment="1">
      <alignment vertical="center"/>
    </xf>
    <xf numFmtId="185" fontId="12" fillId="0" borderId="10" xfId="34" applyNumberFormat="1" applyFont="1" applyFill="1" applyBorder="1" applyAlignment="1">
      <alignment vertical="center"/>
    </xf>
    <xf numFmtId="185" fontId="12" fillId="0" borderId="23" xfId="34" applyNumberFormat="1" applyFont="1" applyFill="1" applyBorder="1" applyAlignment="1">
      <alignment vertical="center"/>
    </xf>
    <xf numFmtId="218" fontId="12" fillId="0" borderId="7" xfId="25" applyNumberFormat="1" applyFont="1" applyFill="1" applyBorder="1" applyAlignment="1">
      <alignment vertical="center"/>
    </xf>
    <xf numFmtId="218" fontId="12" fillId="0" borderId="8" xfId="25" applyNumberFormat="1" applyFont="1" applyFill="1" applyBorder="1" applyAlignment="1">
      <alignment vertical="center"/>
    </xf>
    <xf numFmtId="218" fontId="12" fillId="0" borderId="2" xfId="25" applyNumberFormat="1" applyFont="1" applyFill="1" applyBorder="1" applyAlignment="1">
      <alignment vertical="center"/>
    </xf>
    <xf numFmtId="218" fontId="12" fillId="0" borderId="9" xfId="25" applyNumberFormat="1" applyFont="1" applyFill="1" applyBorder="1" applyAlignment="1">
      <alignment vertical="center"/>
    </xf>
    <xf numFmtId="218" fontId="12" fillId="0" borderId="0" xfId="25" applyNumberFormat="1" applyFont="1" applyFill="1" applyBorder="1" applyAlignment="1">
      <alignment vertical="center"/>
    </xf>
    <xf numFmtId="218" fontId="12" fillId="0" borderId="14" xfId="25" applyNumberFormat="1" applyFont="1" applyFill="1" applyBorder="1" applyAlignment="1">
      <alignment vertical="center"/>
    </xf>
    <xf numFmtId="218" fontId="12" fillId="0" borderId="35" xfId="25" applyNumberFormat="1" applyFont="1" applyFill="1" applyBorder="1" applyAlignment="1">
      <alignment vertical="center"/>
    </xf>
    <xf numFmtId="218" fontId="12" fillId="0" borderId="79" xfId="25" applyNumberFormat="1" applyFont="1" applyFill="1" applyBorder="1" applyAlignment="1">
      <alignment vertical="center"/>
    </xf>
    <xf numFmtId="218" fontId="12" fillId="0" borderId="64" xfId="25" applyNumberFormat="1" applyFont="1" applyFill="1" applyBorder="1" applyAlignment="1">
      <alignment vertical="center"/>
    </xf>
    <xf numFmtId="218" fontId="12" fillId="0" borderId="15" xfId="25" applyNumberFormat="1" applyFont="1" applyFill="1" applyBorder="1" applyAlignment="1">
      <alignment vertical="center"/>
    </xf>
    <xf numFmtId="218" fontId="12" fillId="0" borderId="28" xfId="25" applyNumberFormat="1" applyFont="1" applyFill="1" applyBorder="1" applyAlignment="1">
      <alignment vertical="center"/>
    </xf>
    <xf numFmtId="218" fontId="12" fillId="0" borderId="109" xfId="25" applyNumberFormat="1" applyFont="1" applyFill="1" applyBorder="1" applyAlignment="1">
      <alignment vertical="center"/>
    </xf>
    <xf numFmtId="218" fontId="12" fillId="0" borderId="34" xfId="25" applyNumberFormat="1" applyFont="1" applyFill="1" applyBorder="1" applyAlignment="1">
      <alignment vertical="center"/>
    </xf>
    <xf numFmtId="218" fontId="12" fillId="0" borderId="80" xfId="25" applyNumberFormat="1" applyFont="1" applyFill="1" applyBorder="1" applyAlignment="1">
      <alignment vertical="center"/>
    </xf>
    <xf numFmtId="218" fontId="12" fillId="0" borderId="59" xfId="25" applyNumberFormat="1" applyFont="1" applyFill="1" applyBorder="1" applyAlignment="1">
      <alignment vertical="center"/>
    </xf>
    <xf numFmtId="218" fontId="12" fillId="0" borderId="10" xfId="25" applyNumberFormat="1" applyFont="1" applyFill="1" applyBorder="1" applyAlignment="1">
      <alignment vertical="center"/>
    </xf>
    <xf numFmtId="218" fontId="12" fillId="0" borderId="23" xfId="25" applyNumberFormat="1" applyFont="1" applyFill="1" applyBorder="1" applyAlignment="1">
      <alignment vertical="center"/>
    </xf>
    <xf numFmtId="218" fontId="12" fillId="0" borderId="37" xfId="25" applyNumberFormat="1" applyFont="1" applyFill="1" applyBorder="1" applyAlignment="1">
      <alignment vertical="center"/>
    </xf>
    <xf numFmtId="0" fontId="0" fillId="0" borderId="0" xfId="0" applyAlignment="1">
      <alignment vertical="center"/>
    </xf>
    <xf numFmtId="0" fontId="22" fillId="0" borderId="0" xfId="25" applyFont="1">
      <alignment vertical="center"/>
    </xf>
    <xf numFmtId="0" fontId="6" fillId="0" borderId="11" xfId="0" applyFont="1" applyBorder="1" applyAlignment="1">
      <alignment vertical="center"/>
    </xf>
    <xf numFmtId="0" fontId="6" fillId="0" borderId="24" xfId="0" applyFont="1" applyBorder="1" applyAlignment="1">
      <alignment vertical="center"/>
    </xf>
    <xf numFmtId="0" fontId="6" fillId="0" borderId="12" xfId="0" applyFont="1" applyBorder="1" applyAlignment="1">
      <alignment vertical="center"/>
    </xf>
    <xf numFmtId="185" fontId="0" fillId="0" borderId="12" xfId="0" applyNumberFormat="1" applyFill="1" applyBorder="1" applyAlignment="1">
      <alignment horizontal="distributed" vertical="center"/>
    </xf>
    <xf numFmtId="0" fontId="4" fillId="0" borderId="0" xfId="0" applyFont="1" applyAlignment="1">
      <alignment horizontal="left" vertical="center"/>
    </xf>
    <xf numFmtId="0" fontId="4" fillId="0" borderId="0" xfId="0" applyFont="1" applyAlignment="1">
      <alignment horizontal="center" vertical="center"/>
    </xf>
    <xf numFmtId="49" fontId="33" fillId="5" borderId="7" xfId="25" applyNumberFormat="1" applyFont="1" applyFill="1" applyBorder="1" applyAlignment="1">
      <alignment horizontal="right" vertical="center"/>
    </xf>
    <xf numFmtId="189" fontId="33" fillId="5" borderId="8" xfId="25" applyNumberFormat="1" applyFont="1" applyFill="1" applyBorder="1">
      <alignment vertical="center"/>
    </xf>
    <xf numFmtId="189" fontId="33" fillId="5" borderId="8" xfId="25" applyNumberFormat="1" applyFont="1" applyFill="1" applyBorder="1" applyAlignment="1">
      <alignment vertical="center" shrinkToFit="1"/>
    </xf>
    <xf numFmtId="0" fontId="33" fillId="5" borderId="1" xfId="25" applyFont="1" applyFill="1" applyBorder="1" applyAlignment="1">
      <alignment vertical="center" shrinkToFit="1"/>
    </xf>
    <xf numFmtId="0" fontId="33" fillId="5" borderId="2" xfId="25" applyFont="1" applyFill="1" applyBorder="1" applyAlignment="1">
      <alignment horizontal="center" vertical="center"/>
    </xf>
    <xf numFmtId="0" fontId="33" fillId="5" borderId="1" xfId="25" applyFont="1" applyFill="1" applyBorder="1">
      <alignment vertical="center"/>
    </xf>
    <xf numFmtId="0" fontId="33" fillId="5" borderId="1" xfId="25" applyFont="1" applyFill="1" applyBorder="1" applyAlignment="1">
      <alignment vertical="top"/>
    </xf>
    <xf numFmtId="49" fontId="33" fillId="5" borderId="7" xfId="25" applyNumberFormat="1" applyFont="1" applyFill="1" applyBorder="1" applyAlignment="1">
      <alignment horizontal="center" vertical="center" shrinkToFit="1"/>
    </xf>
    <xf numFmtId="49" fontId="33" fillId="5" borderId="9" xfId="25" applyNumberFormat="1" applyFont="1" applyFill="1" applyBorder="1" applyAlignment="1">
      <alignment horizontal="right" vertical="center"/>
    </xf>
    <xf numFmtId="189" fontId="33" fillId="5" borderId="0" xfId="25" applyNumberFormat="1" applyFont="1" applyFill="1">
      <alignment vertical="center"/>
    </xf>
    <xf numFmtId="189" fontId="33" fillId="5" borderId="0" xfId="25" applyNumberFormat="1" applyFont="1" applyFill="1" applyAlignment="1">
      <alignment vertical="center" shrinkToFit="1"/>
    </xf>
    <xf numFmtId="0" fontId="33" fillId="5" borderId="19" xfId="25" applyFont="1" applyFill="1" applyBorder="1" applyAlignment="1">
      <alignment vertical="center" shrinkToFit="1"/>
    </xf>
    <xf numFmtId="0" fontId="33" fillId="5" borderId="14" xfId="25" applyFont="1" applyFill="1" applyBorder="1" applyAlignment="1">
      <alignment horizontal="center" vertical="center"/>
    </xf>
    <xf numFmtId="0" fontId="33" fillId="5" borderId="19" xfId="25" applyFont="1" applyFill="1" applyBorder="1">
      <alignment vertical="center"/>
    </xf>
    <xf numFmtId="0" fontId="33" fillId="5" borderId="19" xfId="25" applyFont="1" applyFill="1" applyBorder="1" applyAlignment="1">
      <alignment vertical="top"/>
    </xf>
    <xf numFmtId="49" fontId="33" fillId="5" borderId="9" xfId="25" applyNumberFormat="1" applyFont="1" applyFill="1" applyBorder="1" applyAlignment="1">
      <alignment horizontal="center" vertical="center" shrinkToFit="1"/>
    </xf>
    <xf numFmtId="49" fontId="33" fillId="5" borderId="34" xfId="25" applyNumberFormat="1" applyFont="1" applyFill="1" applyBorder="1" applyAlignment="1">
      <alignment horizontal="right" vertical="center"/>
    </xf>
    <xf numFmtId="189" fontId="33" fillId="5" borderId="80" xfId="25" applyNumberFormat="1" applyFont="1" applyFill="1" applyBorder="1" applyAlignment="1">
      <alignment vertical="center" shrinkToFit="1"/>
    </xf>
    <xf numFmtId="0" fontId="33" fillId="5" borderId="26" xfId="25" applyFont="1" applyFill="1" applyBorder="1" applyAlignment="1">
      <alignment vertical="center" shrinkToFit="1"/>
    </xf>
    <xf numFmtId="49" fontId="33" fillId="5" borderId="35" xfId="25" applyNumberFormat="1" applyFont="1" applyFill="1" applyBorder="1" applyAlignment="1">
      <alignment horizontal="right" vertical="center"/>
    </xf>
    <xf numFmtId="189" fontId="33" fillId="5" borderId="79" xfId="25" applyNumberFormat="1" applyFont="1" applyFill="1" applyBorder="1">
      <alignment vertical="center"/>
    </xf>
    <xf numFmtId="49" fontId="33" fillId="5" borderId="10" xfId="25" applyNumberFormat="1" applyFont="1" applyFill="1" applyBorder="1" applyAlignment="1">
      <alignment horizontal="right" vertical="center"/>
    </xf>
    <xf numFmtId="189" fontId="33" fillId="5" borderId="37" xfId="25" applyNumberFormat="1" applyFont="1" applyFill="1" applyBorder="1" applyAlignment="1">
      <alignment vertical="center" shrinkToFit="1"/>
    </xf>
    <xf numFmtId="49" fontId="33" fillId="5" borderId="110" xfId="25" applyNumberFormat="1" applyFont="1" applyFill="1" applyBorder="1" applyAlignment="1">
      <alignment horizontal="right" vertical="center"/>
    </xf>
    <xf numFmtId="189" fontId="33" fillId="5" borderId="27" xfId="25" applyNumberFormat="1" applyFont="1" applyFill="1" applyBorder="1">
      <alignment vertical="center"/>
    </xf>
    <xf numFmtId="189" fontId="33" fillId="5" borderId="113" xfId="25" applyNumberFormat="1" applyFont="1" applyFill="1" applyBorder="1" applyAlignment="1">
      <alignment vertical="center" shrinkToFit="1"/>
    </xf>
    <xf numFmtId="0" fontId="33" fillId="5" borderId="24" xfId="25" applyFont="1" applyFill="1" applyBorder="1" applyAlignment="1">
      <alignment vertical="center" shrinkToFit="1"/>
    </xf>
    <xf numFmtId="189" fontId="33" fillId="5" borderId="2" xfId="25" applyNumberFormat="1" applyFont="1" applyFill="1" applyBorder="1" applyAlignment="1">
      <alignment vertical="center" shrinkToFit="1"/>
    </xf>
    <xf numFmtId="0" fontId="33" fillId="5" borderId="22" xfId="25" applyFont="1" applyFill="1" applyBorder="1" applyAlignment="1">
      <alignment horizontal="center" vertical="center"/>
    </xf>
    <xf numFmtId="0" fontId="33" fillId="5" borderId="17" xfId="25" applyFont="1" applyFill="1" applyBorder="1">
      <alignment vertical="center"/>
    </xf>
    <xf numFmtId="189" fontId="33" fillId="5" borderId="27" xfId="25" applyNumberFormat="1" applyFont="1" applyFill="1" applyBorder="1" applyAlignment="1">
      <alignment vertical="center" shrinkToFit="1"/>
    </xf>
    <xf numFmtId="0" fontId="33" fillId="5" borderId="21" xfId="25" applyFont="1" applyFill="1" applyBorder="1" applyAlignment="1">
      <alignment vertical="center" shrinkToFit="1"/>
    </xf>
    <xf numFmtId="49" fontId="33" fillId="5" borderId="15" xfId="25" applyNumberFormat="1" applyFont="1" applyFill="1" applyBorder="1" applyAlignment="1">
      <alignment horizontal="right" vertical="center"/>
    </xf>
    <xf numFmtId="189" fontId="33" fillId="5" borderId="28" xfId="25" applyNumberFormat="1" applyFont="1" applyFill="1" applyBorder="1">
      <alignment vertical="center"/>
    </xf>
    <xf numFmtId="189" fontId="33" fillId="5" borderId="109" xfId="25" applyNumberFormat="1" applyFont="1" applyFill="1" applyBorder="1" applyAlignment="1">
      <alignment vertical="center" shrinkToFit="1"/>
    </xf>
    <xf numFmtId="189" fontId="33" fillId="5" borderId="23" xfId="25" applyNumberFormat="1" applyFont="1" applyFill="1" applyBorder="1" applyAlignment="1">
      <alignment vertical="center" shrinkToFit="1"/>
    </xf>
    <xf numFmtId="0" fontId="33" fillId="5" borderId="12" xfId="25" applyFont="1" applyFill="1" applyBorder="1" applyAlignment="1">
      <alignment vertical="center" shrinkToFit="1"/>
    </xf>
    <xf numFmtId="189" fontId="33" fillId="5" borderId="28" xfId="25" applyNumberFormat="1" applyFont="1" applyFill="1" applyBorder="1" applyAlignment="1">
      <alignment vertical="center" shrinkToFit="1"/>
    </xf>
    <xf numFmtId="0" fontId="33" fillId="5" borderId="11" xfId="25" applyFont="1" applyFill="1" applyBorder="1" applyAlignment="1">
      <alignment vertical="center" shrinkToFit="1"/>
    </xf>
    <xf numFmtId="189" fontId="33" fillId="5" borderId="23" xfId="25" applyNumberFormat="1" applyFont="1" applyFill="1" applyBorder="1">
      <alignment vertical="center"/>
    </xf>
    <xf numFmtId="0" fontId="33" fillId="5" borderId="30" xfId="25" applyFont="1" applyFill="1" applyBorder="1" applyAlignment="1">
      <alignment vertical="center" shrinkToFit="1"/>
    </xf>
    <xf numFmtId="0" fontId="33" fillId="5" borderId="37" xfId="25" applyFont="1" applyFill="1" applyBorder="1" applyAlignment="1">
      <alignment horizontal="center" vertical="center"/>
    </xf>
    <xf numFmtId="0" fontId="33" fillId="5" borderId="30" xfId="25" applyFont="1" applyFill="1" applyBorder="1">
      <alignment vertical="center"/>
    </xf>
    <xf numFmtId="189" fontId="33" fillId="5" borderId="80" xfId="25" applyNumberFormat="1" applyFont="1" applyFill="1" applyBorder="1">
      <alignment vertical="center"/>
    </xf>
    <xf numFmtId="49" fontId="33" fillId="5" borderId="16" xfId="25" applyNumberFormat="1" applyFont="1" applyFill="1" applyBorder="1" applyAlignment="1">
      <alignment horizontal="right" vertical="center"/>
    </xf>
    <xf numFmtId="189" fontId="33" fillId="5" borderId="111" xfId="25" applyNumberFormat="1" applyFont="1" applyFill="1" applyBorder="1">
      <alignment vertical="center"/>
    </xf>
    <xf numFmtId="189" fontId="33" fillId="5" borderId="111" xfId="25" applyNumberFormat="1" applyFont="1" applyFill="1" applyBorder="1" applyAlignment="1">
      <alignment vertical="center" shrinkToFit="1"/>
    </xf>
    <xf numFmtId="0" fontId="33" fillId="5" borderId="30" xfId="25" applyFont="1" applyFill="1" applyBorder="1" applyAlignment="1">
      <alignment vertical="top"/>
    </xf>
    <xf numFmtId="0" fontId="33" fillId="0" borderId="30" xfId="25" applyFont="1" applyBorder="1" applyAlignment="1">
      <alignment vertical="center" shrinkToFit="1"/>
    </xf>
    <xf numFmtId="49" fontId="33" fillId="5" borderId="13" xfId="25" applyNumberFormat="1" applyFont="1" applyFill="1" applyBorder="1" applyAlignment="1">
      <alignment horizontal="right" vertical="center"/>
    </xf>
    <xf numFmtId="189" fontId="33" fillId="5" borderId="5" xfId="25" applyNumberFormat="1" applyFont="1" applyFill="1" applyBorder="1">
      <alignment vertical="center"/>
    </xf>
    <xf numFmtId="189" fontId="33" fillId="5" borderId="5" xfId="25" applyNumberFormat="1" applyFont="1" applyFill="1" applyBorder="1" applyAlignment="1">
      <alignment vertical="center" shrinkToFit="1"/>
    </xf>
    <xf numFmtId="0" fontId="33" fillId="5" borderId="17" xfId="25" applyFont="1" applyFill="1" applyBorder="1" applyAlignment="1">
      <alignment vertical="center" shrinkToFit="1"/>
    </xf>
    <xf numFmtId="189" fontId="33" fillId="5" borderId="22" xfId="25" applyNumberFormat="1" applyFont="1" applyFill="1" applyBorder="1" applyAlignment="1">
      <alignment vertical="center" shrinkToFit="1"/>
    </xf>
    <xf numFmtId="189" fontId="33" fillId="5" borderId="14" xfId="25" applyNumberFormat="1" applyFont="1" applyFill="1" applyBorder="1" applyAlignment="1">
      <alignment vertical="center" shrinkToFit="1"/>
    </xf>
    <xf numFmtId="189" fontId="33" fillId="5" borderId="37" xfId="25" applyNumberFormat="1" applyFont="1" applyFill="1" applyBorder="1">
      <alignment vertical="center"/>
    </xf>
    <xf numFmtId="189" fontId="33" fillId="5" borderId="79" xfId="25" applyNumberFormat="1" applyFont="1" applyFill="1" applyBorder="1" applyAlignment="1">
      <alignment vertical="center" shrinkToFit="1"/>
    </xf>
    <xf numFmtId="49" fontId="33" fillId="5" borderId="19" xfId="25" applyNumberFormat="1" applyFont="1" applyFill="1" applyBorder="1" applyAlignment="1">
      <alignment horizontal="center" vertical="center" shrinkToFit="1"/>
    </xf>
    <xf numFmtId="0" fontId="33" fillId="5" borderId="2" xfId="25" quotePrefix="1" applyFont="1" applyFill="1" applyBorder="1" applyAlignment="1">
      <alignment horizontal="center" vertical="center"/>
    </xf>
    <xf numFmtId="0" fontId="33" fillId="5" borderId="17" xfId="25" applyFont="1" applyFill="1" applyBorder="1" applyAlignment="1">
      <alignment vertical="top"/>
    </xf>
    <xf numFmtId="0" fontId="33" fillId="5" borderId="30" xfId="25" applyFont="1" applyFill="1" applyBorder="1" applyAlignment="1">
      <alignment horizontal="center" vertical="center"/>
    </xf>
    <xf numFmtId="49" fontId="33" fillId="5" borderId="7" xfId="25" applyNumberFormat="1" applyFont="1" applyFill="1" applyBorder="1" applyAlignment="1">
      <alignment horizontal="right" vertical="top"/>
    </xf>
    <xf numFmtId="189" fontId="33" fillId="5" borderId="8" xfId="25" applyNumberFormat="1" applyFont="1" applyFill="1" applyBorder="1" applyAlignment="1">
      <alignment vertical="top"/>
    </xf>
    <xf numFmtId="189" fontId="33" fillId="5" borderId="8" xfId="25" applyNumberFormat="1" applyFont="1" applyFill="1" applyBorder="1" applyAlignment="1">
      <alignment vertical="top" shrinkToFit="1"/>
    </xf>
    <xf numFmtId="0" fontId="33" fillId="5" borderId="17" xfId="25" applyFont="1" applyFill="1" applyBorder="1" applyAlignment="1">
      <alignment vertical="top" shrinkToFit="1"/>
    </xf>
    <xf numFmtId="0" fontId="33" fillId="5" borderId="22" xfId="25" applyFont="1" applyFill="1" applyBorder="1" applyAlignment="1">
      <alignment horizontal="center" vertical="top"/>
    </xf>
    <xf numFmtId="49" fontId="33" fillId="5" borderId="22" xfId="25" applyNumberFormat="1" applyFont="1" applyFill="1" applyBorder="1" applyAlignment="1">
      <alignment horizontal="center" vertical="top"/>
    </xf>
    <xf numFmtId="0" fontId="33" fillId="5" borderId="17" xfId="25" applyFont="1" applyFill="1" applyBorder="1" applyAlignment="1">
      <alignment horizontal="left" vertical="top" wrapText="1" shrinkToFit="1"/>
    </xf>
    <xf numFmtId="0" fontId="33" fillId="5" borderId="1" xfId="25" applyFont="1" applyFill="1" applyBorder="1" applyAlignment="1">
      <alignment horizontal="left" vertical="top" wrapText="1"/>
    </xf>
    <xf numFmtId="0" fontId="33" fillId="5" borderId="1" xfId="25" applyFont="1" applyFill="1" applyBorder="1" applyAlignment="1">
      <alignment vertical="top" wrapText="1"/>
    </xf>
    <xf numFmtId="0" fontId="33" fillId="5" borderId="19" xfId="25" applyFont="1" applyFill="1" applyBorder="1" applyAlignment="1">
      <alignment vertical="top" wrapText="1"/>
    </xf>
    <xf numFmtId="0" fontId="33" fillId="5" borderId="1" xfId="25" applyFont="1" applyFill="1" applyBorder="1" applyAlignment="1">
      <alignment vertical="top" shrinkToFit="1"/>
    </xf>
    <xf numFmtId="0" fontId="33" fillId="5" borderId="2" xfId="25" applyFont="1" applyFill="1" applyBorder="1" applyAlignment="1">
      <alignment horizontal="center" vertical="top"/>
    </xf>
    <xf numFmtId="0" fontId="33" fillId="5" borderId="8" xfId="25" applyFont="1" applyFill="1" applyBorder="1" applyAlignment="1">
      <alignment vertical="top"/>
    </xf>
    <xf numFmtId="0" fontId="33" fillId="5" borderId="1" xfId="25" applyFont="1" applyFill="1" applyBorder="1" applyAlignment="1">
      <alignment horizontal="center" vertical="top"/>
    </xf>
    <xf numFmtId="0" fontId="33" fillId="5" borderId="19" xfId="25" applyFont="1" applyFill="1" applyBorder="1" applyAlignment="1">
      <alignment vertical="top" shrinkToFit="1"/>
    </xf>
    <xf numFmtId="0" fontId="33" fillId="5" borderId="14" xfId="25" applyFont="1" applyFill="1" applyBorder="1" applyAlignment="1">
      <alignment horizontal="center" vertical="top"/>
    </xf>
    <xf numFmtId="0" fontId="33" fillId="5" borderId="0" xfId="25" applyFont="1" applyFill="1" applyAlignment="1">
      <alignment vertical="top"/>
    </xf>
    <xf numFmtId="0" fontId="33" fillId="5" borderId="19" xfId="25" applyFont="1" applyFill="1" applyBorder="1" applyAlignment="1">
      <alignment horizontal="center" vertical="top"/>
    </xf>
    <xf numFmtId="49" fontId="33" fillId="5" borderId="9" xfId="25" applyNumberFormat="1" applyFont="1" applyFill="1" applyBorder="1" applyAlignment="1">
      <alignment horizontal="center" vertical="top"/>
    </xf>
    <xf numFmtId="189" fontId="33" fillId="5" borderId="0" xfId="25" applyNumberFormat="1" applyFont="1" applyFill="1" applyAlignment="1">
      <alignment horizontal="center" vertical="top"/>
    </xf>
    <xf numFmtId="49" fontId="33" fillId="5" borderId="2" xfId="25" applyNumberFormat="1" applyFont="1" applyFill="1" applyBorder="1" applyAlignment="1">
      <alignment horizontal="center" vertical="center"/>
    </xf>
    <xf numFmtId="0" fontId="33" fillId="5" borderId="1" xfId="25" applyFont="1" applyFill="1" applyBorder="1" applyAlignment="1">
      <alignment horizontal="left" vertical="center" wrapText="1"/>
    </xf>
    <xf numFmtId="0" fontId="33" fillId="5" borderId="22" xfId="25" quotePrefix="1" applyFont="1" applyFill="1" applyBorder="1" applyAlignment="1">
      <alignment horizontal="center" vertical="center"/>
    </xf>
    <xf numFmtId="49" fontId="33" fillId="5" borderId="13" xfId="25" applyNumberFormat="1" applyFont="1" applyFill="1" applyBorder="1" applyAlignment="1">
      <alignment horizontal="right" vertical="top"/>
    </xf>
    <xf numFmtId="189" fontId="33" fillId="5" borderId="5" xfId="25" applyNumberFormat="1" applyFont="1" applyFill="1" applyBorder="1" applyAlignment="1">
      <alignment vertical="top"/>
    </xf>
    <xf numFmtId="189" fontId="33" fillId="5" borderId="5" xfId="25" applyNumberFormat="1" applyFont="1" applyFill="1" applyBorder="1" applyAlignment="1">
      <alignment vertical="top" shrinkToFit="1"/>
    </xf>
    <xf numFmtId="0" fontId="33" fillId="5" borderId="17" xfId="25" applyFont="1" applyFill="1" applyBorder="1" applyAlignment="1">
      <alignment vertical="top" wrapText="1"/>
    </xf>
    <xf numFmtId="0" fontId="33" fillId="5" borderId="19" xfId="25" applyFont="1" applyFill="1" applyBorder="1" applyAlignment="1">
      <alignment vertical="center" wrapText="1" shrinkToFit="1"/>
    </xf>
    <xf numFmtId="0" fontId="31" fillId="5" borderId="19" xfId="25" applyFont="1" applyFill="1" applyBorder="1" applyAlignment="1">
      <alignment vertical="center" shrinkToFit="1"/>
    </xf>
    <xf numFmtId="189" fontId="33" fillId="5" borderId="112" xfId="25" applyNumberFormat="1" applyFont="1" applyFill="1" applyBorder="1" applyAlignment="1">
      <alignment vertical="center" shrinkToFit="1"/>
    </xf>
    <xf numFmtId="0" fontId="33" fillId="5" borderId="34" xfId="25" applyFont="1" applyFill="1" applyBorder="1" applyAlignment="1">
      <alignment horizontal="right" vertical="center"/>
    </xf>
    <xf numFmtId="0" fontId="33" fillId="5" borderId="0" xfId="25" applyFont="1" applyFill="1">
      <alignment vertical="center"/>
    </xf>
    <xf numFmtId="189" fontId="33" fillId="5" borderId="59" xfId="25" applyNumberFormat="1" applyFont="1" applyFill="1" applyBorder="1" applyAlignment="1">
      <alignment vertical="center" shrinkToFit="1"/>
    </xf>
    <xf numFmtId="189" fontId="33" fillId="5" borderId="64" xfId="25" applyNumberFormat="1" applyFont="1" applyFill="1" applyBorder="1" applyAlignment="1">
      <alignment vertical="center" shrinkToFit="1"/>
    </xf>
    <xf numFmtId="189" fontId="33" fillId="5" borderId="2" xfId="25" applyNumberFormat="1" applyFont="1" applyFill="1" applyBorder="1" applyAlignment="1">
      <alignment vertical="top" shrinkToFit="1"/>
    </xf>
    <xf numFmtId="0" fontId="33" fillId="5" borderId="17" xfId="25" applyFont="1" applyFill="1" applyBorder="1" applyAlignment="1">
      <alignment vertical="center" wrapText="1"/>
    </xf>
    <xf numFmtId="49" fontId="33" fillId="5" borderId="10" xfId="25" applyNumberFormat="1" applyFont="1" applyFill="1" applyBorder="1" applyAlignment="1">
      <alignment horizontal="center" vertical="center" shrinkToFit="1"/>
    </xf>
    <xf numFmtId="49" fontId="32" fillId="5" borderId="7" xfId="25" applyNumberFormat="1" applyFont="1" applyFill="1" applyBorder="1" applyAlignment="1">
      <alignment horizontal="center" vertical="center" shrinkToFit="1"/>
    </xf>
    <xf numFmtId="49" fontId="32" fillId="5" borderId="8" xfId="25" applyNumberFormat="1" applyFont="1" applyFill="1" applyBorder="1" applyAlignment="1">
      <alignment horizontal="center" vertical="center" shrinkToFit="1"/>
    </xf>
    <xf numFmtId="0" fontId="33" fillId="5" borderId="1" xfId="25" applyFont="1" applyFill="1" applyBorder="1" applyAlignment="1">
      <alignment vertical="center" wrapText="1" shrinkToFit="1"/>
    </xf>
    <xf numFmtId="49" fontId="34" fillId="5" borderId="0" xfId="25" applyNumberFormat="1" applyFont="1" applyFill="1" applyAlignment="1">
      <alignment horizontal="center" vertical="center" shrinkToFit="1"/>
    </xf>
    <xf numFmtId="49" fontId="32" fillId="5" borderId="9" xfId="25" applyNumberFormat="1" applyFont="1" applyFill="1" applyBorder="1" applyAlignment="1">
      <alignment horizontal="center" vertical="center" shrinkToFit="1"/>
    </xf>
    <xf numFmtId="49" fontId="32" fillId="5" borderId="0" xfId="25" applyNumberFormat="1" applyFont="1" applyFill="1" applyAlignment="1">
      <alignment horizontal="center" vertical="center" shrinkToFit="1"/>
    </xf>
    <xf numFmtId="49" fontId="32" fillId="5" borderId="23" xfId="25" applyNumberFormat="1" applyFont="1" applyFill="1" applyBorder="1" applyAlignment="1">
      <alignment horizontal="center" vertical="center" shrinkToFit="1"/>
    </xf>
    <xf numFmtId="49" fontId="32" fillId="5" borderId="10" xfId="25" applyNumberFormat="1" applyFont="1" applyFill="1" applyBorder="1" applyAlignment="1">
      <alignment horizontal="center" vertical="center" shrinkToFit="1"/>
    </xf>
    <xf numFmtId="49" fontId="33" fillId="5" borderId="5" xfId="25" applyNumberFormat="1" applyFont="1" applyFill="1" applyBorder="1" applyAlignment="1">
      <alignment horizontal="center" vertical="center"/>
    </xf>
    <xf numFmtId="49" fontId="33" fillId="5" borderId="23" xfId="25" applyNumberFormat="1" applyFont="1" applyFill="1" applyBorder="1" applyAlignment="1">
      <alignment horizontal="center" vertical="center"/>
    </xf>
    <xf numFmtId="49" fontId="32" fillId="5" borderId="30" xfId="25" applyNumberFormat="1" applyFont="1" applyFill="1" applyBorder="1" applyAlignment="1">
      <alignment horizontal="center" vertical="center" shrinkToFit="1"/>
    </xf>
    <xf numFmtId="49" fontId="34" fillId="5" borderId="9" xfId="25" applyNumberFormat="1" applyFont="1" applyFill="1" applyBorder="1" applyAlignment="1">
      <alignment horizontal="center" vertical="center" shrinkToFit="1"/>
    </xf>
    <xf numFmtId="0" fontId="33" fillId="5" borderId="17" xfId="25" applyFont="1" applyFill="1" applyBorder="1" applyAlignment="1">
      <alignment horizontal="left" vertical="top" wrapText="1"/>
    </xf>
    <xf numFmtId="0" fontId="32" fillId="5" borderId="19" xfId="25" applyFont="1" applyFill="1" applyBorder="1" applyAlignment="1">
      <alignment vertical="center" shrinkToFit="1"/>
    </xf>
    <xf numFmtId="49" fontId="33" fillId="5" borderId="2" xfId="25" applyNumberFormat="1" applyFont="1" applyFill="1" applyBorder="1" applyAlignment="1">
      <alignment horizontal="center" vertical="center" shrinkToFit="1"/>
    </xf>
    <xf numFmtId="49" fontId="33" fillId="5" borderId="10" xfId="25" applyNumberFormat="1" applyFont="1" applyFill="1" applyBorder="1" applyAlignment="1">
      <alignment horizontal="right" vertical="top"/>
    </xf>
    <xf numFmtId="189" fontId="33" fillId="5" borderId="23" xfId="25" applyNumberFormat="1" applyFont="1" applyFill="1" applyBorder="1" applyAlignment="1">
      <alignment vertical="top"/>
    </xf>
    <xf numFmtId="189" fontId="33" fillId="5" borderId="23" xfId="25" applyNumberFormat="1" applyFont="1" applyFill="1" applyBorder="1" applyAlignment="1">
      <alignment vertical="top" shrinkToFit="1"/>
    </xf>
    <xf numFmtId="0" fontId="33" fillId="5" borderId="17" xfId="25" applyFont="1" applyFill="1" applyBorder="1" applyAlignment="1">
      <alignment vertical="top" wrapText="1" shrinkToFit="1"/>
    </xf>
    <xf numFmtId="189" fontId="33" fillId="5" borderId="113" xfId="25" applyNumberFormat="1" applyFont="1" applyFill="1" applyBorder="1">
      <alignment vertical="center"/>
    </xf>
    <xf numFmtId="189" fontId="33" fillId="5" borderId="109" xfId="25" applyNumberFormat="1" applyFont="1" applyFill="1" applyBorder="1">
      <alignment vertical="center"/>
    </xf>
    <xf numFmtId="189" fontId="33" fillId="5" borderId="112" xfId="25" applyNumberFormat="1" applyFont="1" applyFill="1" applyBorder="1">
      <alignment vertical="center"/>
    </xf>
    <xf numFmtId="0" fontId="35" fillId="5" borderId="19" xfId="25" applyFont="1" applyFill="1" applyBorder="1" applyAlignment="1">
      <alignment horizontal="center" vertical="center"/>
    </xf>
    <xf numFmtId="0" fontId="38" fillId="5" borderId="19" xfId="25" applyFont="1" applyFill="1" applyBorder="1" applyAlignment="1">
      <alignment vertical="center" wrapText="1" shrinkToFit="1"/>
    </xf>
    <xf numFmtId="0" fontId="31" fillId="5" borderId="19" xfId="25" applyFont="1" applyFill="1" applyBorder="1" applyAlignment="1">
      <alignment vertical="center" wrapText="1" shrinkToFit="1"/>
    </xf>
    <xf numFmtId="0" fontId="33" fillId="5" borderId="19" xfId="25" applyFont="1" applyFill="1" applyBorder="1" applyAlignment="1">
      <alignment horizontal="center" vertical="center"/>
    </xf>
    <xf numFmtId="0" fontId="33" fillId="5" borderId="17" xfId="25" applyFont="1" applyFill="1" applyBorder="1" applyAlignment="1">
      <alignment horizontal="center" vertical="center"/>
    </xf>
    <xf numFmtId="49" fontId="33" fillId="5" borderId="22" xfId="25" applyNumberFormat="1" applyFont="1" applyFill="1" applyBorder="1" applyAlignment="1">
      <alignment horizontal="center" vertical="center"/>
    </xf>
    <xf numFmtId="0" fontId="17" fillId="0" borderId="0" xfId="0" applyFont="1" applyAlignment="1">
      <alignment shrinkToFit="1"/>
    </xf>
    <xf numFmtId="0" fontId="17" fillId="0" borderId="0" xfId="0" applyFont="1"/>
    <xf numFmtId="49" fontId="17" fillId="0" borderId="0" xfId="0" applyNumberFormat="1" applyFont="1" applyAlignment="1">
      <alignment horizontal="center" vertical="center" shrinkToFit="1"/>
    </xf>
    <xf numFmtId="0" fontId="17" fillId="0" borderId="0" xfId="0" applyFont="1" applyAlignment="1">
      <alignment vertical="center" shrinkToFit="1"/>
    </xf>
    <xf numFmtId="0" fontId="31" fillId="0" borderId="0" xfId="0" applyFont="1" applyAlignment="1">
      <alignment vertical="top"/>
    </xf>
    <xf numFmtId="0" fontId="31" fillId="0" borderId="0" xfId="0" applyFont="1"/>
    <xf numFmtId="0" fontId="31" fillId="0" borderId="0" xfId="0" applyFont="1" applyAlignment="1">
      <alignment horizontal="center"/>
    </xf>
    <xf numFmtId="0" fontId="31" fillId="0" borderId="0" xfId="0" applyFont="1" applyAlignment="1">
      <alignment shrinkToFit="1"/>
    </xf>
    <xf numFmtId="0" fontId="9" fillId="0" borderId="0" xfId="0" applyFont="1" applyAlignment="1">
      <alignment vertical="center"/>
    </xf>
    <xf numFmtId="0" fontId="31" fillId="0" borderId="0" xfId="25" applyFont="1">
      <alignment vertical="center"/>
    </xf>
    <xf numFmtId="0" fontId="9" fillId="0" borderId="0" xfId="0" applyFont="1" applyAlignment="1">
      <alignment vertical="center" shrinkToFit="1"/>
    </xf>
    <xf numFmtId="0" fontId="9" fillId="0" borderId="0" xfId="0" applyFont="1" applyAlignment="1">
      <alignment horizontal="center" vertical="center"/>
    </xf>
    <xf numFmtId="0" fontId="0" fillId="0" borderId="0" xfId="0" applyAlignment="1">
      <alignment vertical="center" shrinkToFit="1"/>
    </xf>
    <xf numFmtId="0" fontId="0" fillId="0" borderId="0" xfId="0" applyAlignment="1">
      <alignment horizontal="center" vertical="center"/>
    </xf>
    <xf numFmtId="0" fontId="21" fillId="0" borderId="0" xfId="0" applyFont="1" applyAlignment="1">
      <alignment horizontal="center" vertical="center"/>
    </xf>
    <xf numFmtId="0" fontId="6" fillId="0" borderId="1" xfId="0" applyFont="1" applyFill="1" applyBorder="1" applyAlignment="1" applyProtection="1">
      <alignment horizontal="distributed" vertical="center" justifyLastLine="1"/>
    </xf>
    <xf numFmtId="0" fontId="6" fillId="0" borderId="19" xfId="0" applyFont="1" applyFill="1" applyBorder="1" applyAlignment="1" applyProtection="1">
      <alignment horizontal="distributed" vertical="center" justifyLastLine="1"/>
    </xf>
    <xf numFmtId="0" fontId="6" fillId="0" borderId="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6" fillId="0" borderId="37" xfId="0" applyFont="1" applyFill="1" applyBorder="1" applyAlignment="1" applyProtection="1">
      <alignment horizontal="center" vertical="center"/>
    </xf>
    <xf numFmtId="0" fontId="6" fillId="0" borderId="10" xfId="52" applyFont="1" applyBorder="1" applyAlignment="1">
      <alignment horizontal="center" vertical="center"/>
    </xf>
    <xf numFmtId="0" fontId="16" fillId="0" borderId="23" xfId="52" applyFont="1" applyBorder="1" applyAlignment="1">
      <alignment horizontal="center" vertical="center"/>
    </xf>
    <xf numFmtId="0" fontId="16" fillId="0" borderId="37" xfId="52" applyFont="1" applyBorder="1" applyAlignment="1">
      <alignment horizontal="center" vertical="center"/>
    </xf>
    <xf numFmtId="0" fontId="6" fillId="0" borderId="9" xfId="52" applyFont="1" applyBorder="1" applyAlignment="1">
      <alignment horizontal="center" vertical="center"/>
    </xf>
    <xf numFmtId="0" fontId="16" fillId="0" borderId="0" xfId="52" applyFont="1" applyBorder="1" applyAlignment="1">
      <alignment horizontal="center" vertical="center"/>
    </xf>
    <xf numFmtId="0" fontId="16" fillId="0" borderId="14" xfId="52" applyFont="1" applyBorder="1" applyAlignment="1">
      <alignment horizontal="center" vertical="center"/>
    </xf>
    <xf numFmtId="0" fontId="6" fillId="0" borderId="100" xfId="52" applyFont="1" applyBorder="1" applyAlignment="1">
      <alignment horizontal="right" vertical="center"/>
    </xf>
    <xf numFmtId="0" fontId="6" fillId="0" borderId="0" xfId="52" applyFont="1" applyBorder="1" applyAlignment="1">
      <alignment horizontal="right" vertical="center"/>
    </xf>
    <xf numFmtId="0" fontId="6" fillId="0" borderId="114" xfId="52" applyFont="1" applyBorder="1" applyAlignment="1">
      <alignment horizontal="right" vertical="center"/>
    </xf>
    <xf numFmtId="0" fontId="6" fillId="0" borderId="84" xfId="52" applyFont="1" applyBorder="1" applyAlignment="1">
      <alignment horizontal="right" vertical="center"/>
    </xf>
    <xf numFmtId="0" fontId="6" fillId="0" borderId="115" xfId="52" applyFont="1" applyBorder="1" applyAlignment="1">
      <alignment horizontal="right" vertical="center"/>
    </xf>
    <xf numFmtId="0" fontId="6" fillId="0" borderId="116" xfId="52" applyFont="1" applyBorder="1" applyAlignment="1">
      <alignment horizontal="right" vertical="center"/>
    </xf>
    <xf numFmtId="0" fontId="6" fillId="0" borderId="117" xfId="52" applyFont="1" applyBorder="1" applyAlignment="1">
      <alignment horizontal="right" vertical="center"/>
    </xf>
    <xf numFmtId="0" fontId="15" fillId="0" borderId="7" xfId="52" applyFont="1" applyBorder="1" applyAlignment="1">
      <alignment horizontal="right" vertical="distributed" textRotation="255" wrapText="1" indent="1"/>
    </xf>
    <xf numFmtId="0" fontId="15" fillId="0" borderId="9" xfId="52" applyFont="1" applyBorder="1" applyAlignment="1">
      <alignment horizontal="right" vertical="distributed" textRotation="255" wrapText="1" indent="1"/>
    </xf>
    <xf numFmtId="0" fontId="15" fillId="0" borderId="10" xfId="52" applyFont="1" applyBorder="1" applyAlignment="1">
      <alignment horizontal="right" vertical="distributed" textRotation="255" wrapText="1" indent="1"/>
    </xf>
    <xf numFmtId="0" fontId="36" fillId="0" borderId="2" xfId="52" applyFont="1" applyBorder="1" applyAlignment="1">
      <alignment horizontal="left" vertical="center" textRotation="255" wrapText="1"/>
    </xf>
    <xf numFmtId="0" fontId="36" fillId="0" borderId="14" xfId="52" applyFont="1" applyBorder="1" applyAlignment="1">
      <alignment horizontal="left" vertical="center" textRotation="255" wrapText="1"/>
    </xf>
    <xf numFmtId="0" fontId="36" fillId="0" borderId="37" xfId="52" applyFont="1" applyBorder="1" applyAlignment="1">
      <alignment horizontal="left" vertical="center" textRotation="255" wrapText="1"/>
    </xf>
    <xf numFmtId="0" fontId="6" fillId="0" borderId="85" xfId="52" applyFont="1" applyBorder="1" applyAlignment="1">
      <alignment horizontal="right" vertical="center"/>
    </xf>
    <xf numFmtId="0" fontId="6" fillId="0" borderId="86" xfId="52" applyFont="1" applyBorder="1" applyAlignment="1">
      <alignment horizontal="right" vertical="center"/>
    </xf>
    <xf numFmtId="0" fontId="6" fillId="0" borderId="87" xfId="52" applyFont="1" applyBorder="1" applyAlignment="1">
      <alignment horizontal="right" vertical="center"/>
    </xf>
    <xf numFmtId="0" fontId="6" fillId="0" borderId="88" xfId="52" applyFont="1" applyBorder="1" applyAlignment="1">
      <alignment horizontal="right" vertical="center"/>
    </xf>
    <xf numFmtId="0" fontId="6" fillId="0" borderId="7" xfId="52" applyFont="1" applyBorder="1" applyAlignment="1">
      <alignment horizontal="center" vertical="center"/>
    </xf>
    <xf numFmtId="0" fontId="0" fillId="0" borderId="8" xfId="0" applyBorder="1" applyAlignment="1">
      <alignment vertical="center"/>
    </xf>
    <xf numFmtId="0" fontId="0" fillId="0" borderId="2" xfId="0" applyBorder="1" applyAlignment="1">
      <alignment vertical="center"/>
    </xf>
    <xf numFmtId="0" fontId="0" fillId="0" borderId="9" xfId="0" applyBorder="1" applyAlignment="1">
      <alignment vertical="center"/>
    </xf>
    <xf numFmtId="0" fontId="0" fillId="0" borderId="0" xfId="0" applyBorder="1" applyAlignment="1">
      <alignment vertical="center"/>
    </xf>
    <xf numFmtId="0" fontId="0" fillId="0" borderId="14" xfId="0" applyBorder="1" applyAlignment="1">
      <alignment vertical="center"/>
    </xf>
    <xf numFmtId="0" fontId="16" fillId="0" borderId="0" xfId="0" applyFont="1" applyBorder="1" applyAlignment="1">
      <alignment vertical="center"/>
    </xf>
    <xf numFmtId="0" fontId="16" fillId="0" borderId="14" xfId="0" applyFont="1" applyBorder="1" applyAlignment="1">
      <alignment vertical="center"/>
    </xf>
    <xf numFmtId="0" fontId="16" fillId="0" borderId="10" xfId="0" applyFont="1" applyBorder="1" applyAlignment="1">
      <alignment vertical="center"/>
    </xf>
    <xf numFmtId="0" fontId="16" fillId="0" borderId="23" xfId="0" applyFont="1" applyBorder="1" applyAlignment="1">
      <alignment vertical="center"/>
    </xf>
    <xf numFmtId="0" fontId="16" fillId="0" borderId="37" xfId="0" applyFont="1" applyBorder="1" applyAlignment="1">
      <alignment vertical="center"/>
    </xf>
    <xf numFmtId="0" fontId="6" fillId="0" borderId="0" xfId="52" applyFont="1" applyAlignment="1">
      <alignment horizontal="center" vertical="center"/>
    </xf>
    <xf numFmtId="0" fontId="16" fillId="0" borderId="8" xfId="52" applyFont="1" applyBorder="1" applyAlignment="1">
      <alignment horizontal="center" vertical="center"/>
    </xf>
    <xf numFmtId="0" fontId="16" fillId="0" borderId="2" xfId="52" applyFont="1" applyBorder="1" applyAlignment="1">
      <alignment horizontal="center" vertical="center"/>
    </xf>
    <xf numFmtId="0" fontId="24" fillId="0" borderId="0" xfId="52" applyFont="1" applyAlignment="1">
      <alignment horizontal="center" vertical="center"/>
    </xf>
    <xf numFmtId="0" fontId="16" fillId="0" borderId="8" xfId="52" applyFont="1" applyBorder="1" applyAlignment="1">
      <alignment vertical="center"/>
    </xf>
    <xf numFmtId="0" fontId="16" fillId="0" borderId="2" xfId="52" applyFont="1" applyBorder="1" applyAlignment="1">
      <alignment vertical="center"/>
    </xf>
    <xf numFmtId="0" fontId="16" fillId="0" borderId="23" xfId="52" applyFont="1" applyBorder="1" applyAlignment="1">
      <alignment vertical="center"/>
    </xf>
    <xf numFmtId="0" fontId="16" fillId="0" borderId="37" xfId="52" applyFont="1" applyBorder="1" applyAlignment="1">
      <alignment vertical="center"/>
    </xf>
    <xf numFmtId="0" fontId="16" fillId="0" borderId="0" xfId="52" applyFont="1" applyBorder="1" applyAlignment="1">
      <alignment vertical="center"/>
    </xf>
    <xf numFmtId="0" fontId="16" fillId="0" borderId="14" xfId="52" applyFont="1" applyBorder="1" applyAlignment="1">
      <alignment vertical="center"/>
    </xf>
    <xf numFmtId="0" fontId="6" fillId="0" borderId="23" xfId="52" applyFont="1" applyBorder="1" applyAlignment="1">
      <alignment horizontal="center" vertical="center"/>
    </xf>
    <xf numFmtId="0" fontId="6" fillId="0" borderId="37" xfId="52" applyFont="1" applyBorder="1" applyAlignment="1">
      <alignment horizontal="center" vertical="center"/>
    </xf>
    <xf numFmtId="0" fontId="6" fillId="0" borderId="0" xfId="52" applyFont="1" applyAlignment="1">
      <alignment horizontal="center"/>
    </xf>
    <xf numFmtId="0" fontId="6" fillId="0" borderId="0" xfId="52" applyFont="1" applyBorder="1" applyAlignment="1">
      <alignment horizontal="center" vertical="center"/>
    </xf>
    <xf numFmtId="0" fontId="6" fillId="0" borderId="14" xfId="52" applyFont="1" applyBorder="1" applyAlignment="1">
      <alignment horizontal="center" vertical="center"/>
    </xf>
    <xf numFmtId="0" fontId="4" fillId="0" borderId="13"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30" xfId="0" applyFont="1" applyFill="1" applyBorder="1" applyAlignment="1">
      <alignment horizontal="center" vertical="center"/>
    </xf>
    <xf numFmtId="0" fontId="20" fillId="0" borderId="0" xfId="0" applyFont="1" applyFill="1" applyAlignment="1">
      <alignment horizontal="center" vertical="center"/>
    </xf>
    <xf numFmtId="0" fontId="0" fillId="0" borderId="0" xfId="0" applyAlignment="1">
      <alignment vertical="center"/>
    </xf>
    <xf numFmtId="191" fontId="4" fillId="0" borderId="118" xfId="0" applyNumberFormat="1" applyFont="1" applyFill="1" applyBorder="1" applyAlignment="1">
      <alignment vertical="center"/>
    </xf>
    <xf numFmtId="191" fontId="0" fillId="0" borderId="30" xfId="0" applyNumberFormat="1" applyBorder="1" applyAlignment="1">
      <alignment vertical="center"/>
    </xf>
    <xf numFmtId="191" fontId="4" fillId="0" borderId="119" xfId="0" applyNumberFormat="1" applyFont="1" applyFill="1" applyBorder="1" applyAlignment="1">
      <alignment vertical="center"/>
    </xf>
    <xf numFmtId="191" fontId="0" fillId="0" borderId="10" xfId="0" applyNumberFormat="1" applyBorder="1" applyAlignment="1">
      <alignment vertical="center"/>
    </xf>
    <xf numFmtId="191" fontId="4" fillId="0" borderId="48" xfId="0" applyNumberFormat="1" applyFont="1" applyFill="1" applyBorder="1" applyAlignment="1">
      <alignment vertical="center"/>
    </xf>
    <xf numFmtId="191" fontId="0" fillId="0" borderId="56" xfId="0" applyNumberFormat="1" applyBorder="1" applyAlignment="1">
      <alignment vertical="center"/>
    </xf>
    <xf numFmtId="0" fontId="6" fillId="0" borderId="7"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50" xfId="0" applyFont="1" applyFill="1" applyBorder="1" applyAlignment="1">
      <alignment horizontal="center" vertical="center"/>
    </xf>
    <xf numFmtId="0" fontId="0" fillId="0" borderId="57" xfId="0" applyFill="1" applyBorder="1" applyAlignment="1">
      <alignment horizontal="center" vertical="center"/>
    </xf>
    <xf numFmtId="0" fontId="6" fillId="0" borderId="1" xfId="0" applyFont="1" applyFill="1" applyBorder="1" applyAlignment="1">
      <alignment horizontal="center" vertical="center"/>
    </xf>
    <xf numFmtId="0" fontId="0" fillId="0" borderId="19" xfId="0" applyFill="1" applyBorder="1" applyAlignment="1">
      <alignment horizontal="center" vertical="center"/>
    </xf>
    <xf numFmtId="0" fontId="0" fillId="0" borderId="30"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185" fontId="0" fillId="0" borderId="13" xfId="0" applyNumberFormat="1" applyFill="1" applyBorder="1" applyAlignment="1">
      <alignment horizontal="center" vertical="center"/>
    </xf>
    <xf numFmtId="0" fontId="0" fillId="0" borderId="22" xfId="0" applyBorder="1" applyAlignment="1">
      <alignment horizontal="center" vertical="center"/>
    </xf>
    <xf numFmtId="0" fontId="0" fillId="0" borderId="1" xfId="0" applyFill="1" applyBorder="1" applyAlignment="1">
      <alignment horizontal="center" vertical="center"/>
    </xf>
    <xf numFmtId="0" fontId="0" fillId="0" borderId="30" xfId="0" applyBorder="1" applyAlignment="1">
      <alignment horizontal="center" vertical="center"/>
    </xf>
    <xf numFmtId="0" fontId="0" fillId="0" borderId="7" xfId="0" applyFill="1" applyBorder="1" applyAlignment="1">
      <alignment horizontal="center" vertical="center"/>
    </xf>
    <xf numFmtId="0" fontId="0" fillId="0" borderId="2" xfId="0" applyFill="1" applyBorder="1" applyAlignment="1">
      <alignment horizontal="center" vertical="center"/>
    </xf>
    <xf numFmtId="0" fontId="0" fillId="0" borderId="37" xfId="0" applyFill="1" applyBorder="1" applyAlignment="1">
      <alignment horizontal="center" vertical="center"/>
    </xf>
    <xf numFmtId="0" fontId="33" fillId="5" borderId="1" xfId="25" applyFont="1" applyFill="1" applyBorder="1" applyAlignment="1">
      <alignment horizontal="left" vertical="top" wrapText="1"/>
    </xf>
    <xf numFmtId="0" fontId="33" fillId="5" borderId="19" xfId="25" applyFont="1" applyFill="1" applyBorder="1" applyAlignment="1">
      <alignment horizontal="left" vertical="top" wrapText="1"/>
    </xf>
    <xf numFmtId="0" fontId="33" fillId="5" borderId="30" xfId="25" applyFont="1" applyFill="1" applyBorder="1" applyAlignment="1">
      <alignment horizontal="left" vertical="top" wrapText="1"/>
    </xf>
    <xf numFmtId="0" fontId="43" fillId="5" borderId="30" xfId="0" applyFont="1" applyFill="1" applyBorder="1" applyAlignment="1">
      <alignment horizontal="left" vertical="top" wrapText="1"/>
    </xf>
    <xf numFmtId="49" fontId="9" fillId="0" borderId="17" xfId="25" applyNumberFormat="1" applyFont="1" applyBorder="1" applyAlignment="1">
      <alignment horizontal="center" vertical="center" wrapText="1"/>
    </xf>
    <xf numFmtId="49" fontId="9" fillId="0" borderId="17" xfId="25" applyNumberFormat="1" applyFont="1" applyBorder="1" applyAlignment="1">
      <alignment horizontal="center" vertical="center"/>
    </xf>
    <xf numFmtId="49" fontId="9" fillId="0" borderId="13" xfId="25" applyNumberFormat="1" applyFont="1" applyBorder="1" applyAlignment="1">
      <alignment horizontal="center" vertical="center" wrapText="1"/>
    </xf>
    <xf numFmtId="0" fontId="9" fillId="0" borderId="5" xfId="25" applyFont="1" applyBorder="1" applyAlignment="1">
      <alignment horizontal="center" vertical="center" wrapText="1"/>
    </xf>
    <xf numFmtId="49" fontId="32" fillId="0" borderId="17" xfId="25" applyNumberFormat="1" applyFont="1" applyBorder="1" applyAlignment="1">
      <alignment horizontal="center" vertical="center" shrinkToFit="1"/>
    </xf>
    <xf numFmtId="0" fontId="33" fillId="0" borderId="17" xfId="25" applyFont="1" applyBorder="1" applyAlignment="1">
      <alignment horizontal="center" vertical="center" shrinkToFit="1"/>
    </xf>
    <xf numFmtId="49" fontId="33" fillId="0" borderId="17" xfId="25" applyNumberFormat="1" applyFont="1" applyBorder="1" applyAlignment="1">
      <alignment horizontal="center" vertical="center" shrinkToFit="1"/>
    </xf>
    <xf numFmtId="0" fontId="31" fillId="0" borderId="17" xfId="25" applyFont="1" applyBorder="1" applyAlignment="1">
      <alignment horizontal="center" vertical="center"/>
    </xf>
    <xf numFmtId="0" fontId="31" fillId="0" borderId="17" xfId="25" applyFont="1" applyBorder="1">
      <alignment vertical="center"/>
    </xf>
    <xf numFmtId="0" fontId="31" fillId="0" borderId="13" xfId="25" applyFont="1" applyBorder="1" applyAlignment="1">
      <alignment horizontal="center" vertical="center"/>
    </xf>
    <xf numFmtId="0" fontId="31" fillId="0" borderId="5" xfId="25" applyFont="1" applyBorder="1" applyAlignment="1">
      <alignment horizontal="center" vertical="center"/>
    </xf>
    <xf numFmtId="0" fontId="31" fillId="0" borderId="22" xfId="25" applyFont="1" applyBorder="1" applyAlignment="1">
      <alignment horizontal="center" vertical="center"/>
    </xf>
    <xf numFmtId="0" fontId="9" fillId="0" borderId="17" xfId="25" applyFont="1" applyBorder="1" applyAlignment="1">
      <alignment horizontal="center" vertical="center"/>
    </xf>
    <xf numFmtId="0" fontId="9" fillId="0" borderId="17" xfId="25" applyFont="1" applyBorder="1">
      <alignment vertical="center"/>
    </xf>
    <xf numFmtId="0" fontId="33" fillId="0" borderId="17" xfId="0" applyFont="1" applyBorder="1" applyAlignment="1">
      <alignment horizontal="center" vertical="center"/>
    </xf>
    <xf numFmtId="0" fontId="0" fillId="0" borderId="17" xfId="0" applyBorder="1"/>
    <xf numFmtId="0" fontId="0" fillId="0" borderId="17" xfId="0" applyBorder="1" applyAlignment="1">
      <alignment horizontal="center"/>
    </xf>
    <xf numFmtId="0" fontId="9" fillId="0" borderId="13" xfId="25" applyFont="1" applyBorder="1" applyAlignment="1">
      <alignment horizontal="center" vertical="center"/>
    </xf>
    <xf numFmtId="0" fontId="9" fillId="0" borderId="5" xfId="25" applyFont="1" applyBorder="1" applyAlignment="1">
      <alignment horizontal="center" vertical="center"/>
    </xf>
    <xf numFmtId="0" fontId="9" fillId="0" borderId="22" xfId="25" applyFont="1" applyBorder="1" applyAlignment="1">
      <alignment horizontal="center" vertical="center"/>
    </xf>
    <xf numFmtId="0" fontId="9" fillId="0" borderId="1" xfId="25" applyFont="1" applyBorder="1" applyAlignment="1">
      <alignment horizontal="center" vertical="center" wrapText="1"/>
    </xf>
    <xf numFmtId="0" fontId="9" fillId="0" borderId="30" xfId="25" applyFont="1" applyBorder="1" applyAlignment="1">
      <alignment horizontal="center" vertical="center"/>
    </xf>
    <xf numFmtId="0" fontId="9" fillId="0" borderId="7" xfId="25" applyFont="1" applyFill="1" applyBorder="1" applyAlignment="1">
      <alignment horizontal="center" vertical="center"/>
    </xf>
    <xf numFmtId="0" fontId="9" fillId="0" borderId="2" xfId="25" applyFont="1" applyFill="1" applyBorder="1" applyAlignment="1">
      <alignment horizontal="center" vertical="center"/>
    </xf>
    <xf numFmtId="0" fontId="9" fillId="0" borderId="10" xfId="25" applyFont="1" applyFill="1" applyBorder="1" applyAlignment="1">
      <alignment horizontal="center" vertical="center"/>
    </xf>
    <xf numFmtId="0" fontId="9" fillId="0" borderId="37" xfId="25" applyFont="1" applyFill="1" applyBorder="1" applyAlignment="1">
      <alignment horizontal="center" vertical="center"/>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37"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9" xfId="0" applyFont="1" applyFill="1" applyBorder="1" applyAlignment="1">
      <alignment horizontal="center" vertical="center" wrapText="1"/>
    </xf>
    <xf numFmtId="0" fontId="22" fillId="0" borderId="30" xfId="0" applyFont="1" applyFill="1" applyBorder="1" applyAlignment="1">
      <alignment horizontal="center" vertical="center" wrapText="1"/>
    </xf>
  </cellXfs>
  <cellStyles count="58">
    <cellStyle name="パーセント" xfId="1" builtinId="5"/>
    <cellStyle name="パーセント 2" xfId="2" xr:uid="{AEA287E2-42F6-4439-A422-AB626F1F53B8}"/>
    <cellStyle name="パーセント 3" xfId="3" xr:uid="{CA0C8816-61A7-4B4D-B652-3461817A66B6}"/>
    <cellStyle name="パーセント 4" xfId="4" xr:uid="{5ACE22FA-0F6C-4D36-8DA9-40D885DDF6CF}"/>
    <cellStyle name="ハイパーリンク 2" xfId="5" xr:uid="{3834C85E-7F63-4011-A8D1-8B8D4B698571}"/>
    <cellStyle name="桁区切り" xfId="6" builtinId="6"/>
    <cellStyle name="桁区切り 2" xfId="7" xr:uid="{34335C77-CDAB-4341-816E-B93D617D4AA3}"/>
    <cellStyle name="桁区切り 2 2" xfId="8" xr:uid="{0F5DB9C5-E126-48C8-BBBF-D561B0132E20}"/>
    <cellStyle name="桁区切り 2 2 2" xfId="9" xr:uid="{6AC1E38C-2499-4EA4-BFA5-97900CA0DD20}"/>
    <cellStyle name="桁区切り 3" xfId="10" xr:uid="{C42C5063-5A83-4123-A44C-319C407A5072}"/>
    <cellStyle name="桁区切り 3 2" xfId="11" xr:uid="{E45B8883-52B5-4733-95EB-97258E55768D}"/>
    <cellStyle name="桁区切り 4" xfId="12" xr:uid="{7A89C47C-B9E3-4F9A-A4BB-6C9D084D0767}"/>
    <cellStyle name="桁区切り 5" xfId="13" xr:uid="{6823E257-F00C-4946-B7F0-F262301D0DA6}"/>
    <cellStyle name="桁区切り 6" xfId="14" xr:uid="{F8BAF1FB-2A62-4806-BAA2-B89DF772ED1F}"/>
    <cellStyle name="桁区切り 7" xfId="15" xr:uid="{597632CA-1018-4F43-A5F0-2F198DF41C04}"/>
    <cellStyle name="桁区切り 7 2" xfId="16" xr:uid="{C1C14542-1E13-469C-B229-A2A50955CE51}"/>
    <cellStyle name="桁区切り 7 3" xfId="17" xr:uid="{B974784A-1B7C-42B5-9ACC-FE6F79FB9A42}"/>
    <cellStyle name="桁区切り 7 4" xfId="18" xr:uid="{54280ED4-DE76-4299-9281-2B06111DDC50}"/>
    <cellStyle name="桁区切り 7 5" xfId="19" xr:uid="{5400AB3F-F3D6-4CC4-B6B9-1E8222EBDD68}"/>
    <cellStyle name="桁区切り 7 6" xfId="20" xr:uid="{D2B90379-4924-4D16-B8C6-0C5CA01E0E22}"/>
    <cellStyle name="標準" xfId="0" builtinId="0"/>
    <cellStyle name="標準 10" xfId="21" xr:uid="{A0400449-7D2A-4844-BE5A-2FD3B31B140A}"/>
    <cellStyle name="標準 11" xfId="22" xr:uid="{4F88685B-9DCB-4ED0-9883-1D9DD5E1FFAE}"/>
    <cellStyle name="標準 12" xfId="23" xr:uid="{0E0127F8-F726-40C1-BEBF-A1B8DDE957C4}"/>
    <cellStyle name="標準 13" xfId="24" xr:uid="{8022AECA-4364-42B3-85F7-C4AB595B61B4}"/>
    <cellStyle name="標準 2" xfId="25" xr:uid="{B6CB9F71-32EC-484B-A537-77028333C48B}"/>
    <cellStyle name="標準 2 2" xfId="26" xr:uid="{270336FF-BA70-4780-9AB5-DDDAC7EA7CBE}"/>
    <cellStyle name="標準 2 2 2" xfId="27" xr:uid="{8DEEF883-36C9-4DE0-B781-D9CE7A416A98}"/>
    <cellStyle name="標準 2 3" xfId="28" xr:uid="{62829A41-2F30-48BA-952B-F126FEB6A89E}"/>
    <cellStyle name="標準 2 4" xfId="29" xr:uid="{E13A6288-820D-46F9-945D-D1E023650DC8}"/>
    <cellStyle name="標準 2 5" xfId="30" xr:uid="{83991C5C-39FA-4E74-8EBC-E17AFE35C071}"/>
    <cellStyle name="標準 2 6" xfId="31" xr:uid="{372E2ADA-0BAB-41AD-8CBB-C8054464B448}"/>
    <cellStyle name="標準 2 7" xfId="32" xr:uid="{A04D3D2C-0207-4B50-B204-5C6DF39CF784}"/>
    <cellStyle name="標準 2_雇用表作成表" xfId="33" xr:uid="{FA774B3E-B30D-456E-8A70-84872EDED5B4}"/>
    <cellStyle name="標準 3" xfId="34" xr:uid="{5056A497-518B-4700-8B2F-E41495B74083}"/>
    <cellStyle name="標準 3 2" xfId="35" xr:uid="{8DD6DF6C-9866-4CD2-BB94-22F1F51963D3}"/>
    <cellStyle name="標準 3 2 2" xfId="36" xr:uid="{E13D7D74-78F0-4046-B7A9-2A97AFF8C2D0}"/>
    <cellStyle name="標準 4" xfId="37" xr:uid="{8BD0FD7E-4475-468E-A972-0D70DAA4C9BF}"/>
    <cellStyle name="標準 4 2" xfId="38" xr:uid="{634D411C-7303-4CC7-A0AA-1EB1CB1D1B29}"/>
    <cellStyle name="標準 4 3" xfId="39" xr:uid="{BEC93113-7869-49B2-BB65-5D1331DE2A85}"/>
    <cellStyle name="標準 4 3 2" xfId="40" xr:uid="{6E262297-2FE6-4AE6-BAD5-2D3A9AFEC251}"/>
    <cellStyle name="標準 4 3 3" xfId="41" xr:uid="{30E26CEF-BC9D-41F8-A621-02B536C197CB}"/>
    <cellStyle name="標準 40" xfId="42" xr:uid="{42FA48B6-F302-475D-B3D6-988A033EF1D3}"/>
    <cellStyle name="標準 41" xfId="43" xr:uid="{9E2563EA-FB21-42C5-95CB-0225DB4ECE37}"/>
    <cellStyle name="標準 42" xfId="44" xr:uid="{D8E8369B-B6DE-4774-8291-6F4B41AD0EEB}"/>
    <cellStyle name="標準 43" xfId="45" xr:uid="{A09D694C-717C-4CB4-B274-3A28EB200785}"/>
    <cellStyle name="標準 44" xfId="46" xr:uid="{77B09302-AA3F-4353-B4D0-6D4534E76376}"/>
    <cellStyle name="標準 45" xfId="47" xr:uid="{E54605DA-9258-482C-B3D0-3E68BCD51E55}"/>
    <cellStyle name="標準 46" xfId="48" xr:uid="{AD16A315-86A5-4B3F-B100-EC5E1F4E32BC}"/>
    <cellStyle name="標準 47" xfId="49" xr:uid="{B58721A0-CA42-4AC7-A0A2-ACC14BB1D8A0}"/>
    <cellStyle name="標準 49" xfId="50" xr:uid="{1F954086-4619-43A8-A36B-B3A710091B5A}"/>
    <cellStyle name="標準 5" xfId="51" xr:uid="{D1153475-0116-4785-8336-6597A43213C7}"/>
    <cellStyle name="標準 6" xfId="52" xr:uid="{A04F0842-AD13-4023-BFFA-67226BDA0B2B}"/>
    <cellStyle name="標準 7" xfId="53" xr:uid="{4852A892-1DDE-4E0E-90D4-5FF71542C6B3}"/>
    <cellStyle name="標準 8" xfId="54" xr:uid="{C5111B60-F1EF-4AB1-BB1B-850D2CF2B6DA}"/>
    <cellStyle name="標準 9" xfId="55" xr:uid="{48E675E0-2FA1-499F-BDDA-1AC7BDA464B5}"/>
    <cellStyle name="標準_tool_1" xfId="56" xr:uid="{F772B77D-02F8-40C5-94E6-6675D7A39386}"/>
    <cellStyle name="未定義" xfId="57" xr:uid="{E95B84DD-9DDA-4EE3-A646-3461C678DF7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706851916547974"/>
          <c:y val="4.8392592592592591E-2"/>
          <c:w val="0.75017835227934393"/>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'結果（詳細）'!$F$10:$F$22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15C-4D94-A564-216391148031}"/>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'結果（詳細）'!$O$10:$O$22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615C-4D94-A564-216391148031}"/>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'結果（詳細）'!$W$10:$W$22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615C-4D94-A564-216391148031}"/>
            </c:ext>
          </c:extLst>
        </c:ser>
        <c:dLbls>
          <c:showLegendKey val="0"/>
          <c:showVal val="0"/>
          <c:showCatName val="0"/>
          <c:showSerName val="0"/>
          <c:showPercent val="0"/>
          <c:showBubbleSize val="0"/>
        </c:dLbls>
        <c:gapWidth val="150"/>
        <c:overlap val="100"/>
        <c:axId val="1869859568"/>
        <c:axId val="1"/>
      </c:barChart>
      <c:catAx>
        <c:axId val="1869859568"/>
        <c:scaling>
          <c:orientation val="maxMin"/>
        </c:scaling>
        <c:delete val="0"/>
        <c:axPos val="l"/>
        <c:numFmt formatCode="General" sourceLinked="0"/>
        <c:majorTickMark val="none"/>
        <c:minorTickMark val="none"/>
        <c:tickLblPos val="nextTo"/>
        <c:spPr>
          <a:ln w="3175">
            <a:solidFill>
              <a:srgbClr val="000000"/>
            </a:solidFill>
            <a:prstDash val="solid"/>
          </a:ln>
        </c:spPr>
        <c:txPr>
          <a:bodyPr rot="0" vert="horz"/>
          <a:lstStyle/>
          <a:p>
            <a:pPr>
              <a:defRPr/>
            </a:pPr>
            <a:endParaRPr lang="ja-JP"/>
          </a:p>
        </c:txPr>
        <c:crossAx val="1"/>
        <c:crosses val="autoZero"/>
        <c:auto val="1"/>
        <c:lblAlgn val="ctr"/>
        <c:lblOffset val="1"/>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86985956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0646559318493493"/>
          <c:y val="0.96295993464393104"/>
          <c:w val="0.56864543316168525"/>
          <c:h val="2.5596495802263086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1"/>
          <c:order val="0"/>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'結果（詳細）'!$O$10:$O$22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692-4186-9440-0E5DC441DEE0}"/>
            </c:ext>
          </c:extLst>
        </c:ser>
        <c:ser>
          <c:idx val="2"/>
          <c:order val="1"/>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'結果（詳細）'!$W$10:$W$22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2692-4186-9440-0E5DC441DEE0}"/>
            </c:ext>
          </c:extLst>
        </c:ser>
        <c:dLbls>
          <c:showLegendKey val="0"/>
          <c:showVal val="0"/>
          <c:showCatName val="0"/>
          <c:showSerName val="0"/>
          <c:showPercent val="0"/>
          <c:showBubbleSize val="0"/>
        </c:dLbls>
        <c:gapWidth val="150"/>
        <c:overlap val="100"/>
        <c:axId val="1869869648"/>
        <c:axId val="1"/>
      </c:barChart>
      <c:catAx>
        <c:axId val="186986964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86986964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16551454505686788"/>
          <c:y val="0.96305779479018228"/>
          <c:w val="0.58219433508311458"/>
          <c:h val="2.5529008345555271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'結果（詳細）'!$L$10:$L$22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E73-4B06-A577-EF7944B80B0F}"/>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'結果（詳細）'!$Q$10:$Q$22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2E73-4B06-A577-EF7944B80B0F}"/>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'結果（詳細）'!$Y$10:$Y$22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2E73-4B06-A577-EF7944B80B0F}"/>
            </c:ext>
          </c:extLst>
        </c:ser>
        <c:dLbls>
          <c:showLegendKey val="0"/>
          <c:showVal val="0"/>
          <c:showCatName val="0"/>
          <c:showSerName val="0"/>
          <c:showPercent val="0"/>
          <c:showBubbleSize val="0"/>
        </c:dLbls>
        <c:gapWidth val="150"/>
        <c:overlap val="100"/>
        <c:axId val="1869862448"/>
        <c:axId val="1"/>
      </c:barChart>
      <c:catAx>
        <c:axId val="186986244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86986244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0.15972732575094781"/>
          <c:y val="0.96305779479018228"/>
          <c:w val="0.74307906824146985"/>
          <c:h val="0.98858680313573755"/>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'結果（詳細）'!$J$10:$J$22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272-4E35-9D4A-D2FC35130EA9}"/>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'結果（詳細）'!$P$10:$P$22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F272-4E35-9D4A-D2FC35130EA9}"/>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'結果（詳細）'!$X$10:$X$22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F272-4E35-9D4A-D2FC35130EA9}"/>
            </c:ext>
          </c:extLst>
        </c:ser>
        <c:dLbls>
          <c:showLegendKey val="0"/>
          <c:showVal val="0"/>
          <c:showCatName val="0"/>
          <c:showSerName val="0"/>
          <c:showPercent val="0"/>
          <c:showBubbleSize val="0"/>
        </c:dLbls>
        <c:gapWidth val="150"/>
        <c:overlap val="100"/>
        <c:axId val="1869867248"/>
        <c:axId val="1"/>
      </c:barChart>
      <c:catAx>
        <c:axId val="186986724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86986724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0.16204214056576263"/>
          <c:y val="0.96129714961323354"/>
          <c:w val="0.74655147273257505"/>
          <c:h val="0.9806639691835085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'結果（詳細）'!$N$10:$N$22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520-403D-8D6E-3FC6077F40B3}"/>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'結果（詳細）'!$S$10:$S$22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520-403D-8D6E-3FC6077F40B3}"/>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'結果（詳細）'!$AA$10:$AA$22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8520-403D-8D6E-3FC6077F40B3}"/>
            </c:ext>
          </c:extLst>
        </c:ser>
        <c:dLbls>
          <c:showLegendKey val="0"/>
          <c:showVal val="0"/>
          <c:showCatName val="0"/>
          <c:showSerName val="0"/>
          <c:showPercent val="0"/>
          <c:showBubbleSize val="0"/>
        </c:dLbls>
        <c:gapWidth val="150"/>
        <c:overlap val="100"/>
        <c:axId val="1869869168"/>
        <c:axId val="1"/>
      </c:barChart>
      <c:catAx>
        <c:axId val="186986916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86986916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0.17708898366870807"/>
          <c:y val="0.96217754154574808"/>
          <c:w val="0.76044072615923008"/>
          <c:h val="0.98770654989130335"/>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'結果（詳細）'!$M$10:$M$22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4EA-4FFC-844D-EFD2B44A7206}"/>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'結果（詳細）'!$R$10:$R$22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C4EA-4FFC-844D-EFD2B44A7206}"/>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13"/>
                <c:pt idx="0">
                  <c:v>01　農林漁業</c:v>
                </c:pt>
                <c:pt idx="1">
                  <c:v>02　鉱業</c:v>
                </c:pt>
                <c:pt idx="2">
                  <c:v>03　製造業</c:v>
                </c:pt>
                <c:pt idx="3">
                  <c:v>04　建設</c:v>
                </c:pt>
                <c:pt idx="4">
                  <c:v>05　電力・ガス・水道</c:v>
                </c:pt>
                <c:pt idx="5">
                  <c:v>06　商業</c:v>
                </c:pt>
                <c:pt idx="6">
                  <c:v>07　金融・保険</c:v>
                </c:pt>
                <c:pt idx="7">
                  <c:v>08　不動産</c:v>
                </c:pt>
                <c:pt idx="8">
                  <c:v>09　運輸・郵便</c:v>
                </c:pt>
                <c:pt idx="9">
                  <c:v>10　情報通信</c:v>
                </c:pt>
                <c:pt idx="10">
                  <c:v>11　公務</c:v>
                </c:pt>
                <c:pt idx="11">
                  <c:v>12　サービス</c:v>
                </c:pt>
                <c:pt idx="12">
                  <c:v>13　分類不明</c:v>
                </c:pt>
              </c:strCache>
            </c:strRef>
          </c:cat>
          <c:val>
            <c:numRef>
              <c:f>'結果（詳細）'!$Z$10:$Z$22</c:f>
              <c:numCache>
                <c:formatCode>#,##0.0;[Red]\-#,##0.0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C4EA-4FFC-844D-EFD2B44A7206}"/>
            </c:ext>
          </c:extLst>
        </c:ser>
        <c:dLbls>
          <c:showLegendKey val="0"/>
          <c:showVal val="0"/>
          <c:showCatName val="0"/>
          <c:showSerName val="0"/>
          <c:showPercent val="0"/>
          <c:showBubbleSize val="0"/>
        </c:dLbls>
        <c:gapWidth val="150"/>
        <c:overlap val="100"/>
        <c:axId val="1869878288"/>
        <c:axId val="1"/>
      </c:barChart>
      <c:catAx>
        <c:axId val="186987828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86987828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0.17708898366870807"/>
          <c:y val="0.96041689636879923"/>
          <c:w val="0.76159831583552051"/>
          <c:h val="0.9797837159390742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7</xdr:row>
          <xdr:rowOff>57150</xdr:rowOff>
        </xdr:from>
        <xdr:to>
          <xdr:col>7</xdr:col>
          <xdr:colOff>171450</xdr:colOff>
          <xdr:row>9</xdr:row>
          <xdr:rowOff>28575</xdr:rowOff>
        </xdr:to>
        <xdr:sp macro="" textlink="">
          <xdr:nvSpPr>
            <xdr:cNvPr id="3613" name="BtnInitialize" hidden="1">
              <a:extLst>
                <a:ext uri="{63B3BB69-23CF-44E3-9099-C40C66FF867C}">
                  <a14:compatExt spid="_x0000_s3613"/>
                </a:ext>
                <a:ext uri="{FF2B5EF4-FFF2-40B4-BE49-F238E27FC236}">
                  <a16:creationId xmlns:a16="http://schemas.microsoft.com/office/drawing/2014/main" id="{C3D92F51-0435-A415-D66F-F7CCE66A9FB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17</xdr:col>
      <xdr:colOff>149334</xdr:colOff>
      <xdr:row>5</xdr:row>
      <xdr:rowOff>221933</xdr:rowOff>
    </xdr:from>
    <xdr:to>
      <xdr:col>18</xdr:col>
      <xdr:colOff>270227</xdr:colOff>
      <xdr:row>7</xdr:row>
      <xdr:rowOff>206333</xdr:rowOff>
    </xdr:to>
    <xdr:sp macro="" textlink="">
      <xdr:nvSpPr>
        <xdr:cNvPr id="2" name="下矢印 1">
          <a:extLst>
            <a:ext uri="{FF2B5EF4-FFF2-40B4-BE49-F238E27FC236}">
              <a16:creationId xmlns:a16="http://schemas.microsoft.com/office/drawing/2014/main" id="{725ED593-CF75-25F8-3740-4B401A787E69}"/>
            </a:ext>
          </a:extLst>
        </xdr:cNvPr>
        <xdr:cNvSpPr/>
      </xdr:nvSpPr>
      <xdr:spPr>
        <a:xfrm>
          <a:off x="4726573" y="1473994"/>
          <a:ext cx="429619"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14</xdr:col>
      <xdr:colOff>134729</xdr:colOff>
      <xdr:row>11</xdr:row>
      <xdr:rowOff>215583</xdr:rowOff>
    </xdr:from>
    <xdr:to>
      <xdr:col>15</xdr:col>
      <xdr:colOff>273948</xdr:colOff>
      <xdr:row>13</xdr:row>
      <xdr:rowOff>181351</xdr:rowOff>
    </xdr:to>
    <xdr:sp macro="" textlink="">
      <xdr:nvSpPr>
        <xdr:cNvPr id="3" name="下矢印 2">
          <a:extLst>
            <a:ext uri="{FF2B5EF4-FFF2-40B4-BE49-F238E27FC236}">
              <a16:creationId xmlns:a16="http://schemas.microsoft.com/office/drawing/2014/main" id="{9C09C241-B8FE-26CE-8713-B30B7B51893D}"/>
            </a:ext>
          </a:extLst>
        </xdr:cNvPr>
        <xdr:cNvSpPr/>
      </xdr:nvSpPr>
      <xdr:spPr>
        <a:xfrm>
          <a:off x="3895517" y="2831307"/>
          <a:ext cx="429618"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xdr:col>
      <xdr:colOff>3919</xdr:colOff>
      <xdr:row>25</xdr:row>
      <xdr:rowOff>4763</xdr:rowOff>
    </xdr:from>
    <xdr:to>
      <xdr:col>9</xdr:col>
      <xdr:colOff>140874</xdr:colOff>
      <xdr:row>26</xdr:row>
      <xdr:rowOff>194121</xdr:rowOff>
    </xdr:to>
    <xdr:sp macro="" textlink="">
      <xdr:nvSpPr>
        <xdr:cNvPr id="4" name="下矢印 3">
          <a:extLst>
            <a:ext uri="{FF2B5EF4-FFF2-40B4-BE49-F238E27FC236}">
              <a16:creationId xmlns:a16="http://schemas.microsoft.com/office/drawing/2014/main" id="{E5C9676B-D7AA-7693-72C7-0345A24E644A}"/>
            </a:ext>
          </a:extLst>
        </xdr:cNvPr>
        <xdr:cNvSpPr/>
      </xdr:nvSpPr>
      <xdr:spPr>
        <a:xfrm>
          <a:off x="2121485" y="5772151"/>
          <a:ext cx="427238"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10</xdr:col>
      <xdr:colOff>1379</xdr:colOff>
      <xdr:row>34</xdr:row>
      <xdr:rowOff>6668</xdr:rowOff>
    </xdr:from>
    <xdr:to>
      <xdr:col>11</xdr:col>
      <xdr:colOff>149647</xdr:colOff>
      <xdr:row>35</xdr:row>
      <xdr:rowOff>169391</xdr:rowOff>
    </xdr:to>
    <xdr:sp macro="" textlink="">
      <xdr:nvSpPr>
        <xdr:cNvPr id="5" name="下矢印 4">
          <a:extLst>
            <a:ext uri="{FF2B5EF4-FFF2-40B4-BE49-F238E27FC236}">
              <a16:creationId xmlns:a16="http://schemas.microsoft.com/office/drawing/2014/main" id="{DF6B43F3-52C9-BE72-35FF-C6E251A0CD13}"/>
            </a:ext>
          </a:extLst>
        </xdr:cNvPr>
        <xdr:cNvSpPr/>
      </xdr:nvSpPr>
      <xdr:spPr>
        <a:xfrm>
          <a:off x="2688223" y="7798594"/>
          <a:ext cx="427237"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23</xdr:col>
      <xdr:colOff>145524</xdr:colOff>
      <xdr:row>19</xdr:row>
      <xdr:rowOff>5398</xdr:rowOff>
    </xdr:from>
    <xdr:to>
      <xdr:col>24</xdr:col>
      <xdr:colOff>273661</xdr:colOff>
      <xdr:row>36</xdr:row>
      <xdr:rowOff>670</xdr:rowOff>
    </xdr:to>
    <xdr:sp macro="" textlink="">
      <xdr:nvSpPr>
        <xdr:cNvPr id="6" name="下矢印 5">
          <a:extLst>
            <a:ext uri="{FF2B5EF4-FFF2-40B4-BE49-F238E27FC236}">
              <a16:creationId xmlns:a16="http://schemas.microsoft.com/office/drawing/2014/main" id="{8D23D613-D3DC-5291-E1C4-2B357B25F054}"/>
            </a:ext>
          </a:extLst>
        </xdr:cNvPr>
        <xdr:cNvSpPr/>
      </xdr:nvSpPr>
      <xdr:spPr>
        <a:xfrm>
          <a:off x="6360110" y="4405313"/>
          <a:ext cx="429619" cy="3807319"/>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16</xdr:col>
      <xdr:colOff>125204</xdr:colOff>
      <xdr:row>38</xdr:row>
      <xdr:rowOff>215583</xdr:rowOff>
    </xdr:from>
    <xdr:to>
      <xdr:col>17</xdr:col>
      <xdr:colOff>278582</xdr:colOff>
      <xdr:row>40</xdr:row>
      <xdr:rowOff>203957</xdr:rowOff>
    </xdr:to>
    <xdr:sp macro="" textlink="">
      <xdr:nvSpPr>
        <xdr:cNvPr id="7" name="下矢印 6">
          <a:extLst>
            <a:ext uri="{FF2B5EF4-FFF2-40B4-BE49-F238E27FC236}">
              <a16:creationId xmlns:a16="http://schemas.microsoft.com/office/drawing/2014/main" id="{8F9A0D30-487A-3F2C-08C5-CD9A2C608A75}"/>
            </a:ext>
          </a:extLst>
        </xdr:cNvPr>
        <xdr:cNvSpPr/>
      </xdr:nvSpPr>
      <xdr:spPr>
        <a:xfrm>
          <a:off x="4452729" y="8939213"/>
          <a:ext cx="429619"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15</xdr:col>
      <xdr:colOff>135999</xdr:colOff>
      <xdr:row>44</xdr:row>
      <xdr:rowOff>2858</xdr:rowOff>
    </xdr:from>
    <xdr:to>
      <xdr:col>17</xdr:col>
      <xdr:colOff>360</xdr:colOff>
      <xdr:row>45</xdr:row>
      <xdr:rowOff>170283</xdr:rowOff>
    </xdr:to>
    <xdr:sp macro="" textlink="">
      <xdr:nvSpPr>
        <xdr:cNvPr id="8" name="下矢印 7">
          <a:extLst>
            <a:ext uri="{FF2B5EF4-FFF2-40B4-BE49-F238E27FC236}">
              <a16:creationId xmlns:a16="http://schemas.microsoft.com/office/drawing/2014/main" id="{9A6742C5-EE20-0442-0114-E6DEC0CFCBA9}"/>
            </a:ext>
          </a:extLst>
        </xdr:cNvPr>
        <xdr:cNvSpPr/>
      </xdr:nvSpPr>
      <xdr:spPr>
        <a:xfrm>
          <a:off x="4178885" y="10070307"/>
          <a:ext cx="429619"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12</xdr:col>
      <xdr:colOff>269349</xdr:colOff>
      <xdr:row>49</xdr:row>
      <xdr:rowOff>221933</xdr:rowOff>
    </xdr:from>
    <xdr:to>
      <xdr:col>14</xdr:col>
      <xdr:colOff>146432</xdr:colOff>
      <xdr:row>51</xdr:row>
      <xdr:rowOff>206333</xdr:rowOff>
    </xdr:to>
    <xdr:sp macro="" textlink="">
      <xdr:nvSpPr>
        <xdr:cNvPr id="9" name="下矢印 8">
          <a:extLst>
            <a:ext uri="{FF2B5EF4-FFF2-40B4-BE49-F238E27FC236}">
              <a16:creationId xmlns:a16="http://schemas.microsoft.com/office/drawing/2014/main" id="{BC01271C-3CE6-365E-03DE-DA8F4CE3CAF5}"/>
            </a:ext>
          </a:extLst>
        </xdr:cNvPr>
        <xdr:cNvSpPr/>
      </xdr:nvSpPr>
      <xdr:spPr>
        <a:xfrm>
          <a:off x="3481179" y="11427619"/>
          <a:ext cx="427238"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xdr:col>
      <xdr:colOff>158542</xdr:colOff>
      <xdr:row>13</xdr:row>
      <xdr:rowOff>222092</xdr:rowOff>
    </xdr:from>
    <xdr:to>
      <xdr:col>2</xdr:col>
      <xdr:colOff>278059</xdr:colOff>
      <xdr:row>17</xdr:row>
      <xdr:rowOff>220905</xdr:rowOff>
    </xdr:to>
    <xdr:sp macro="" textlink="">
      <xdr:nvSpPr>
        <xdr:cNvPr id="10" name="左中かっこ 9">
          <a:extLst>
            <a:ext uri="{FF2B5EF4-FFF2-40B4-BE49-F238E27FC236}">
              <a16:creationId xmlns:a16="http://schemas.microsoft.com/office/drawing/2014/main" id="{476CC65F-F088-DE4E-428C-6D4D42023EB7}"/>
            </a:ext>
          </a:extLst>
        </xdr:cNvPr>
        <xdr:cNvSpPr/>
      </xdr:nvSpPr>
      <xdr:spPr>
        <a:xfrm>
          <a:off x="614155" y="3309938"/>
          <a:ext cx="123825" cy="907275"/>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0</xdr:col>
      <xdr:colOff>267973</xdr:colOff>
      <xdr:row>14</xdr:row>
      <xdr:rowOff>78580</xdr:rowOff>
    </xdr:from>
    <xdr:ext cx="433330" cy="777493"/>
    <xdr:sp macro="" textlink="">
      <xdr:nvSpPr>
        <xdr:cNvPr id="11" name="テキスト ボックス 10">
          <a:extLst>
            <a:ext uri="{FF2B5EF4-FFF2-40B4-BE49-F238E27FC236}">
              <a16:creationId xmlns:a16="http://schemas.microsoft.com/office/drawing/2014/main" id="{189F77F4-6CAB-89D1-C7EA-21D677454CE0}"/>
            </a:ext>
          </a:extLst>
        </xdr:cNvPr>
        <xdr:cNvSpPr txBox="1"/>
      </xdr:nvSpPr>
      <xdr:spPr>
        <a:xfrm>
          <a:off x="161928" y="3374230"/>
          <a:ext cx="385555" cy="79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solidFill>
                <a:sysClr val="windowText" lastClr="000000"/>
              </a:solidFill>
            </a:rPr>
            <a:t>直接効果</a:t>
          </a:r>
        </a:p>
      </xdr:txBody>
    </xdr:sp>
    <xdr:clientData/>
  </xdr:oneCellAnchor>
  <xdr:twoCellAnchor>
    <xdr:from>
      <xdr:col>2</xdr:col>
      <xdr:colOff>158542</xdr:colOff>
      <xdr:row>27</xdr:row>
      <xdr:rowOff>952</xdr:rowOff>
    </xdr:from>
    <xdr:to>
      <xdr:col>2</xdr:col>
      <xdr:colOff>278059</xdr:colOff>
      <xdr:row>33</xdr:row>
      <xdr:rowOff>598</xdr:rowOff>
    </xdr:to>
    <xdr:sp macro="" textlink="">
      <xdr:nvSpPr>
        <xdr:cNvPr id="12" name="左中かっこ 11">
          <a:extLst>
            <a:ext uri="{FF2B5EF4-FFF2-40B4-BE49-F238E27FC236}">
              <a16:creationId xmlns:a16="http://schemas.microsoft.com/office/drawing/2014/main" id="{7279837E-F1DB-0213-8468-27449C43B01B}"/>
            </a:ext>
          </a:extLst>
        </xdr:cNvPr>
        <xdr:cNvSpPr/>
      </xdr:nvSpPr>
      <xdr:spPr>
        <a:xfrm>
          <a:off x="614155" y="6253162"/>
          <a:ext cx="123825" cy="1361963"/>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0</xdr:col>
      <xdr:colOff>276023</xdr:colOff>
      <xdr:row>27</xdr:row>
      <xdr:rowOff>52544</xdr:rowOff>
    </xdr:from>
    <xdr:ext cx="550087" cy="1217522"/>
    <xdr:sp macro="" textlink="">
      <xdr:nvSpPr>
        <xdr:cNvPr id="13" name="テキスト ボックス 12">
          <a:extLst>
            <a:ext uri="{FF2B5EF4-FFF2-40B4-BE49-F238E27FC236}">
              <a16:creationId xmlns:a16="http://schemas.microsoft.com/office/drawing/2014/main" id="{11A709B9-8A02-0698-DEFB-A48FC2F34666}"/>
            </a:ext>
          </a:extLst>
        </xdr:cNvPr>
        <xdr:cNvSpPr txBox="1"/>
      </xdr:nvSpPr>
      <xdr:spPr>
        <a:xfrm>
          <a:off x="276023" y="6142194"/>
          <a:ext cx="550087" cy="12175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第１次波及効果</a:t>
          </a:r>
        </a:p>
      </xdr:txBody>
    </xdr:sp>
    <xdr:clientData/>
  </xdr:oneCellAnchor>
  <xdr:twoCellAnchor>
    <xdr:from>
      <xdr:col>8</xdr:col>
      <xdr:colOff>98529</xdr:colOff>
      <xdr:row>52</xdr:row>
      <xdr:rowOff>2381</xdr:rowOff>
    </xdr:from>
    <xdr:to>
      <xdr:col>9</xdr:col>
      <xdr:colOff>5736</xdr:colOff>
      <xdr:row>58</xdr:row>
      <xdr:rowOff>524</xdr:rowOff>
    </xdr:to>
    <xdr:sp macro="" textlink="">
      <xdr:nvSpPr>
        <xdr:cNvPr id="14" name="左中かっこ 13">
          <a:extLst>
            <a:ext uri="{FF2B5EF4-FFF2-40B4-BE49-F238E27FC236}">
              <a16:creationId xmlns:a16="http://schemas.microsoft.com/office/drawing/2014/main" id="{F10138A3-452F-F125-FA32-AD7DB5C0BFD6}"/>
            </a:ext>
          </a:extLst>
        </xdr:cNvPr>
        <xdr:cNvSpPr/>
      </xdr:nvSpPr>
      <xdr:spPr>
        <a:xfrm>
          <a:off x="2258799" y="11915775"/>
          <a:ext cx="123825" cy="1354818"/>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6</xdr:col>
      <xdr:colOff>276976</xdr:colOff>
      <xdr:row>52</xdr:row>
      <xdr:rowOff>75086</xdr:rowOff>
    </xdr:from>
    <xdr:ext cx="550087" cy="1193830"/>
    <xdr:sp macro="" textlink="">
      <xdr:nvSpPr>
        <xdr:cNvPr id="15" name="テキスト ボックス 14">
          <a:extLst>
            <a:ext uri="{FF2B5EF4-FFF2-40B4-BE49-F238E27FC236}">
              <a16:creationId xmlns:a16="http://schemas.microsoft.com/office/drawing/2014/main" id="{7048F1E9-0807-FB0E-D064-97346F043AFE}"/>
            </a:ext>
          </a:extLst>
        </xdr:cNvPr>
        <xdr:cNvSpPr txBox="1"/>
      </xdr:nvSpPr>
      <xdr:spPr>
        <a:xfrm>
          <a:off x="1953376" y="11720986"/>
          <a:ext cx="550087" cy="11938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第２次波及効果</a:t>
          </a:r>
        </a:p>
      </xdr:txBody>
    </xdr:sp>
    <xdr:clientData/>
  </xdr:oneCellAnchor>
  <xdr:oneCellAnchor>
    <xdr:from>
      <xdr:col>16</xdr:col>
      <xdr:colOff>5985</xdr:colOff>
      <xdr:row>12</xdr:row>
      <xdr:rowOff>477</xdr:rowOff>
    </xdr:from>
    <xdr:ext cx="1029735" cy="329082"/>
    <xdr:sp macro="" textlink="">
      <xdr:nvSpPr>
        <xdr:cNvPr id="17" name="テキスト ボックス 16">
          <a:extLst>
            <a:ext uri="{FF2B5EF4-FFF2-40B4-BE49-F238E27FC236}">
              <a16:creationId xmlns:a16="http://schemas.microsoft.com/office/drawing/2014/main" id="{5D38EFF1-6D67-2348-8CA8-2B750AC4789E}"/>
            </a:ext>
          </a:extLst>
        </xdr:cNvPr>
        <xdr:cNvSpPr txBox="1"/>
      </xdr:nvSpPr>
      <xdr:spPr>
        <a:xfrm>
          <a:off x="3987435" y="2667477"/>
          <a:ext cx="1054449"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投入係数</a:t>
          </a:r>
        </a:p>
      </xdr:txBody>
    </xdr:sp>
    <xdr:clientData/>
  </xdr:oneCellAnchor>
  <xdr:oneCellAnchor>
    <xdr:from>
      <xdr:col>9</xdr:col>
      <xdr:colOff>176006</xdr:colOff>
      <xdr:row>25</xdr:row>
      <xdr:rowOff>2858</xdr:rowOff>
    </xdr:from>
    <xdr:ext cx="1087907" cy="323098"/>
    <xdr:sp macro="" textlink="">
      <xdr:nvSpPr>
        <xdr:cNvPr id="18" name="テキスト ボックス 17">
          <a:extLst>
            <a:ext uri="{FF2B5EF4-FFF2-40B4-BE49-F238E27FC236}">
              <a16:creationId xmlns:a16="http://schemas.microsoft.com/office/drawing/2014/main" id="{CF949671-62C8-AAD7-940E-48DA6ACBCE4B}"/>
            </a:ext>
          </a:extLst>
        </xdr:cNvPr>
        <xdr:cNvSpPr txBox="1"/>
      </xdr:nvSpPr>
      <xdr:spPr>
        <a:xfrm>
          <a:off x="2564400" y="5800726"/>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oneCellAnchor>
    <xdr:from>
      <xdr:col>14</xdr:col>
      <xdr:colOff>149971</xdr:colOff>
      <xdr:row>49</xdr:row>
      <xdr:rowOff>220663</xdr:rowOff>
    </xdr:from>
    <xdr:ext cx="1120911" cy="344689"/>
    <xdr:sp macro="" textlink="">
      <xdr:nvSpPr>
        <xdr:cNvPr id="21" name="テキスト ボックス 20">
          <a:extLst>
            <a:ext uri="{FF2B5EF4-FFF2-40B4-BE49-F238E27FC236}">
              <a16:creationId xmlns:a16="http://schemas.microsoft.com/office/drawing/2014/main" id="{CC2F26B5-72C9-1B2B-A331-97AFE8F5F2E6}"/>
            </a:ext>
          </a:extLst>
        </xdr:cNvPr>
        <xdr:cNvSpPr txBox="1"/>
      </xdr:nvSpPr>
      <xdr:spPr>
        <a:xfrm>
          <a:off x="3924094" y="11456194"/>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twoCellAnchor>
    <xdr:from>
      <xdr:col>10</xdr:col>
      <xdr:colOff>168275</xdr:colOff>
      <xdr:row>19</xdr:row>
      <xdr:rowOff>2858</xdr:rowOff>
    </xdr:from>
    <xdr:to>
      <xdr:col>12</xdr:col>
      <xdr:colOff>227</xdr:colOff>
      <xdr:row>20</xdr:row>
      <xdr:rowOff>193539</xdr:rowOff>
    </xdr:to>
    <xdr:sp macro="" textlink="">
      <xdr:nvSpPr>
        <xdr:cNvPr id="22" name="下矢印 21">
          <a:extLst>
            <a:ext uri="{FF2B5EF4-FFF2-40B4-BE49-F238E27FC236}">
              <a16:creationId xmlns:a16="http://schemas.microsoft.com/office/drawing/2014/main" id="{3F678C89-A7A6-6645-9821-E2989C901E2D}"/>
            </a:ext>
          </a:extLst>
        </xdr:cNvPr>
        <xdr:cNvSpPr/>
      </xdr:nvSpPr>
      <xdr:spPr>
        <a:xfrm>
          <a:off x="2805113" y="4414838"/>
          <a:ext cx="429618"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26</xdr:col>
      <xdr:colOff>76742</xdr:colOff>
      <xdr:row>11</xdr:row>
      <xdr:rowOff>221168</xdr:rowOff>
    </xdr:from>
    <xdr:to>
      <xdr:col>28</xdr:col>
      <xdr:colOff>173455</xdr:colOff>
      <xdr:row>13</xdr:row>
      <xdr:rowOff>206132</xdr:rowOff>
    </xdr:to>
    <xdr:sp macro="" textlink="">
      <xdr:nvSpPr>
        <xdr:cNvPr id="30" name="下矢印 29">
          <a:extLst>
            <a:ext uri="{FF2B5EF4-FFF2-40B4-BE49-F238E27FC236}">
              <a16:creationId xmlns:a16="http://schemas.microsoft.com/office/drawing/2014/main" id="{811099C4-9F33-BAEF-179C-9AEF381BC5D3}"/>
            </a:ext>
          </a:extLst>
        </xdr:cNvPr>
        <xdr:cNvSpPr/>
      </xdr:nvSpPr>
      <xdr:spPr>
        <a:xfrm rot="18062584">
          <a:off x="7313683" y="2543517"/>
          <a:ext cx="416393" cy="602776"/>
        </a:xfrm>
        <a:prstGeom prst="downArrow">
          <a:avLst/>
        </a:prstGeom>
        <a:solidFill>
          <a:sysClr val="window" lastClr="FFFFFF"/>
        </a:solid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276227</xdr:colOff>
      <xdr:row>27</xdr:row>
      <xdr:rowOff>33655</xdr:rowOff>
    </xdr:from>
    <xdr:to>
      <xdr:col>27</xdr:col>
      <xdr:colOff>271777</xdr:colOff>
      <xdr:row>28</xdr:row>
      <xdr:rowOff>219891</xdr:rowOff>
    </xdr:to>
    <xdr:sp macro="" textlink="">
      <xdr:nvSpPr>
        <xdr:cNvPr id="23" name="下矢印 22">
          <a:extLst>
            <a:ext uri="{FF2B5EF4-FFF2-40B4-BE49-F238E27FC236}">
              <a16:creationId xmlns:a16="http://schemas.microsoft.com/office/drawing/2014/main" id="{5F34CFBD-B798-5638-42A3-A53D8F8C8D22}"/>
            </a:ext>
          </a:extLst>
        </xdr:cNvPr>
        <xdr:cNvSpPr/>
      </xdr:nvSpPr>
      <xdr:spPr>
        <a:xfrm rot="16200000">
          <a:off x="5611581" y="4446821"/>
          <a:ext cx="416393" cy="3562352"/>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271783</xdr:colOff>
      <xdr:row>52</xdr:row>
      <xdr:rowOff>0</xdr:rowOff>
    </xdr:from>
    <xdr:to>
      <xdr:col>27</xdr:col>
      <xdr:colOff>272418</xdr:colOff>
      <xdr:row>53</xdr:row>
      <xdr:rowOff>222107</xdr:rowOff>
    </xdr:to>
    <xdr:sp macro="" textlink="">
      <xdr:nvSpPr>
        <xdr:cNvPr id="25" name="下矢印 24">
          <a:extLst>
            <a:ext uri="{FF2B5EF4-FFF2-40B4-BE49-F238E27FC236}">
              <a16:creationId xmlns:a16="http://schemas.microsoft.com/office/drawing/2014/main" id="{DA458D83-0F4F-889F-D0B0-259A50FDBEF1}"/>
            </a:ext>
          </a:extLst>
        </xdr:cNvPr>
        <xdr:cNvSpPr/>
      </xdr:nvSpPr>
      <xdr:spPr>
        <a:xfrm rot="16200000">
          <a:off x="6154506" y="10447572"/>
          <a:ext cx="416393" cy="2495550"/>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371475</xdr:colOff>
      <xdr:row>4</xdr:row>
      <xdr:rowOff>19050</xdr:rowOff>
    </xdr:from>
    <xdr:to>
      <xdr:col>9</xdr:col>
      <xdr:colOff>19050</xdr:colOff>
      <xdr:row>46</xdr:row>
      <xdr:rowOff>0</xdr:rowOff>
    </xdr:to>
    <xdr:graphicFrame macro="">
      <xdr:nvGraphicFramePr>
        <xdr:cNvPr id="2058830" name="Chart 3">
          <a:extLst>
            <a:ext uri="{FF2B5EF4-FFF2-40B4-BE49-F238E27FC236}">
              <a16:creationId xmlns:a16="http://schemas.microsoft.com/office/drawing/2014/main" id="{F080B2A4-A4C6-AA68-5F06-1DBAFC7CD0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276225</xdr:colOff>
      <xdr:row>4</xdr:row>
      <xdr:rowOff>0</xdr:rowOff>
    </xdr:from>
    <xdr:to>
      <xdr:col>18</xdr:col>
      <xdr:colOff>1190625</xdr:colOff>
      <xdr:row>45</xdr:row>
      <xdr:rowOff>304800</xdr:rowOff>
    </xdr:to>
    <xdr:graphicFrame macro="">
      <xdr:nvGraphicFramePr>
        <xdr:cNvPr id="2058831" name="Chart 3">
          <a:extLst>
            <a:ext uri="{FF2B5EF4-FFF2-40B4-BE49-F238E27FC236}">
              <a16:creationId xmlns:a16="http://schemas.microsoft.com/office/drawing/2014/main" id="{4EC49FF5-B421-0D44-2126-E7A85DC17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276225</xdr:colOff>
      <xdr:row>51</xdr:row>
      <xdr:rowOff>0</xdr:rowOff>
    </xdr:from>
    <xdr:to>
      <xdr:col>18</xdr:col>
      <xdr:colOff>1200150</xdr:colOff>
      <xdr:row>92</xdr:row>
      <xdr:rowOff>304800</xdr:rowOff>
    </xdr:to>
    <xdr:graphicFrame macro="">
      <xdr:nvGraphicFramePr>
        <xdr:cNvPr id="2058832" name="Chart 3">
          <a:extLst>
            <a:ext uri="{FF2B5EF4-FFF2-40B4-BE49-F238E27FC236}">
              <a16:creationId xmlns:a16="http://schemas.microsoft.com/office/drawing/2014/main" id="{941BBB4D-A172-309B-E0E0-9B5340DBD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285750</xdr:colOff>
      <xdr:row>51</xdr:row>
      <xdr:rowOff>0</xdr:rowOff>
    </xdr:from>
    <xdr:to>
      <xdr:col>8</xdr:col>
      <xdr:colOff>1219200</xdr:colOff>
      <xdr:row>92</xdr:row>
      <xdr:rowOff>304800</xdr:rowOff>
    </xdr:to>
    <xdr:graphicFrame macro="">
      <xdr:nvGraphicFramePr>
        <xdr:cNvPr id="2058833" name="Chart 3">
          <a:extLst>
            <a:ext uri="{FF2B5EF4-FFF2-40B4-BE49-F238E27FC236}">
              <a16:creationId xmlns:a16="http://schemas.microsoft.com/office/drawing/2014/main" id="{C141C01C-A26A-67BB-C68F-A2E83AE79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276225</xdr:colOff>
      <xdr:row>98</xdr:row>
      <xdr:rowOff>0</xdr:rowOff>
    </xdr:from>
    <xdr:to>
      <xdr:col>18</xdr:col>
      <xdr:colOff>1200150</xdr:colOff>
      <xdr:row>139</xdr:row>
      <xdr:rowOff>304800</xdr:rowOff>
    </xdr:to>
    <xdr:graphicFrame macro="">
      <xdr:nvGraphicFramePr>
        <xdr:cNvPr id="2058834" name="Chart 3">
          <a:extLst>
            <a:ext uri="{FF2B5EF4-FFF2-40B4-BE49-F238E27FC236}">
              <a16:creationId xmlns:a16="http://schemas.microsoft.com/office/drawing/2014/main" id="{E6DF1DA0-DBB5-371F-AEA5-8F3A55EA8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285750</xdr:colOff>
      <xdr:row>98</xdr:row>
      <xdr:rowOff>0</xdr:rowOff>
    </xdr:from>
    <xdr:to>
      <xdr:col>8</xdr:col>
      <xdr:colOff>1219200</xdr:colOff>
      <xdr:row>139</xdr:row>
      <xdr:rowOff>304800</xdr:rowOff>
    </xdr:to>
    <xdr:graphicFrame macro="">
      <xdr:nvGraphicFramePr>
        <xdr:cNvPr id="2058835" name="Chart 3">
          <a:extLst>
            <a:ext uri="{FF2B5EF4-FFF2-40B4-BE49-F238E27FC236}">
              <a16:creationId xmlns:a16="http://schemas.microsoft.com/office/drawing/2014/main" id="{B71A36A7-A862-9581-9301-FF3FA7097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77C2F-6D3D-46A3-AD6F-D3FFFBB2E9F8}">
  <sheetPr codeName="Sheet67">
    <pageSetUpPr fitToPage="1"/>
  </sheetPr>
  <dimension ref="A1:I81"/>
  <sheetViews>
    <sheetView tabSelected="1" view="pageBreakPreview" zoomScaleNormal="100" zoomScaleSheetLayoutView="100" workbookViewId="0">
      <selection sqref="A1:G1"/>
    </sheetView>
  </sheetViews>
  <sheetFormatPr defaultColWidth="8.875" defaultRowHeight="15.75" customHeight="1" x14ac:dyDescent="0.15"/>
  <cols>
    <col min="1" max="2" width="3.625" style="390" customWidth="1"/>
    <col min="3" max="3" width="30.625" style="390" customWidth="1"/>
    <col min="4" max="4" width="60.625" style="390" customWidth="1"/>
    <col min="5" max="6" width="11.125" style="390" customWidth="1"/>
    <col min="7" max="7" width="6.625" style="390" customWidth="1"/>
    <col min="8" max="8" width="10.5" style="390" customWidth="1"/>
    <col min="9" max="16384" width="8.875" style="390"/>
  </cols>
  <sheetData>
    <row r="1" spans="1:9" s="391" customFormat="1" ht="17.25" x14ac:dyDescent="0.15">
      <c r="A1" s="675" t="s">
        <v>1162</v>
      </c>
      <c r="B1" s="675"/>
      <c r="C1" s="675"/>
      <c r="D1" s="675"/>
      <c r="E1" s="675"/>
      <c r="F1" s="675"/>
      <c r="G1" s="675"/>
    </row>
    <row r="2" spans="1:9" s="2" customFormat="1" ht="9.75" customHeight="1" x14ac:dyDescent="0.15"/>
    <row r="3" spans="1:9" s="24" customFormat="1" ht="16.5" customHeight="1" x14ac:dyDescent="0.15">
      <c r="B3" s="77" t="s">
        <v>732</v>
      </c>
      <c r="C3" s="77"/>
    </row>
    <row r="4" spans="1:9" s="24" customFormat="1" ht="16.5" customHeight="1" x14ac:dyDescent="0.15">
      <c r="B4" s="24" t="s">
        <v>538</v>
      </c>
      <c r="C4" s="77"/>
    </row>
    <row r="5" spans="1:9" s="24" customFormat="1" ht="16.5" customHeight="1" x14ac:dyDescent="0.15">
      <c r="C5" s="24" t="s">
        <v>1145</v>
      </c>
    </row>
    <row r="6" spans="1:9" s="24" customFormat="1" ht="16.5" customHeight="1" x14ac:dyDescent="0.15">
      <c r="C6" s="81" t="s">
        <v>1163</v>
      </c>
    </row>
    <row r="7" spans="1:9" s="24" customFormat="1" ht="16.5" customHeight="1" x14ac:dyDescent="0.15">
      <c r="C7" s="2" t="s">
        <v>733</v>
      </c>
    </row>
    <row r="8" spans="1:9" s="24" customFormat="1" ht="16.5" customHeight="1" x14ac:dyDescent="0.15">
      <c r="C8" s="24" t="s">
        <v>734</v>
      </c>
      <c r="I8" s="143"/>
    </row>
    <row r="9" spans="1:9" s="24" customFormat="1" ht="16.5" customHeight="1" x14ac:dyDescent="0.15">
      <c r="C9" s="24" t="s">
        <v>735</v>
      </c>
    </row>
    <row r="10" spans="1:9" s="24" customFormat="1" ht="16.5" customHeight="1" x14ac:dyDescent="0.15">
      <c r="C10" s="2" t="s">
        <v>736</v>
      </c>
    </row>
    <row r="11" spans="1:9" s="24" customFormat="1" ht="14.25" x14ac:dyDescent="0.15">
      <c r="C11" s="340" t="s">
        <v>767</v>
      </c>
    </row>
    <row r="12" spans="1:9" s="24" customFormat="1" ht="9.75" customHeight="1" x14ac:dyDescent="0.15">
      <c r="C12" s="2"/>
    </row>
    <row r="13" spans="1:9" s="24" customFormat="1" ht="16.5" customHeight="1" x14ac:dyDescent="0.15">
      <c r="B13" s="24" t="s">
        <v>737</v>
      </c>
    </row>
    <row r="14" spans="1:9" s="24" customFormat="1" ht="16.5" customHeight="1" x14ac:dyDescent="0.15">
      <c r="C14" s="24" t="s">
        <v>583</v>
      </c>
    </row>
    <row r="15" spans="1:9" s="24" customFormat="1" ht="16.5" customHeight="1" x14ac:dyDescent="0.15">
      <c r="C15" s="24" t="s">
        <v>810</v>
      </c>
    </row>
    <row r="16" spans="1:9" s="24" customFormat="1" ht="16.5" customHeight="1" x14ac:dyDescent="0.15">
      <c r="C16" s="24" t="s">
        <v>507</v>
      </c>
    </row>
    <row r="17" spans="2:5" s="24" customFormat="1" ht="16.5" customHeight="1" x14ac:dyDescent="0.15">
      <c r="C17" s="24" t="s">
        <v>506</v>
      </c>
    </row>
    <row r="18" spans="2:5" s="24" customFormat="1" ht="16.5" customHeight="1" x14ac:dyDescent="0.15">
      <c r="C18" s="24" t="s">
        <v>508</v>
      </c>
    </row>
    <row r="19" spans="2:5" s="24" customFormat="1" ht="16.5" customHeight="1" x14ac:dyDescent="0.15">
      <c r="C19" s="24" t="s">
        <v>543</v>
      </c>
    </row>
    <row r="20" spans="2:5" s="24" customFormat="1" ht="16.5" customHeight="1" x14ac:dyDescent="0.15">
      <c r="C20" s="24" t="s">
        <v>531</v>
      </c>
    </row>
    <row r="21" spans="2:5" s="24" customFormat="1" ht="16.5" customHeight="1" x14ac:dyDescent="0.15">
      <c r="C21" s="24" t="s">
        <v>544</v>
      </c>
    </row>
    <row r="22" spans="2:5" s="24" customFormat="1" ht="9.75" customHeight="1" x14ac:dyDescent="0.15"/>
    <row r="23" spans="2:5" s="24" customFormat="1" ht="16.5" customHeight="1" x14ac:dyDescent="0.15">
      <c r="B23" s="77" t="s">
        <v>738</v>
      </c>
      <c r="C23" s="77"/>
    </row>
    <row r="24" spans="2:5" s="24" customFormat="1" ht="16.5" customHeight="1" x14ac:dyDescent="0.15">
      <c r="C24" s="69" t="s">
        <v>463</v>
      </c>
      <c r="D24" s="69" t="s">
        <v>464</v>
      </c>
      <c r="E24" s="65"/>
    </row>
    <row r="25" spans="2:5" s="24" customFormat="1" ht="16.5" customHeight="1" x14ac:dyDescent="0.15">
      <c r="C25" s="78" t="s">
        <v>517</v>
      </c>
      <c r="D25" s="78" t="s">
        <v>809</v>
      </c>
      <c r="E25" s="2"/>
    </row>
    <row r="26" spans="2:5" s="24" customFormat="1" ht="16.5" customHeight="1" x14ac:dyDescent="0.15">
      <c r="C26" s="79" t="s">
        <v>518</v>
      </c>
      <c r="D26" s="79" t="s">
        <v>535</v>
      </c>
    </row>
    <row r="27" spans="2:5" s="24" customFormat="1" ht="16.5" customHeight="1" x14ac:dyDescent="0.15">
      <c r="C27" s="79" t="s">
        <v>534</v>
      </c>
      <c r="D27" s="79" t="s">
        <v>537</v>
      </c>
      <c r="E27" s="2"/>
    </row>
    <row r="28" spans="2:5" s="24" customFormat="1" ht="16.5" customHeight="1" x14ac:dyDescent="0.15">
      <c r="C28" s="79" t="s">
        <v>519</v>
      </c>
      <c r="D28" s="79" t="s">
        <v>536</v>
      </c>
      <c r="E28" s="2"/>
    </row>
    <row r="29" spans="2:5" s="24" customFormat="1" ht="16.5" customHeight="1" x14ac:dyDescent="0.15">
      <c r="C29" s="79" t="s">
        <v>521</v>
      </c>
      <c r="D29" s="79" t="s">
        <v>522</v>
      </c>
      <c r="E29" s="2"/>
    </row>
    <row r="30" spans="2:5" s="24" customFormat="1" ht="16.5" customHeight="1" x14ac:dyDescent="0.15">
      <c r="C30" s="79" t="s">
        <v>523</v>
      </c>
      <c r="D30" s="79" t="s">
        <v>524</v>
      </c>
      <c r="E30" s="2"/>
    </row>
    <row r="31" spans="2:5" s="24" customFormat="1" ht="16.5" customHeight="1" x14ac:dyDescent="0.15">
      <c r="C31" s="79" t="s">
        <v>525</v>
      </c>
      <c r="D31" s="79" t="s">
        <v>526</v>
      </c>
      <c r="E31" s="2"/>
    </row>
    <row r="32" spans="2:5" s="24" customFormat="1" ht="16.5" customHeight="1" x14ac:dyDescent="0.15">
      <c r="C32" s="79" t="s">
        <v>581</v>
      </c>
      <c r="D32" s="79" t="s">
        <v>582</v>
      </c>
      <c r="E32" s="2"/>
    </row>
    <row r="33" spans="2:5" s="24" customFormat="1" ht="16.5" customHeight="1" x14ac:dyDescent="0.15">
      <c r="C33" s="79" t="s">
        <v>529</v>
      </c>
      <c r="D33" s="529" t="s">
        <v>1164</v>
      </c>
      <c r="E33" s="2"/>
    </row>
    <row r="34" spans="2:5" s="24" customFormat="1" ht="16.5" customHeight="1" x14ac:dyDescent="0.15">
      <c r="C34" s="79" t="s">
        <v>527</v>
      </c>
      <c r="D34" s="529" t="s">
        <v>1164</v>
      </c>
      <c r="E34" s="2"/>
    </row>
    <row r="35" spans="2:5" s="24" customFormat="1" ht="16.5" customHeight="1" x14ac:dyDescent="0.15">
      <c r="C35" s="79" t="s">
        <v>528</v>
      </c>
      <c r="D35" s="529" t="s">
        <v>1164</v>
      </c>
      <c r="E35" s="2"/>
    </row>
    <row r="36" spans="2:5" s="24" customFormat="1" ht="16.5" customHeight="1" x14ac:dyDescent="0.15">
      <c r="C36" s="146" t="s">
        <v>620</v>
      </c>
      <c r="D36" s="530" t="s">
        <v>1164</v>
      </c>
      <c r="E36" s="2"/>
    </row>
    <row r="37" spans="2:5" s="24" customFormat="1" ht="16.5" customHeight="1" x14ac:dyDescent="0.15">
      <c r="C37" s="80" t="s">
        <v>621</v>
      </c>
      <c r="D37" s="531" t="s">
        <v>1164</v>
      </c>
      <c r="E37" s="2"/>
    </row>
    <row r="38" spans="2:5" ht="9.75" customHeight="1" x14ac:dyDescent="0.15"/>
    <row r="39" spans="2:5" s="24" customFormat="1" ht="16.5" customHeight="1" x14ac:dyDescent="0.15">
      <c r="B39" s="77" t="s">
        <v>739</v>
      </c>
    </row>
    <row r="40" spans="2:5" s="24" customFormat="1" ht="16.5" customHeight="1" x14ac:dyDescent="0.15">
      <c r="B40" s="81" t="s">
        <v>545</v>
      </c>
    </row>
    <row r="41" spans="2:5" s="24" customFormat="1" ht="16.5" customHeight="1" x14ac:dyDescent="0.15">
      <c r="C41" s="24" t="s">
        <v>743</v>
      </c>
    </row>
    <row r="42" spans="2:5" s="24" customFormat="1" ht="16.5" customHeight="1" x14ac:dyDescent="0.15">
      <c r="C42" s="24" t="s">
        <v>744</v>
      </c>
    </row>
    <row r="43" spans="2:5" s="24" customFormat="1" ht="16.5" customHeight="1" x14ac:dyDescent="0.15">
      <c r="C43" s="24" t="s">
        <v>745</v>
      </c>
    </row>
    <row r="44" spans="2:5" s="24" customFormat="1" ht="16.5" customHeight="1" x14ac:dyDescent="0.15">
      <c r="C44" s="24" t="s">
        <v>746</v>
      </c>
    </row>
    <row r="45" spans="2:5" s="24" customFormat="1" ht="16.5" customHeight="1" x14ac:dyDescent="0.15">
      <c r="C45" s="24" t="s">
        <v>747</v>
      </c>
    </row>
    <row r="46" spans="2:5" s="24" customFormat="1" ht="16.5" customHeight="1" x14ac:dyDescent="0.15">
      <c r="C46" s="24" t="s">
        <v>748</v>
      </c>
    </row>
    <row r="47" spans="2:5" s="24" customFormat="1" ht="16.5" customHeight="1" x14ac:dyDescent="0.15">
      <c r="C47" s="24" t="s">
        <v>749</v>
      </c>
    </row>
    <row r="48" spans="2:5" s="24" customFormat="1" ht="16.5" customHeight="1" x14ac:dyDescent="0.15">
      <c r="C48" s="24" t="s">
        <v>750</v>
      </c>
    </row>
    <row r="49" spans="2:3" s="24" customFormat="1" ht="16.5" customHeight="1" x14ac:dyDescent="0.15">
      <c r="C49" s="24" t="s">
        <v>751</v>
      </c>
    </row>
    <row r="50" spans="2:3" s="24" customFormat="1" ht="16.5" customHeight="1" x14ac:dyDescent="0.15">
      <c r="C50" s="151" t="s">
        <v>1165</v>
      </c>
    </row>
    <row r="51" spans="2:3" s="24" customFormat="1" ht="16.5" customHeight="1" x14ac:dyDescent="0.15">
      <c r="C51" s="77" t="s">
        <v>752</v>
      </c>
    </row>
    <row r="52" spans="2:3" s="24" customFormat="1" ht="16.5" customHeight="1" x14ac:dyDescent="0.15">
      <c r="C52" s="24" t="s">
        <v>753</v>
      </c>
    </row>
    <row r="53" spans="2:3" s="24" customFormat="1" ht="16.5" customHeight="1" x14ac:dyDescent="0.15">
      <c r="C53" s="24" t="s">
        <v>754</v>
      </c>
    </row>
    <row r="54" spans="2:3" s="24" customFormat="1" ht="16.5" customHeight="1" x14ac:dyDescent="0.15">
      <c r="C54" s="24" t="s">
        <v>755</v>
      </c>
    </row>
    <row r="55" spans="2:3" s="24" customFormat="1" ht="9.75" customHeight="1" x14ac:dyDescent="0.15"/>
    <row r="56" spans="2:3" s="24" customFormat="1" ht="16.5" customHeight="1" x14ac:dyDescent="0.15">
      <c r="B56" s="77" t="s">
        <v>740</v>
      </c>
    </row>
    <row r="57" spans="2:3" s="24" customFormat="1" ht="16.5" customHeight="1" x14ac:dyDescent="0.15">
      <c r="C57" s="24" t="s">
        <v>757</v>
      </c>
    </row>
    <row r="58" spans="2:3" s="24" customFormat="1" ht="16.5" customHeight="1" x14ac:dyDescent="0.15">
      <c r="C58" s="24" t="s">
        <v>758</v>
      </c>
    </row>
    <row r="59" spans="2:3" s="24" customFormat="1" ht="16.5" customHeight="1" x14ac:dyDescent="0.15">
      <c r="C59" s="24" t="s">
        <v>759</v>
      </c>
    </row>
    <row r="60" spans="2:3" s="24" customFormat="1" ht="16.5" customHeight="1" x14ac:dyDescent="0.15">
      <c r="C60" s="24" t="s">
        <v>760</v>
      </c>
    </row>
    <row r="61" spans="2:3" s="24" customFormat="1" ht="16.5" customHeight="1" x14ac:dyDescent="0.15">
      <c r="C61" s="24" t="s">
        <v>761</v>
      </c>
    </row>
    <row r="62" spans="2:3" s="24" customFormat="1" ht="16.5" customHeight="1" x14ac:dyDescent="0.15">
      <c r="C62" s="24" t="s">
        <v>762</v>
      </c>
    </row>
    <row r="63" spans="2:3" s="24" customFormat="1" ht="16.5" customHeight="1" x14ac:dyDescent="0.15">
      <c r="C63" s="24" t="s">
        <v>763</v>
      </c>
    </row>
    <row r="64" spans="2:3" s="24" customFormat="1" ht="16.5" customHeight="1" x14ac:dyDescent="0.15">
      <c r="C64" s="24" t="s">
        <v>764</v>
      </c>
    </row>
    <row r="65" spans="1:8" s="24" customFormat="1" ht="16.5" customHeight="1" x14ac:dyDescent="0.15">
      <c r="C65" s="24" t="s">
        <v>765</v>
      </c>
      <c r="H65" s="25"/>
    </row>
    <row r="66" spans="1:8" s="24" customFormat="1" ht="16.5" customHeight="1" x14ac:dyDescent="0.15">
      <c r="C66" s="24" t="s">
        <v>766</v>
      </c>
      <c r="H66" s="25"/>
    </row>
    <row r="67" spans="1:8" s="24" customFormat="1" ht="16.5" customHeight="1" x14ac:dyDescent="0.15">
      <c r="C67" s="24" t="s">
        <v>813</v>
      </c>
      <c r="H67" s="25"/>
    </row>
    <row r="68" spans="1:8" s="24" customFormat="1" ht="16.5" customHeight="1" x14ac:dyDescent="0.15">
      <c r="C68" s="24" t="s">
        <v>814</v>
      </c>
      <c r="H68" s="25"/>
    </row>
    <row r="69" spans="1:8" s="24" customFormat="1" ht="9.75" customHeight="1" x14ac:dyDescent="0.15"/>
    <row r="70" spans="1:8" s="24" customFormat="1" ht="16.5" customHeight="1" x14ac:dyDescent="0.15">
      <c r="B70" s="77" t="s">
        <v>741</v>
      </c>
      <c r="C70" s="77"/>
    </row>
    <row r="71" spans="1:8" s="24" customFormat="1" ht="16.5" customHeight="1" x14ac:dyDescent="0.15">
      <c r="A71" s="50"/>
      <c r="C71" s="50" t="s">
        <v>756</v>
      </c>
    </row>
    <row r="72" spans="1:8" s="24" customFormat="1" ht="16.5" customHeight="1" x14ac:dyDescent="0.15">
      <c r="A72" s="50"/>
      <c r="C72" s="50" t="s">
        <v>805</v>
      </c>
    </row>
    <row r="73" spans="1:8" s="24" customFormat="1" ht="16.5" customHeight="1" x14ac:dyDescent="0.15">
      <c r="A73" s="50"/>
      <c r="C73" s="50" t="s">
        <v>806</v>
      </c>
    </row>
    <row r="74" spans="1:8" s="24" customFormat="1" ht="16.5" customHeight="1" x14ac:dyDescent="0.15">
      <c r="A74" s="50"/>
      <c r="C74" s="50" t="s">
        <v>807</v>
      </c>
    </row>
    <row r="75" spans="1:8" s="24" customFormat="1" ht="16.5" customHeight="1" x14ac:dyDescent="0.15">
      <c r="A75" s="50"/>
      <c r="C75" s="50" t="s">
        <v>808</v>
      </c>
    </row>
    <row r="76" spans="1:8" s="24" customFormat="1" ht="9.75" customHeight="1" x14ac:dyDescent="0.15"/>
    <row r="77" spans="1:8" s="24" customFormat="1" ht="16.5" customHeight="1" x14ac:dyDescent="0.15">
      <c r="B77" s="77" t="s">
        <v>742</v>
      </c>
    </row>
    <row r="78" spans="1:8" s="24" customFormat="1" ht="16.5" customHeight="1" x14ac:dyDescent="0.15">
      <c r="C78" s="81" t="s">
        <v>1169</v>
      </c>
    </row>
    <row r="79" spans="1:8" s="24" customFormat="1" ht="16.5" customHeight="1" x14ac:dyDescent="0.15">
      <c r="C79" s="81" t="s">
        <v>1168</v>
      </c>
    </row>
    <row r="80" spans="1:8" s="24" customFormat="1" ht="16.5" customHeight="1" x14ac:dyDescent="0.15">
      <c r="C80" s="81" t="s">
        <v>1167</v>
      </c>
    </row>
    <row r="81" spans="3:3" s="24" customFormat="1" ht="16.5" customHeight="1" x14ac:dyDescent="0.15">
      <c r="C81" s="81" t="s">
        <v>1166</v>
      </c>
    </row>
  </sheetData>
  <mergeCells count="1">
    <mergeCell ref="A1:G1"/>
  </mergeCells>
  <phoneticPr fontId="3"/>
  <printOptions horizontalCentered="1"/>
  <pageMargins left="0.78740157480314965" right="0.59055118110236227" top="0.59055118110236227" bottom="0.39370078740157483" header="0.51181102362204722" footer="0.51181102362204722"/>
  <pageSetup paperSize="9" scale="6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B7F87-3BCD-4E7B-AA09-A9F4599D0D91}">
  <sheetPr codeName="Sheet6">
    <tabColor theme="9" tint="0.59999389629810485"/>
  </sheetPr>
  <dimension ref="A1:AE29"/>
  <sheetViews>
    <sheetView view="pageBreakPreview" zoomScaleNormal="100" zoomScaleSheetLayoutView="100" workbookViewId="0">
      <pane xSplit="4" ySplit="6" topLeftCell="E7" activePane="bottomRight" state="frozen"/>
      <selection sqref="A1:M1"/>
      <selection pane="topRight" sqref="A1:M1"/>
      <selection pane="bottomLeft" sqref="A1:M1"/>
      <selection pane="bottomRight" activeCell="E7" sqref="E7"/>
    </sheetView>
  </sheetViews>
  <sheetFormatPr defaultRowHeight="10.5" x14ac:dyDescent="0.15"/>
  <cols>
    <col min="1" max="2" width="2.625" style="18" customWidth="1"/>
    <col min="3" max="3" width="3" style="18" bestFit="1" customWidth="1"/>
    <col min="4" max="4" width="24.375" style="18" bestFit="1" customWidth="1"/>
    <col min="5" max="17" width="10.625" style="18" customWidth="1"/>
    <col min="18" max="31" width="10.625" style="9" customWidth="1"/>
    <col min="32" max="16384" width="9" style="18"/>
  </cols>
  <sheetData>
    <row r="1" spans="1:31" ht="12" customHeight="1" x14ac:dyDescent="0.15">
      <c r="E1" s="316"/>
      <c r="F1" s="317"/>
      <c r="G1" s="317"/>
      <c r="H1" s="317"/>
      <c r="I1" s="317"/>
      <c r="J1" s="317"/>
      <c r="K1" s="317"/>
      <c r="L1" s="317"/>
      <c r="M1" s="316"/>
      <c r="N1" s="316"/>
      <c r="O1" s="316"/>
      <c r="P1" s="316"/>
      <c r="Q1" s="317"/>
      <c r="R1" s="317"/>
      <c r="S1" s="317"/>
      <c r="T1" s="317"/>
      <c r="U1" s="317"/>
      <c r="V1" s="317"/>
      <c r="W1" s="317"/>
      <c r="X1" s="317"/>
      <c r="Y1" s="317"/>
      <c r="Z1" s="317"/>
      <c r="AA1" s="317"/>
      <c r="AB1" s="317"/>
      <c r="AC1" s="317"/>
      <c r="AD1" s="317"/>
      <c r="AE1" s="317"/>
    </row>
    <row r="2" spans="1:31" ht="17.25" x14ac:dyDescent="0.15">
      <c r="A2" s="316"/>
      <c r="B2" s="318" t="s">
        <v>794</v>
      </c>
      <c r="E2" s="19"/>
      <c r="F2" s="19"/>
      <c r="G2" s="19"/>
      <c r="H2" s="19"/>
      <c r="I2" s="19"/>
      <c r="J2" s="19"/>
      <c r="K2" s="19"/>
      <c r="L2" s="19"/>
      <c r="M2" s="19"/>
      <c r="N2" s="19"/>
      <c r="O2" s="19"/>
      <c r="P2" s="19"/>
      <c r="Q2" s="19"/>
      <c r="R2" s="19"/>
      <c r="S2" s="19"/>
      <c r="T2" s="19"/>
      <c r="U2" s="19"/>
      <c r="V2" s="19"/>
      <c r="W2" s="19"/>
      <c r="X2" s="18"/>
      <c r="Y2" s="18"/>
      <c r="Z2" s="18"/>
      <c r="AA2" s="18"/>
      <c r="AB2" s="18"/>
      <c r="AC2" s="18"/>
      <c r="AD2" s="18"/>
      <c r="AE2" s="18"/>
    </row>
    <row r="3" spans="1:31" ht="13.5" customHeight="1" x14ac:dyDescent="0.15">
      <c r="A3" s="316"/>
      <c r="E3" s="19"/>
      <c r="F3" s="19"/>
      <c r="G3" s="19"/>
      <c r="H3" s="19"/>
      <c r="I3" s="19"/>
      <c r="J3" s="19"/>
      <c r="K3" s="19"/>
      <c r="L3" s="19"/>
      <c r="M3" s="19"/>
      <c r="N3" s="19"/>
      <c r="O3" s="19"/>
      <c r="P3" s="19"/>
      <c r="Q3" s="89"/>
      <c r="R3" s="89" t="str">
        <f>"（単位："&amp;入力!$D$8&amp;"）"</f>
        <v>（単位：百万円）</v>
      </c>
      <c r="S3" s="19"/>
      <c r="T3" s="19"/>
      <c r="U3" s="19"/>
      <c r="V3" s="19"/>
      <c r="W3" s="19"/>
      <c r="X3" s="18"/>
      <c r="Y3" s="18"/>
      <c r="Z3" s="18"/>
      <c r="AA3" s="18"/>
      <c r="AB3" s="89" t="str">
        <f>"（単位："&amp;入力!$D$8&amp;"）"</f>
        <v>（単位：百万円）</v>
      </c>
      <c r="AC3" s="18"/>
      <c r="AD3" s="18"/>
      <c r="AE3" s="89" t="str">
        <f>"（単位："&amp;入力!$D$8&amp;"）"</f>
        <v>（単位：百万円）</v>
      </c>
    </row>
    <row r="4" spans="1:31" ht="6" customHeight="1" x14ac:dyDescent="0.15">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20"/>
    </row>
    <row r="5" spans="1:31" x14ac:dyDescent="0.15">
      <c r="C5" s="789" t="s">
        <v>793</v>
      </c>
      <c r="D5" s="790"/>
      <c r="E5" s="406" t="s">
        <v>446</v>
      </c>
      <c r="F5" s="15" t="s">
        <v>447</v>
      </c>
      <c r="G5" s="15" t="s">
        <v>448</v>
      </c>
      <c r="H5" s="15" t="s">
        <v>449</v>
      </c>
      <c r="I5" s="15" t="s">
        <v>450</v>
      </c>
      <c r="J5" s="15" t="s">
        <v>451</v>
      </c>
      <c r="K5" s="15" t="s">
        <v>780</v>
      </c>
      <c r="L5" s="15" t="s">
        <v>781</v>
      </c>
      <c r="M5" s="15" t="s">
        <v>452</v>
      </c>
      <c r="N5" s="15" t="s">
        <v>453</v>
      </c>
      <c r="O5" s="15" t="s">
        <v>454</v>
      </c>
      <c r="P5" s="15" t="s">
        <v>782</v>
      </c>
      <c r="Q5" s="15" t="s">
        <v>783</v>
      </c>
      <c r="R5" s="15" t="s">
        <v>625</v>
      </c>
      <c r="S5" s="17" t="s">
        <v>626</v>
      </c>
      <c r="T5" s="16" t="s">
        <v>634</v>
      </c>
      <c r="U5" s="16" t="s">
        <v>635</v>
      </c>
      <c r="V5" s="16" t="s">
        <v>636</v>
      </c>
      <c r="W5" s="16" t="s">
        <v>637</v>
      </c>
      <c r="X5" s="15" t="s">
        <v>638</v>
      </c>
      <c r="Y5" s="15" t="s">
        <v>639</v>
      </c>
      <c r="Z5" s="15" t="s">
        <v>640</v>
      </c>
      <c r="AA5" s="15" t="s">
        <v>641</v>
      </c>
      <c r="AB5" s="15" t="s">
        <v>642</v>
      </c>
      <c r="AC5" s="15" t="s">
        <v>643</v>
      </c>
      <c r="AD5" s="15" t="s">
        <v>644</v>
      </c>
      <c r="AE5" s="14" t="s">
        <v>633</v>
      </c>
    </row>
    <row r="6" spans="1:31" ht="21" x14ac:dyDescent="0.15">
      <c r="C6" s="791"/>
      <c r="D6" s="792"/>
      <c r="E6" s="407" t="s">
        <v>1147</v>
      </c>
      <c r="F6" s="11" t="s">
        <v>455</v>
      </c>
      <c r="G6" s="11" t="s">
        <v>784</v>
      </c>
      <c r="H6" s="11" t="s">
        <v>348</v>
      </c>
      <c r="I6" s="11" t="s">
        <v>785</v>
      </c>
      <c r="J6" s="11" t="s">
        <v>371</v>
      </c>
      <c r="K6" s="11" t="s">
        <v>375</v>
      </c>
      <c r="L6" s="11" t="s">
        <v>382</v>
      </c>
      <c r="M6" s="11" t="s">
        <v>623</v>
      </c>
      <c r="N6" s="11" t="s">
        <v>624</v>
      </c>
      <c r="O6" s="11" t="s">
        <v>411</v>
      </c>
      <c r="P6" s="11" t="s">
        <v>786</v>
      </c>
      <c r="Q6" s="11" t="s">
        <v>462</v>
      </c>
      <c r="R6" s="11" t="s">
        <v>472</v>
      </c>
      <c r="S6" s="13" t="s">
        <v>645</v>
      </c>
      <c r="T6" s="12" t="s">
        <v>497</v>
      </c>
      <c r="U6" s="12" t="s">
        <v>646</v>
      </c>
      <c r="V6" s="12" t="s">
        <v>787</v>
      </c>
      <c r="W6" s="12" t="s">
        <v>496</v>
      </c>
      <c r="X6" s="11" t="s">
        <v>788</v>
      </c>
      <c r="Y6" s="11" t="s">
        <v>789</v>
      </c>
      <c r="Z6" s="11" t="s">
        <v>790</v>
      </c>
      <c r="AA6" s="11" t="s">
        <v>465</v>
      </c>
      <c r="AB6" s="11" t="s">
        <v>466</v>
      </c>
      <c r="AC6" s="11" t="s">
        <v>791</v>
      </c>
      <c r="AD6" s="11" t="s">
        <v>792</v>
      </c>
      <c r="AE6" s="10" t="s">
        <v>648</v>
      </c>
    </row>
    <row r="7" spans="1:31" ht="13.5" customHeight="1" x14ac:dyDescent="0.15">
      <c r="C7" s="408" t="s">
        <v>446</v>
      </c>
      <c r="D7" s="409" t="s">
        <v>1147</v>
      </c>
      <c r="E7" s="491">
        <v>4839</v>
      </c>
      <c r="F7" s="492">
        <v>0</v>
      </c>
      <c r="G7" s="492">
        <v>49636</v>
      </c>
      <c r="H7" s="492">
        <v>851</v>
      </c>
      <c r="I7" s="492">
        <v>0</v>
      </c>
      <c r="J7" s="492">
        <v>102</v>
      </c>
      <c r="K7" s="492">
        <v>0</v>
      </c>
      <c r="L7" s="492">
        <v>3</v>
      </c>
      <c r="M7" s="492">
        <v>11</v>
      </c>
      <c r="N7" s="492">
        <v>0</v>
      </c>
      <c r="O7" s="492">
        <v>14</v>
      </c>
      <c r="P7" s="492">
        <v>10238</v>
      </c>
      <c r="Q7" s="492">
        <v>0</v>
      </c>
      <c r="R7" s="492">
        <v>65694</v>
      </c>
      <c r="S7" s="492">
        <v>8</v>
      </c>
      <c r="T7" s="492">
        <v>37295</v>
      </c>
      <c r="U7" s="492">
        <v>0</v>
      </c>
      <c r="V7" s="492">
        <v>2673</v>
      </c>
      <c r="W7" s="492">
        <v>1524</v>
      </c>
      <c r="X7" s="492">
        <v>41500</v>
      </c>
      <c r="Y7" s="492">
        <v>107194</v>
      </c>
      <c r="Z7" s="492">
        <v>41182</v>
      </c>
      <c r="AA7" s="492">
        <v>82682</v>
      </c>
      <c r="AB7" s="492">
        <v>148376</v>
      </c>
      <c r="AC7" s="492">
        <v>-68801</v>
      </c>
      <c r="AD7" s="492">
        <v>13881</v>
      </c>
      <c r="AE7" s="493">
        <v>79575</v>
      </c>
    </row>
    <row r="8" spans="1:31" ht="13.5" customHeight="1" x14ac:dyDescent="0.15">
      <c r="C8" s="410" t="s">
        <v>447</v>
      </c>
      <c r="D8" s="411" t="s">
        <v>455</v>
      </c>
      <c r="E8" s="494">
        <v>2</v>
      </c>
      <c r="F8" s="495">
        <v>0</v>
      </c>
      <c r="G8" s="495">
        <v>2666</v>
      </c>
      <c r="H8" s="495">
        <v>1506</v>
      </c>
      <c r="I8" s="495">
        <v>28208</v>
      </c>
      <c r="J8" s="495">
        <v>1</v>
      </c>
      <c r="K8" s="495">
        <v>0</v>
      </c>
      <c r="L8" s="495">
        <v>0</v>
      </c>
      <c r="M8" s="495">
        <v>0</v>
      </c>
      <c r="N8" s="495">
        <v>0</v>
      </c>
      <c r="O8" s="495">
        <v>4</v>
      </c>
      <c r="P8" s="495">
        <v>21</v>
      </c>
      <c r="Q8" s="495">
        <v>5</v>
      </c>
      <c r="R8" s="495">
        <v>32413</v>
      </c>
      <c r="S8" s="495">
        <v>-1</v>
      </c>
      <c r="T8" s="495">
        <v>1</v>
      </c>
      <c r="U8" s="495">
        <v>0</v>
      </c>
      <c r="V8" s="495">
        <v>0</v>
      </c>
      <c r="W8" s="495">
        <v>583</v>
      </c>
      <c r="X8" s="495">
        <v>583</v>
      </c>
      <c r="Y8" s="495">
        <v>32996</v>
      </c>
      <c r="Z8" s="495">
        <v>45</v>
      </c>
      <c r="AA8" s="495">
        <v>628</v>
      </c>
      <c r="AB8" s="495">
        <v>33041</v>
      </c>
      <c r="AC8" s="495">
        <v>-31222</v>
      </c>
      <c r="AD8" s="495">
        <v>-30594</v>
      </c>
      <c r="AE8" s="496">
        <v>1819</v>
      </c>
    </row>
    <row r="9" spans="1:31" ht="13.5" customHeight="1" x14ac:dyDescent="0.15">
      <c r="C9" s="410" t="s">
        <v>448</v>
      </c>
      <c r="D9" s="411" t="s">
        <v>784</v>
      </c>
      <c r="E9" s="494">
        <v>15195</v>
      </c>
      <c r="F9" s="495">
        <v>93</v>
      </c>
      <c r="G9" s="495">
        <v>933438</v>
      </c>
      <c r="H9" s="495">
        <v>192138</v>
      </c>
      <c r="I9" s="495">
        <v>12420</v>
      </c>
      <c r="J9" s="495">
        <v>25424</v>
      </c>
      <c r="K9" s="495">
        <v>5822</v>
      </c>
      <c r="L9" s="495">
        <v>1278</v>
      </c>
      <c r="M9" s="495">
        <v>51120</v>
      </c>
      <c r="N9" s="495">
        <v>10527</v>
      </c>
      <c r="O9" s="495">
        <v>22308</v>
      </c>
      <c r="P9" s="495">
        <v>298543</v>
      </c>
      <c r="Q9" s="495">
        <v>1288</v>
      </c>
      <c r="R9" s="495">
        <v>1569594</v>
      </c>
      <c r="S9" s="495">
        <v>181</v>
      </c>
      <c r="T9" s="495">
        <v>639103</v>
      </c>
      <c r="U9" s="495">
        <v>69</v>
      </c>
      <c r="V9" s="495">
        <v>354144</v>
      </c>
      <c r="W9" s="495">
        <v>-15316</v>
      </c>
      <c r="X9" s="495">
        <v>978181</v>
      </c>
      <c r="Y9" s="495">
        <v>2547775</v>
      </c>
      <c r="Z9" s="495">
        <v>1808650</v>
      </c>
      <c r="AA9" s="495">
        <v>2786831</v>
      </c>
      <c r="AB9" s="495">
        <v>4356425</v>
      </c>
      <c r="AC9" s="495">
        <v>-2146647</v>
      </c>
      <c r="AD9" s="495">
        <v>640184</v>
      </c>
      <c r="AE9" s="496">
        <v>2209778</v>
      </c>
    </row>
    <row r="10" spans="1:31" ht="13.5" customHeight="1" x14ac:dyDescent="0.15">
      <c r="C10" s="410" t="s">
        <v>449</v>
      </c>
      <c r="D10" s="411" t="s">
        <v>348</v>
      </c>
      <c r="E10" s="494">
        <v>185</v>
      </c>
      <c r="F10" s="495">
        <v>6</v>
      </c>
      <c r="G10" s="495">
        <v>6238</v>
      </c>
      <c r="H10" s="495">
        <v>616</v>
      </c>
      <c r="I10" s="495">
        <v>6007</v>
      </c>
      <c r="J10" s="495">
        <v>2716</v>
      </c>
      <c r="K10" s="495">
        <v>791</v>
      </c>
      <c r="L10" s="495">
        <v>8755</v>
      </c>
      <c r="M10" s="495">
        <v>3889</v>
      </c>
      <c r="N10" s="495">
        <v>1758</v>
      </c>
      <c r="O10" s="495">
        <v>3122</v>
      </c>
      <c r="P10" s="495">
        <v>7860</v>
      </c>
      <c r="Q10" s="495">
        <v>609</v>
      </c>
      <c r="R10" s="495">
        <v>42552</v>
      </c>
      <c r="S10" s="495">
        <v>0</v>
      </c>
      <c r="T10" s="495">
        <v>0</v>
      </c>
      <c r="U10" s="495">
        <v>0</v>
      </c>
      <c r="V10" s="495">
        <v>647732</v>
      </c>
      <c r="W10" s="495">
        <v>0</v>
      </c>
      <c r="X10" s="495">
        <v>647732</v>
      </c>
      <c r="Y10" s="495">
        <v>690284</v>
      </c>
      <c r="Z10" s="495">
        <v>46635</v>
      </c>
      <c r="AA10" s="495">
        <v>694367</v>
      </c>
      <c r="AB10" s="495">
        <v>736919</v>
      </c>
      <c r="AC10" s="495">
        <v>0</v>
      </c>
      <c r="AD10" s="495">
        <v>694367</v>
      </c>
      <c r="AE10" s="496">
        <v>736919</v>
      </c>
    </row>
    <row r="11" spans="1:31" ht="13.5" customHeight="1" x14ac:dyDescent="0.15">
      <c r="C11" s="410" t="s">
        <v>450</v>
      </c>
      <c r="D11" s="411" t="s">
        <v>785</v>
      </c>
      <c r="E11" s="494">
        <v>938</v>
      </c>
      <c r="F11" s="495">
        <v>48</v>
      </c>
      <c r="G11" s="495">
        <v>51611</v>
      </c>
      <c r="H11" s="495">
        <v>2902</v>
      </c>
      <c r="I11" s="495">
        <v>36461</v>
      </c>
      <c r="J11" s="495">
        <v>25728</v>
      </c>
      <c r="K11" s="495">
        <v>1945</v>
      </c>
      <c r="L11" s="495">
        <v>2586</v>
      </c>
      <c r="M11" s="495">
        <v>8794</v>
      </c>
      <c r="N11" s="495">
        <v>3634</v>
      </c>
      <c r="O11" s="495">
        <v>7214</v>
      </c>
      <c r="P11" s="495">
        <v>57431</v>
      </c>
      <c r="Q11" s="495">
        <v>211</v>
      </c>
      <c r="R11" s="495">
        <v>199503</v>
      </c>
      <c r="S11" s="495">
        <v>1</v>
      </c>
      <c r="T11" s="495">
        <v>93583</v>
      </c>
      <c r="U11" s="495">
        <v>-2949</v>
      </c>
      <c r="V11" s="495">
        <v>0</v>
      </c>
      <c r="W11" s="495">
        <v>0</v>
      </c>
      <c r="X11" s="495">
        <v>90635</v>
      </c>
      <c r="Y11" s="495">
        <v>290138</v>
      </c>
      <c r="Z11" s="495">
        <v>21748</v>
      </c>
      <c r="AA11" s="495">
        <v>112383</v>
      </c>
      <c r="AB11" s="495">
        <v>311886</v>
      </c>
      <c r="AC11" s="495">
        <v>-22816</v>
      </c>
      <c r="AD11" s="495">
        <v>89567</v>
      </c>
      <c r="AE11" s="496">
        <v>289070</v>
      </c>
    </row>
    <row r="12" spans="1:31" ht="13.5" customHeight="1" x14ac:dyDescent="0.15">
      <c r="C12" s="410" t="s">
        <v>451</v>
      </c>
      <c r="D12" s="411" t="s">
        <v>371</v>
      </c>
      <c r="E12" s="494">
        <v>2974</v>
      </c>
      <c r="F12" s="495">
        <v>22</v>
      </c>
      <c r="G12" s="495">
        <v>101198</v>
      </c>
      <c r="H12" s="495">
        <v>35265</v>
      </c>
      <c r="I12" s="495">
        <v>1878</v>
      </c>
      <c r="J12" s="495">
        <v>6823</v>
      </c>
      <c r="K12" s="495">
        <v>1142</v>
      </c>
      <c r="L12" s="495">
        <v>743</v>
      </c>
      <c r="M12" s="495">
        <v>11854</v>
      </c>
      <c r="N12" s="495">
        <v>2660</v>
      </c>
      <c r="O12" s="495">
        <v>3701</v>
      </c>
      <c r="P12" s="495">
        <v>79752</v>
      </c>
      <c r="Q12" s="495">
        <v>170</v>
      </c>
      <c r="R12" s="495">
        <v>248182</v>
      </c>
      <c r="S12" s="495">
        <v>190</v>
      </c>
      <c r="T12" s="495">
        <v>27476</v>
      </c>
      <c r="U12" s="495">
        <v>78</v>
      </c>
      <c r="V12" s="495">
        <v>70747</v>
      </c>
      <c r="W12" s="495">
        <v>1052</v>
      </c>
      <c r="X12" s="495">
        <v>99543</v>
      </c>
      <c r="Y12" s="495">
        <v>347725</v>
      </c>
      <c r="Z12" s="495">
        <v>471462.40949200967</v>
      </c>
      <c r="AA12" s="495">
        <v>571005.40949200967</v>
      </c>
      <c r="AB12" s="495">
        <v>819187.40949200967</v>
      </c>
      <c r="AC12" s="495">
        <v>-109164.40949200965</v>
      </c>
      <c r="AD12" s="495">
        <v>461841</v>
      </c>
      <c r="AE12" s="496">
        <v>710023</v>
      </c>
    </row>
    <row r="13" spans="1:31" ht="13.5" customHeight="1" x14ac:dyDescent="0.15">
      <c r="C13" s="410" t="s">
        <v>780</v>
      </c>
      <c r="D13" s="411" t="s">
        <v>375</v>
      </c>
      <c r="E13" s="494">
        <v>502</v>
      </c>
      <c r="F13" s="495">
        <v>112</v>
      </c>
      <c r="G13" s="495">
        <v>19480</v>
      </c>
      <c r="H13" s="495">
        <v>8439</v>
      </c>
      <c r="I13" s="495">
        <v>4994</v>
      </c>
      <c r="J13" s="495">
        <v>13441</v>
      </c>
      <c r="K13" s="495">
        <v>17684</v>
      </c>
      <c r="L13" s="495">
        <v>45852</v>
      </c>
      <c r="M13" s="495">
        <v>11285</v>
      </c>
      <c r="N13" s="495">
        <v>1996</v>
      </c>
      <c r="O13" s="495">
        <v>7714</v>
      </c>
      <c r="P13" s="495">
        <v>25350</v>
      </c>
      <c r="Q13" s="495">
        <v>1444</v>
      </c>
      <c r="R13" s="495">
        <v>158293</v>
      </c>
      <c r="S13" s="495">
        <v>0</v>
      </c>
      <c r="T13" s="495">
        <v>110385</v>
      </c>
      <c r="U13" s="495">
        <v>0</v>
      </c>
      <c r="V13" s="495">
        <v>0</v>
      </c>
      <c r="W13" s="495">
        <v>0</v>
      </c>
      <c r="X13" s="495">
        <v>110385</v>
      </c>
      <c r="Y13" s="495">
        <v>268678</v>
      </c>
      <c r="Z13" s="495">
        <v>20407.04190142201</v>
      </c>
      <c r="AA13" s="495">
        <v>130792.04190142201</v>
      </c>
      <c r="AB13" s="495">
        <v>289085.04190142202</v>
      </c>
      <c r="AC13" s="495">
        <v>-73204.04190142201</v>
      </c>
      <c r="AD13" s="495">
        <v>57588</v>
      </c>
      <c r="AE13" s="496">
        <v>215881</v>
      </c>
    </row>
    <row r="14" spans="1:31" ht="13.5" customHeight="1" x14ac:dyDescent="0.15">
      <c r="C14" s="410" t="s">
        <v>781</v>
      </c>
      <c r="D14" s="411" t="s">
        <v>382</v>
      </c>
      <c r="E14" s="494">
        <v>20</v>
      </c>
      <c r="F14" s="495">
        <v>6</v>
      </c>
      <c r="G14" s="495">
        <v>3685</v>
      </c>
      <c r="H14" s="495">
        <v>1824</v>
      </c>
      <c r="I14" s="495">
        <v>726</v>
      </c>
      <c r="J14" s="495">
        <v>13776</v>
      </c>
      <c r="K14" s="495">
        <v>2291</v>
      </c>
      <c r="L14" s="495">
        <v>17977</v>
      </c>
      <c r="M14" s="495">
        <v>4828</v>
      </c>
      <c r="N14" s="495">
        <v>5210</v>
      </c>
      <c r="O14" s="495">
        <v>746</v>
      </c>
      <c r="P14" s="495">
        <v>20972</v>
      </c>
      <c r="Q14" s="495">
        <v>432</v>
      </c>
      <c r="R14" s="495">
        <v>72493</v>
      </c>
      <c r="S14" s="495">
        <v>0</v>
      </c>
      <c r="T14" s="495">
        <v>523320</v>
      </c>
      <c r="U14" s="495">
        <v>19</v>
      </c>
      <c r="V14" s="495">
        <v>11162</v>
      </c>
      <c r="W14" s="495">
        <v>0</v>
      </c>
      <c r="X14" s="495">
        <v>534501</v>
      </c>
      <c r="Y14" s="495">
        <v>606994</v>
      </c>
      <c r="Z14" s="495">
        <v>0</v>
      </c>
      <c r="AA14" s="495">
        <v>534501</v>
      </c>
      <c r="AB14" s="495">
        <v>606994</v>
      </c>
      <c r="AC14" s="495">
        <v>0</v>
      </c>
      <c r="AD14" s="495">
        <v>534501</v>
      </c>
      <c r="AE14" s="496">
        <v>606994</v>
      </c>
    </row>
    <row r="15" spans="1:31" ht="13.5" customHeight="1" x14ac:dyDescent="0.15">
      <c r="C15" s="410" t="s">
        <v>452</v>
      </c>
      <c r="D15" s="411" t="s">
        <v>623</v>
      </c>
      <c r="E15" s="494">
        <v>4165</v>
      </c>
      <c r="F15" s="495">
        <v>543</v>
      </c>
      <c r="G15" s="495">
        <v>65411</v>
      </c>
      <c r="H15" s="495">
        <v>35734</v>
      </c>
      <c r="I15" s="495">
        <v>5922</v>
      </c>
      <c r="J15" s="495">
        <v>42297</v>
      </c>
      <c r="K15" s="495">
        <v>8038</v>
      </c>
      <c r="L15" s="495">
        <v>1509</v>
      </c>
      <c r="M15" s="495">
        <v>36173</v>
      </c>
      <c r="N15" s="495">
        <v>7282</v>
      </c>
      <c r="O15" s="495">
        <v>15274</v>
      </c>
      <c r="P15" s="495">
        <v>61989</v>
      </c>
      <c r="Q15" s="495">
        <v>2218</v>
      </c>
      <c r="R15" s="495">
        <v>286555</v>
      </c>
      <c r="S15" s="495">
        <v>43</v>
      </c>
      <c r="T15" s="495">
        <v>63192</v>
      </c>
      <c r="U15" s="495">
        <v>354</v>
      </c>
      <c r="V15" s="495">
        <v>7930</v>
      </c>
      <c r="W15" s="495">
        <v>471</v>
      </c>
      <c r="X15" s="495">
        <v>71990</v>
      </c>
      <c r="Y15" s="495">
        <v>358545</v>
      </c>
      <c r="Z15" s="495">
        <v>207187</v>
      </c>
      <c r="AA15" s="495">
        <v>279177</v>
      </c>
      <c r="AB15" s="495">
        <v>565732</v>
      </c>
      <c r="AC15" s="495">
        <v>-152630</v>
      </c>
      <c r="AD15" s="495">
        <v>126547</v>
      </c>
      <c r="AE15" s="496">
        <v>413102</v>
      </c>
    </row>
    <row r="16" spans="1:31" ht="13.5" customHeight="1" x14ac:dyDescent="0.15">
      <c r="C16" s="410" t="s">
        <v>453</v>
      </c>
      <c r="D16" s="411" t="s">
        <v>624</v>
      </c>
      <c r="E16" s="494">
        <v>276</v>
      </c>
      <c r="F16" s="495">
        <v>7</v>
      </c>
      <c r="G16" s="495">
        <v>21442</v>
      </c>
      <c r="H16" s="495">
        <v>6189</v>
      </c>
      <c r="I16" s="495">
        <v>4318</v>
      </c>
      <c r="J16" s="495">
        <v>28917</v>
      </c>
      <c r="K16" s="495">
        <v>12079</v>
      </c>
      <c r="L16" s="495">
        <v>1229</v>
      </c>
      <c r="M16" s="495">
        <v>4149</v>
      </c>
      <c r="N16" s="495">
        <v>67114</v>
      </c>
      <c r="O16" s="495">
        <v>12052</v>
      </c>
      <c r="P16" s="495">
        <v>61606</v>
      </c>
      <c r="Q16" s="495">
        <v>1813</v>
      </c>
      <c r="R16" s="495">
        <v>221191</v>
      </c>
      <c r="S16" s="495">
        <v>20</v>
      </c>
      <c r="T16" s="495">
        <v>157382</v>
      </c>
      <c r="U16" s="495">
        <v>28</v>
      </c>
      <c r="V16" s="495">
        <v>122409</v>
      </c>
      <c r="W16" s="495">
        <v>-267</v>
      </c>
      <c r="X16" s="495">
        <v>279572</v>
      </c>
      <c r="Y16" s="495">
        <v>500763</v>
      </c>
      <c r="Z16" s="495">
        <v>57772.820717756651</v>
      </c>
      <c r="AA16" s="495">
        <v>337344.82071775664</v>
      </c>
      <c r="AB16" s="495">
        <v>558535.82071775664</v>
      </c>
      <c r="AC16" s="495">
        <v>-227776.82071775664</v>
      </c>
      <c r="AD16" s="495">
        <v>109568</v>
      </c>
      <c r="AE16" s="496">
        <v>330759</v>
      </c>
    </row>
    <row r="17" spans="2:31" ht="13.5" customHeight="1" x14ac:dyDescent="0.15">
      <c r="B17" s="316"/>
      <c r="C17" s="412" t="s">
        <v>454</v>
      </c>
      <c r="D17" s="413" t="s">
        <v>411</v>
      </c>
      <c r="E17" s="497">
        <v>0</v>
      </c>
      <c r="F17" s="498">
        <v>0</v>
      </c>
      <c r="G17" s="498">
        <v>0</v>
      </c>
      <c r="H17" s="498">
        <v>0</v>
      </c>
      <c r="I17" s="498">
        <v>0</v>
      </c>
      <c r="J17" s="498">
        <v>0</v>
      </c>
      <c r="K17" s="498">
        <v>0</v>
      </c>
      <c r="L17" s="498">
        <v>0</v>
      </c>
      <c r="M17" s="498">
        <v>0</v>
      </c>
      <c r="N17" s="498">
        <v>0</v>
      </c>
      <c r="O17" s="498">
        <v>0</v>
      </c>
      <c r="P17" s="498">
        <v>0</v>
      </c>
      <c r="Q17" s="498">
        <v>4234</v>
      </c>
      <c r="R17" s="498">
        <v>4234</v>
      </c>
      <c r="S17" s="498">
        <v>0</v>
      </c>
      <c r="T17" s="498">
        <v>9320</v>
      </c>
      <c r="U17" s="498">
        <v>388125</v>
      </c>
      <c r="V17" s="498">
        <v>0</v>
      </c>
      <c r="W17" s="498">
        <v>0</v>
      </c>
      <c r="X17" s="498">
        <v>397445</v>
      </c>
      <c r="Y17" s="498">
        <v>401679</v>
      </c>
      <c r="Z17" s="498">
        <v>0</v>
      </c>
      <c r="AA17" s="498">
        <v>397445</v>
      </c>
      <c r="AB17" s="498">
        <v>401679</v>
      </c>
      <c r="AC17" s="498">
        <v>0</v>
      </c>
      <c r="AD17" s="498">
        <v>397445</v>
      </c>
      <c r="AE17" s="499">
        <v>401679</v>
      </c>
    </row>
    <row r="18" spans="2:31" ht="13.5" customHeight="1" x14ac:dyDescent="0.15">
      <c r="C18" s="410" t="s">
        <v>782</v>
      </c>
      <c r="D18" s="411" t="s">
        <v>786</v>
      </c>
      <c r="E18" s="494">
        <v>2367</v>
      </c>
      <c r="F18" s="495">
        <v>57</v>
      </c>
      <c r="G18" s="495">
        <v>94073</v>
      </c>
      <c r="H18" s="495">
        <v>83664</v>
      </c>
      <c r="I18" s="495">
        <v>30392</v>
      </c>
      <c r="J18" s="495">
        <v>58341</v>
      </c>
      <c r="K18" s="495">
        <v>27821</v>
      </c>
      <c r="L18" s="495">
        <v>11191</v>
      </c>
      <c r="M18" s="495">
        <v>68460</v>
      </c>
      <c r="N18" s="495">
        <v>62014</v>
      </c>
      <c r="O18" s="495">
        <v>48770</v>
      </c>
      <c r="P18" s="495">
        <v>244577</v>
      </c>
      <c r="Q18" s="495">
        <v>1963</v>
      </c>
      <c r="R18" s="495">
        <v>733690</v>
      </c>
      <c r="S18" s="495">
        <v>637</v>
      </c>
      <c r="T18" s="495">
        <v>588533</v>
      </c>
      <c r="U18" s="495">
        <v>719551</v>
      </c>
      <c r="V18" s="495">
        <v>129678</v>
      </c>
      <c r="W18" s="495">
        <v>0</v>
      </c>
      <c r="X18" s="495">
        <v>1438399</v>
      </c>
      <c r="Y18" s="495">
        <v>2172089</v>
      </c>
      <c r="Z18" s="495">
        <v>598378.82656556275</v>
      </c>
      <c r="AA18" s="495">
        <v>2036777.8265655627</v>
      </c>
      <c r="AB18" s="495">
        <v>2770467.8265655627</v>
      </c>
      <c r="AC18" s="495">
        <v>-528818.82656556251</v>
      </c>
      <c r="AD18" s="495">
        <v>1507959.0000000002</v>
      </c>
      <c r="AE18" s="496">
        <v>2241649</v>
      </c>
    </row>
    <row r="19" spans="2:31" ht="13.5" customHeight="1" x14ac:dyDescent="0.15">
      <c r="C19" s="410" t="s">
        <v>783</v>
      </c>
      <c r="D19" s="411" t="s">
        <v>462</v>
      </c>
      <c r="E19" s="494">
        <v>398</v>
      </c>
      <c r="F19" s="495">
        <v>9</v>
      </c>
      <c r="G19" s="495">
        <v>9169</v>
      </c>
      <c r="H19" s="495">
        <v>10632</v>
      </c>
      <c r="I19" s="495">
        <v>978</v>
      </c>
      <c r="J19" s="495">
        <v>3080</v>
      </c>
      <c r="K19" s="495">
        <v>2236</v>
      </c>
      <c r="L19" s="495">
        <v>1403</v>
      </c>
      <c r="M19" s="495">
        <v>1179</v>
      </c>
      <c r="N19" s="495">
        <v>2240</v>
      </c>
      <c r="O19" s="495">
        <v>167</v>
      </c>
      <c r="P19" s="495">
        <v>10524</v>
      </c>
      <c r="Q19" s="495">
        <v>0</v>
      </c>
      <c r="R19" s="495">
        <v>42015</v>
      </c>
      <c r="S19" s="495">
        <v>0</v>
      </c>
      <c r="T19" s="495">
        <v>0</v>
      </c>
      <c r="U19" s="495">
        <v>0</v>
      </c>
      <c r="V19" s="495">
        <v>0</v>
      </c>
      <c r="W19" s="495">
        <v>0</v>
      </c>
      <c r="X19" s="495">
        <v>0</v>
      </c>
      <c r="Y19" s="495">
        <v>42015</v>
      </c>
      <c r="Z19" s="495">
        <v>7.0021885193564231</v>
      </c>
      <c r="AA19" s="495">
        <v>7.0021885193564231</v>
      </c>
      <c r="AB19" s="495">
        <v>42022.002188519356</v>
      </c>
      <c r="AC19" s="495">
        <v>-307.00218851935642</v>
      </c>
      <c r="AD19" s="495">
        <v>-300</v>
      </c>
      <c r="AE19" s="496">
        <v>41715</v>
      </c>
    </row>
    <row r="20" spans="2:31" ht="13.5" customHeight="1" x14ac:dyDescent="0.15">
      <c r="C20" s="414" t="s">
        <v>625</v>
      </c>
      <c r="D20" s="415" t="s">
        <v>441</v>
      </c>
      <c r="E20" s="500">
        <v>31861</v>
      </c>
      <c r="F20" s="501">
        <v>903</v>
      </c>
      <c r="G20" s="501">
        <v>1358047</v>
      </c>
      <c r="H20" s="501">
        <v>379760</v>
      </c>
      <c r="I20" s="501">
        <v>132304</v>
      </c>
      <c r="J20" s="501">
        <v>220646</v>
      </c>
      <c r="K20" s="501">
        <v>79849</v>
      </c>
      <c r="L20" s="501">
        <v>92526</v>
      </c>
      <c r="M20" s="501">
        <v>201742</v>
      </c>
      <c r="N20" s="501">
        <v>164435</v>
      </c>
      <c r="O20" s="501">
        <v>121086</v>
      </c>
      <c r="P20" s="501">
        <v>878863</v>
      </c>
      <c r="Q20" s="501">
        <v>14387</v>
      </c>
      <c r="R20" s="501">
        <v>3676409</v>
      </c>
      <c r="S20" s="502">
        <v>1079</v>
      </c>
      <c r="T20" s="502">
        <v>2249590</v>
      </c>
      <c r="U20" s="502">
        <v>1105275</v>
      </c>
      <c r="V20" s="502">
        <v>1346475</v>
      </c>
      <c r="W20" s="502">
        <v>-11953</v>
      </c>
      <c r="X20" s="502">
        <v>4690466</v>
      </c>
      <c r="Y20" s="502">
        <v>8366875</v>
      </c>
      <c r="Z20" s="502">
        <v>3273475.1008652709</v>
      </c>
      <c r="AA20" s="502">
        <v>7963941.1008652709</v>
      </c>
      <c r="AB20" s="502">
        <v>11640350.100865271</v>
      </c>
      <c r="AC20" s="502">
        <v>-3361387.1008652709</v>
      </c>
      <c r="AD20" s="502">
        <v>4602554</v>
      </c>
      <c r="AE20" s="503">
        <v>8278963</v>
      </c>
    </row>
    <row r="21" spans="2:31" ht="13.5" customHeight="1" x14ac:dyDescent="0.15">
      <c r="C21" s="410" t="s">
        <v>626</v>
      </c>
      <c r="D21" s="411" t="s">
        <v>495</v>
      </c>
      <c r="E21" s="494">
        <v>27</v>
      </c>
      <c r="F21" s="495">
        <v>0</v>
      </c>
      <c r="G21" s="495">
        <v>0</v>
      </c>
      <c r="H21" s="495">
        <v>0</v>
      </c>
      <c r="I21" s="495">
        <v>1052</v>
      </c>
      <c r="J21" s="495">
        <v>0</v>
      </c>
      <c r="K21" s="495">
        <v>0</v>
      </c>
      <c r="L21" s="495">
        <v>0</v>
      </c>
      <c r="M21" s="495">
        <v>0</v>
      </c>
      <c r="N21" s="495">
        <v>0</v>
      </c>
      <c r="O21" s="495">
        <v>0</v>
      </c>
      <c r="P21" s="495">
        <v>0</v>
      </c>
      <c r="Q21" s="495">
        <v>0</v>
      </c>
      <c r="R21" s="495">
        <v>1079</v>
      </c>
      <c r="S21" s="495"/>
      <c r="T21" s="495"/>
      <c r="U21" s="495"/>
      <c r="V21" s="495"/>
      <c r="W21" s="495"/>
      <c r="X21" s="495"/>
      <c r="Y21" s="495"/>
      <c r="Z21" s="495"/>
      <c r="AA21" s="495"/>
      <c r="AB21" s="495"/>
      <c r="AC21" s="495"/>
      <c r="AD21" s="495"/>
      <c r="AE21" s="495"/>
    </row>
    <row r="22" spans="2:31" ht="13.5" customHeight="1" x14ac:dyDescent="0.15">
      <c r="C22" s="410" t="s">
        <v>627</v>
      </c>
      <c r="D22" s="411" t="s">
        <v>467</v>
      </c>
      <c r="E22" s="494">
        <v>15471</v>
      </c>
      <c r="F22" s="495">
        <v>453</v>
      </c>
      <c r="G22" s="495">
        <v>474830</v>
      </c>
      <c r="H22" s="495">
        <v>253029</v>
      </c>
      <c r="I22" s="495">
        <v>31409</v>
      </c>
      <c r="J22" s="495">
        <v>334493</v>
      </c>
      <c r="K22" s="495">
        <v>70672</v>
      </c>
      <c r="L22" s="495">
        <v>29808</v>
      </c>
      <c r="M22" s="495">
        <v>147624</v>
      </c>
      <c r="N22" s="495">
        <v>70852</v>
      </c>
      <c r="O22" s="495">
        <v>138175</v>
      </c>
      <c r="P22" s="495">
        <v>986339</v>
      </c>
      <c r="Q22" s="495">
        <v>386</v>
      </c>
      <c r="R22" s="495">
        <v>2553541</v>
      </c>
      <c r="S22" s="495"/>
      <c r="T22" s="495"/>
      <c r="U22" s="495"/>
      <c r="V22" s="495"/>
      <c r="W22" s="495"/>
      <c r="X22" s="495"/>
      <c r="Y22" s="495"/>
      <c r="Z22" s="495"/>
      <c r="AA22" s="495"/>
      <c r="AB22" s="495"/>
      <c r="AC22" s="495"/>
      <c r="AD22" s="495"/>
      <c r="AE22" s="495"/>
    </row>
    <row r="23" spans="2:31" ht="13.5" customHeight="1" x14ac:dyDescent="0.15">
      <c r="C23" s="410" t="s">
        <v>628</v>
      </c>
      <c r="D23" s="411" t="s">
        <v>468</v>
      </c>
      <c r="E23" s="494">
        <v>16153</v>
      </c>
      <c r="F23" s="495">
        <v>324</v>
      </c>
      <c r="G23" s="495">
        <v>88858</v>
      </c>
      <c r="H23" s="495">
        <v>60427</v>
      </c>
      <c r="I23" s="495">
        <v>46729</v>
      </c>
      <c r="J23" s="495">
        <v>85551</v>
      </c>
      <c r="K23" s="495">
        <v>47691</v>
      </c>
      <c r="L23" s="495">
        <v>272150</v>
      </c>
      <c r="M23" s="495">
        <v>15612</v>
      </c>
      <c r="N23" s="495">
        <v>54878</v>
      </c>
      <c r="O23" s="495">
        <v>0</v>
      </c>
      <c r="P23" s="495">
        <v>119186</v>
      </c>
      <c r="Q23" s="495">
        <v>25035</v>
      </c>
      <c r="R23" s="495">
        <v>832594</v>
      </c>
      <c r="S23" s="495"/>
      <c r="T23" s="495"/>
      <c r="U23" s="495"/>
      <c r="V23" s="495"/>
      <c r="W23" s="495"/>
      <c r="X23" s="495"/>
      <c r="Y23" s="495"/>
      <c r="Z23" s="495"/>
      <c r="AA23" s="495"/>
      <c r="AB23" s="495"/>
      <c r="AC23" s="495"/>
      <c r="AD23" s="495"/>
      <c r="AE23" s="495"/>
    </row>
    <row r="24" spans="2:31" ht="13.5" customHeight="1" x14ac:dyDescent="0.15">
      <c r="C24" s="410" t="s">
        <v>629</v>
      </c>
      <c r="D24" s="411" t="s">
        <v>469</v>
      </c>
      <c r="E24" s="494">
        <v>18744</v>
      </c>
      <c r="F24" s="495">
        <v>139</v>
      </c>
      <c r="G24" s="495">
        <v>288043</v>
      </c>
      <c r="H24" s="495">
        <v>43703</v>
      </c>
      <c r="I24" s="495">
        <v>68861</v>
      </c>
      <c r="J24" s="495">
        <v>69333</v>
      </c>
      <c r="K24" s="495">
        <v>17669</v>
      </c>
      <c r="L24" s="495">
        <v>212510</v>
      </c>
      <c r="M24" s="495">
        <v>48124</v>
      </c>
      <c r="N24" s="495">
        <v>40594</v>
      </c>
      <c r="O24" s="495">
        <v>142418</v>
      </c>
      <c r="P24" s="495">
        <v>257261</v>
      </c>
      <c r="Q24" s="495">
        <v>1907</v>
      </c>
      <c r="R24" s="495">
        <v>1209306</v>
      </c>
      <c r="S24" s="495"/>
      <c r="T24" s="495"/>
      <c r="U24" s="504"/>
      <c r="V24" s="495"/>
      <c r="W24" s="504"/>
      <c r="X24" s="495"/>
      <c r="Y24" s="495"/>
      <c r="Z24" s="495"/>
      <c r="AA24" s="495"/>
      <c r="AB24" s="495"/>
      <c r="AC24" s="495"/>
      <c r="AD24" s="495"/>
      <c r="AE24" s="495"/>
    </row>
    <row r="25" spans="2:31" ht="13.5" customHeight="1" x14ac:dyDescent="0.15">
      <c r="C25" s="410" t="s">
        <v>630</v>
      </c>
      <c r="D25" s="411" t="s">
        <v>647</v>
      </c>
      <c r="E25" s="494">
        <v>872</v>
      </c>
      <c r="F25" s="495">
        <v>0</v>
      </c>
      <c r="G25" s="495">
        <v>0</v>
      </c>
      <c r="H25" s="495">
        <v>0</v>
      </c>
      <c r="I25" s="495">
        <v>10309</v>
      </c>
      <c r="J25" s="495">
        <v>0</v>
      </c>
      <c r="K25" s="495">
        <v>0</v>
      </c>
      <c r="L25" s="495">
        <v>0</v>
      </c>
      <c r="M25" s="495">
        <v>0</v>
      </c>
      <c r="N25" s="495">
        <v>0</v>
      </c>
      <c r="O25" s="495">
        <v>0</v>
      </c>
      <c r="P25" s="495">
        <v>0</v>
      </c>
      <c r="Q25" s="495">
        <v>0</v>
      </c>
      <c r="R25" s="495">
        <v>11181</v>
      </c>
      <c r="S25" s="495"/>
      <c r="T25" s="495"/>
      <c r="U25" s="495"/>
      <c r="V25" s="495"/>
      <c r="W25" s="495"/>
      <c r="X25" s="495"/>
      <c r="Y25" s="495"/>
      <c r="Z25" s="495"/>
      <c r="AA25" s="495"/>
      <c r="AB25" s="495"/>
      <c r="AC25" s="495"/>
      <c r="AD25" s="495"/>
      <c r="AE25" s="495"/>
    </row>
    <row r="26" spans="2:31" ht="13.5" customHeight="1" x14ac:dyDescent="0.15">
      <c r="C26" s="416" t="s">
        <v>631</v>
      </c>
      <c r="D26" s="417" t="s">
        <v>470</v>
      </c>
      <c r="E26" s="505">
        <v>-3553</v>
      </c>
      <c r="F26" s="506">
        <v>0</v>
      </c>
      <c r="G26" s="506">
        <v>0</v>
      </c>
      <c r="H26" s="506">
        <v>0</v>
      </c>
      <c r="I26" s="506">
        <v>-1594</v>
      </c>
      <c r="J26" s="506">
        <v>0</v>
      </c>
      <c r="K26" s="506">
        <v>0</v>
      </c>
      <c r="L26" s="506">
        <v>0</v>
      </c>
      <c r="M26" s="506">
        <v>0</v>
      </c>
      <c r="N26" s="506">
        <v>0</v>
      </c>
      <c r="O26" s="506">
        <v>0</v>
      </c>
      <c r="P26" s="506">
        <v>0</v>
      </c>
      <c r="Q26" s="506">
        <v>0</v>
      </c>
      <c r="R26" s="506">
        <v>-5147</v>
      </c>
      <c r="S26" s="495"/>
      <c r="T26" s="504"/>
      <c r="U26" s="504"/>
      <c r="V26" s="504"/>
      <c r="W26" s="504"/>
      <c r="X26" s="495"/>
      <c r="Y26" s="495"/>
      <c r="Z26" s="495"/>
      <c r="AA26" s="495"/>
      <c r="AB26" s="495"/>
      <c r="AC26" s="495"/>
      <c r="AD26" s="495"/>
      <c r="AE26" s="495"/>
    </row>
    <row r="27" spans="2:31" ht="13.5" customHeight="1" x14ac:dyDescent="0.15">
      <c r="C27" s="414" t="s">
        <v>632</v>
      </c>
      <c r="D27" s="415" t="s">
        <v>471</v>
      </c>
      <c r="E27" s="500">
        <v>47714</v>
      </c>
      <c r="F27" s="501">
        <v>916</v>
      </c>
      <c r="G27" s="501">
        <v>851731</v>
      </c>
      <c r="H27" s="501">
        <v>357159</v>
      </c>
      <c r="I27" s="501">
        <v>156766</v>
      </c>
      <c r="J27" s="501">
        <v>489377</v>
      </c>
      <c r="K27" s="501">
        <v>136032</v>
      </c>
      <c r="L27" s="501">
        <v>514468</v>
      </c>
      <c r="M27" s="501">
        <v>211360</v>
      </c>
      <c r="N27" s="501">
        <v>166324</v>
      </c>
      <c r="O27" s="501">
        <v>280593</v>
      </c>
      <c r="P27" s="501">
        <v>1362786</v>
      </c>
      <c r="Q27" s="501">
        <v>27328</v>
      </c>
      <c r="R27" s="501">
        <v>4602554</v>
      </c>
      <c r="S27" s="495"/>
      <c r="T27" s="504"/>
      <c r="U27" s="504"/>
      <c r="V27" s="504"/>
      <c r="W27" s="504"/>
      <c r="X27" s="495"/>
      <c r="Y27" s="495"/>
      <c r="Z27" s="495"/>
      <c r="AA27" s="495"/>
      <c r="AB27" s="495"/>
      <c r="AC27" s="495"/>
      <c r="AD27" s="495"/>
      <c r="AE27" s="495"/>
    </row>
    <row r="28" spans="2:31" ht="13.5" customHeight="1" x14ac:dyDescent="0.15">
      <c r="C28" s="418" t="s">
        <v>633</v>
      </c>
      <c r="D28" s="419" t="s">
        <v>648</v>
      </c>
      <c r="E28" s="507">
        <v>79575</v>
      </c>
      <c r="F28" s="508">
        <v>1819</v>
      </c>
      <c r="G28" s="508">
        <v>2209778</v>
      </c>
      <c r="H28" s="508">
        <v>736919</v>
      </c>
      <c r="I28" s="508">
        <v>289070</v>
      </c>
      <c r="J28" s="508">
        <v>710023</v>
      </c>
      <c r="K28" s="508">
        <v>215881</v>
      </c>
      <c r="L28" s="508">
        <v>606994</v>
      </c>
      <c r="M28" s="508">
        <v>413102</v>
      </c>
      <c r="N28" s="508">
        <v>330759</v>
      </c>
      <c r="O28" s="508">
        <v>401679</v>
      </c>
      <c r="P28" s="508">
        <v>2241649</v>
      </c>
      <c r="Q28" s="508">
        <v>41715</v>
      </c>
      <c r="R28" s="508">
        <v>8278963</v>
      </c>
      <c r="S28" s="495"/>
      <c r="T28" s="495"/>
      <c r="U28" s="495"/>
      <c r="V28" s="495"/>
      <c r="W28" s="495"/>
      <c r="X28" s="495"/>
      <c r="Y28" s="495"/>
      <c r="Z28" s="495"/>
      <c r="AA28" s="495"/>
      <c r="AB28" s="495"/>
      <c r="AC28" s="495"/>
      <c r="AD28" s="495"/>
      <c r="AE28" s="495"/>
    </row>
    <row r="29" spans="2:31" x14ac:dyDescent="0.15">
      <c r="E29" s="321"/>
      <c r="F29" s="321"/>
      <c r="I29" s="22"/>
      <c r="J29" s="22"/>
      <c r="K29" s="22"/>
      <c r="L29" s="22"/>
      <c r="M29" s="22"/>
      <c r="P29" s="321"/>
    </row>
  </sheetData>
  <mergeCells count="1">
    <mergeCell ref="C5:D6"/>
  </mergeCells>
  <phoneticPr fontId="3"/>
  <pageMargins left="0.39370078740157483" right="0.39370078740157483" top="0.78740157480314965" bottom="0.19685039370078741" header="0.31496062992125984" footer="0.31496062992125984"/>
  <pageSetup paperSize="9" scale="67" orientation="landscape" verticalDpi="300" r:id="rId1"/>
  <colBreaks count="1" manualBreakCount="1">
    <brk id="18" max="5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90CA2-55F6-4633-A351-0BDC69B515EC}">
  <sheetPr codeName="Sheet8">
    <tabColor theme="9" tint="0.59999389629810485"/>
  </sheetPr>
  <dimension ref="B1:AG28"/>
  <sheetViews>
    <sheetView view="pageBreakPreview" zoomScaleNormal="100" zoomScaleSheetLayoutView="100" workbookViewId="0">
      <pane xSplit="4" ySplit="6" topLeftCell="E7" activePane="bottomRight" state="frozen"/>
      <selection sqref="A1:M1"/>
      <selection pane="topRight" sqref="A1:M1"/>
      <selection pane="bottomLeft" sqref="A1:M1"/>
      <selection pane="bottomRight" activeCell="E7" sqref="E7"/>
    </sheetView>
  </sheetViews>
  <sheetFormatPr defaultRowHeight="10.5" x14ac:dyDescent="0.15"/>
  <cols>
    <col min="1" max="2" width="2.625" style="21" customWidth="1"/>
    <col min="3" max="3" width="3" style="21" bestFit="1" customWidth="1"/>
    <col min="4" max="4" width="24.375" style="21" bestFit="1" customWidth="1"/>
    <col min="5" max="17" width="10.625" style="21" customWidth="1"/>
    <col min="18" max="18" width="10.625" style="20" customWidth="1"/>
    <col min="19" max="16384" width="9" style="21"/>
  </cols>
  <sheetData>
    <row r="1" spans="2:33" ht="12" customHeight="1" x14ac:dyDescent="0.15">
      <c r="F1" s="294"/>
      <c r="G1" s="294"/>
      <c r="H1" s="294"/>
      <c r="I1" s="294"/>
      <c r="J1" s="294"/>
      <c r="K1" s="294"/>
      <c r="L1" s="294"/>
      <c r="Q1" s="294"/>
      <c r="R1" s="294"/>
    </row>
    <row r="2" spans="2:33" ht="17.25" x14ac:dyDescent="0.15">
      <c r="B2" s="295" t="s">
        <v>795</v>
      </c>
      <c r="R2" s="21"/>
    </row>
    <row r="3" spans="2:33" ht="13.5" customHeight="1" x14ac:dyDescent="0.15">
      <c r="E3" s="296"/>
      <c r="F3" s="296"/>
      <c r="G3" s="296"/>
      <c r="H3" s="296"/>
      <c r="I3" s="296"/>
      <c r="J3" s="296"/>
      <c r="K3" s="296"/>
      <c r="L3" s="296"/>
      <c r="M3" s="296"/>
      <c r="N3" s="296"/>
      <c r="O3" s="296"/>
      <c r="P3" s="296"/>
      <c r="Q3" s="296"/>
      <c r="R3" s="296"/>
    </row>
    <row r="4" spans="2:33" s="18" customFormat="1" ht="6" customHeight="1" x14ac:dyDescent="0.15">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20"/>
    </row>
    <row r="5" spans="2:33" x14ac:dyDescent="0.15">
      <c r="C5" s="789" t="s">
        <v>793</v>
      </c>
      <c r="D5" s="790"/>
      <c r="E5" s="400" t="s">
        <v>446</v>
      </c>
      <c r="F5" s="401" t="s">
        <v>447</v>
      </c>
      <c r="G5" s="401" t="s">
        <v>448</v>
      </c>
      <c r="H5" s="401" t="s">
        <v>449</v>
      </c>
      <c r="I5" s="401" t="s">
        <v>450</v>
      </c>
      <c r="J5" s="401" t="s">
        <v>451</v>
      </c>
      <c r="K5" s="401" t="s">
        <v>780</v>
      </c>
      <c r="L5" s="401" t="s">
        <v>781</v>
      </c>
      <c r="M5" s="401" t="s">
        <v>452</v>
      </c>
      <c r="N5" s="401" t="s">
        <v>453</v>
      </c>
      <c r="O5" s="401" t="s">
        <v>454</v>
      </c>
      <c r="P5" s="401" t="s">
        <v>782</v>
      </c>
      <c r="Q5" s="401" t="s">
        <v>783</v>
      </c>
      <c r="R5" s="402"/>
    </row>
    <row r="6" spans="2:33" x14ac:dyDescent="0.15">
      <c r="C6" s="791"/>
      <c r="D6" s="792"/>
      <c r="E6" s="403" t="s">
        <v>1147</v>
      </c>
      <c r="F6" s="404" t="s">
        <v>455</v>
      </c>
      <c r="G6" s="404" t="s">
        <v>784</v>
      </c>
      <c r="H6" s="404" t="s">
        <v>348</v>
      </c>
      <c r="I6" s="404" t="s">
        <v>785</v>
      </c>
      <c r="J6" s="404" t="s">
        <v>371</v>
      </c>
      <c r="K6" s="404" t="s">
        <v>375</v>
      </c>
      <c r="L6" s="404" t="s">
        <v>382</v>
      </c>
      <c r="M6" s="404" t="s">
        <v>623</v>
      </c>
      <c r="N6" s="404" t="s">
        <v>624</v>
      </c>
      <c r="O6" s="404" t="s">
        <v>411</v>
      </c>
      <c r="P6" s="404" t="s">
        <v>786</v>
      </c>
      <c r="Q6" s="404" t="s">
        <v>462</v>
      </c>
      <c r="R6" s="405" t="s">
        <v>649</v>
      </c>
    </row>
    <row r="7" spans="2:33" ht="13.5" customHeight="1" x14ac:dyDescent="0.15">
      <c r="C7" s="461" t="s">
        <v>446</v>
      </c>
      <c r="D7" s="462" t="s">
        <v>1147</v>
      </c>
      <c r="E7" s="509">
        <v>6.0810556079170595E-2</v>
      </c>
      <c r="F7" s="510">
        <v>0</v>
      </c>
      <c r="G7" s="510">
        <v>2.2461984869068294E-2</v>
      </c>
      <c r="H7" s="510">
        <v>1.15480805895899E-3</v>
      </c>
      <c r="I7" s="510">
        <v>0</v>
      </c>
      <c r="J7" s="510">
        <v>1.4365731814321508E-4</v>
      </c>
      <c r="K7" s="510">
        <v>0</v>
      </c>
      <c r="L7" s="510">
        <v>4.9423882278902266E-6</v>
      </c>
      <c r="M7" s="510">
        <v>2.6627806207667839E-5</v>
      </c>
      <c r="N7" s="510">
        <v>0</v>
      </c>
      <c r="O7" s="510">
        <v>3.4853701587586109E-5</v>
      </c>
      <c r="P7" s="510">
        <v>4.5671735405498366E-3</v>
      </c>
      <c r="Q7" s="510">
        <v>0</v>
      </c>
      <c r="R7" s="511">
        <v>7.9350517691648102E-3</v>
      </c>
    </row>
    <row r="8" spans="2:33" ht="13.5" customHeight="1" x14ac:dyDescent="0.15">
      <c r="C8" s="466" t="s">
        <v>447</v>
      </c>
      <c r="D8" s="467" t="s">
        <v>455</v>
      </c>
      <c r="E8" s="512">
        <v>2.5133521834747093E-5</v>
      </c>
      <c r="F8" s="513">
        <v>0</v>
      </c>
      <c r="G8" s="513">
        <v>1.2064560331399806E-3</v>
      </c>
      <c r="H8" s="513">
        <v>2.0436438740214324E-3</v>
      </c>
      <c r="I8" s="513">
        <v>9.7581900577714736E-2</v>
      </c>
      <c r="J8" s="513">
        <v>1.408405079835442E-6</v>
      </c>
      <c r="K8" s="513">
        <v>0</v>
      </c>
      <c r="L8" s="513">
        <v>0</v>
      </c>
      <c r="M8" s="513">
        <v>0</v>
      </c>
      <c r="N8" s="513">
        <v>0</v>
      </c>
      <c r="O8" s="513">
        <v>9.9582004535960305E-6</v>
      </c>
      <c r="P8" s="513">
        <v>9.3681035701842713E-6</v>
      </c>
      <c r="Q8" s="513">
        <v>1.1986096128490951E-4</v>
      </c>
      <c r="R8" s="514">
        <v>3.9151038602298384E-3</v>
      </c>
    </row>
    <row r="9" spans="2:33" ht="13.5" customHeight="1" x14ac:dyDescent="0.15">
      <c r="C9" s="466" t="s">
        <v>448</v>
      </c>
      <c r="D9" s="467" t="s">
        <v>784</v>
      </c>
      <c r="E9" s="512">
        <v>0.19095193213949105</v>
      </c>
      <c r="F9" s="513">
        <v>5.1126992853216049E-2</v>
      </c>
      <c r="G9" s="513">
        <v>0.42241256814032901</v>
      </c>
      <c r="H9" s="513">
        <v>0.26073150509079018</v>
      </c>
      <c r="I9" s="513">
        <v>4.2965371709274572E-2</v>
      </c>
      <c r="J9" s="513">
        <v>3.5807290749736279E-2</v>
      </c>
      <c r="K9" s="513">
        <v>2.6968561383354718E-2</v>
      </c>
      <c r="L9" s="513">
        <v>2.1054573850812362E-3</v>
      </c>
      <c r="M9" s="513">
        <v>0.12374667757599818</v>
      </c>
      <c r="N9" s="513">
        <v>3.1826798363763342E-2</v>
      </c>
      <c r="O9" s="513">
        <v>5.5536883929705065E-2</v>
      </c>
      <c r="P9" s="513">
        <v>0.13318008305492965</v>
      </c>
      <c r="Q9" s="513">
        <v>3.0876183626992688E-2</v>
      </c>
      <c r="R9" s="514">
        <v>0.18958823707751804</v>
      </c>
    </row>
    <row r="10" spans="2:33" ht="13.5" customHeight="1" x14ac:dyDescent="0.15">
      <c r="C10" s="466" t="s">
        <v>449</v>
      </c>
      <c r="D10" s="467" t="s">
        <v>348</v>
      </c>
      <c r="E10" s="512">
        <v>2.3248507697141061E-3</v>
      </c>
      <c r="F10" s="513">
        <v>3.2985156679494229E-3</v>
      </c>
      <c r="G10" s="513">
        <v>2.8229080025233303E-3</v>
      </c>
      <c r="H10" s="513">
        <v>8.3591276653200688E-4</v>
      </c>
      <c r="I10" s="513">
        <v>2.0780433804960738E-2</v>
      </c>
      <c r="J10" s="513">
        <v>3.8252281968330602E-3</v>
      </c>
      <c r="K10" s="513">
        <v>3.664055660294329E-3</v>
      </c>
      <c r="L10" s="513">
        <v>1.442353631172631E-2</v>
      </c>
      <c r="M10" s="513">
        <v>9.4141398492382025E-3</v>
      </c>
      <c r="N10" s="513">
        <v>5.315048116604537E-3</v>
      </c>
      <c r="O10" s="513">
        <v>7.7723754540317018E-3</v>
      </c>
      <c r="P10" s="513">
        <v>3.5063473362689696E-3</v>
      </c>
      <c r="Q10" s="513">
        <v>1.4599065084501978E-2</v>
      </c>
      <c r="R10" s="514">
        <v>5.1397741480424539E-3</v>
      </c>
    </row>
    <row r="11" spans="2:33" ht="13.5" customHeight="1" x14ac:dyDescent="0.15">
      <c r="C11" s="466" t="s">
        <v>450</v>
      </c>
      <c r="D11" s="467" t="s">
        <v>785</v>
      </c>
      <c r="E11" s="512">
        <v>1.1787621740496386E-2</v>
      </c>
      <c r="F11" s="513">
        <v>2.6388125343595383E-2</v>
      </c>
      <c r="G11" s="513">
        <v>2.3355739807347162E-2</v>
      </c>
      <c r="H11" s="513">
        <v>3.9380176111621498E-3</v>
      </c>
      <c r="I11" s="513">
        <v>0.12613207873525445</v>
      </c>
      <c r="J11" s="513">
        <v>3.6235445894006249E-2</v>
      </c>
      <c r="K11" s="513">
        <v>9.0095932481320719E-3</v>
      </c>
      <c r="L11" s="513">
        <v>4.260338652441375E-3</v>
      </c>
      <c r="M11" s="513">
        <v>2.1287720708202815E-2</v>
      </c>
      <c r="N11" s="513">
        <v>1.0986851453777523E-2</v>
      </c>
      <c r="O11" s="513">
        <v>1.7959614518060441E-2</v>
      </c>
      <c r="P11" s="513">
        <v>2.5619978863773946E-2</v>
      </c>
      <c r="Q11" s="513">
        <v>5.0581325662231811E-3</v>
      </c>
      <c r="R11" s="514">
        <v>2.4097583235968081E-2</v>
      </c>
    </row>
    <row r="12" spans="2:33" ht="13.5" customHeight="1" x14ac:dyDescent="0.15">
      <c r="C12" s="466" t="s">
        <v>451</v>
      </c>
      <c r="D12" s="467" t="s">
        <v>371</v>
      </c>
      <c r="E12" s="512">
        <v>3.7373546968268931E-2</v>
      </c>
      <c r="F12" s="513">
        <v>1.2094557449147883E-2</v>
      </c>
      <c r="G12" s="513">
        <v>4.5795550503263227E-2</v>
      </c>
      <c r="H12" s="513">
        <v>4.7854648882713027E-2</v>
      </c>
      <c r="I12" s="513">
        <v>6.4966963019337876E-3</v>
      </c>
      <c r="J12" s="513">
        <v>9.6095478597172206E-3</v>
      </c>
      <c r="K12" s="513">
        <v>5.2899514084148213E-3</v>
      </c>
      <c r="L12" s="513">
        <v>1.2240648177741461E-3</v>
      </c>
      <c r="M12" s="513">
        <v>2.8695092253244962E-2</v>
      </c>
      <c r="N12" s="513">
        <v>8.0421092094243845E-3</v>
      </c>
      <c r="O12" s="513">
        <v>9.2138249696897268E-3</v>
      </c>
      <c r="P12" s="513">
        <v>3.5577380758539806E-2</v>
      </c>
      <c r="Q12" s="513">
        <v>4.0752726836869235E-3</v>
      </c>
      <c r="R12" s="514">
        <v>2.997742591674827E-2</v>
      </c>
    </row>
    <row r="13" spans="2:33" ht="13.5" customHeight="1" x14ac:dyDescent="0.15">
      <c r="C13" s="466" t="s">
        <v>780</v>
      </c>
      <c r="D13" s="467" t="s">
        <v>375</v>
      </c>
      <c r="E13" s="512">
        <v>6.3085139805215207E-3</v>
      </c>
      <c r="F13" s="513">
        <v>6.1572292468389224E-2</v>
      </c>
      <c r="G13" s="513">
        <v>8.8153651633784032E-3</v>
      </c>
      <c r="H13" s="513">
        <v>1.1451733501239621E-2</v>
      </c>
      <c r="I13" s="513">
        <v>1.7276092295983671E-2</v>
      </c>
      <c r="J13" s="513">
        <v>1.8930372678068175E-2</v>
      </c>
      <c r="K13" s="513">
        <v>8.1915499742913914E-2</v>
      </c>
      <c r="L13" s="513">
        <v>7.5539461675074221E-2</v>
      </c>
      <c r="M13" s="513">
        <v>2.7317708459411963E-2</v>
      </c>
      <c r="N13" s="513">
        <v>6.0346052563951397E-3</v>
      </c>
      <c r="O13" s="513">
        <v>1.9204389574759947E-2</v>
      </c>
      <c r="P13" s="513">
        <v>1.1308639309722441E-2</v>
      </c>
      <c r="Q13" s="513">
        <v>3.4615845619081868E-2</v>
      </c>
      <c r="R13" s="514">
        <v>1.911990668396513E-2</v>
      </c>
    </row>
    <row r="14" spans="2:33" ht="13.5" customHeight="1" x14ac:dyDescent="0.15">
      <c r="C14" s="466" t="s">
        <v>781</v>
      </c>
      <c r="D14" s="467" t="s">
        <v>382</v>
      </c>
      <c r="E14" s="512">
        <v>2.5133521834747095E-4</v>
      </c>
      <c r="F14" s="513">
        <v>3.2985156679494229E-3</v>
      </c>
      <c r="G14" s="513">
        <v>1.66758832787728E-3</v>
      </c>
      <c r="H14" s="513">
        <v>2.4751702697311372E-3</v>
      </c>
      <c r="I14" s="513">
        <v>2.5115024042619435E-3</v>
      </c>
      <c r="J14" s="513">
        <v>1.940218837981305E-2</v>
      </c>
      <c r="K14" s="513">
        <v>1.061232808815968E-2</v>
      </c>
      <c r="L14" s="513">
        <v>2.9616437724260865E-2</v>
      </c>
      <c r="M14" s="513">
        <v>1.1687186215510939E-2</v>
      </c>
      <c r="N14" s="513">
        <v>1.575164999289513E-2</v>
      </c>
      <c r="O14" s="513">
        <v>1.8572043845956597E-3</v>
      </c>
      <c r="P14" s="513">
        <v>9.3556127654240255E-3</v>
      </c>
      <c r="Q14" s="513">
        <v>1.0355987055016181E-2</v>
      </c>
      <c r="R14" s="514">
        <v>8.7562898879968414E-3</v>
      </c>
    </row>
    <row r="15" spans="2:33" ht="13.5" customHeight="1" x14ac:dyDescent="0.15">
      <c r="C15" s="466" t="s">
        <v>452</v>
      </c>
      <c r="D15" s="467" t="s">
        <v>623</v>
      </c>
      <c r="E15" s="512">
        <v>5.2340559220860824E-2</v>
      </c>
      <c r="F15" s="513">
        <v>0.29851566794942275</v>
      </c>
      <c r="G15" s="513">
        <v>2.9600711021650138E-2</v>
      </c>
      <c r="H15" s="513">
        <v>4.8491082466322624E-2</v>
      </c>
      <c r="I15" s="513">
        <v>2.0486387380219323E-2</v>
      </c>
      <c r="J15" s="513">
        <v>5.9571309661799687E-2</v>
      </c>
      <c r="K15" s="513">
        <v>3.7233475850121128E-2</v>
      </c>
      <c r="L15" s="513">
        <v>2.4860212786287838E-3</v>
      </c>
      <c r="M15" s="513">
        <v>8.7564330359088074E-2</v>
      </c>
      <c r="N15" s="513">
        <v>2.2016029798130967E-2</v>
      </c>
      <c r="O15" s="513">
        <v>3.8025388432056446E-2</v>
      </c>
      <c r="P15" s="513">
        <v>2.7653303438673942E-2</v>
      </c>
      <c r="Q15" s="513">
        <v>5.3170322425985857E-2</v>
      </c>
      <c r="R15" s="514">
        <v>3.461242670126681E-2</v>
      </c>
    </row>
    <row r="16" spans="2:33" ht="13.5" customHeight="1" x14ac:dyDescent="0.15">
      <c r="C16" s="466" t="s">
        <v>453</v>
      </c>
      <c r="D16" s="467" t="s">
        <v>624</v>
      </c>
      <c r="E16" s="512">
        <v>3.4684260131950988E-3</v>
      </c>
      <c r="F16" s="513">
        <v>3.8482682792743265E-3</v>
      </c>
      <c r="G16" s="513">
        <v>9.7032371577597393E-3</v>
      </c>
      <c r="H16" s="513">
        <v>8.398480701406804E-3</v>
      </c>
      <c r="I16" s="513">
        <v>1.4937558376863735E-2</v>
      </c>
      <c r="J16" s="513">
        <v>4.0726849693601477E-2</v>
      </c>
      <c r="K16" s="513">
        <v>5.595212177079039E-2</v>
      </c>
      <c r="L16" s="513">
        <v>2.0247317106923627E-3</v>
      </c>
      <c r="M16" s="513">
        <v>1.004352435960126E-2</v>
      </c>
      <c r="N16" s="513">
        <v>0.20290906672229631</v>
      </c>
      <c r="O16" s="513">
        <v>3.000405796668484E-2</v>
      </c>
      <c r="P16" s="513">
        <v>2.7482447073560581E-2</v>
      </c>
      <c r="Q16" s="513">
        <v>4.3461584561908184E-2</v>
      </c>
      <c r="R16" s="514">
        <v>2.671723499670188E-2</v>
      </c>
    </row>
    <row r="17" spans="3:18" ht="13.5" customHeight="1" x14ac:dyDescent="0.15">
      <c r="C17" s="471" t="s">
        <v>454</v>
      </c>
      <c r="D17" s="472" t="s">
        <v>411</v>
      </c>
      <c r="E17" s="515">
        <v>0</v>
      </c>
      <c r="F17" s="516">
        <v>0</v>
      </c>
      <c r="G17" s="516">
        <v>0</v>
      </c>
      <c r="H17" s="516">
        <v>0</v>
      </c>
      <c r="I17" s="516">
        <v>0</v>
      </c>
      <c r="J17" s="516">
        <v>0</v>
      </c>
      <c r="K17" s="516">
        <v>0</v>
      </c>
      <c r="L17" s="516">
        <v>0</v>
      </c>
      <c r="M17" s="516">
        <v>0</v>
      </c>
      <c r="N17" s="516">
        <v>0</v>
      </c>
      <c r="O17" s="516">
        <v>0</v>
      </c>
      <c r="P17" s="516">
        <v>0</v>
      </c>
      <c r="Q17" s="516">
        <v>0.10149826201606137</v>
      </c>
      <c r="R17" s="517">
        <v>5.114167076238896E-4</v>
      </c>
    </row>
    <row r="18" spans="3:18" ht="13.5" customHeight="1" x14ac:dyDescent="0.15">
      <c r="C18" s="466" t="s">
        <v>782</v>
      </c>
      <c r="D18" s="467" t="s">
        <v>786</v>
      </c>
      <c r="E18" s="512">
        <v>2.9745523091423184E-2</v>
      </c>
      <c r="F18" s="513">
        <v>3.1335898845519516E-2</v>
      </c>
      <c r="G18" s="513">
        <v>4.257124471326984E-2</v>
      </c>
      <c r="H18" s="513">
        <v>0.11353215210898349</v>
      </c>
      <c r="I18" s="513">
        <v>0.10513716400871762</v>
      </c>
      <c r="J18" s="513">
        <v>8.2167760762679523E-2</v>
      </c>
      <c r="K18" s="513">
        <v>0.12887192481042797</v>
      </c>
      <c r="L18" s="513">
        <v>1.8436755552773174E-2</v>
      </c>
      <c r="M18" s="513">
        <v>0.16572178299790366</v>
      </c>
      <c r="N18" s="513">
        <v>0.18748998515535481</v>
      </c>
      <c r="O18" s="513">
        <v>0.1214153590304696</v>
      </c>
      <c r="P18" s="513">
        <v>0.10910584128023611</v>
      </c>
      <c r="Q18" s="513">
        <v>4.7057413400455474E-2</v>
      </c>
      <c r="R18" s="514">
        <v>8.862100241298336E-2</v>
      </c>
    </row>
    <row r="19" spans="3:18" ht="13.5" customHeight="1" x14ac:dyDescent="0.15">
      <c r="C19" s="466" t="s">
        <v>783</v>
      </c>
      <c r="D19" s="467" t="s">
        <v>462</v>
      </c>
      <c r="E19" s="512">
        <v>5.0015708451146713E-3</v>
      </c>
      <c r="F19" s="513">
        <v>4.9477735019241341E-3</v>
      </c>
      <c r="G19" s="513">
        <v>4.1492855843437669E-3</v>
      </c>
      <c r="H19" s="513">
        <v>1.442763723014334E-2</v>
      </c>
      <c r="I19" s="513">
        <v>3.3832635693776592E-3</v>
      </c>
      <c r="J19" s="513">
        <v>4.3378876458931613E-3</v>
      </c>
      <c r="K19" s="513">
        <v>1.0357558099137951E-2</v>
      </c>
      <c r="L19" s="513">
        <v>2.311390227909996E-3</v>
      </c>
      <c r="M19" s="513">
        <v>2.8540166835309441E-3</v>
      </c>
      <c r="N19" s="513">
        <v>6.7723024921468502E-3</v>
      </c>
      <c r="O19" s="513">
        <v>4.1575486893763431E-4</v>
      </c>
      <c r="P19" s="513">
        <v>4.6947581891723456E-3</v>
      </c>
      <c r="Q19" s="513">
        <v>0</v>
      </c>
      <c r="R19" s="514">
        <v>5.0749109520117439E-3</v>
      </c>
    </row>
    <row r="20" spans="3:18" ht="13.5" customHeight="1" x14ac:dyDescent="0.15">
      <c r="C20" s="476" t="s">
        <v>625</v>
      </c>
      <c r="D20" s="477" t="s">
        <v>441</v>
      </c>
      <c r="E20" s="518">
        <v>0.40038956958843858</v>
      </c>
      <c r="F20" s="519">
        <v>0.49642660802638811</v>
      </c>
      <c r="G20" s="519">
        <v>0.61456263932395017</v>
      </c>
      <c r="H20" s="519">
        <v>0.51533479256200476</v>
      </c>
      <c r="I20" s="519">
        <v>0.45768844916456219</v>
      </c>
      <c r="J20" s="519">
        <v>0.3107589472453709</v>
      </c>
      <c r="K20" s="519">
        <v>0.36987507006174697</v>
      </c>
      <c r="L20" s="519">
        <v>0.15243313772459036</v>
      </c>
      <c r="M20" s="519">
        <v>0.48835880726793868</v>
      </c>
      <c r="N20" s="519">
        <v>0.49714444656078899</v>
      </c>
      <c r="O20" s="519">
        <v>0.30144966503103227</v>
      </c>
      <c r="P20" s="519">
        <v>0.39206093371442186</v>
      </c>
      <c r="Q20" s="519">
        <v>0.34488793000119861</v>
      </c>
      <c r="R20" s="520">
        <v>0.44406636435022118</v>
      </c>
    </row>
    <row r="21" spans="3:18" ht="13.5" customHeight="1" x14ac:dyDescent="0.15">
      <c r="C21" s="471" t="s">
        <v>626</v>
      </c>
      <c r="D21" s="472" t="s">
        <v>495</v>
      </c>
      <c r="E21" s="512">
        <v>3.3930254476908578E-4</v>
      </c>
      <c r="F21" s="516">
        <v>0</v>
      </c>
      <c r="G21" s="516">
        <v>0</v>
      </c>
      <c r="H21" s="516">
        <v>0</v>
      </c>
      <c r="I21" s="516">
        <v>3.6392569273878297E-3</v>
      </c>
      <c r="J21" s="516">
        <v>0</v>
      </c>
      <c r="K21" s="516">
        <v>0</v>
      </c>
      <c r="L21" s="516">
        <v>0</v>
      </c>
      <c r="M21" s="516">
        <v>0</v>
      </c>
      <c r="N21" s="516">
        <v>0</v>
      </c>
      <c r="O21" s="516">
        <v>0</v>
      </c>
      <c r="P21" s="516">
        <v>0</v>
      </c>
      <c r="Q21" s="516">
        <v>0</v>
      </c>
      <c r="R21" s="517">
        <v>1.3033033243414665E-4</v>
      </c>
    </row>
    <row r="22" spans="3:18" ht="13.5" customHeight="1" x14ac:dyDescent="0.15">
      <c r="C22" s="466" t="s">
        <v>627</v>
      </c>
      <c r="D22" s="467" t="s">
        <v>467</v>
      </c>
      <c r="E22" s="512">
        <v>0.19442035815268616</v>
      </c>
      <c r="F22" s="513">
        <v>0.24903793293018142</v>
      </c>
      <c r="G22" s="513">
        <v>0.2148767885280784</v>
      </c>
      <c r="H22" s="513">
        <v>0.34336066786173242</v>
      </c>
      <c r="I22" s="513">
        <v>0.10865534299650603</v>
      </c>
      <c r="J22" s="513">
        <v>0.4711016403693965</v>
      </c>
      <c r="K22" s="513">
        <v>0.32736553934806678</v>
      </c>
      <c r="L22" s="513">
        <v>4.910756943231729E-2</v>
      </c>
      <c r="M22" s="513">
        <v>0.35735484214552338</v>
      </c>
      <c r="N22" s="513">
        <v>0.21421034650606635</v>
      </c>
      <c r="O22" s="513">
        <v>0.34399358691890786</v>
      </c>
      <c r="P22" s="513">
        <v>0.44000599558628489</v>
      </c>
      <c r="Q22" s="513">
        <v>9.2532662111950142E-3</v>
      </c>
      <c r="R22" s="514">
        <v>0.3084373006619307</v>
      </c>
    </row>
    <row r="23" spans="3:18" ht="13.5" customHeight="1" x14ac:dyDescent="0.15">
      <c r="C23" s="466" t="s">
        <v>628</v>
      </c>
      <c r="D23" s="467" t="s">
        <v>468</v>
      </c>
      <c r="E23" s="512">
        <v>0.2029908890983349</v>
      </c>
      <c r="F23" s="513">
        <v>0.17811984606926884</v>
      </c>
      <c r="G23" s="513">
        <v>4.0211279142067666E-2</v>
      </c>
      <c r="H23" s="513">
        <v>8.1999514193554515E-2</v>
      </c>
      <c r="I23" s="513">
        <v>0.16165288684401702</v>
      </c>
      <c r="J23" s="513">
        <v>0.12049046298500189</v>
      </c>
      <c r="K23" s="513">
        <v>0.220913373571551</v>
      </c>
      <c r="L23" s="513">
        <v>0.44835698540677504</v>
      </c>
      <c r="M23" s="513">
        <v>3.7792119137646393E-2</v>
      </c>
      <c r="N23" s="513">
        <v>0.16591536435894413</v>
      </c>
      <c r="O23" s="513">
        <v>0</v>
      </c>
      <c r="P23" s="513">
        <v>5.3168894862665829E-2</v>
      </c>
      <c r="Q23" s="513">
        <v>0.60014383315354192</v>
      </c>
      <c r="R23" s="514">
        <v>0.10056742613779045</v>
      </c>
    </row>
    <row r="24" spans="3:18" ht="13.5" customHeight="1" x14ac:dyDescent="0.15">
      <c r="C24" s="466" t="s">
        <v>629</v>
      </c>
      <c r="D24" s="467" t="s">
        <v>469</v>
      </c>
      <c r="E24" s="512">
        <v>0.23555136663524975</v>
      </c>
      <c r="F24" s="513">
        <v>7.6415612974161634E-2</v>
      </c>
      <c r="G24" s="513">
        <v>0.13034929300590375</v>
      </c>
      <c r="H24" s="513">
        <v>5.9305025382708279E-2</v>
      </c>
      <c r="I24" s="513">
        <v>0.23821565710727505</v>
      </c>
      <c r="J24" s="513">
        <v>9.7648949400230695E-2</v>
      </c>
      <c r="K24" s="513">
        <v>8.1846017018635267E-2</v>
      </c>
      <c r="L24" s="513">
        <v>0.35010230743631732</v>
      </c>
      <c r="M24" s="513">
        <v>0.11649423144889155</v>
      </c>
      <c r="N24" s="513">
        <v>0.12272984257420055</v>
      </c>
      <c r="O24" s="513">
        <v>0.35455674805005988</v>
      </c>
      <c r="P24" s="513">
        <v>0.11476417583662742</v>
      </c>
      <c r="Q24" s="513">
        <v>4.5714970634064482E-2</v>
      </c>
      <c r="R24" s="514">
        <v>0.14606974327581848</v>
      </c>
    </row>
    <row r="25" spans="3:18" ht="13.5" customHeight="1" x14ac:dyDescent="0.15">
      <c r="C25" s="466" t="s">
        <v>630</v>
      </c>
      <c r="D25" s="467" t="s">
        <v>647</v>
      </c>
      <c r="E25" s="512">
        <v>1.0958215519949733E-2</v>
      </c>
      <c r="F25" s="513">
        <v>0</v>
      </c>
      <c r="G25" s="513">
        <v>0</v>
      </c>
      <c r="H25" s="513">
        <v>0</v>
      </c>
      <c r="I25" s="513">
        <v>3.5662642266579031E-2</v>
      </c>
      <c r="J25" s="513">
        <v>0</v>
      </c>
      <c r="K25" s="513">
        <v>0</v>
      </c>
      <c r="L25" s="513">
        <v>0</v>
      </c>
      <c r="M25" s="513">
        <v>0</v>
      </c>
      <c r="N25" s="513">
        <v>0</v>
      </c>
      <c r="O25" s="513">
        <v>0</v>
      </c>
      <c r="P25" s="513">
        <v>0</v>
      </c>
      <c r="Q25" s="513">
        <v>0</v>
      </c>
      <c r="R25" s="514">
        <v>1.3505314614885946E-3</v>
      </c>
    </row>
    <row r="26" spans="3:18" ht="13.5" customHeight="1" x14ac:dyDescent="0.15">
      <c r="C26" s="478" t="s">
        <v>631</v>
      </c>
      <c r="D26" s="479" t="s">
        <v>470</v>
      </c>
      <c r="E26" s="521">
        <v>-4.464970153942821E-2</v>
      </c>
      <c r="F26" s="522">
        <v>0</v>
      </c>
      <c r="G26" s="522">
        <v>0</v>
      </c>
      <c r="H26" s="522">
        <v>0</v>
      </c>
      <c r="I26" s="522">
        <v>-5.5142353063271869E-3</v>
      </c>
      <c r="J26" s="522">
        <v>0</v>
      </c>
      <c r="K26" s="522">
        <v>0</v>
      </c>
      <c r="L26" s="522">
        <v>0</v>
      </c>
      <c r="M26" s="522">
        <v>0</v>
      </c>
      <c r="N26" s="522">
        <v>0</v>
      </c>
      <c r="O26" s="522">
        <v>0</v>
      </c>
      <c r="P26" s="522">
        <v>0</v>
      </c>
      <c r="Q26" s="522">
        <v>0</v>
      </c>
      <c r="R26" s="523">
        <v>-6.216962196835522E-4</v>
      </c>
    </row>
    <row r="27" spans="3:18" ht="13.5" customHeight="1" x14ac:dyDescent="0.15">
      <c r="C27" s="476" t="s">
        <v>632</v>
      </c>
      <c r="D27" s="477" t="s">
        <v>471</v>
      </c>
      <c r="E27" s="518">
        <v>0.59961043041156137</v>
      </c>
      <c r="F27" s="519">
        <v>0.50357339197361184</v>
      </c>
      <c r="G27" s="519">
        <v>0.38543736067604983</v>
      </c>
      <c r="H27" s="519">
        <v>0.48466520743799524</v>
      </c>
      <c r="I27" s="519">
        <v>0.54231155083543781</v>
      </c>
      <c r="J27" s="519">
        <v>0.6892410527546291</v>
      </c>
      <c r="K27" s="519">
        <v>0.63012492993825298</v>
      </c>
      <c r="L27" s="519">
        <v>0.84756686227540967</v>
      </c>
      <c r="M27" s="519">
        <v>0.51164119273206132</v>
      </c>
      <c r="N27" s="519">
        <v>0.50285555343921107</v>
      </c>
      <c r="O27" s="519">
        <v>0.69855033496896779</v>
      </c>
      <c r="P27" s="519">
        <v>0.60793906628557814</v>
      </c>
      <c r="Q27" s="519">
        <v>0.65511206999880134</v>
      </c>
      <c r="R27" s="520">
        <v>0.55593363564977882</v>
      </c>
    </row>
    <row r="28" spans="3:18" ht="13.5" customHeight="1" x14ac:dyDescent="0.15">
      <c r="C28" s="480" t="s">
        <v>633</v>
      </c>
      <c r="D28" s="481" t="s">
        <v>648</v>
      </c>
      <c r="E28" s="524">
        <v>1</v>
      </c>
      <c r="F28" s="525">
        <v>1</v>
      </c>
      <c r="G28" s="525">
        <v>1</v>
      </c>
      <c r="H28" s="525">
        <v>1</v>
      </c>
      <c r="I28" s="525">
        <v>1</v>
      </c>
      <c r="J28" s="525">
        <v>1</v>
      </c>
      <c r="K28" s="525">
        <v>1</v>
      </c>
      <c r="L28" s="525">
        <v>1</v>
      </c>
      <c r="M28" s="525">
        <v>1</v>
      </c>
      <c r="N28" s="525">
        <v>1</v>
      </c>
      <c r="O28" s="525">
        <v>1</v>
      </c>
      <c r="P28" s="525">
        <v>1</v>
      </c>
      <c r="Q28" s="525">
        <v>1</v>
      </c>
      <c r="R28" s="526">
        <v>1</v>
      </c>
    </row>
  </sheetData>
  <mergeCells count="1">
    <mergeCell ref="C5:D6"/>
  </mergeCells>
  <phoneticPr fontId="3"/>
  <pageMargins left="0.39370078740157483" right="0.39370078740157483" top="0.78740157480314965" bottom="0.19685039370078741" header="0.31496062992125984" footer="0.31496062992125984"/>
  <pageSetup paperSize="9" scale="67" orientation="landscape"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F38ED-FD0A-4F0D-976A-2D920977AE07}">
  <sheetPr codeName="Sheet9">
    <tabColor theme="9" tint="0.59999389629810485"/>
  </sheetPr>
  <dimension ref="B1:AG21"/>
  <sheetViews>
    <sheetView view="pageBreakPreview" zoomScaleNormal="100" zoomScaleSheetLayoutView="100" workbookViewId="0">
      <pane xSplit="4" ySplit="6" topLeftCell="E7" activePane="bottomRight" state="frozen"/>
      <selection sqref="A1:M1"/>
      <selection pane="topRight" sqref="A1:M1"/>
      <selection pane="bottomLeft" sqref="A1:M1"/>
      <selection pane="bottomRight" activeCell="E7" sqref="E7"/>
    </sheetView>
  </sheetViews>
  <sheetFormatPr defaultRowHeight="10.5" x14ac:dyDescent="0.15"/>
  <cols>
    <col min="1" max="2" width="2.625" style="21" customWidth="1"/>
    <col min="3" max="3" width="3" style="21" bestFit="1" customWidth="1"/>
    <col min="4" max="4" width="21.375" style="21" customWidth="1"/>
    <col min="5" max="17" width="10.625" style="21" customWidth="1"/>
    <col min="18" max="16384" width="9" style="21"/>
  </cols>
  <sheetData>
    <row r="1" spans="2:33" ht="12" customHeight="1" x14ac:dyDescent="0.15">
      <c r="F1" s="294"/>
      <c r="G1" s="294"/>
      <c r="H1" s="294"/>
      <c r="I1" s="294"/>
      <c r="J1" s="294"/>
      <c r="K1" s="294"/>
      <c r="L1" s="294"/>
      <c r="Q1" s="294"/>
    </row>
    <row r="2" spans="2:33" ht="20.25" x14ac:dyDescent="0.15">
      <c r="B2" s="295" t="s">
        <v>796</v>
      </c>
    </row>
    <row r="3" spans="2:33" ht="13.5" customHeight="1" x14ac:dyDescent="0.15">
      <c r="E3" s="296"/>
      <c r="F3" s="296"/>
      <c r="G3" s="296"/>
      <c r="H3" s="296"/>
      <c r="I3" s="296"/>
      <c r="J3" s="296"/>
      <c r="K3" s="296"/>
      <c r="L3" s="296"/>
      <c r="M3" s="296"/>
      <c r="N3" s="296"/>
      <c r="O3" s="296"/>
      <c r="P3" s="296"/>
      <c r="Q3" s="296"/>
    </row>
    <row r="4" spans="2:33" s="18" customFormat="1" ht="6" customHeight="1" x14ac:dyDescent="0.15">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20"/>
    </row>
    <row r="5" spans="2:33" x14ac:dyDescent="0.15">
      <c r="C5" s="789" t="s">
        <v>793</v>
      </c>
      <c r="D5" s="790"/>
      <c r="E5" s="400" t="s">
        <v>446</v>
      </c>
      <c r="F5" s="401" t="s">
        <v>447</v>
      </c>
      <c r="G5" s="401" t="s">
        <v>448</v>
      </c>
      <c r="H5" s="401" t="s">
        <v>449</v>
      </c>
      <c r="I5" s="401" t="s">
        <v>450</v>
      </c>
      <c r="J5" s="401" t="s">
        <v>451</v>
      </c>
      <c r="K5" s="401" t="s">
        <v>780</v>
      </c>
      <c r="L5" s="401" t="s">
        <v>781</v>
      </c>
      <c r="M5" s="401" t="s">
        <v>452</v>
      </c>
      <c r="N5" s="401" t="s">
        <v>453</v>
      </c>
      <c r="O5" s="401" t="s">
        <v>454</v>
      </c>
      <c r="P5" s="401" t="s">
        <v>782</v>
      </c>
      <c r="Q5" s="402" t="s">
        <v>783</v>
      </c>
    </row>
    <row r="6" spans="2:33" x14ac:dyDescent="0.15">
      <c r="C6" s="791"/>
      <c r="D6" s="792"/>
      <c r="E6" s="403" t="s">
        <v>1147</v>
      </c>
      <c r="F6" s="404" t="s">
        <v>455</v>
      </c>
      <c r="G6" s="404" t="s">
        <v>784</v>
      </c>
      <c r="H6" s="404" t="s">
        <v>348</v>
      </c>
      <c r="I6" s="404" t="s">
        <v>785</v>
      </c>
      <c r="J6" s="404" t="s">
        <v>371</v>
      </c>
      <c r="K6" s="404" t="s">
        <v>375</v>
      </c>
      <c r="L6" s="404" t="s">
        <v>382</v>
      </c>
      <c r="M6" s="404" t="s">
        <v>623</v>
      </c>
      <c r="N6" s="404" t="s">
        <v>624</v>
      </c>
      <c r="O6" s="404" t="s">
        <v>411</v>
      </c>
      <c r="P6" s="404" t="s">
        <v>786</v>
      </c>
      <c r="Q6" s="405" t="s">
        <v>462</v>
      </c>
    </row>
    <row r="7" spans="2:33" ht="13.5" customHeight="1" x14ac:dyDescent="0.15">
      <c r="C7" s="461" t="s">
        <v>446</v>
      </c>
      <c r="D7" s="462" t="s">
        <v>1147</v>
      </c>
      <c r="E7" s="463">
        <v>1.0226180801969373</v>
      </c>
      <c r="F7" s="464">
        <v>2.3384465416081073E-4</v>
      </c>
      <c r="G7" s="464">
        <v>8.9179845144583565E-3</v>
      </c>
      <c r="H7" s="464">
        <v>9.986641024214394E-4</v>
      </c>
      <c r="I7" s="464">
        <v>2.9581447044765716E-4</v>
      </c>
      <c r="J7" s="464">
        <v>2.7894189720340418E-4</v>
      </c>
      <c r="K7" s="464">
        <v>2.8927623932930219E-4</v>
      </c>
      <c r="L7" s="464">
        <v>6.8923772436144985E-5</v>
      </c>
      <c r="M7" s="464">
        <v>4.9748727787751713E-4</v>
      </c>
      <c r="N7" s="464">
        <v>4.0193805229156887E-4</v>
      </c>
      <c r="O7" s="464">
        <v>3.1657589307442727E-4</v>
      </c>
      <c r="P7" s="464">
        <v>2.0654412471529846E-3</v>
      </c>
      <c r="Q7" s="465">
        <v>1.9846840950101013E-4</v>
      </c>
      <c r="R7" s="485"/>
      <c r="S7" s="485"/>
    </row>
    <row r="8" spans="2:33" ht="13.5" customHeight="1" x14ac:dyDescent="0.15">
      <c r="C8" s="466" t="s">
        <v>447</v>
      </c>
      <c r="D8" s="467" t="s">
        <v>455</v>
      </c>
      <c r="E8" s="468">
        <v>9.0587973591601007E-5</v>
      </c>
      <c r="F8" s="469">
        <v>1.0001849848040296</v>
      </c>
      <c r="G8" s="469">
        <v>2.2612185210872285E-4</v>
      </c>
      <c r="H8" s="469">
        <v>1.6971558571021364E-4</v>
      </c>
      <c r="I8" s="469">
        <v>5.9642597385592072E-3</v>
      </c>
      <c r="J8" s="469">
        <v>2.2309593384742461E-4</v>
      </c>
      <c r="K8" s="469">
        <v>8.1086483455634957E-5</v>
      </c>
      <c r="L8" s="469">
        <v>3.4491113906287193E-5</v>
      </c>
      <c r="M8" s="469">
        <v>1.5971301931685947E-4</v>
      </c>
      <c r="N8" s="469">
        <v>1.0274133812751183E-4</v>
      </c>
      <c r="O8" s="469">
        <v>1.2610736869263968E-4</v>
      </c>
      <c r="P8" s="469">
        <v>1.7177893978335105E-4</v>
      </c>
      <c r="Q8" s="470">
        <v>6.706740268910629E-5</v>
      </c>
      <c r="R8" s="485"/>
      <c r="S8" s="485"/>
    </row>
    <row r="9" spans="2:33" ht="13.5" customHeight="1" x14ac:dyDescent="0.15">
      <c r="C9" s="466" t="s">
        <v>448</v>
      </c>
      <c r="D9" s="467" t="s">
        <v>784</v>
      </c>
      <c r="E9" s="468">
        <v>3.5046463291529766E-2</v>
      </c>
      <c r="F9" s="469">
        <v>1.4867960448733552E-2</v>
      </c>
      <c r="G9" s="469">
        <v>1.0738667055632336</v>
      </c>
      <c r="H9" s="469">
        <v>4.7763598282579034E-2</v>
      </c>
      <c r="I9" s="469">
        <v>1.2464372223330007E-2</v>
      </c>
      <c r="J9" s="469">
        <v>9.715101014946239E-3</v>
      </c>
      <c r="K9" s="469">
        <v>8.9960107004158716E-3</v>
      </c>
      <c r="L9" s="469">
        <v>2.0961015164434032E-3</v>
      </c>
      <c r="M9" s="469">
        <v>2.6724222131736034E-2</v>
      </c>
      <c r="N9" s="469">
        <v>1.1244805344649167E-2</v>
      </c>
      <c r="O9" s="469">
        <v>1.3333507209881556E-2</v>
      </c>
      <c r="P9" s="469">
        <v>2.6164228135172819E-2</v>
      </c>
      <c r="Q9" s="470">
        <v>9.6184897932485181E-3</v>
      </c>
      <c r="R9" s="485"/>
      <c r="S9" s="485"/>
    </row>
    <row r="10" spans="2:33" ht="13.5" customHeight="1" x14ac:dyDescent="0.15">
      <c r="C10" s="466" t="s">
        <v>449</v>
      </c>
      <c r="D10" s="467" t="s">
        <v>348</v>
      </c>
      <c r="E10" s="468">
        <v>3.5656296450231125E-3</v>
      </c>
      <c r="F10" s="469">
        <v>6.5354731187883411E-3</v>
      </c>
      <c r="G10" s="469">
        <v>4.416969122085509E-3</v>
      </c>
      <c r="H10" s="469">
        <v>1.0024587095263258</v>
      </c>
      <c r="I10" s="469">
        <v>2.4571787082401392E-2</v>
      </c>
      <c r="J10" s="469">
        <v>6.0779924646093414E-3</v>
      </c>
      <c r="K10" s="469">
        <v>5.5993714669452356E-3</v>
      </c>
      <c r="L10" s="469">
        <v>1.546638790280312E-2</v>
      </c>
      <c r="M10" s="469">
        <v>1.1770610530442644E-2</v>
      </c>
      <c r="N10" s="469">
        <v>7.7829183390457262E-3</v>
      </c>
      <c r="O10" s="469">
        <v>9.2654103423408535E-3</v>
      </c>
      <c r="P10" s="469">
        <v>5.3563574656183797E-3</v>
      </c>
      <c r="Q10" s="470">
        <v>1.6764107649065975E-2</v>
      </c>
      <c r="R10" s="485"/>
      <c r="S10" s="485"/>
    </row>
    <row r="11" spans="2:33" ht="13.5" customHeight="1" x14ac:dyDescent="0.15">
      <c r="C11" s="466" t="s">
        <v>450</v>
      </c>
      <c r="D11" s="467" t="s">
        <v>785</v>
      </c>
      <c r="E11" s="468">
        <v>1.6484146281430037E-2</v>
      </c>
      <c r="F11" s="469">
        <v>3.4924019080701203E-2</v>
      </c>
      <c r="G11" s="469">
        <v>2.9717037225825336E-2</v>
      </c>
      <c r="H11" s="469">
        <v>1.0733672509170912E-2</v>
      </c>
      <c r="I11" s="469">
        <v>1.1361427597861489</v>
      </c>
      <c r="J11" s="469">
        <v>4.2246444978473928E-2</v>
      </c>
      <c r="K11" s="469">
        <v>1.5199724997041988E-2</v>
      </c>
      <c r="L11" s="469">
        <v>6.2176558591587388E-3</v>
      </c>
      <c r="M11" s="469">
        <v>2.9844282161697187E-2</v>
      </c>
      <c r="N11" s="469">
        <v>1.9252329624688785E-2</v>
      </c>
      <c r="O11" s="469">
        <v>2.3562804999747246E-2</v>
      </c>
      <c r="P11" s="469">
        <v>3.2192292907698344E-2</v>
      </c>
      <c r="Q11" s="470">
        <v>1.1066655802687423E-2</v>
      </c>
      <c r="R11" s="485"/>
      <c r="S11" s="485"/>
    </row>
    <row r="12" spans="2:33" ht="13.5" customHeight="1" x14ac:dyDescent="0.15">
      <c r="C12" s="466" t="s">
        <v>451</v>
      </c>
      <c r="D12" s="467" t="s">
        <v>371</v>
      </c>
      <c r="E12" s="468">
        <v>2.9372839440285261E-2</v>
      </c>
      <c r="F12" s="469">
        <v>1.4688170830412649E-2</v>
      </c>
      <c r="G12" s="469">
        <v>3.6240440719679551E-2</v>
      </c>
      <c r="H12" s="469">
        <v>3.8196238323309761E-2</v>
      </c>
      <c r="I12" s="469">
        <v>9.5781005159710497E-3</v>
      </c>
      <c r="J12" s="469">
        <v>1.0104940997677139</v>
      </c>
      <c r="K12" s="469">
        <v>8.389441594502103E-3</v>
      </c>
      <c r="L12" s="469">
        <v>2.4536521709337092E-3</v>
      </c>
      <c r="M12" s="469">
        <v>2.6383399032986449E-2</v>
      </c>
      <c r="N12" s="469">
        <v>1.1939522702592879E-2</v>
      </c>
      <c r="O12" s="469">
        <v>1.0715027792387442E-2</v>
      </c>
      <c r="P12" s="469">
        <v>2.8944216533299216E-2</v>
      </c>
      <c r="Q12" s="470">
        <v>7.0469722449469615E-3</v>
      </c>
      <c r="R12" s="485"/>
      <c r="S12" s="485"/>
    </row>
    <row r="13" spans="2:33" ht="13.5" customHeight="1" x14ac:dyDescent="0.15">
      <c r="C13" s="466" t="s">
        <v>780</v>
      </c>
      <c r="D13" s="467" t="s">
        <v>375</v>
      </c>
      <c r="E13" s="468">
        <v>7.2869925054736152E-3</v>
      </c>
      <c r="F13" s="469">
        <v>5.3601757314624979E-2</v>
      </c>
      <c r="G13" s="469">
        <v>9.6634842632832788E-3</v>
      </c>
      <c r="H13" s="469">
        <v>1.2389402726972577E-2</v>
      </c>
      <c r="I13" s="469">
        <v>1.7769551086349315E-2</v>
      </c>
      <c r="J13" s="469">
        <v>1.8680741611851039E-2</v>
      </c>
      <c r="K13" s="469">
        <v>1.0668778704314461</v>
      </c>
      <c r="L13" s="469">
        <v>6.0995832479446017E-2</v>
      </c>
      <c r="M13" s="469">
        <v>2.5907633384214222E-2</v>
      </c>
      <c r="N13" s="469">
        <v>9.3398820074665958E-3</v>
      </c>
      <c r="O13" s="469">
        <v>1.7463204999633771E-2</v>
      </c>
      <c r="P13" s="469">
        <v>1.218372658248696E-2</v>
      </c>
      <c r="Q13" s="470">
        <v>3.1082236821935998E-2</v>
      </c>
      <c r="R13" s="485"/>
      <c r="S13" s="485"/>
    </row>
    <row r="14" spans="2:33" ht="13.5" customHeight="1" x14ac:dyDescent="0.15">
      <c r="C14" s="466" t="s">
        <v>781</v>
      </c>
      <c r="D14" s="467" t="s">
        <v>382</v>
      </c>
      <c r="E14" s="468">
        <v>1.9616990007282216E-3</v>
      </c>
      <c r="F14" s="469">
        <v>7.4408506622765059E-3</v>
      </c>
      <c r="G14" s="469">
        <v>3.7188827500260796E-3</v>
      </c>
      <c r="H14" s="469">
        <v>5.3403798747870129E-3</v>
      </c>
      <c r="I14" s="469">
        <v>4.986749416503347E-3</v>
      </c>
      <c r="J14" s="469">
        <v>2.2372190767052318E-2</v>
      </c>
      <c r="K14" s="469">
        <v>1.4240997652984446E-2</v>
      </c>
      <c r="L14" s="469">
        <v>1.0316990931819543</v>
      </c>
      <c r="M14" s="469">
        <v>1.5453886961164282E-2</v>
      </c>
      <c r="N14" s="469">
        <v>2.084770548477459E-2</v>
      </c>
      <c r="O14" s="469">
        <v>4.2134047519191377E-3</v>
      </c>
      <c r="P14" s="469">
        <v>1.2154933835398016E-2</v>
      </c>
      <c r="Q14" s="470">
        <v>1.3051012096997196E-2</v>
      </c>
      <c r="R14" s="485"/>
      <c r="S14" s="485"/>
    </row>
    <row r="15" spans="2:33" ht="13.5" customHeight="1" x14ac:dyDescent="0.15">
      <c r="C15" s="466" t="s">
        <v>452</v>
      </c>
      <c r="D15" s="467" t="s">
        <v>623</v>
      </c>
      <c r="E15" s="468">
        <v>3.5420225831952291E-2</v>
      </c>
      <c r="F15" s="469">
        <v>0.18458756600968382</v>
      </c>
      <c r="G15" s="469">
        <v>2.2696352082610095E-2</v>
      </c>
      <c r="H15" s="469">
        <v>3.4566619510472497E-2</v>
      </c>
      <c r="I15" s="469">
        <v>1.9037405300719928E-2</v>
      </c>
      <c r="J15" s="469">
        <v>3.9777219726150267E-2</v>
      </c>
      <c r="K15" s="469">
        <v>2.7951571167530904E-2</v>
      </c>
      <c r="L15" s="469">
        <v>4.193228705932547E-3</v>
      </c>
      <c r="M15" s="469">
        <v>1.0586660053532333</v>
      </c>
      <c r="N15" s="469">
        <v>1.9759141645057769E-2</v>
      </c>
      <c r="O15" s="469">
        <v>2.68560442392933E-2</v>
      </c>
      <c r="P15" s="469">
        <v>2.1396335758437388E-2</v>
      </c>
      <c r="Q15" s="470">
        <v>3.7846713104729146E-2</v>
      </c>
      <c r="R15" s="485"/>
      <c r="S15" s="485"/>
    </row>
    <row r="16" spans="2:33" ht="13.5" customHeight="1" x14ac:dyDescent="0.15">
      <c r="C16" s="466" t="s">
        <v>453</v>
      </c>
      <c r="D16" s="467" t="s">
        <v>624</v>
      </c>
      <c r="E16" s="468">
        <v>4.5401999620021749E-3</v>
      </c>
      <c r="F16" s="469">
        <v>7.4125514605378404E-3</v>
      </c>
      <c r="G16" s="469">
        <v>9.0601837207840777E-3</v>
      </c>
      <c r="H16" s="469">
        <v>9.3960640512703673E-3</v>
      </c>
      <c r="I16" s="469">
        <v>1.3571520853043315E-2</v>
      </c>
      <c r="J16" s="469">
        <v>2.8213447153251345E-2</v>
      </c>
      <c r="K16" s="469">
        <v>3.9693899414490662E-2</v>
      </c>
      <c r="L16" s="469">
        <v>4.1401552410687678E-3</v>
      </c>
      <c r="M16" s="469">
        <v>1.133790822703034E-2</v>
      </c>
      <c r="N16" s="469">
        <v>1.1287508871204932</v>
      </c>
      <c r="O16" s="469">
        <v>2.1726833156103059E-2</v>
      </c>
      <c r="P16" s="469">
        <v>2.0536918374957514E-2</v>
      </c>
      <c r="Q16" s="470">
        <v>3.1391640131363023E-2</v>
      </c>
      <c r="R16" s="485"/>
      <c r="S16" s="485"/>
    </row>
    <row r="17" spans="3:19" ht="13.5" customHeight="1" x14ac:dyDescent="0.15">
      <c r="C17" s="471" t="s">
        <v>454</v>
      </c>
      <c r="D17" s="472" t="s">
        <v>411</v>
      </c>
      <c r="E17" s="473">
        <v>5.9240749167592814E-4</v>
      </c>
      <c r="F17" s="474">
        <v>6.7865420814762554E-4</v>
      </c>
      <c r="G17" s="474">
        <v>5.3290662308711433E-4</v>
      </c>
      <c r="H17" s="474">
        <v>1.5795624292971786E-3</v>
      </c>
      <c r="I17" s="474">
        <v>5.2153968746343547E-4</v>
      </c>
      <c r="J17" s="474">
        <v>5.6504570253950999E-4</v>
      </c>
      <c r="K17" s="474">
        <v>1.2328291656422809E-3</v>
      </c>
      <c r="L17" s="474">
        <v>3.4676682511840723E-4</v>
      </c>
      <c r="M17" s="474">
        <v>4.6696696849366946E-4</v>
      </c>
      <c r="N17" s="474">
        <v>9.0494117816298668E-4</v>
      </c>
      <c r="O17" s="474">
        <v>1.0001692098838044</v>
      </c>
      <c r="P17" s="474">
        <v>6.0146653183369399E-4</v>
      </c>
      <c r="Q17" s="475">
        <v>0.10163685366260045</v>
      </c>
      <c r="R17" s="485"/>
      <c r="S17" s="485"/>
    </row>
    <row r="18" spans="3:19" ht="13.5" customHeight="1" x14ac:dyDescent="0.15">
      <c r="C18" s="466" t="s">
        <v>782</v>
      </c>
      <c r="D18" s="467" t="s">
        <v>786</v>
      </c>
      <c r="E18" s="468">
        <v>3.6701085438248494E-2</v>
      </c>
      <c r="F18" s="469">
        <v>6.3514514161125663E-2</v>
      </c>
      <c r="G18" s="469">
        <v>4.9210310618175254E-2</v>
      </c>
      <c r="H18" s="469">
        <v>0.1074096559197619</v>
      </c>
      <c r="I18" s="469">
        <v>0.10896348396586822</v>
      </c>
      <c r="J18" s="469">
        <v>8.5447789971677623E-2</v>
      </c>
      <c r="K18" s="469">
        <v>0.12687858462310039</v>
      </c>
      <c r="L18" s="469">
        <v>2.5776690821444015E-2</v>
      </c>
      <c r="M18" s="469">
        <v>0.15606961084236401</v>
      </c>
      <c r="N18" s="469">
        <v>0.18257077432204022</v>
      </c>
      <c r="O18" s="469">
        <v>0.11326550801206578</v>
      </c>
      <c r="P18" s="469">
        <v>1.1040650036002877</v>
      </c>
      <c r="Q18" s="470">
        <v>6.5909894097275434E-2</v>
      </c>
      <c r="R18" s="485"/>
      <c r="S18" s="485"/>
    </row>
    <row r="19" spans="3:19" ht="13.5" customHeight="1" x14ac:dyDescent="0.15">
      <c r="C19" s="480" t="s">
        <v>783</v>
      </c>
      <c r="D19" s="481" t="s">
        <v>462</v>
      </c>
      <c r="E19" s="482">
        <v>5.8366269521165194E-3</v>
      </c>
      <c r="F19" s="483">
        <v>6.686362846688285E-3</v>
      </c>
      <c r="G19" s="483">
        <v>5.2504014601036783E-3</v>
      </c>
      <c r="H19" s="483">
        <v>1.5562457897527589E-2</v>
      </c>
      <c r="I19" s="483">
        <v>5.1384100289412404E-3</v>
      </c>
      <c r="J19" s="483">
        <v>5.5670480589125318E-3</v>
      </c>
      <c r="K19" s="483">
        <v>1.2146308135278165E-2</v>
      </c>
      <c r="L19" s="483">
        <v>3.4164804227242223E-3</v>
      </c>
      <c r="M19" s="483">
        <v>4.6007385665359996E-3</v>
      </c>
      <c r="N19" s="483">
        <v>8.915829297843408E-3</v>
      </c>
      <c r="O19" s="483">
        <v>1.6671209973792604E-3</v>
      </c>
      <c r="P19" s="483">
        <v>5.9258801075679135E-3</v>
      </c>
      <c r="Q19" s="484">
        <v>1.0013654583220071</v>
      </c>
      <c r="R19" s="485"/>
      <c r="S19" s="485"/>
    </row>
    <row r="20" spans="3:19" x14ac:dyDescent="0.15">
      <c r="C20" s="485"/>
      <c r="D20" s="485"/>
      <c r="E20" s="485"/>
      <c r="F20" s="485"/>
      <c r="G20" s="485"/>
      <c r="H20" s="485"/>
      <c r="I20" s="485"/>
      <c r="J20" s="485"/>
      <c r="K20" s="485"/>
      <c r="L20" s="485"/>
      <c r="M20" s="485"/>
      <c r="N20" s="485"/>
      <c r="O20" s="485"/>
      <c r="P20" s="485"/>
      <c r="Q20" s="485"/>
      <c r="R20" s="485"/>
      <c r="S20" s="485"/>
    </row>
    <row r="21" spans="3:19" x14ac:dyDescent="0.15">
      <c r="C21" s="485"/>
      <c r="D21" s="485"/>
      <c r="E21" s="485"/>
      <c r="F21" s="485"/>
      <c r="G21" s="485"/>
      <c r="H21" s="485"/>
      <c r="I21" s="485"/>
      <c r="J21" s="485"/>
      <c r="K21" s="485"/>
      <c r="L21" s="485"/>
      <c r="M21" s="485"/>
      <c r="N21" s="485"/>
      <c r="O21" s="485"/>
      <c r="P21" s="485"/>
      <c r="Q21" s="485"/>
      <c r="R21" s="485"/>
      <c r="S21" s="485"/>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6581-9737-4FE9-AFA3-1E7EA569FB23}">
  <sheetPr codeName="Sheet7">
    <tabColor theme="9" tint="0.59999389629810485"/>
  </sheetPr>
  <dimension ref="A1:P21"/>
  <sheetViews>
    <sheetView view="pageBreakPreview" zoomScaleNormal="100" zoomScaleSheetLayoutView="100" workbookViewId="0">
      <selection activeCell="E8" sqref="E8"/>
    </sheetView>
  </sheetViews>
  <sheetFormatPr defaultRowHeight="13.5" x14ac:dyDescent="0.15"/>
  <cols>
    <col min="1" max="2" width="2.625" style="325" customWidth="1"/>
    <col min="3" max="3" width="3" style="325" bestFit="1" customWidth="1"/>
    <col min="4" max="4" width="20.625" style="325" customWidth="1"/>
    <col min="5" max="16" width="10.625" style="325" customWidth="1"/>
    <col min="17" max="16384" width="9" style="325"/>
  </cols>
  <sheetData>
    <row r="1" spans="1:16" x14ac:dyDescent="0.15">
      <c r="A1" s="323"/>
      <c r="B1" s="1"/>
      <c r="C1" s="324"/>
      <c r="D1" s="323"/>
      <c r="E1" s="323"/>
      <c r="F1" s="323"/>
      <c r="G1" s="323"/>
      <c r="H1" s="323"/>
      <c r="I1" s="323"/>
      <c r="J1" s="323"/>
      <c r="K1" s="323"/>
      <c r="L1" s="323"/>
      <c r="M1" s="323"/>
      <c r="N1" s="323"/>
      <c r="O1" s="323"/>
      <c r="P1" s="323"/>
    </row>
    <row r="2" spans="1:16" ht="17.25" x14ac:dyDescent="0.15">
      <c r="A2" s="323"/>
      <c r="B2" s="75" t="s">
        <v>798</v>
      </c>
      <c r="C2" s="324"/>
      <c r="D2" s="323"/>
      <c r="E2" s="323"/>
      <c r="F2" s="326"/>
      <c r="G2" s="323"/>
      <c r="H2" s="323"/>
      <c r="I2" s="323"/>
      <c r="J2" s="323"/>
      <c r="K2" s="323"/>
      <c r="L2" s="89"/>
      <c r="M2" s="89"/>
      <c r="N2" s="89"/>
      <c r="O2" s="89"/>
      <c r="P2" s="89" t="s">
        <v>826</v>
      </c>
    </row>
    <row r="3" spans="1:16" ht="6" customHeight="1" x14ac:dyDescent="0.15">
      <c r="A3" s="323"/>
      <c r="B3" s="323"/>
      <c r="C3" s="324"/>
      <c r="D3" s="323"/>
      <c r="E3" s="323"/>
      <c r="F3" s="323"/>
      <c r="G3" s="323"/>
      <c r="H3" s="323"/>
      <c r="I3" s="323"/>
      <c r="J3" s="323"/>
      <c r="K3" s="323"/>
      <c r="L3" s="89"/>
      <c r="M3" s="89"/>
      <c r="N3" s="89"/>
      <c r="O3" s="89"/>
      <c r="P3" s="89"/>
    </row>
    <row r="4" spans="1:16" ht="9" customHeight="1" x14ac:dyDescent="0.15">
      <c r="A4" s="323"/>
      <c r="B4" s="323"/>
      <c r="C4" s="796" t="s">
        <v>797</v>
      </c>
      <c r="D4" s="797"/>
      <c r="E4" s="802" t="s">
        <v>650</v>
      </c>
      <c r="F4" s="802" t="s">
        <v>616</v>
      </c>
      <c r="G4" s="802" t="s">
        <v>651</v>
      </c>
      <c r="H4" s="793" t="s">
        <v>652</v>
      </c>
      <c r="I4" s="327"/>
      <c r="J4" s="327"/>
      <c r="K4" s="327"/>
      <c r="L4" s="327"/>
      <c r="M4" s="327"/>
      <c r="N4" s="327"/>
      <c r="O4" s="793" t="s">
        <v>617</v>
      </c>
      <c r="P4" s="802" t="s">
        <v>618</v>
      </c>
    </row>
    <row r="5" spans="1:16" ht="9" customHeight="1" x14ac:dyDescent="0.15">
      <c r="A5" s="323"/>
      <c r="B5" s="323"/>
      <c r="C5" s="798"/>
      <c r="D5" s="799"/>
      <c r="E5" s="803"/>
      <c r="F5" s="803"/>
      <c r="G5" s="803"/>
      <c r="H5" s="794"/>
      <c r="I5" s="793" t="s">
        <v>619</v>
      </c>
      <c r="J5" s="793" t="s">
        <v>611</v>
      </c>
      <c r="K5" s="327"/>
      <c r="L5" s="327"/>
      <c r="M5" s="327"/>
      <c r="N5" s="327"/>
      <c r="O5" s="794"/>
      <c r="P5" s="803"/>
    </row>
    <row r="6" spans="1:16" ht="9" customHeight="1" x14ac:dyDescent="0.15">
      <c r="A6" s="323"/>
      <c r="B6" s="323"/>
      <c r="C6" s="798"/>
      <c r="D6" s="799"/>
      <c r="E6" s="803"/>
      <c r="F6" s="803"/>
      <c r="G6" s="803"/>
      <c r="H6" s="794"/>
      <c r="I6" s="794"/>
      <c r="J6" s="794"/>
      <c r="K6" s="793" t="s">
        <v>653</v>
      </c>
      <c r="L6" s="327"/>
      <c r="M6" s="327"/>
      <c r="N6" s="793" t="s">
        <v>654</v>
      </c>
      <c r="O6" s="794"/>
      <c r="P6" s="803"/>
    </row>
    <row r="7" spans="1:16" ht="36" customHeight="1" x14ac:dyDescent="0.15">
      <c r="A7" s="323"/>
      <c r="B7" s="323"/>
      <c r="C7" s="800"/>
      <c r="D7" s="801"/>
      <c r="E7" s="804"/>
      <c r="F7" s="804"/>
      <c r="G7" s="804"/>
      <c r="H7" s="795"/>
      <c r="I7" s="795"/>
      <c r="J7" s="795"/>
      <c r="K7" s="795"/>
      <c r="L7" s="328" t="s">
        <v>655</v>
      </c>
      <c r="M7" s="328" t="s">
        <v>656</v>
      </c>
      <c r="N7" s="795"/>
      <c r="O7" s="795"/>
      <c r="P7" s="804"/>
    </row>
    <row r="8" spans="1:16" x14ac:dyDescent="0.15">
      <c r="A8" s="323"/>
      <c r="B8" s="323"/>
      <c r="C8" s="329" t="s">
        <v>446</v>
      </c>
      <c r="D8" s="330" t="s">
        <v>1147</v>
      </c>
      <c r="E8" s="331">
        <v>14751</v>
      </c>
      <c r="F8" s="331">
        <v>6212</v>
      </c>
      <c r="G8" s="331">
        <v>3535</v>
      </c>
      <c r="H8" s="331">
        <v>5004</v>
      </c>
      <c r="I8" s="331">
        <v>802</v>
      </c>
      <c r="J8" s="331">
        <v>4202</v>
      </c>
      <c r="K8" s="331">
        <v>3071</v>
      </c>
      <c r="L8" s="331">
        <v>2045</v>
      </c>
      <c r="M8" s="331">
        <v>1026</v>
      </c>
      <c r="N8" s="331">
        <v>1131</v>
      </c>
      <c r="O8" s="486">
        <v>0.18537229029217719</v>
      </c>
      <c r="P8" s="486">
        <v>6.2884071630537233E-2</v>
      </c>
    </row>
    <row r="9" spans="1:16" x14ac:dyDescent="0.15">
      <c r="A9" s="323"/>
      <c r="B9" s="323"/>
      <c r="C9" s="329" t="s">
        <v>447</v>
      </c>
      <c r="D9" s="330" t="s">
        <v>455</v>
      </c>
      <c r="E9" s="332">
        <v>164</v>
      </c>
      <c r="F9" s="332">
        <v>3</v>
      </c>
      <c r="G9" s="332">
        <v>1</v>
      </c>
      <c r="H9" s="332">
        <v>160</v>
      </c>
      <c r="I9" s="332">
        <v>32</v>
      </c>
      <c r="J9" s="332">
        <v>128</v>
      </c>
      <c r="K9" s="332">
        <v>118</v>
      </c>
      <c r="L9" s="332">
        <v>101</v>
      </c>
      <c r="M9" s="332">
        <v>17</v>
      </c>
      <c r="N9" s="332">
        <v>10</v>
      </c>
      <c r="O9" s="487">
        <v>9.0159428257284221E-2</v>
      </c>
      <c r="P9" s="487">
        <v>8.7960417811984604E-2</v>
      </c>
    </row>
    <row r="10" spans="1:16" x14ac:dyDescent="0.15">
      <c r="A10" s="323"/>
      <c r="B10" s="323"/>
      <c r="C10" s="329" t="s">
        <v>448</v>
      </c>
      <c r="D10" s="330" t="s">
        <v>784</v>
      </c>
      <c r="E10" s="332">
        <v>112443</v>
      </c>
      <c r="F10" s="332">
        <v>7425</v>
      </c>
      <c r="G10" s="332">
        <v>3104</v>
      </c>
      <c r="H10" s="332">
        <v>101914</v>
      </c>
      <c r="I10" s="332">
        <v>7050</v>
      </c>
      <c r="J10" s="332">
        <v>94864</v>
      </c>
      <c r="K10" s="332">
        <v>93498</v>
      </c>
      <c r="L10" s="332">
        <v>77844</v>
      </c>
      <c r="M10" s="332">
        <v>15654</v>
      </c>
      <c r="N10" s="332">
        <v>1366</v>
      </c>
      <c r="O10" s="487">
        <v>5.0884296974628221E-2</v>
      </c>
      <c r="P10" s="487">
        <v>4.6119564951773433E-2</v>
      </c>
    </row>
    <row r="11" spans="1:16" x14ac:dyDescent="0.15">
      <c r="A11" s="323"/>
      <c r="B11" s="323"/>
      <c r="C11" s="329" t="s">
        <v>449</v>
      </c>
      <c r="D11" s="330" t="s">
        <v>348</v>
      </c>
      <c r="E11" s="332">
        <v>48489</v>
      </c>
      <c r="F11" s="332">
        <v>10399</v>
      </c>
      <c r="G11" s="332">
        <v>2512</v>
      </c>
      <c r="H11" s="332">
        <v>35578</v>
      </c>
      <c r="I11" s="332">
        <v>6596</v>
      </c>
      <c r="J11" s="332">
        <v>28982</v>
      </c>
      <c r="K11" s="332">
        <v>27990</v>
      </c>
      <c r="L11" s="332">
        <v>25018</v>
      </c>
      <c r="M11" s="332">
        <v>2972</v>
      </c>
      <c r="N11" s="332">
        <v>992</v>
      </c>
      <c r="O11" s="487">
        <v>6.5799633338263774E-2</v>
      </c>
      <c r="P11" s="487">
        <v>4.8279390272200878E-2</v>
      </c>
    </row>
    <row r="12" spans="1:16" x14ac:dyDescent="0.15">
      <c r="A12" s="323"/>
      <c r="B12" s="323"/>
      <c r="C12" s="329" t="s">
        <v>450</v>
      </c>
      <c r="D12" s="330" t="s">
        <v>785</v>
      </c>
      <c r="E12" s="332">
        <v>2183</v>
      </c>
      <c r="F12" s="332">
        <v>0</v>
      </c>
      <c r="G12" s="332">
        <v>0</v>
      </c>
      <c r="H12" s="332">
        <v>2183</v>
      </c>
      <c r="I12" s="332">
        <v>64</v>
      </c>
      <c r="J12" s="332">
        <v>2119</v>
      </c>
      <c r="K12" s="332">
        <v>2119</v>
      </c>
      <c r="L12" s="332">
        <v>1913</v>
      </c>
      <c r="M12" s="332">
        <v>206</v>
      </c>
      <c r="N12" s="332">
        <v>0</v>
      </c>
      <c r="O12" s="487">
        <v>7.5518040613000315E-3</v>
      </c>
      <c r="P12" s="487">
        <v>7.5518040613000315E-3</v>
      </c>
    </row>
    <row r="13" spans="1:16" x14ac:dyDescent="0.15">
      <c r="A13" s="323"/>
      <c r="B13" s="323"/>
      <c r="C13" s="329" t="s">
        <v>451</v>
      </c>
      <c r="D13" s="330" t="s">
        <v>371</v>
      </c>
      <c r="E13" s="332">
        <v>107309</v>
      </c>
      <c r="F13" s="332">
        <v>6969</v>
      </c>
      <c r="G13" s="332">
        <v>3344</v>
      </c>
      <c r="H13" s="332">
        <v>96996</v>
      </c>
      <c r="I13" s="332">
        <v>7265</v>
      </c>
      <c r="J13" s="332">
        <v>89731</v>
      </c>
      <c r="K13" s="332">
        <v>87556</v>
      </c>
      <c r="L13" s="332">
        <v>57239</v>
      </c>
      <c r="M13" s="332">
        <v>30317</v>
      </c>
      <c r="N13" s="332">
        <v>2175</v>
      </c>
      <c r="O13" s="488">
        <v>0.15113454071206145</v>
      </c>
      <c r="P13" s="488">
        <v>0.13660965912371853</v>
      </c>
    </row>
    <row r="14" spans="1:16" x14ac:dyDescent="0.15">
      <c r="A14" s="323"/>
      <c r="B14" s="323"/>
      <c r="C14" s="329" t="s">
        <v>780</v>
      </c>
      <c r="D14" s="330" t="s">
        <v>375</v>
      </c>
      <c r="E14" s="332">
        <v>13524</v>
      </c>
      <c r="F14" s="332">
        <v>314</v>
      </c>
      <c r="G14" s="332">
        <v>33</v>
      </c>
      <c r="H14" s="332">
        <v>13177</v>
      </c>
      <c r="I14" s="332">
        <v>642</v>
      </c>
      <c r="J14" s="332">
        <v>12535</v>
      </c>
      <c r="K14" s="332">
        <v>12476</v>
      </c>
      <c r="L14" s="332">
        <v>10401</v>
      </c>
      <c r="M14" s="332">
        <v>2075</v>
      </c>
      <c r="N14" s="332">
        <v>59</v>
      </c>
      <c r="O14" s="487">
        <v>6.2645624209634015E-2</v>
      </c>
      <c r="P14" s="487">
        <v>6.1038257187987825E-2</v>
      </c>
    </row>
    <row r="15" spans="1:16" x14ac:dyDescent="0.15">
      <c r="A15" s="323"/>
      <c r="B15" s="323"/>
      <c r="C15" s="329" t="s">
        <v>781</v>
      </c>
      <c r="D15" s="330" t="s">
        <v>382</v>
      </c>
      <c r="E15" s="332">
        <v>7846</v>
      </c>
      <c r="F15" s="332">
        <v>1150</v>
      </c>
      <c r="G15" s="332">
        <v>265</v>
      </c>
      <c r="H15" s="332">
        <v>6431</v>
      </c>
      <c r="I15" s="332">
        <v>2453</v>
      </c>
      <c r="J15" s="332">
        <v>3978</v>
      </c>
      <c r="K15" s="332">
        <v>3847</v>
      </c>
      <c r="L15" s="332">
        <v>2724</v>
      </c>
      <c r="M15" s="332">
        <v>1123</v>
      </c>
      <c r="N15" s="332">
        <v>131</v>
      </c>
      <c r="O15" s="488">
        <v>1.2925992678675571E-2</v>
      </c>
      <c r="P15" s="488">
        <v>1.0594832897854015E-2</v>
      </c>
    </row>
    <row r="16" spans="1:16" x14ac:dyDescent="0.15">
      <c r="A16" s="323"/>
      <c r="B16" s="323"/>
      <c r="C16" s="329" t="s">
        <v>452</v>
      </c>
      <c r="D16" s="330" t="s">
        <v>623</v>
      </c>
      <c r="E16" s="332">
        <v>30439</v>
      </c>
      <c r="F16" s="332">
        <v>1528</v>
      </c>
      <c r="G16" s="332">
        <v>126</v>
      </c>
      <c r="H16" s="332">
        <v>28785</v>
      </c>
      <c r="I16" s="332">
        <v>1149</v>
      </c>
      <c r="J16" s="332">
        <v>27636</v>
      </c>
      <c r="K16" s="332">
        <v>27015</v>
      </c>
      <c r="L16" s="332">
        <v>21176</v>
      </c>
      <c r="M16" s="332">
        <v>5839</v>
      </c>
      <c r="N16" s="332">
        <v>621</v>
      </c>
      <c r="O16" s="487">
        <v>7.3683981195927395E-2</v>
      </c>
      <c r="P16" s="487">
        <v>6.9680127426156258E-2</v>
      </c>
    </row>
    <row r="17" spans="1:16" x14ac:dyDescent="0.15">
      <c r="A17" s="323"/>
      <c r="B17" s="323"/>
      <c r="C17" s="333" t="s">
        <v>453</v>
      </c>
      <c r="D17" s="334" t="s">
        <v>624</v>
      </c>
      <c r="E17" s="335">
        <v>11926</v>
      </c>
      <c r="F17" s="335">
        <v>901</v>
      </c>
      <c r="G17" s="335">
        <v>84</v>
      </c>
      <c r="H17" s="335">
        <v>10941</v>
      </c>
      <c r="I17" s="335">
        <v>632</v>
      </c>
      <c r="J17" s="335">
        <v>10309</v>
      </c>
      <c r="K17" s="335">
        <v>10221</v>
      </c>
      <c r="L17" s="335">
        <v>9115</v>
      </c>
      <c r="M17" s="335">
        <v>1106</v>
      </c>
      <c r="N17" s="335">
        <v>88</v>
      </c>
      <c r="O17" s="489">
        <v>3.6056464072028276E-2</v>
      </c>
      <c r="P17" s="489">
        <v>3.307846498507977E-2</v>
      </c>
    </row>
    <row r="18" spans="1:16" x14ac:dyDescent="0.15">
      <c r="A18" s="323"/>
      <c r="B18" s="323"/>
      <c r="C18" s="329" t="s">
        <v>454</v>
      </c>
      <c r="D18" s="330" t="s">
        <v>411</v>
      </c>
      <c r="E18" s="332">
        <v>20021</v>
      </c>
      <c r="F18" s="332">
        <v>0</v>
      </c>
      <c r="G18" s="332">
        <v>0</v>
      </c>
      <c r="H18" s="332">
        <v>20021</v>
      </c>
      <c r="I18" s="332">
        <v>0</v>
      </c>
      <c r="J18" s="332">
        <v>20021</v>
      </c>
      <c r="K18" s="332">
        <v>20012</v>
      </c>
      <c r="L18" s="332">
        <v>16890</v>
      </c>
      <c r="M18" s="332">
        <v>3122</v>
      </c>
      <c r="N18" s="332">
        <v>9</v>
      </c>
      <c r="O18" s="487">
        <v>4.9843282820361531E-2</v>
      </c>
      <c r="P18" s="487">
        <v>4.9843282820361531E-2</v>
      </c>
    </row>
    <row r="19" spans="1:16" x14ac:dyDescent="0.15">
      <c r="A19" s="323"/>
      <c r="B19" s="323"/>
      <c r="C19" s="329" t="s">
        <v>782</v>
      </c>
      <c r="D19" s="330" t="s">
        <v>786</v>
      </c>
      <c r="E19" s="332">
        <v>262029</v>
      </c>
      <c r="F19" s="332">
        <v>24564</v>
      </c>
      <c r="G19" s="332">
        <v>7199</v>
      </c>
      <c r="H19" s="332">
        <v>230266</v>
      </c>
      <c r="I19" s="332">
        <v>9947</v>
      </c>
      <c r="J19" s="332">
        <v>220319</v>
      </c>
      <c r="K19" s="332">
        <v>213268</v>
      </c>
      <c r="L19" s="332">
        <v>136683</v>
      </c>
      <c r="M19" s="332">
        <v>76585</v>
      </c>
      <c r="N19" s="332">
        <v>7051</v>
      </c>
      <c r="O19" s="487">
        <v>0.11689118144722925</v>
      </c>
      <c r="P19" s="487">
        <v>0.10272170174724053</v>
      </c>
    </row>
    <row r="20" spans="1:16" x14ac:dyDescent="0.15">
      <c r="A20" s="323"/>
      <c r="B20" s="323"/>
      <c r="C20" s="329" t="s">
        <v>783</v>
      </c>
      <c r="D20" s="330" t="s">
        <v>462</v>
      </c>
      <c r="E20" s="332">
        <v>103</v>
      </c>
      <c r="F20" s="332">
        <v>1</v>
      </c>
      <c r="G20" s="332">
        <v>0</v>
      </c>
      <c r="H20" s="332">
        <v>102</v>
      </c>
      <c r="I20" s="332">
        <v>13</v>
      </c>
      <c r="J20" s="332">
        <v>89</v>
      </c>
      <c r="K20" s="332">
        <v>89</v>
      </c>
      <c r="L20" s="332">
        <v>83</v>
      </c>
      <c r="M20" s="332">
        <v>6</v>
      </c>
      <c r="N20" s="332">
        <v>0</v>
      </c>
      <c r="O20" s="487">
        <v>2.4691358024691358E-3</v>
      </c>
      <c r="P20" s="487">
        <v>2.445163610212154E-3</v>
      </c>
    </row>
    <row r="21" spans="1:16" x14ac:dyDescent="0.15">
      <c r="A21" s="323"/>
      <c r="B21" s="323"/>
      <c r="C21" s="145"/>
      <c r="D21" s="144" t="s">
        <v>473</v>
      </c>
      <c r="E21" s="336">
        <v>631227</v>
      </c>
      <c r="F21" s="336">
        <v>59466</v>
      </c>
      <c r="G21" s="336">
        <v>20203</v>
      </c>
      <c r="H21" s="336">
        <v>551558</v>
      </c>
      <c r="I21" s="336">
        <v>36645</v>
      </c>
      <c r="J21" s="336">
        <v>514913</v>
      </c>
      <c r="K21" s="336">
        <v>501280</v>
      </c>
      <c r="L21" s="336">
        <v>361232</v>
      </c>
      <c r="M21" s="336">
        <v>140048</v>
      </c>
      <c r="N21" s="336">
        <v>13633</v>
      </c>
      <c r="O21" s="490">
        <v>7.6244693930870328E-2</v>
      </c>
      <c r="P21" s="490">
        <v>6.6621628819937953E-2</v>
      </c>
    </row>
  </sheetData>
  <mergeCells count="11">
    <mergeCell ref="I5:I7"/>
    <mergeCell ref="J5:J7"/>
    <mergeCell ref="N6:N7"/>
    <mergeCell ref="C4:D7"/>
    <mergeCell ref="P4:P7"/>
    <mergeCell ref="K6:K7"/>
    <mergeCell ref="E4:E7"/>
    <mergeCell ref="F4:F7"/>
    <mergeCell ref="G4:G7"/>
    <mergeCell ref="O4:O7"/>
    <mergeCell ref="H4:H7"/>
  </mergeCells>
  <phoneticPr fontId="3"/>
  <printOptions horizontalCentered="1"/>
  <pageMargins left="0.39370078740157483" right="0.39370078740157483" top="0.78740157480314965" bottom="0.19685039370078741" header="0.31496062992125984" footer="0.31496062992125984"/>
  <pageSetup paperSize="9" scale="92" orientation="landscape"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8C279-B4EF-4967-BDC6-71D3D4005FA1}">
  <sheetPr codeName="Sheet13"/>
  <dimension ref="A1:L28"/>
  <sheetViews>
    <sheetView view="pageBreakPreview" zoomScaleNormal="80" zoomScaleSheetLayoutView="100" workbookViewId="0"/>
  </sheetViews>
  <sheetFormatPr defaultRowHeight="14.25" x14ac:dyDescent="0.15"/>
  <cols>
    <col min="1" max="1" width="3.5" style="42" customWidth="1"/>
    <col min="2" max="2" width="4.5" style="42" bestFit="1" customWidth="1"/>
    <col min="3" max="3" width="35.625" style="42" customWidth="1"/>
    <col min="4" max="7" width="14.375" style="42" customWidth="1"/>
    <col min="8" max="8" width="3.5" style="42" customWidth="1"/>
    <col min="9" max="17" width="8.875" style="42" customWidth="1"/>
    <col min="18" max="16384" width="9" style="42"/>
  </cols>
  <sheetData>
    <row r="1" spans="1:12" ht="21" customHeight="1" x14ac:dyDescent="0.15">
      <c r="A1" s="86" t="s">
        <v>541</v>
      </c>
    </row>
    <row r="2" spans="1:12" ht="21" customHeight="1" thickBot="1" x14ac:dyDescent="0.2"/>
    <row r="3" spans="1:12" ht="21" customHeight="1" thickBot="1" x14ac:dyDescent="0.2">
      <c r="B3" s="49"/>
      <c r="C3" s="42" t="s">
        <v>542</v>
      </c>
    </row>
    <row r="4" spans="1:12" ht="21" customHeight="1" x14ac:dyDescent="0.15">
      <c r="B4" s="42" t="s">
        <v>546</v>
      </c>
    </row>
    <row r="5" spans="1:12" ht="21" customHeight="1" x14ac:dyDescent="0.15">
      <c r="B5" s="42" t="s">
        <v>510</v>
      </c>
    </row>
    <row r="6" spans="1:12" ht="21" customHeight="1" x14ac:dyDescent="0.15">
      <c r="B6" s="42" t="s">
        <v>622</v>
      </c>
    </row>
    <row r="7" spans="1:12" ht="21" customHeight="1" thickBot="1" x14ac:dyDescent="0.2"/>
    <row r="8" spans="1:12" ht="21" customHeight="1" thickBot="1" x14ac:dyDescent="0.2">
      <c r="C8" s="152" t="s">
        <v>730</v>
      </c>
      <c r="D8" s="153" t="s">
        <v>1148</v>
      </c>
    </row>
    <row r="9" spans="1:12" ht="21" customHeight="1" thickBot="1" x14ac:dyDescent="0.2"/>
    <row r="10" spans="1:12" ht="21" customHeight="1" thickBot="1" x14ac:dyDescent="0.2">
      <c r="C10" s="74" t="s">
        <v>729</v>
      </c>
      <c r="D10" s="153" t="s">
        <v>1522</v>
      </c>
      <c r="E10" s="56">
        <f>VLOOKUP($D$10,各種係数!$D23:$E28,2,FALSE)</f>
        <v>0.57699999999999996</v>
      </c>
    </row>
    <row r="11" spans="1:12" ht="21" customHeight="1" x14ac:dyDescent="0.15"/>
    <row r="12" spans="1:12" ht="21" customHeight="1" x14ac:dyDescent="0.15">
      <c r="B12" s="678" t="s">
        <v>802</v>
      </c>
      <c r="C12" s="679"/>
      <c r="D12" s="38" t="s">
        <v>547</v>
      </c>
      <c r="E12" s="51"/>
      <c r="F12" s="6"/>
      <c r="G12" s="676" t="s">
        <v>509</v>
      </c>
    </row>
    <row r="13" spans="1:12" ht="21" customHeight="1" thickBot="1" x14ac:dyDescent="0.2">
      <c r="B13" s="680"/>
      <c r="C13" s="681"/>
      <c r="D13" s="33" t="s">
        <v>484</v>
      </c>
      <c r="E13" s="5" t="s">
        <v>485</v>
      </c>
      <c r="F13" s="52"/>
      <c r="G13" s="677"/>
    </row>
    <row r="14" spans="1:12" ht="21" customHeight="1" x14ac:dyDescent="0.15">
      <c r="B14" s="436" t="s">
        <v>446</v>
      </c>
      <c r="C14" s="437" t="s">
        <v>1147</v>
      </c>
      <c r="D14" s="109"/>
      <c r="E14" s="110"/>
      <c r="F14" s="111">
        <f>D14+各種係数!Q6</f>
        <v>0</v>
      </c>
      <c r="G14" s="53">
        <f>各種係数!$H6</f>
        <v>0.35816370319234281</v>
      </c>
      <c r="L14" s="122"/>
    </row>
    <row r="15" spans="1:12" ht="21" customHeight="1" x14ac:dyDescent="0.15">
      <c r="B15" s="159" t="s">
        <v>447</v>
      </c>
      <c r="C15" s="438" t="s">
        <v>455</v>
      </c>
      <c r="D15" s="112"/>
      <c r="E15" s="113"/>
      <c r="F15" s="114">
        <f>D15+各種係数!Q7</f>
        <v>0</v>
      </c>
      <c r="G15" s="54">
        <f>各種係数!$H7</f>
        <v>5.3764092617286985E-2</v>
      </c>
    </row>
    <row r="16" spans="1:12" ht="21" customHeight="1" x14ac:dyDescent="0.15">
      <c r="B16" s="159" t="s">
        <v>448</v>
      </c>
      <c r="C16" s="438" t="s">
        <v>784</v>
      </c>
      <c r="D16" s="112"/>
      <c r="E16" s="113"/>
      <c r="F16" s="114">
        <f>D16+各種係数!Q8</f>
        <v>0</v>
      </c>
      <c r="G16" s="54">
        <f>各種係数!$H8</f>
        <v>0.15744247431582459</v>
      </c>
    </row>
    <row r="17" spans="2:7" ht="21" customHeight="1" x14ac:dyDescent="0.15">
      <c r="B17" s="159" t="s">
        <v>449</v>
      </c>
      <c r="C17" s="438" t="s">
        <v>348</v>
      </c>
      <c r="D17" s="112"/>
      <c r="E17" s="113"/>
      <c r="F17" s="114">
        <f>D17+各種係数!Q9</f>
        <v>0</v>
      </c>
      <c r="G17" s="54">
        <f>各種係数!$H9</f>
        <v>1</v>
      </c>
    </row>
    <row r="18" spans="2:7" ht="21" customHeight="1" x14ac:dyDescent="0.15">
      <c r="B18" s="159" t="s">
        <v>450</v>
      </c>
      <c r="C18" s="438" t="s">
        <v>785</v>
      </c>
      <c r="D18" s="112"/>
      <c r="E18" s="113"/>
      <c r="F18" s="114">
        <f>D18+各種係数!Q10</f>
        <v>0</v>
      </c>
      <c r="G18" s="54">
        <f>各種係数!$H10</f>
        <v>0.92136155898227745</v>
      </c>
    </row>
    <row r="19" spans="2:7" ht="21" customHeight="1" x14ac:dyDescent="0.15">
      <c r="B19" s="159" t="s">
        <v>451</v>
      </c>
      <c r="C19" s="438" t="s">
        <v>371</v>
      </c>
      <c r="D19" s="112"/>
      <c r="E19" s="113"/>
      <c r="F19" s="114">
        <f>D19+各種係数!Q11</f>
        <v>0</v>
      </c>
      <c r="G19" s="54">
        <f>各種係数!$H11</f>
        <v>0.68606108421307166</v>
      </c>
    </row>
    <row r="20" spans="2:7" ht="21" customHeight="1" x14ac:dyDescent="0.15">
      <c r="B20" s="159" t="s">
        <v>780</v>
      </c>
      <c r="C20" s="438" t="s">
        <v>375</v>
      </c>
      <c r="D20" s="112"/>
      <c r="E20" s="113"/>
      <c r="F20" s="114">
        <f>D20+各種係数!Q12</f>
        <v>0</v>
      </c>
      <c r="G20" s="54">
        <f>各種係数!$H12</f>
        <v>0.72753987337473847</v>
      </c>
    </row>
    <row r="21" spans="2:7" ht="21" customHeight="1" x14ac:dyDescent="0.15">
      <c r="B21" s="159" t="s">
        <v>781</v>
      </c>
      <c r="C21" s="438" t="s">
        <v>382</v>
      </c>
      <c r="D21" s="112"/>
      <c r="E21" s="113"/>
      <c r="F21" s="114">
        <f>D21+各種係数!Q13</f>
        <v>0</v>
      </c>
      <c r="G21" s="54">
        <f>各種係数!$H13</f>
        <v>1</v>
      </c>
    </row>
    <row r="22" spans="2:7" ht="21" customHeight="1" x14ac:dyDescent="0.15">
      <c r="B22" s="159" t="s">
        <v>452</v>
      </c>
      <c r="C22" s="438" t="s">
        <v>623</v>
      </c>
      <c r="D22" s="112"/>
      <c r="E22" s="113"/>
      <c r="F22" s="114">
        <f>D22+各種係数!Q14</f>
        <v>0</v>
      </c>
      <c r="G22" s="54">
        <f>各種係数!$H14</f>
        <v>0.57430726965931744</v>
      </c>
    </row>
    <row r="23" spans="2:7" ht="21" customHeight="1" x14ac:dyDescent="0.15">
      <c r="B23" s="159" t="s">
        <v>453</v>
      </c>
      <c r="C23" s="438" t="s">
        <v>624</v>
      </c>
      <c r="D23" s="112"/>
      <c r="E23" s="113"/>
      <c r="F23" s="114">
        <f>D23+各種係数!Q15</f>
        <v>0</v>
      </c>
      <c r="G23" s="54">
        <f>各種係数!$H15</f>
        <v>0.54514047420085621</v>
      </c>
    </row>
    <row r="24" spans="2:7" ht="21" customHeight="1" x14ac:dyDescent="0.15">
      <c r="B24" s="159" t="s">
        <v>454</v>
      </c>
      <c r="C24" s="438" t="s">
        <v>411</v>
      </c>
      <c r="D24" s="112"/>
      <c r="E24" s="113"/>
      <c r="F24" s="114">
        <f>D24+各種係数!Q16</f>
        <v>0</v>
      </c>
      <c r="G24" s="54">
        <f>各種係数!$H16</f>
        <v>1</v>
      </c>
    </row>
    <row r="25" spans="2:7" ht="21" customHeight="1" x14ac:dyDescent="0.15">
      <c r="B25" s="159" t="s">
        <v>782</v>
      </c>
      <c r="C25" s="438" t="s">
        <v>786</v>
      </c>
      <c r="D25" s="112"/>
      <c r="E25" s="113"/>
      <c r="F25" s="114">
        <f>D25+各種係数!Q17</f>
        <v>0</v>
      </c>
      <c r="G25" s="54">
        <f>各種係数!$H17</f>
        <v>0.75653906144473704</v>
      </c>
    </row>
    <row r="26" spans="2:7" ht="21" customHeight="1" x14ac:dyDescent="0.15">
      <c r="B26" s="380" t="s">
        <v>783</v>
      </c>
      <c r="C26" s="439" t="s">
        <v>462</v>
      </c>
      <c r="D26" s="381"/>
      <c r="E26" s="382"/>
      <c r="F26" s="383">
        <f>D26+各種係数!Q18</f>
        <v>0</v>
      </c>
      <c r="G26" s="384">
        <f>各種係数!$H18</f>
        <v>0.992693033713689</v>
      </c>
    </row>
    <row r="27" spans="2:7" ht="21" customHeight="1" x14ac:dyDescent="0.15">
      <c r="B27" s="440"/>
      <c r="C27" s="441" t="s">
        <v>473</v>
      </c>
      <c r="D27" s="115">
        <f>SUM(D14:D26)</f>
        <v>0</v>
      </c>
      <c r="E27" s="115">
        <f>SUM(E14:E26)</f>
        <v>0</v>
      </c>
      <c r="F27" s="115">
        <f>SUM(F14:F26)</f>
        <v>0</v>
      </c>
      <c r="G27" s="385">
        <f>各種係数!$H19</f>
        <v>0.59825058927433827</v>
      </c>
    </row>
    <row r="28" spans="2:7" ht="21" customHeight="1" x14ac:dyDescent="0.15"/>
  </sheetData>
  <mergeCells count="2">
    <mergeCell ref="G12:G13"/>
    <mergeCell ref="B12:C13"/>
  </mergeCells>
  <phoneticPr fontId="3"/>
  <dataValidations count="4">
    <dataValidation type="list" allowBlank="1" showInputMessage="1" showErrorMessage="1" sqref="D8" xr:uid="{35F43C7C-3907-45ED-869B-953740ADC1DB}">
      <formula1>"百万円,億円"</formula1>
    </dataValidation>
    <dataValidation type="decimal" allowBlank="1" showInputMessage="1" showErrorMessage="1" sqref="D14:E26" xr:uid="{EC45D2CB-9697-4885-AFC1-1864C4F35FEA}">
      <formula1>0</formula1>
      <formula2>999999999999</formula2>
    </dataValidation>
    <dataValidation type="decimal" allowBlank="1" showInputMessage="1" showErrorMessage="1" sqref="G14:G26" xr:uid="{03DDB9D4-1E22-41C1-850A-79FDDE53790F}">
      <formula1>0</formula1>
      <formula2>100</formula2>
    </dataValidation>
    <dataValidation type="list" allowBlank="1" showInputMessage="1" showErrorMessage="1" sqref="D10" xr:uid="{7FAFDC58-0D78-48E6-9BCF-EAAFC1047B38}">
      <formula1>"令和２年,令和３年,令和４年,令和５年,令和６年"</formula1>
    </dataValidation>
  </dataValidations>
  <pageMargins left="0.78740157480314965" right="0.78740157480314965" top="0.59055118110236227" bottom="0.59055118110236227" header="0.51181102362204722" footer="0.51181102362204722"/>
  <pageSetup paperSize="9" scale="78" orientation="portrait" r:id="rId1"/>
  <headerFooter alignWithMargins="0"/>
  <drawing r:id="rId2"/>
  <legacyDrawing r:id="rId3"/>
  <controls>
    <mc:AlternateContent xmlns:mc="http://schemas.openxmlformats.org/markup-compatibility/2006">
      <mc:Choice Requires="x14">
        <control shapeId="3613" r:id="rId4" name="BtnInitialize">
          <controlPr defaultSize="0" autoLine="0" r:id="rId5">
            <anchor moveWithCells="1">
              <from>
                <xdr:col>6</xdr:col>
                <xdr:colOff>0</xdr:colOff>
                <xdr:row>7</xdr:row>
                <xdr:rowOff>57150</xdr:rowOff>
              </from>
              <to>
                <xdr:col>7</xdr:col>
                <xdr:colOff>171450</xdr:colOff>
                <xdr:row>9</xdr:row>
                <xdr:rowOff>28575</xdr:rowOff>
              </to>
            </anchor>
          </controlPr>
        </control>
      </mc:Choice>
      <mc:Fallback>
        <control shapeId="3613" r:id="rId4" name="BtnInitialize"/>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6F598-1DBD-469A-9F08-D073D861B2E8}">
  <sheetPr codeName="Sheet1"/>
  <dimension ref="A1:AO72"/>
  <sheetViews>
    <sheetView view="pageBreakPreview" zoomScaleNormal="100" zoomScaleSheetLayoutView="100" workbookViewId="0">
      <selection sqref="A1:AH1"/>
    </sheetView>
  </sheetViews>
  <sheetFormatPr defaultColWidth="3.625" defaultRowHeight="24" customHeight="1" x14ac:dyDescent="0.15"/>
  <cols>
    <col min="1" max="12" width="3.625" style="91"/>
    <col min="13" max="13" width="3.625" style="91" customWidth="1"/>
    <col min="14" max="17" width="3.625" style="91"/>
    <col min="18" max="18" width="3.625" style="91" customWidth="1"/>
    <col min="19" max="19" width="3.625" style="91"/>
    <col min="20" max="20" width="3.625" style="91" customWidth="1"/>
    <col min="21" max="16384" width="3.625" style="91"/>
  </cols>
  <sheetData>
    <row r="1" spans="1:41" ht="24" customHeight="1" x14ac:dyDescent="0.15">
      <c r="A1" s="719" t="s">
        <v>815</v>
      </c>
      <c r="B1" s="719"/>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row>
    <row r="2" spans="1:41" ht="18" customHeight="1" x14ac:dyDescent="0.15">
      <c r="A2" s="716" t="str">
        <f>"【"&amp;結果!A2&amp;"】"</f>
        <v>【全体で0百万円の最終需要が発生した場合の経済波及効果】</v>
      </c>
      <c r="B2" s="71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row>
    <row r="3" spans="1:41" ht="17.25" customHeight="1" x14ac:dyDescent="0.15"/>
    <row r="4" spans="1:41" ht="17.25" customHeight="1" x14ac:dyDescent="0.15">
      <c r="D4" s="705" t="s">
        <v>562</v>
      </c>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8"/>
      <c r="AI4" s="90"/>
      <c r="AJ4" s="90"/>
      <c r="AK4" s="90"/>
      <c r="AL4" s="90"/>
      <c r="AM4" s="90"/>
      <c r="AN4" s="90"/>
      <c r="AO4" s="90"/>
    </row>
    <row r="5" spans="1:41" ht="17.25" customHeight="1" x14ac:dyDescent="0.15">
      <c r="D5" s="682" t="str">
        <f>IF(入力!F27=0,"",FIXED(入力!F27,1,FALSE)&amp;入力!D8)</f>
        <v/>
      </c>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4"/>
      <c r="AI5" s="90"/>
      <c r="AJ5" s="90"/>
      <c r="AK5" s="90"/>
      <c r="AL5" s="90"/>
      <c r="AM5" s="90"/>
      <c r="AN5" s="90"/>
      <c r="AO5" s="90"/>
    </row>
    <row r="6" spans="1:41" ht="17.25" customHeight="1" x14ac:dyDescent="0.15"/>
    <row r="7" spans="1:41" ht="17.25" customHeight="1" x14ac:dyDescent="0.15">
      <c r="T7" s="100" t="str">
        <f>"県内自給率　"&amp;IF(入力!F27=0,"",FIXED(('結果（詳細）'!F23/'結果（詳細）'!D23)*100,1,FALSE)&amp;"％")</f>
        <v>県内自給率　</v>
      </c>
    </row>
    <row r="8" spans="1:41" ht="17.25" customHeight="1" x14ac:dyDescent="0.15"/>
    <row r="9" spans="1:41" ht="17.25" customHeight="1" x14ac:dyDescent="0.15">
      <c r="D9" s="705" t="s">
        <v>563</v>
      </c>
      <c r="E9" s="717"/>
      <c r="F9" s="717"/>
      <c r="G9" s="717"/>
      <c r="H9" s="717"/>
      <c r="I9" s="717"/>
      <c r="J9" s="717"/>
      <c r="K9" s="717"/>
      <c r="L9" s="717"/>
      <c r="M9" s="717"/>
      <c r="N9" s="717"/>
      <c r="O9" s="717"/>
      <c r="P9" s="717"/>
      <c r="Q9" s="717"/>
      <c r="R9" s="717"/>
      <c r="S9" s="717"/>
      <c r="T9" s="717"/>
      <c r="U9" s="717"/>
      <c r="V9" s="717"/>
      <c r="W9" s="717"/>
      <c r="X9" s="717"/>
      <c r="Y9" s="717"/>
      <c r="Z9" s="717"/>
      <c r="AA9" s="718"/>
      <c r="AB9" s="705" t="s">
        <v>564</v>
      </c>
      <c r="AC9" s="720"/>
      <c r="AD9" s="720"/>
      <c r="AE9" s="720"/>
      <c r="AF9" s="720"/>
      <c r="AG9" s="720"/>
      <c r="AH9" s="721"/>
    </row>
    <row r="10" spans="1:41" ht="17.25" customHeight="1" x14ac:dyDescent="0.15">
      <c r="D10" s="685" t="s">
        <v>565</v>
      </c>
      <c r="E10" s="686"/>
      <c r="F10" s="686"/>
      <c r="G10" s="686"/>
      <c r="H10" s="686"/>
      <c r="I10" s="686"/>
      <c r="J10" s="686"/>
      <c r="K10" s="686"/>
      <c r="L10" s="686"/>
      <c r="M10" s="686"/>
      <c r="N10" s="686"/>
      <c r="O10" s="686"/>
      <c r="P10" s="686"/>
      <c r="Q10" s="686"/>
      <c r="R10" s="686"/>
      <c r="S10" s="686"/>
      <c r="T10" s="686"/>
      <c r="U10" s="686"/>
      <c r="V10" s="686"/>
      <c r="W10" s="686"/>
      <c r="X10" s="686"/>
      <c r="Y10" s="686"/>
      <c r="Z10" s="686"/>
      <c r="AA10" s="687"/>
      <c r="AB10" s="685" t="s">
        <v>566</v>
      </c>
      <c r="AC10" s="724"/>
      <c r="AD10" s="724"/>
      <c r="AE10" s="724"/>
      <c r="AF10" s="724"/>
      <c r="AG10" s="724"/>
      <c r="AH10" s="725"/>
    </row>
    <row r="11" spans="1:41" ht="17.25" customHeight="1" x14ac:dyDescent="0.15">
      <c r="D11" s="682" t="str">
        <f>IF('結果（詳細）'!F23=0,"",FIXED('結果（詳細）'!F23,1,FALSE)&amp;入力!D8)</f>
        <v/>
      </c>
      <c r="E11" s="683"/>
      <c r="F11" s="683"/>
      <c r="G11" s="683"/>
      <c r="H11" s="683"/>
      <c r="I11" s="683"/>
      <c r="J11" s="683"/>
      <c r="K11" s="683"/>
      <c r="L11" s="683"/>
      <c r="M11" s="683"/>
      <c r="N11" s="683"/>
      <c r="O11" s="683"/>
      <c r="P11" s="683"/>
      <c r="Q11" s="683"/>
      <c r="R11" s="683"/>
      <c r="S11" s="683"/>
      <c r="T11" s="683"/>
      <c r="U11" s="683"/>
      <c r="V11" s="683"/>
      <c r="W11" s="683"/>
      <c r="X11" s="683"/>
      <c r="Y11" s="683"/>
      <c r="Z11" s="683"/>
      <c r="AA11" s="684"/>
      <c r="AB11" s="682" t="str">
        <f>IF(入力!F27-'結果（詳細）'!F23=0,"",FIXED(入力!F27-'結果（詳細）'!F23,1,FALSE)&amp;入力!D8)</f>
        <v/>
      </c>
      <c r="AC11" s="722"/>
      <c r="AD11" s="722"/>
      <c r="AE11" s="722"/>
      <c r="AF11" s="722"/>
      <c r="AG11" s="722"/>
      <c r="AH11" s="723"/>
    </row>
    <row r="12" spans="1:41" ht="17.25" customHeight="1" x14ac:dyDescent="0.15"/>
    <row r="13" spans="1:41" ht="17.25" customHeight="1" x14ac:dyDescent="0.15">
      <c r="Z13" s="446" t="s">
        <v>820</v>
      </c>
    </row>
    <row r="14" spans="1:41" ht="17.25" customHeight="1" x14ac:dyDescent="0.15">
      <c r="AC14" s="90"/>
      <c r="AD14" s="90"/>
      <c r="AE14" s="90"/>
      <c r="AF14" s="90"/>
      <c r="AG14" s="90"/>
      <c r="AH14" s="90"/>
    </row>
    <row r="15" spans="1:41" ht="17.25" customHeight="1" x14ac:dyDescent="0.15">
      <c r="D15" s="705" t="s">
        <v>554</v>
      </c>
      <c r="E15" s="706"/>
      <c r="F15" s="706"/>
      <c r="G15" s="706"/>
      <c r="H15" s="706"/>
      <c r="I15" s="706"/>
      <c r="J15" s="706"/>
      <c r="K15" s="706"/>
      <c r="L15" s="706"/>
      <c r="M15" s="706"/>
      <c r="N15" s="706"/>
      <c r="O15" s="706"/>
      <c r="P15" s="706"/>
      <c r="Q15" s="706"/>
      <c r="R15" s="706"/>
      <c r="S15" s="707"/>
      <c r="T15" s="93" t="s">
        <v>567</v>
      </c>
      <c r="U15" s="94"/>
      <c r="V15" s="94"/>
      <c r="W15" s="94"/>
      <c r="X15" s="94"/>
      <c r="Y15" s="94"/>
      <c r="Z15" s="94"/>
      <c r="AA15" s="95"/>
      <c r="AC15" s="342" t="s">
        <v>773</v>
      </c>
      <c r="AD15" s="343"/>
      <c r="AE15" s="343"/>
      <c r="AF15" s="343"/>
      <c r="AG15" s="343"/>
      <c r="AH15" s="344"/>
    </row>
    <row r="16" spans="1:41" ht="17.25" customHeight="1" x14ac:dyDescent="0.15">
      <c r="D16" s="708"/>
      <c r="E16" s="709"/>
      <c r="F16" s="709"/>
      <c r="G16" s="709"/>
      <c r="H16" s="709"/>
      <c r="I16" s="709"/>
      <c r="J16" s="709"/>
      <c r="K16" s="709"/>
      <c r="L16" s="709"/>
      <c r="M16" s="709"/>
      <c r="N16" s="709"/>
      <c r="O16" s="709"/>
      <c r="P16" s="709"/>
      <c r="Q16" s="709"/>
      <c r="R16" s="709"/>
      <c r="S16" s="710"/>
      <c r="T16" s="101"/>
      <c r="U16" s="90"/>
      <c r="V16" s="96"/>
      <c r="W16" s="96"/>
      <c r="X16" s="96"/>
      <c r="Y16" s="96"/>
      <c r="Z16" s="96"/>
      <c r="AA16" s="149" t="str">
        <f>IF('結果（詳細）'!J23=0,"",FIXED('結果（詳細）'!J23,1,FALSE)&amp;入力!D8)</f>
        <v/>
      </c>
      <c r="AC16" s="345"/>
      <c r="AD16" s="90"/>
      <c r="AE16" s="90"/>
      <c r="AF16" s="90"/>
      <c r="AG16" s="90"/>
      <c r="AH16" s="346" t="str">
        <f>IF('結果（詳細）'!M23=0,"",FIXED('結果（詳細）'!M23,1,FALSE)&amp;"人")</f>
        <v/>
      </c>
    </row>
    <row r="17" spans="4:34" ht="17.25" customHeight="1" x14ac:dyDescent="0.15">
      <c r="D17" s="685" t="str">
        <f>IF('結果（詳細）'!G23=0,"",FIXED('結果（詳細）'!G23,1,FALSE)&amp;入力!D8)</f>
        <v/>
      </c>
      <c r="E17" s="711"/>
      <c r="F17" s="711"/>
      <c r="G17" s="711"/>
      <c r="H17" s="711"/>
      <c r="I17" s="711"/>
      <c r="J17" s="711"/>
      <c r="K17" s="711"/>
      <c r="L17" s="711"/>
      <c r="M17" s="711"/>
      <c r="N17" s="711"/>
      <c r="O17" s="711"/>
      <c r="P17" s="711"/>
      <c r="Q17" s="711"/>
      <c r="R17" s="711"/>
      <c r="S17" s="712"/>
      <c r="T17" s="101"/>
      <c r="U17" s="90"/>
      <c r="V17" s="93" t="s">
        <v>568</v>
      </c>
      <c r="W17" s="94"/>
      <c r="X17" s="94"/>
      <c r="Y17" s="94"/>
      <c r="Z17" s="94"/>
      <c r="AA17" s="95"/>
      <c r="AC17" s="345"/>
      <c r="AD17" s="342" t="s">
        <v>774</v>
      </c>
      <c r="AE17" s="371"/>
      <c r="AF17" s="343"/>
      <c r="AG17" s="343"/>
      <c r="AH17" s="344"/>
    </row>
    <row r="18" spans="4:34" ht="17.25" customHeight="1" x14ac:dyDescent="0.15">
      <c r="D18" s="713"/>
      <c r="E18" s="714"/>
      <c r="F18" s="714"/>
      <c r="G18" s="714"/>
      <c r="H18" s="714"/>
      <c r="I18" s="714"/>
      <c r="J18" s="714"/>
      <c r="K18" s="714"/>
      <c r="L18" s="714"/>
      <c r="M18" s="714"/>
      <c r="N18" s="714"/>
      <c r="O18" s="714"/>
      <c r="P18" s="714"/>
      <c r="Q18" s="714"/>
      <c r="R18" s="714"/>
      <c r="S18" s="715"/>
      <c r="T18" s="92"/>
      <c r="U18" s="96"/>
      <c r="V18" s="99"/>
      <c r="W18" s="96"/>
      <c r="X18" s="96"/>
      <c r="Y18" s="96"/>
      <c r="Z18" s="96"/>
      <c r="AA18" s="149" t="str">
        <f>IF('結果（詳細）'!L23=0,"",FIXED('結果（詳細）'!L23,1,FALSE)&amp;入力!D8)</f>
        <v/>
      </c>
      <c r="AC18" s="347"/>
      <c r="AD18" s="347"/>
      <c r="AE18" s="348"/>
      <c r="AF18" s="348"/>
      <c r="AG18" s="348"/>
      <c r="AH18" s="349" t="str">
        <f>IF('結果（詳細）'!N23=0,"",FIXED('結果（詳細）'!N23,1,FALSE)&amp;"人")</f>
        <v/>
      </c>
    </row>
    <row r="19" spans="4:34" ht="17.25" customHeight="1" x14ac:dyDescent="0.15">
      <c r="AC19" s="90"/>
      <c r="AD19" s="90"/>
      <c r="AE19" s="90"/>
      <c r="AF19" s="90"/>
      <c r="AG19" s="90"/>
      <c r="AH19" s="90"/>
    </row>
    <row r="20" spans="4:34" ht="17.25" customHeight="1" x14ac:dyDescent="0.15">
      <c r="M20" s="100" t="str">
        <f>"県内自給率　"&amp;IF(入力!F27=0,"",FIXED(('結果（詳細）'!H23/'結果（詳細）'!G23)*100,1,FALSE)&amp;"％")</f>
        <v>県内自給率　</v>
      </c>
      <c r="AC20" s="90"/>
      <c r="AD20" s="90"/>
      <c r="AE20" s="90"/>
      <c r="AF20" s="90"/>
      <c r="AG20" s="90"/>
      <c r="AH20" s="90"/>
    </row>
    <row r="21" spans="4:34" ht="17.25" customHeight="1" x14ac:dyDescent="0.15">
      <c r="AC21" s="90"/>
      <c r="AD21" s="90"/>
      <c r="AE21" s="90"/>
      <c r="AF21" s="90"/>
      <c r="AG21" s="90"/>
      <c r="AH21" s="90"/>
    </row>
    <row r="22" spans="4:34" ht="17.25" customHeight="1" x14ac:dyDescent="0.15">
      <c r="D22" s="705" t="s">
        <v>569</v>
      </c>
      <c r="E22" s="717"/>
      <c r="F22" s="717"/>
      <c r="G22" s="717"/>
      <c r="H22" s="717"/>
      <c r="I22" s="717"/>
      <c r="J22" s="717"/>
      <c r="K22" s="717"/>
      <c r="L22" s="717"/>
      <c r="M22" s="717"/>
      <c r="N22" s="718"/>
      <c r="O22" s="705" t="s">
        <v>570</v>
      </c>
      <c r="P22" s="717"/>
      <c r="Q22" s="717"/>
      <c r="R22" s="717"/>
      <c r="S22" s="718"/>
      <c r="AC22" s="90"/>
      <c r="AD22" s="90"/>
      <c r="AE22" s="90"/>
      <c r="AF22" s="90"/>
      <c r="AG22" s="90"/>
      <c r="AH22" s="90"/>
    </row>
    <row r="23" spans="4:34" ht="17.25" customHeight="1" x14ac:dyDescent="0.15">
      <c r="D23" s="685" t="s">
        <v>571</v>
      </c>
      <c r="E23" s="686"/>
      <c r="F23" s="686"/>
      <c r="G23" s="686"/>
      <c r="H23" s="686"/>
      <c r="I23" s="686"/>
      <c r="J23" s="686"/>
      <c r="K23" s="686"/>
      <c r="L23" s="686"/>
      <c r="M23" s="686"/>
      <c r="N23" s="687"/>
      <c r="O23" s="685" t="s">
        <v>572</v>
      </c>
      <c r="P23" s="729"/>
      <c r="Q23" s="729"/>
      <c r="R23" s="729"/>
      <c r="S23" s="730"/>
      <c r="AC23" s="90"/>
      <c r="AD23" s="90"/>
      <c r="AE23" s="90"/>
      <c r="AF23" s="90"/>
      <c r="AG23" s="90"/>
      <c r="AH23" s="90"/>
    </row>
    <row r="24" spans="4:34" ht="17.25" customHeight="1" x14ac:dyDescent="0.15">
      <c r="D24" s="682" t="str">
        <f>IF('結果（詳細）'!H23=0,"",FIXED('結果（詳細）'!H23,1,FALSE)&amp;入力!D8)</f>
        <v/>
      </c>
      <c r="E24" s="683"/>
      <c r="F24" s="683"/>
      <c r="G24" s="683"/>
      <c r="H24" s="683"/>
      <c r="I24" s="683"/>
      <c r="J24" s="683"/>
      <c r="K24" s="683"/>
      <c r="L24" s="683"/>
      <c r="M24" s="683"/>
      <c r="N24" s="684"/>
      <c r="O24" s="682" t="str">
        <f>IF('結果（詳細）'!G23-'結果（詳細）'!H23=0,"",FIXED('結果（詳細）'!G23-'結果（詳細）'!H23,1,FALSE)&amp;入力!D8)</f>
        <v/>
      </c>
      <c r="P24" s="726"/>
      <c r="Q24" s="726"/>
      <c r="R24" s="726"/>
      <c r="S24" s="727"/>
      <c r="AC24" s="90"/>
      <c r="AD24" s="90"/>
      <c r="AE24" s="90"/>
      <c r="AF24" s="90"/>
      <c r="AG24" s="90"/>
      <c r="AH24" s="90"/>
    </row>
    <row r="25" spans="4:34" ht="17.25" customHeight="1" x14ac:dyDescent="0.15">
      <c r="AC25" s="90"/>
      <c r="AD25" s="90"/>
      <c r="AE25" s="90"/>
      <c r="AF25" s="90"/>
      <c r="AG25" s="90"/>
      <c r="AH25" s="90"/>
    </row>
    <row r="26" spans="4:34" ht="17.25" customHeight="1" x14ac:dyDescent="0.15">
      <c r="AC26" s="90"/>
      <c r="AD26" s="90"/>
      <c r="AE26" s="90"/>
      <c r="AF26" s="90"/>
      <c r="AG26" s="90"/>
      <c r="AH26" s="90"/>
    </row>
    <row r="27" spans="4:34" ht="17.25" customHeight="1" x14ac:dyDescent="0.15">
      <c r="O27" s="728" t="s">
        <v>819</v>
      </c>
      <c r="P27" s="728"/>
      <c r="Q27" s="728"/>
      <c r="R27" s="728"/>
      <c r="S27" s="728"/>
      <c r="T27" s="728"/>
      <c r="U27" s="728"/>
      <c r="V27" s="728"/>
      <c r="W27" s="728"/>
      <c r="X27" s="728"/>
      <c r="Y27" s="447"/>
      <c r="Z27" s="447"/>
      <c r="AA27" s="447"/>
      <c r="AB27" s="447"/>
      <c r="AC27" s="90"/>
      <c r="AD27" s="90"/>
      <c r="AE27" s="90"/>
      <c r="AF27" s="90"/>
      <c r="AG27" s="90"/>
      <c r="AH27" s="90"/>
    </row>
    <row r="28" spans="4:34" ht="17.25" customHeight="1" x14ac:dyDescent="0.15">
      <c r="D28" s="93" t="s">
        <v>573</v>
      </c>
      <c r="E28" s="97"/>
      <c r="F28" s="94"/>
      <c r="G28" s="94"/>
      <c r="H28" s="94"/>
      <c r="I28" s="94"/>
      <c r="J28" s="94"/>
      <c r="K28" s="94"/>
      <c r="L28" s="94"/>
      <c r="M28" s="94"/>
      <c r="N28" s="95"/>
      <c r="AC28" s="342" t="s">
        <v>773</v>
      </c>
      <c r="AD28" s="343"/>
      <c r="AE28" s="343"/>
      <c r="AF28" s="343"/>
      <c r="AG28" s="343"/>
      <c r="AH28" s="344"/>
    </row>
    <row r="29" spans="4:34" ht="17.25" customHeight="1" x14ac:dyDescent="0.15">
      <c r="D29" s="101"/>
      <c r="E29" s="147"/>
      <c r="F29" s="96"/>
      <c r="G29" s="96"/>
      <c r="H29" s="96"/>
      <c r="I29" s="96"/>
      <c r="J29" s="96"/>
      <c r="K29" s="96"/>
      <c r="L29" s="96"/>
      <c r="M29" s="96"/>
      <c r="N29" s="149" t="str">
        <f>IF('結果（詳細）'!O23=0,"",FIXED('結果（詳細）'!O23,1,FALSE)&amp;入力!D8)</f>
        <v/>
      </c>
      <c r="O29" s="90"/>
      <c r="P29" s="90"/>
      <c r="Q29" s="90"/>
      <c r="AC29" s="691" t="str">
        <f>IF('結果（詳細）'!R23=0,"",FIXED('結果（詳細）'!R23,1,FALSE)&amp;"人")</f>
        <v/>
      </c>
      <c r="AD29" s="689"/>
      <c r="AE29" s="689"/>
      <c r="AF29" s="689"/>
      <c r="AG29" s="689"/>
      <c r="AH29" s="701"/>
    </row>
    <row r="30" spans="4:34" ht="17.25" customHeight="1" x14ac:dyDescent="0.15">
      <c r="D30" s="98"/>
      <c r="E30" s="90"/>
      <c r="F30" s="93" t="s">
        <v>574</v>
      </c>
      <c r="G30" s="94"/>
      <c r="H30" s="94"/>
      <c r="I30" s="94"/>
      <c r="J30" s="94"/>
      <c r="K30" s="94"/>
      <c r="L30" s="94"/>
      <c r="M30" s="94"/>
      <c r="N30" s="150"/>
      <c r="O30" s="90"/>
      <c r="P30" s="90"/>
      <c r="Q30" s="90"/>
      <c r="AC30" s="691"/>
      <c r="AD30" s="689"/>
      <c r="AE30" s="689"/>
      <c r="AF30" s="689"/>
      <c r="AG30" s="689"/>
      <c r="AH30" s="701"/>
    </row>
    <row r="31" spans="4:34" ht="17.25" customHeight="1" x14ac:dyDescent="0.15">
      <c r="D31" s="98"/>
      <c r="E31" s="90"/>
      <c r="F31" s="101"/>
      <c r="G31" s="90"/>
      <c r="H31" s="96"/>
      <c r="I31" s="96"/>
      <c r="J31" s="96"/>
      <c r="K31" s="96"/>
      <c r="L31" s="96"/>
      <c r="M31" s="96"/>
      <c r="N31" s="149" t="str">
        <f>IF('結果（詳細）'!P23=0,"",FIXED('結果（詳細）'!P23,1,FALSE)&amp;入力!D8)</f>
        <v/>
      </c>
      <c r="O31" s="90"/>
      <c r="P31" s="90"/>
      <c r="Q31" s="90"/>
      <c r="AC31" s="345"/>
      <c r="AD31" s="342" t="s">
        <v>774</v>
      </c>
      <c r="AE31" s="371"/>
      <c r="AF31" s="343"/>
      <c r="AG31" s="343"/>
      <c r="AH31" s="344"/>
    </row>
    <row r="32" spans="4:34" ht="17.25" customHeight="1" x14ac:dyDescent="0.15">
      <c r="D32" s="98"/>
      <c r="E32" s="90"/>
      <c r="F32" s="101"/>
      <c r="G32" s="90"/>
      <c r="H32" s="93" t="s">
        <v>575</v>
      </c>
      <c r="I32" s="94"/>
      <c r="J32" s="94"/>
      <c r="K32" s="94"/>
      <c r="L32" s="94"/>
      <c r="M32" s="94"/>
      <c r="N32" s="150"/>
      <c r="O32" s="90"/>
      <c r="P32" s="90"/>
      <c r="Q32" s="90"/>
      <c r="AC32" s="345"/>
      <c r="AD32" s="691" t="str">
        <f>IF('結果（詳細）'!S23=0,"",FIXED('結果（詳細）'!S23,1,FALSE)&amp;"人")</f>
        <v/>
      </c>
      <c r="AE32" s="689"/>
      <c r="AF32" s="689"/>
      <c r="AG32" s="689"/>
      <c r="AH32" s="701"/>
    </row>
    <row r="33" spans="4:34" ht="17.25" customHeight="1" x14ac:dyDescent="0.15">
      <c r="D33" s="92"/>
      <c r="E33" s="96"/>
      <c r="F33" s="99"/>
      <c r="G33" s="96"/>
      <c r="H33" s="99"/>
      <c r="I33" s="96"/>
      <c r="J33" s="96"/>
      <c r="K33" s="96"/>
      <c r="L33" s="96"/>
      <c r="M33" s="96"/>
      <c r="N33" s="149" t="str">
        <f>IF('結果（詳細）'!Q23=0,"",FIXED('結果（詳細）'!Q23,1,FALSE)&amp;入力!D8)</f>
        <v/>
      </c>
      <c r="O33" s="90"/>
      <c r="P33" s="90"/>
      <c r="Q33" s="90"/>
      <c r="AC33" s="347"/>
      <c r="AD33" s="702"/>
      <c r="AE33" s="703"/>
      <c r="AF33" s="703"/>
      <c r="AG33" s="703"/>
      <c r="AH33" s="704"/>
    </row>
    <row r="34" spans="4:34" ht="17.25" customHeight="1" x14ac:dyDescent="0.15">
      <c r="AC34" s="90"/>
      <c r="AD34" s="90"/>
      <c r="AE34" s="90"/>
      <c r="AF34" s="90"/>
      <c r="AG34" s="90"/>
      <c r="AH34" s="90"/>
    </row>
    <row r="35" spans="4:34" ht="17.25" customHeight="1" x14ac:dyDescent="0.15">
      <c r="AC35" s="90"/>
      <c r="AD35" s="90"/>
      <c r="AE35" s="90"/>
      <c r="AF35" s="90"/>
      <c r="AG35" s="90"/>
      <c r="AH35" s="90"/>
    </row>
    <row r="36" spans="4:34" ht="17.25" customHeight="1" x14ac:dyDescent="0.15">
      <c r="AC36" s="90"/>
      <c r="AD36" s="90"/>
      <c r="AE36" s="90"/>
      <c r="AF36" s="90"/>
      <c r="AG36" s="90"/>
      <c r="AH36" s="90"/>
    </row>
    <row r="37" spans="4:34" ht="17.25" customHeight="1" x14ac:dyDescent="0.15">
      <c r="J37" s="705" t="s">
        <v>530</v>
      </c>
      <c r="K37" s="717"/>
      <c r="L37" s="717"/>
      <c r="M37" s="717"/>
      <c r="N37" s="717"/>
      <c r="O37" s="717"/>
      <c r="P37" s="717"/>
      <c r="Q37" s="717"/>
      <c r="R37" s="717"/>
      <c r="S37" s="717"/>
      <c r="T37" s="717"/>
      <c r="U37" s="717"/>
      <c r="V37" s="717"/>
      <c r="W37" s="717"/>
      <c r="X37" s="717"/>
      <c r="Y37" s="718"/>
      <c r="AC37" s="90"/>
      <c r="AD37" s="90"/>
      <c r="AE37" s="90"/>
      <c r="AF37" s="90"/>
      <c r="AG37" s="90"/>
      <c r="AH37" s="90"/>
    </row>
    <row r="38" spans="4:34" ht="17.25" customHeight="1" x14ac:dyDescent="0.15">
      <c r="J38" s="682" t="str">
        <f>IF('結果（詳細）'!T23=0,"",FIXED('結果（詳細）'!T23,1,FALSE)&amp;入力!D8)</f>
        <v/>
      </c>
      <c r="K38" s="683"/>
      <c r="L38" s="683"/>
      <c r="M38" s="683"/>
      <c r="N38" s="683"/>
      <c r="O38" s="683"/>
      <c r="P38" s="683"/>
      <c r="Q38" s="683"/>
      <c r="R38" s="683"/>
      <c r="S38" s="683"/>
      <c r="T38" s="683"/>
      <c r="U38" s="683"/>
      <c r="V38" s="683"/>
      <c r="W38" s="683"/>
      <c r="X38" s="683"/>
      <c r="Y38" s="684"/>
      <c r="AC38" s="90"/>
      <c r="AD38" s="90"/>
      <c r="AE38" s="90"/>
      <c r="AF38" s="90"/>
      <c r="AG38" s="90"/>
      <c r="AH38" s="90"/>
    </row>
    <row r="39" spans="4:34" ht="17.25" customHeight="1" x14ac:dyDescent="0.15">
      <c r="AC39" s="90"/>
      <c r="AD39" s="90"/>
      <c r="AE39" s="90"/>
      <c r="AF39" s="90"/>
      <c r="AG39" s="90"/>
      <c r="AH39" s="90"/>
    </row>
    <row r="40" spans="4:34" ht="17.25" customHeight="1" x14ac:dyDescent="0.15">
      <c r="S40" s="100" t="str">
        <f>"消費転換係数（平均消費性向）　"&amp;FIXED(入力!E10*100,1,FALSE)&amp;"％"</f>
        <v>消費転換係数（平均消費性向）　57.7％</v>
      </c>
      <c r="AC40" s="90"/>
      <c r="AD40" s="90"/>
      <c r="AE40" s="90"/>
      <c r="AF40" s="90"/>
      <c r="AG40" s="90"/>
      <c r="AH40" s="90"/>
    </row>
    <row r="41" spans="4:34" ht="17.25" customHeight="1" x14ac:dyDescent="0.15">
      <c r="AC41" s="90"/>
      <c r="AD41" s="90"/>
      <c r="AE41" s="90"/>
      <c r="AF41" s="90"/>
      <c r="AG41" s="90"/>
      <c r="AH41" s="90"/>
    </row>
    <row r="42" spans="4:34" ht="17.25" customHeight="1" x14ac:dyDescent="0.15">
      <c r="J42" s="705" t="s">
        <v>576</v>
      </c>
      <c r="K42" s="717"/>
      <c r="L42" s="717"/>
      <c r="M42" s="717"/>
      <c r="N42" s="717"/>
      <c r="O42" s="717"/>
      <c r="P42" s="717"/>
      <c r="Q42" s="717"/>
      <c r="R42" s="717"/>
      <c r="S42" s="717"/>
      <c r="T42" s="717"/>
      <c r="U42" s="717"/>
      <c r="V42" s="717"/>
      <c r="W42" s="718"/>
      <c r="AC42" s="90"/>
      <c r="AD42" s="90"/>
      <c r="AE42" s="90"/>
      <c r="AF42" s="90"/>
      <c r="AG42" s="90"/>
      <c r="AH42" s="90"/>
    </row>
    <row r="43" spans="4:34" ht="17.25" customHeight="1" x14ac:dyDescent="0.15">
      <c r="J43" s="682" t="str">
        <f>IF('結果（詳細）'!U23=0,"",FIXED('結果（詳細）'!U23,1,FALSE)&amp;入力!D8)</f>
        <v/>
      </c>
      <c r="K43" s="683"/>
      <c r="L43" s="683"/>
      <c r="M43" s="683"/>
      <c r="N43" s="683"/>
      <c r="O43" s="683"/>
      <c r="P43" s="683"/>
      <c r="Q43" s="683"/>
      <c r="R43" s="683"/>
      <c r="S43" s="683"/>
      <c r="T43" s="683"/>
      <c r="U43" s="683"/>
      <c r="V43" s="683"/>
      <c r="W43" s="684"/>
      <c r="AC43" s="90"/>
      <c r="AD43" s="90"/>
      <c r="AE43" s="90"/>
      <c r="AF43" s="90"/>
      <c r="AG43" s="90"/>
      <c r="AH43" s="90"/>
    </row>
    <row r="44" spans="4:34" ht="17.25" customHeight="1" x14ac:dyDescent="0.15">
      <c r="AC44" s="90"/>
      <c r="AD44" s="90"/>
      <c r="AE44" s="90"/>
      <c r="AF44" s="90"/>
      <c r="AG44" s="90"/>
      <c r="AH44" s="90"/>
    </row>
    <row r="45" spans="4:34" ht="17.25" customHeight="1" x14ac:dyDescent="0.15">
      <c r="R45" s="100" t="str">
        <f>"県内自給率　"&amp;IF(入力!F27=0,"",FIXED(('結果（詳細）'!V23/'結果（詳細）'!U23)*100,1,FALSE)&amp;"％")</f>
        <v>県内自給率　</v>
      </c>
      <c r="AC45" s="90"/>
      <c r="AD45" s="90"/>
      <c r="AE45" s="90"/>
      <c r="AF45" s="90"/>
      <c r="AG45" s="90"/>
      <c r="AH45" s="90"/>
    </row>
    <row r="46" spans="4:34" ht="17.25" customHeight="1" x14ac:dyDescent="0.15">
      <c r="AC46" s="90"/>
      <c r="AD46" s="90"/>
      <c r="AE46" s="90"/>
      <c r="AF46" s="90"/>
      <c r="AG46" s="90"/>
      <c r="AH46" s="90"/>
    </row>
    <row r="47" spans="4:34" ht="17.25" customHeight="1" x14ac:dyDescent="0.15">
      <c r="J47" s="705" t="s">
        <v>569</v>
      </c>
      <c r="K47" s="717"/>
      <c r="L47" s="717"/>
      <c r="M47" s="717"/>
      <c r="N47" s="717"/>
      <c r="O47" s="717"/>
      <c r="P47" s="717"/>
      <c r="Q47" s="717"/>
      <c r="R47" s="718"/>
      <c r="S47" s="705" t="s">
        <v>570</v>
      </c>
      <c r="T47" s="717"/>
      <c r="U47" s="717"/>
      <c r="V47" s="717"/>
      <c r="W47" s="718"/>
      <c r="AC47" s="90"/>
      <c r="AD47" s="90"/>
      <c r="AE47" s="90"/>
      <c r="AF47" s="90"/>
      <c r="AG47" s="90"/>
      <c r="AH47" s="90"/>
    </row>
    <row r="48" spans="4:34" ht="17.25" customHeight="1" x14ac:dyDescent="0.15">
      <c r="J48" s="685" t="s">
        <v>577</v>
      </c>
      <c r="K48" s="686"/>
      <c r="L48" s="686"/>
      <c r="M48" s="686"/>
      <c r="N48" s="686"/>
      <c r="O48" s="686"/>
      <c r="P48" s="686"/>
      <c r="Q48" s="686"/>
      <c r="R48" s="687"/>
      <c r="S48" s="685" t="s">
        <v>572</v>
      </c>
      <c r="T48" s="686"/>
      <c r="U48" s="686"/>
      <c r="V48" s="686"/>
      <c r="W48" s="687"/>
      <c r="AC48" s="90"/>
      <c r="AD48" s="90"/>
      <c r="AE48" s="90"/>
      <c r="AF48" s="90"/>
      <c r="AG48" s="90"/>
      <c r="AH48" s="90"/>
    </row>
    <row r="49" spans="1:34" ht="17.25" customHeight="1" x14ac:dyDescent="0.15">
      <c r="J49" s="682" t="str">
        <f>IF('結果（詳細）'!V23=0,"",FIXED('結果（詳細）'!V23,1,FALSE)&amp;入力!D8)</f>
        <v/>
      </c>
      <c r="K49" s="683"/>
      <c r="L49" s="683"/>
      <c r="M49" s="683"/>
      <c r="N49" s="683"/>
      <c r="O49" s="683"/>
      <c r="P49" s="683"/>
      <c r="Q49" s="683"/>
      <c r="R49" s="684"/>
      <c r="S49" s="682" t="str">
        <f>IF('結果（詳細）'!U23-'結果（詳細）'!V23=0,"",FIXED('結果（詳細）'!U23-'結果（詳細）'!V23,1,FALSE)&amp;入力!D8)</f>
        <v/>
      </c>
      <c r="T49" s="683"/>
      <c r="U49" s="683"/>
      <c r="V49" s="683"/>
      <c r="W49" s="684"/>
      <c r="AC49" s="90"/>
      <c r="AD49" s="90"/>
      <c r="AE49" s="90"/>
      <c r="AF49" s="90"/>
      <c r="AG49" s="90"/>
      <c r="AH49" s="90"/>
    </row>
    <row r="50" spans="1:34" ht="17.25" customHeight="1" x14ac:dyDescent="0.15">
      <c r="AC50" s="90"/>
      <c r="AD50" s="90"/>
      <c r="AE50" s="90"/>
      <c r="AF50" s="90"/>
      <c r="AG50" s="90"/>
      <c r="AH50" s="90"/>
    </row>
    <row r="51" spans="1:34" ht="17.25" customHeight="1" x14ac:dyDescent="0.15">
      <c r="AC51" s="90"/>
      <c r="AD51" s="90"/>
      <c r="AE51" s="90"/>
      <c r="AF51" s="90"/>
      <c r="AG51" s="90"/>
      <c r="AH51" s="90"/>
    </row>
    <row r="52" spans="1:34" ht="17.25" customHeight="1" x14ac:dyDescent="0.15">
      <c r="S52" s="728" t="s">
        <v>819</v>
      </c>
      <c r="T52" s="728"/>
      <c r="U52" s="728"/>
      <c r="V52" s="728"/>
      <c r="W52" s="728"/>
      <c r="X52" s="728"/>
      <c r="Y52" s="728"/>
      <c r="Z52" s="728"/>
      <c r="AA52" s="728"/>
      <c r="AB52" s="728"/>
      <c r="AC52" s="90"/>
      <c r="AD52" s="90"/>
      <c r="AE52" s="90"/>
      <c r="AF52" s="90"/>
      <c r="AG52" s="90"/>
      <c r="AH52" s="90"/>
    </row>
    <row r="53" spans="1:34" ht="17.25" customHeight="1" x14ac:dyDescent="0.15">
      <c r="G53" s="100"/>
      <c r="J53" s="93" t="s">
        <v>578</v>
      </c>
      <c r="K53" s="97"/>
      <c r="L53" s="94"/>
      <c r="M53" s="94"/>
      <c r="N53" s="94"/>
      <c r="O53" s="94"/>
      <c r="P53" s="94"/>
      <c r="Q53" s="94"/>
      <c r="R53" s="95"/>
      <c r="AC53" s="342" t="s">
        <v>773</v>
      </c>
      <c r="AD53" s="343"/>
      <c r="AE53" s="343"/>
      <c r="AF53" s="343"/>
      <c r="AG53" s="343"/>
      <c r="AH53" s="344"/>
    </row>
    <row r="54" spans="1:34" ht="17.25" customHeight="1" x14ac:dyDescent="0.15">
      <c r="G54" s="100"/>
      <c r="J54" s="101"/>
      <c r="K54" s="148"/>
      <c r="L54" s="96"/>
      <c r="M54" s="96"/>
      <c r="N54" s="96"/>
      <c r="O54" s="96"/>
      <c r="P54" s="96"/>
      <c r="Q54" s="96"/>
      <c r="R54" s="149" t="str">
        <f>IF('結果（詳細）'!W23=0,"",FIXED('結果（詳細）'!W23,1,FALSE)&amp;入力!D8)</f>
        <v/>
      </c>
      <c r="AC54" s="691" t="str">
        <f>IF('結果（詳細）'!Z23=0,"",FIXED('結果（詳細）'!Z23,1,FALSE)&amp;"人")</f>
        <v/>
      </c>
      <c r="AD54" s="689"/>
      <c r="AE54" s="689"/>
      <c r="AF54" s="689"/>
      <c r="AG54" s="689"/>
      <c r="AH54" s="701"/>
    </row>
    <row r="55" spans="1:34" ht="17.25" customHeight="1" x14ac:dyDescent="0.15">
      <c r="G55" s="100"/>
      <c r="J55" s="101"/>
      <c r="K55" s="93" t="s">
        <v>574</v>
      </c>
      <c r="L55" s="94"/>
      <c r="M55" s="94"/>
      <c r="N55" s="94"/>
      <c r="O55" s="94"/>
      <c r="P55" s="94"/>
      <c r="Q55" s="94"/>
      <c r="R55" s="150"/>
      <c r="AC55" s="691"/>
      <c r="AD55" s="689"/>
      <c r="AE55" s="689"/>
      <c r="AF55" s="689"/>
      <c r="AG55" s="689"/>
      <c r="AH55" s="701"/>
    </row>
    <row r="56" spans="1:34" ht="17.25" customHeight="1" x14ac:dyDescent="0.15">
      <c r="G56" s="100"/>
      <c r="J56" s="101"/>
      <c r="K56" s="101"/>
      <c r="L56" s="96"/>
      <c r="M56" s="96"/>
      <c r="N56" s="96"/>
      <c r="O56" s="96"/>
      <c r="P56" s="96"/>
      <c r="Q56" s="96"/>
      <c r="R56" s="149" t="str">
        <f>IF('結果（詳細）'!X23=0,"",FIXED('結果（詳細）'!X23,1,FALSE)&amp;入力!D8)</f>
        <v/>
      </c>
      <c r="AC56" s="345"/>
      <c r="AD56" s="342" t="s">
        <v>774</v>
      </c>
      <c r="AE56" s="371"/>
      <c r="AF56" s="343"/>
      <c r="AG56" s="343"/>
      <c r="AH56" s="344"/>
    </row>
    <row r="57" spans="1:34" ht="17.25" customHeight="1" x14ac:dyDescent="0.15">
      <c r="G57" s="100"/>
      <c r="J57" s="101"/>
      <c r="K57" s="101"/>
      <c r="L57" s="93" t="s">
        <v>575</v>
      </c>
      <c r="M57" s="94"/>
      <c r="N57" s="94"/>
      <c r="O57" s="94"/>
      <c r="P57" s="94"/>
      <c r="Q57" s="94"/>
      <c r="R57" s="150"/>
      <c r="AC57" s="345"/>
      <c r="AD57" s="691" t="str">
        <f>IF('結果（詳細）'!AA23=0,"",FIXED('結果（詳細）'!AA23,1,FALSE)&amp;"人")</f>
        <v/>
      </c>
      <c r="AE57" s="689"/>
      <c r="AF57" s="689"/>
      <c r="AG57" s="689"/>
      <c r="AH57" s="701"/>
    </row>
    <row r="58" spans="1:34" ht="17.25" customHeight="1" x14ac:dyDescent="0.15">
      <c r="G58" s="100"/>
      <c r="J58" s="99"/>
      <c r="K58" s="92"/>
      <c r="L58" s="99"/>
      <c r="M58" s="96"/>
      <c r="N58" s="96"/>
      <c r="O58" s="96"/>
      <c r="P58" s="96"/>
      <c r="Q58" s="96"/>
      <c r="R58" s="149" t="str">
        <f>IF('結果（詳細）'!Y23=0,"",FIXED('結果（詳細）'!Y23,1,FALSE)&amp;入力!D8)</f>
        <v/>
      </c>
      <c r="AC58" s="347"/>
      <c r="AD58" s="702"/>
      <c r="AE58" s="703"/>
      <c r="AF58" s="703"/>
      <c r="AG58" s="703"/>
      <c r="AH58" s="704"/>
    </row>
    <row r="59" spans="1:34" ht="17.25" customHeight="1" thickBot="1" x14ac:dyDescent="0.2">
      <c r="AC59" s="90"/>
      <c r="AD59" s="90"/>
      <c r="AE59" s="90"/>
      <c r="AF59" s="90"/>
      <c r="AG59" s="90"/>
      <c r="AH59" s="90"/>
    </row>
    <row r="60" spans="1:34" ht="17.25" customHeight="1" thickTop="1" thickBot="1" x14ac:dyDescent="0.2">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row>
    <row r="61" spans="1:34" ht="21" customHeight="1" x14ac:dyDescent="0.15">
      <c r="N61" s="365"/>
      <c r="O61" s="365"/>
      <c r="P61" s="695" t="s">
        <v>770</v>
      </c>
      <c r="Q61" s="698" t="s">
        <v>771</v>
      </c>
      <c r="S61" s="368" t="s">
        <v>578</v>
      </c>
      <c r="T61" s="351"/>
      <c r="U61" s="352"/>
      <c r="V61" s="352"/>
      <c r="W61" s="352"/>
      <c r="X61" s="352"/>
      <c r="Y61" s="352"/>
      <c r="Z61" s="352"/>
      <c r="AA61" s="353"/>
      <c r="AC61" s="373" t="s">
        <v>773</v>
      </c>
      <c r="AD61" s="362"/>
      <c r="AE61" s="362"/>
      <c r="AF61" s="362"/>
      <c r="AG61" s="362"/>
      <c r="AH61" s="363"/>
    </row>
    <row r="62" spans="1:34" ht="21" customHeight="1" x14ac:dyDescent="0.15">
      <c r="N62" s="365"/>
      <c r="O62" s="365"/>
      <c r="P62" s="696"/>
      <c r="Q62" s="699"/>
      <c r="S62" s="354"/>
      <c r="T62" s="148"/>
      <c r="U62" s="96"/>
      <c r="V62" s="96"/>
      <c r="W62" s="96"/>
      <c r="X62" s="96"/>
      <c r="Y62" s="96"/>
      <c r="Z62" s="96"/>
      <c r="AA62" s="355" t="str">
        <f>IF('結果（詳細）'!AB23=0,"",FIXED('結果（詳細）'!AB23,1,FALSE)&amp;入力!D8)</f>
        <v/>
      </c>
      <c r="AC62" s="688" t="str">
        <f>IF('結果（詳細）'!AE23=0,"",FIXED('結果（詳細）'!AE23,1,FALSE)&amp;"人")</f>
        <v/>
      </c>
      <c r="AD62" s="689"/>
      <c r="AE62" s="689"/>
      <c r="AF62" s="689"/>
      <c r="AG62" s="689"/>
      <c r="AH62" s="690"/>
    </row>
    <row r="63" spans="1:34" ht="21" customHeight="1" x14ac:dyDescent="0.15">
      <c r="N63" s="365"/>
      <c r="O63" s="365"/>
      <c r="P63" s="696"/>
      <c r="Q63" s="699"/>
      <c r="S63" s="354"/>
      <c r="T63" s="369" t="s">
        <v>574</v>
      </c>
      <c r="U63" s="94"/>
      <c r="V63" s="94"/>
      <c r="W63" s="94"/>
      <c r="X63" s="94"/>
      <c r="Y63" s="94"/>
      <c r="Z63" s="94"/>
      <c r="AA63" s="356"/>
      <c r="AC63" s="688"/>
      <c r="AD63" s="689"/>
      <c r="AE63" s="689"/>
      <c r="AF63" s="689"/>
      <c r="AG63" s="689"/>
      <c r="AH63" s="690"/>
    </row>
    <row r="64" spans="1:34" ht="21" customHeight="1" x14ac:dyDescent="0.15">
      <c r="N64" s="365"/>
      <c r="O64" s="365"/>
      <c r="P64" s="696"/>
      <c r="Q64" s="699"/>
      <c r="S64" s="354"/>
      <c r="T64" s="101"/>
      <c r="U64" s="96"/>
      <c r="V64" s="96"/>
      <c r="W64" s="96"/>
      <c r="X64" s="96"/>
      <c r="Y64" s="96"/>
      <c r="Z64" s="96"/>
      <c r="AA64" s="355" t="str">
        <f>IF('結果（詳細）'!AC23=0,"",FIXED('結果（詳細）'!AC23,1,FALSE)&amp;入力!D8)</f>
        <v/>
      </c>
      <c r="AC64" s="374"/>
      <c r="AD64" s="370" t="s">
        <v>774</v>
      </c>
      <c r="AE64" s="372"/>
      <c r="AF64" s="343"/>
      <c r="AG64" s="343"/>
      <c r="AH64" s="364"/>
    </row>
    <row r="65" spans="14:35" ht="21" customHeight="1" x14ac:dyDescent="0.15">
      <c r="N65" s="365"/>
      <c r="O65" s="365"/>
      <c r="P65" s="696"/>
      <c r="Q65" s="699"/>
      <c r="S65" s="354"/>
      <c r="T65" s="101"/>
      <c r="U65" s="369" t="s">
        <v>575</v>
      </c>
      <c r="V65" s="94"/>
      <c r="W65" s="94"/>
      <c r="X65" s="94"/>
      <c r="Y65" s="94"/>
      <c r="Z65" s="94"/>
      <c r="AA65" s="356"/>
      <c r="AC65" s="374"/>
      <c r="AD65" s="691" t="str">
        <f>IF('結果（詳細）'!AF23=0,"",FIXED('結果（詳細）'!AF23,1,FALSE)&amp;"人")</f>
        <v/>
      </c>
      <c r="AE65" s="689"/>
      <c r="AF65" s="689"/>
      <c r="AG65" s="689"/>
      <c r="AH65" s="690"/>
    </row>
    <row r="66" spans="14:35" ht="21" customHeight="1" thickBot="1" x14ac:dyDescent="0.2">
      <c r="N66" s="365"/>
      <c r="O66" s="365"/>
      <c r="P66" s="697"/>
      <c r="Q66" s="700"/>
      <c r="S66" s="357"/>
      <c r="T66" s="358"/>
      <c r="U66" s="359"/>
      <c r="V66" s="360"/>
      <c r="W66" s="360"/>
      <c r="X66" s="360"/>
      <c r="Y66" s="360"/>
      <c r="Z66" s="360"/>
      <c r="AA66" s="361" t="str">
        <f>IF('結果（詳細）'!AD23=0,"",FIXED('結果（詳細）'!AD23,1,FALSE)&amp;入力!D8)</f>
        <v/>
      </c>
      <c r="AC66" s="375"/>
      <c r="AD66" s="692"/>
      <c r="AE66" s="693"/>
      <c r="AF66" s="693"/>
      <c r="AG66" s="693"/>
      <c r="AH66" s="694"/>
    </row>
    <row r="67" spans="14:35" ht="7.5" customHeight="1" x14ac:dyDescent="0.15">
      <c r="N67" s="365"/>
      <c r="O67" s="365"/>
      <c r="P67" s="378"/>
      <c r="Q67" s="379"/>
      <c r="S67" s="147"/>
      <c r="T67" s="90"/>
      <c r="U67" s="147"/>
      <c r="V67" s="90"/>
      <c r="W67" s="90"/>
      <c r="X67" s="90"/>
      <c r="Y67" s="90"/>
      <c r="Z67" s="90"/>
      <c r="AA67" s="376"/>
      <c r="AC67" s="90"/>
      <c r="AD67" s="376"/>
      <c r="AE67" s="376"/>
      <c r="AF67" s="376"/>
      <c r="AG67" s="376"/>
      <c r="AH67" s="376"/>
    </row>
    <row r="68" spans="14:35" ht="14.25" x14ac:dyDescent="0.15">
      <c r="AH68" s="377" t="s">
        <v>775</v>
      </c>
    </row>
    <row r="69" spans="14:35" ht="24" customHeight="1" x14ac:dyDescent="0.15">
      <c r="Q69" s="102"/>
      <c r="R69" s="102"/>
      <c r="S69" s="102"/>
      <c r="T69" s="102"/>
      <c r="U69" s="102"/>
      <c r="V69" s="102"/>
      <c r="W69" s="102"/>
      <c r="X69" s="102"/>
      <c r="Y69" s="102"/>
      <c r="Z69" s="102"/>
      <c r="AA69" s="102"/>
      <c r="AB69" s="102"/>
      <c r="AC69" s="102"/>
      <c r="AD69" s="102"/>
      <c r="AE69" s="102"/>
      <c r="AF69" s="102"/>
      <c r="AG69" s="102"/>
      <c r="AH69" s="102"/>
      <c r="AI69" s="102"/>
    </row>
    <row r="70" spans="14:35" ht="24" customHeight="1" x14ac:dyDescent="0.15">
      <c r="Q70" s="102"/>
      <c r="R70" s="102"/>
      <c r="S70" s="102"/>
      <c r="T70" s="102"/>
      <c r="U70" s="102"/>
      <c r="V70" s="102"/>
      <c r="W70" s="102"/>
      <c r="X70" s="102"/>
      <c r="Y70" s="102"/>
      <c r="Z70" s="102"/>
      <c r="AA70" s="102"/>
      <c r="AB70" s="102"/>
      <c r="AC70" s="102"/>
      <c r="AD70" s="102"/>
      <c r="AE70" s="102"/>
      <c r="AF70" s="102"/>
      <c r="AG70" s="102"/>
      <c r="AH70" s="102"/>
      <c r="AI70" s="102"/>
    </row>
    <row r="71" spans="14:35" ht="24" customHeight="1" x14ac:dyDescent="0.15">
      <c r="Q71" s="102"/>
      <c r="R71" s="102"/>
      <c r="S71" s="102"/>
      <c r="T71" s="102"/>
      <c r="U71" s="102"/>
      <c r="V71" s="102"/>
      <c r="W71" s="102"/>
      <c r="X71" s="102"/>
      <c r="Y71" s="102"/>
      <c r="Z71" s="102"/>
      <c r="AA71" s="102"/>
      <c r="AB71" s="102"/>
      <c r="AC71" s="102"/>
      <c r="AD71" s="102"/>
      <c r="AE71" s="102"/>
      <c r="AF71" s="102"/>
      <c r="AG71" s="102"/>
      <c r="AH71" s="102"/>
      <c r="AI71" s="102"/>
    </row>
    <row r="72" spans="14:35" ht="24" customHeight="1" x14ac:dyDescent="0.15">
      <c r="Q72" s="102"/>
      <c r="R72" s="102"/>
      <c r="S72" s="102"/>
      <c r="T72" s="102"/>
      <c r="U72" s="102"/>
      <c r="V72" s="102"/>
      <c r="W72" s="102"/>
      <c r="X72" s="102"/>
      <c r="Y72" s="102"/>
      <c r="Z72" s="102"/>
      <c r="AA72" s="102"/>
      <c r="AB72" s="102"/>
      <c r="AC72" s="102"/>
      <c r="AD72" s="102"/>
      <c r="AE72" s="102"/>
      <c r="AF72" s="102"/>
      <c r="AG72" s="102"/>
      <c r="AH72" s="102"/>
      <c r="AI72" s="102"/>
    </row>
  </sheetData>
  <mergeCells count="38">
    <mergeCell ref="O27:X27"/>
    <mergeCell ref="S52:AB52"/>
    <mergeCell ref="J49:R49"/>
    <mergeCell ref="S49:W49"/>
    <mergeCell ref="D23:N23"/>
    <mergeCell ref="O23:S23"/>
    <mergeCell ref="J38:Y38"/>
    <mergeCell ref="J43:W43"/>
    <mergeCell ref="AB10:AH10"/>
    <mergeCell ref="J48:R48"/>
    <mergeCell ref="S48:W48"/>
    <mergeCell ref="J42:W42"/>
    <mergeCell ref="J47:R47"/>
    <mergeCell ref="S47:W47"/>
    <mergeCell ref="D24:N24"/>
    <mergeCell ref="O24:S24"/>
    <mergeCell ref="AC29:AH30"/>
    <mergeCell ref="AD32:AH33"/>
    <mergeCell ref="A2:AH2"/>
    <mergeCell ref="J37:Y37"/>
    <mergeCell ref="A1:AH1"/>
    <mergeCell ref="D4:AH4"/>
    <mergeCell ref="D9:AA9"/>
    <mergeCell ref="AB9:AH9"/>
    <mergeCell ref="D11:AA11"/>
    <mergeCell ref="AB11:AH11"/>
    <mergeCell ref="D22:N22"/>
    <mergeCell ref="O22:S22"/>
    <mergeCell ref="D5:AH5"/>
    <mergeCell ref="D10:AA10"/>
    <mergeCell ref="AC62:AH63"/>
    <mergeCell ref="AD65:AH66"/>
    <mergeCell ref="P61:P66"/>
    <mergeCell ref="Q61:Q66"/>
    <mergeCell ref="AC54:AH55"/>
    <mergeCell ref="AD57:AH58"/>
    <mergeCell ref="D15:S16"/>
    <mergeCell ref="D17:S18"/>
  </mergeCells>
  <phoneticPr fontId="3"/>
  <pageMargins left="0.78740157480314965" right="0.78740157480314965" top="0.59055118110236227" bottom="0.59055118110236227" header="0.31496062992125984" footer="0.31496062992125984"/>
  <pageSetup paperSize="9" scale="70"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2E6DE-66EC-4092-B143-2C80294D74B8}">
  <sheetPr codeName="Sheet14"/>
  <dimension ref="A1:H22"/>
  <sheetViews>
    <sheetView view="pageBreakPreview" zoomScaleNormal="80" zoomScaleSheetLayoutView="100" workbookViewId="0"/>
  </sheetViews>
  <sheetFormatPr defaultColWidth="8.875" defaultRowHeight="17.25" x14ac:dyDescent="0.15"/>
  <cols>
    <col min="1" max="1" width="3.125" style="25" customWidth="1"/>
    <col min="2" max="2" width="23.75" style="25" bestFit="1" customWidth="1"/>
    <col min="3" max="5" width="22.375" style="25" customWidth="1"/>
    <col min="6" max="7" width="18.625" style="25" customWidth="1"/>
    <col min="8" max="8" width="3.125" style="25" customWidth="1"/>
    <col min="9" max="16384" width="8.875" style="25"/>
  </cols>
  <sheetData>
    <row r="1" spans="1:8" ht="13.5" customHeight="1" x14ac:dyDescent="0.15"/>
    <row r="2" spans="1:8" ht="26.25" customHeight="1" x14ac:dyDescent="0.15">
      <c r="A2" s="735" t="str">
        <f>"全体で"&amp; FIXED(入力!F27,0,FALSE)&amp;入力!D8&amp;"の最終需要が発生した場合の経済波及効果"</f>
        <v>全体で0百万円の最終需要が発生した場合の経済波及効果</v>
      </c>
      <c r="B2" s="736"/>
      <c r="C2" s="736"/>
      <c r="D2" s="736"/>
      <c r="E2" s="736"/>
      <c r="F2" s="736"/>
      <c r="G2" s="736"/>
      <c r="H2" s="736"/>
    </row>
    <row r="3" spans="1:8" ht="26.25" customHeight="1" x14ac:dyDescent="0.15"/>
    <row r="4" spans="1:8" ht="26.25" customHeight="1" x14ac:dyDescent="0.15">
      <c r="F4" s="32"/>
      <c r="G4" s="32" t="str">
        <f>"（単位："&amp;入力!$D8&amp;"，人）"</f>
        <v>（単位：百万円，人）</v>
      </c>
    </row>
    <row r="5" spans="1:8" ht="6" customHeight="1" x14ac:dyDescent="0.15">
      <c r="E5" s="32"/>
      <c r="F5" s="32"/>
      <c r="G5" s="32"/>
    </row>
    <row r="6" spans="1:8" ht="26.25" customHeight="1" x14ac:dyDescent="0.15">
      <c r="B6" s="26"/>
      <c r="C6" s="103" t="s">
        <v>550</v>
      </c>
      <c r="D6" s="27"/>
      <c r="E6" s="27"/>
      <c r="F6" s="126" t="s">
        <v>586</v>
      </c>
      <c r="G6" s="28"/>
    </row>
    <row r="7" spans="1:8" ht="26.25" customHeight="1" x14ac:dyDescent="0.15">
      <c r="B7" s="29"/>
      <c r="C7" s="29"/>
      <c r="D7" s="103" t="s">
        <v>500</v>
      </c>
      <c r="E7" s="27"/>
      <c r="F7" s="127"/>
      <c r="G7" s="130" t="s">
        <v>585</v>
      </c>
    </row>
    <row r="8" spans="1:8" ht="26.25" customHeight="1" x14ac:dyDescent="0.15">
      <c r="B8" s="29"/>
      <c r="C8" s="30"/>
      <c r="D8" s="30"/>
      <c r="E8" s="125" t="s">
        <v>488</v>
      </c>
      <c r="F8" s="128"/>
      <c r="G8" s="124"/>
    </row>
    <row r="9" spans="1:8" ht="26.25" customHeight="1" x14ac:dyDescent="0.15">
      <c r="B9" s="71" t="s">
        <v>487</v>
      </c>
      <c r="C9" s="116">
        <f>'結果（詳細）'!F23</f>
        <v>0</v>
      </c>
      <c r="D9" s="117">
        <f>'結果（詳細）'!J23</f>
        <v>0</v>
      </c>
      <c r="E9" s="116">
        <f>'結果（詳細）'!L23</f>
        <v>0</v>
      </c>
      <c r="F9" s="129">
        <f>'結果（詳細）'!M23</f>
        <v>0</v>
      </c>
      <c r="G9" s="119">
        <f>'結果（詳細）'!N23</f>
        <v>0</v>
      </c>
    </row>
    <row r="10" spans="1:8" ht="26.25" customHeight="1" x14ac:dyDescent="0.15">
      <c r="B10" s="72" t="s">
        <v>515</v>
      </c>
      <c r="C10" s="118">
        <f>'結果（詳細）'!O23</f>
        <v>0</v>
      </c>
      <c r="D10" s="119">
        <f>'結果（詳細）'!P23</f>
        <v>0</v>
      </c>
      <c r="E10" s="118">
        <f>'結果（詳細）'!Q23</f>
        <v>0</v>
      </c>
      <c r="F10" s="129">
        <f>'結果（詳細）'!R23</f>
        <v>0</v>
      </c>
      <c r="G10" s="119">
        <f>'結果（詳細）'!S23</f>
        <v>0</v>
      </c>
    </row>
    <row r="11" spans="1:8" ht="26.25" customHeight="1" thickBot="1" x14ac:dyDescent="0.2">
      <c r="B11" s="73" t="s">
        <v>516</v>
      </c>
      <c r="C11" s="120">
        <f>'結果（詳細）'!W23</f>
        <v>0</v>
      </c>
      <c r="D11" s="121">
        <f>'結果（詳細）'!X23</f>
        <v>0</v>
      </c>
      <c r="E11" s="120">
        <f>'結果（詳細）'!Y23</f>
        <v>0</v>
      </c>
      <c r="F11" s="129">
        <f>'結果（詳細）'!Z23</f>
        <v>0</v>
      </c>
      <c r="G11" s="119">
        <f>'結果（詳細）'!AA23</f>
        <v>0</v>
      </c>
    </row>
    <row r="12" spans="1:8" ht="26.25" customHeight="1" thickTop="1" x14ac:dyDescent="0.2">
      <c r="B12" s="366" t="s">
        <v>520</v>
      </c>
      <c r="C12" s="737">
        <f>'結果（詳細）'!AB23</f>
        <v>0</v>
      </c>
      <c r="D12" s="737">
        <f>'結果（詳細）'!AC23</f>
        <v>0</v>
      </c>
      <c r="E12" s="739">
        <f>'結果（詳細）'!AD23</f>
        <v>0</v>
      </c>
      <c r="F12" s="741">
        <f>'結果（詳細）'!AE23</f>
        <v>0</v>
      </c>
      <c r="G12" s="737">
        <f>'結果（詳細）'!AF23</f>
        <v>0</v>
      </c>
    </row>
    <row r="13" spans="1:8" ht="26.25" customHeight="1" x14ac:dyDescent="0.15">
      <c r="B13" s="367" t="s">
        <v>772</v>
      </c>
      <c r="C13" s="738"/>
      <c r="D13" s="738"/>
      <c r="E13" s="740"/>
      <c r="F13" s="742"/>
      <c r="G13" s="738"/>
    </row>
    <row r="14" spans="1:8" ht="26.25" customHeight="1" x14ac:dyDescent="0.15">
      <c r="C14" s="341"/>
    </row>
    <row r="15" spans="1:8" ht="26.25" customHeight="1" x14ac:dyDescent="0.15">
      <c r="B15" s="733" t="s">
        <v>769</v>
      </c>
      <c r="C15" s="731" t="s">
        <v>811</v>
      </c>
      <c r="D15" s="732"/>
      <c r="E15" s="87" t="str">
        <f>ROUND(IF(ISERR('結果（詳細）'!$AB23/'結果（詳細）'!$D23),0,'結果（詳細）'!$AB23/'結果（詳細）'!$D23),2)&amp; "倍 "</f>
        <v xml:space="preserve">0倍 </v>
      </c>
    </row>
    <row r="16" spans="1:8" ht="26.25" customHeight="1" x14ac:dyDescent="0.15">
      <c r="B16" s="734"/>
      <c r="C16" s="731" t="s">
        <v>812</v>
      </c>
      <c r="D16" s="732"/>
      <c r="E16" s="87" t="str">
        <f>ROUND(IF(ISERR('結果（詳細）'!$AB23/'結果（詳細）'!$F23),0,'結果（詳細）'!$AB23/'結果（詳細）'!$F23),2)&amp; "倍 "</f>
        <v xml:space="preserve">0倍 </v>
      </c>
      <c r="F16" s="123"/>
      <c r="G16" s="123"/>
    </row>
    <row r="17" spans="2:3" ht="26.25" customHeight="1" x14ac:dyDescent="0.15">
      <c r="B17" s="31"/>
      <c r="C17" s="32"/>
    </row>
    <row r="18" spans="2:3" ht="26.25" customHeight="1" x14ac:dyDescent="0.15">
      <c r="C18" s="23" t="s">
        <v>776</v>
      </c>
    </row>
    <row r="19" spans="2:3" ht="24" customHeight="1" x14ac:dyDescent="0.15">
      <c r="C19" s="32"/>
    </row>
    <row r="20" spans="2:3" ht="24" customHeight="1" x14ac:dyDescent="0.15"/>
    <row r="21" spans="2:3" ht="24" customHeight="1" x14ac:dyDescent="0.15"/>
    <row r="22" spans="2:3" ht="24" customHeight="1" x14ac:dyDescent="0.15"/>
  </sheetData>
  <mergeCells count="9">
    <mergeCell ref="C15:D15"/>
    <mergeCell ref="C16:D16"/>
    <mergeCell ref="B15:B16"/>
    <mergeCell ref="A2:H2"/>
    <mergeCell ref="C12:C13"/>
    <mergeCell ref="D12:D13"/>
    <mergeCell ref="E12:E13"/>
    <mergeCell ref="F12:F13"/>
    <mergeCell ref="G12:G13"/>
  </mergeCells>
  <phoneticPr fontId="3"/>
  <pageMargins left="0.59055118110236227" right="0.59055118110236227" top="0.78740157480314965" bottom="0.78740157480314965"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2E7EC-5E5A-43DC-B8DB-E687161EDBC2}">
  <sheetPr codeName="Sheet3"/>
  <dimension ref="A1:AM23"/>
  <sheetViews>
    <sheetView view="pageBreakPreview" zoomScale="80" zoomScaleNormal="80" zoomScaleSheetLayoutView="80" workbookViewId="0">
      <pane xSplit="3" ySplit="9" topLeftCell="D10" activePane="bottomRight" state="frozen"/>
      <selection activeCell="I23" sqref="I23"/>
      <selection pane="topRight" activeCell="I23" sqref="I23"/>
      <selection pane="bottomLeft" activeCell="I23" sqref="I23"/>
      <selection pane="bottomRight" activeCell="D10" sqref="D10"/>
    </sheetView>
  </sheetViews>
  <sheetFormatPr defaultRowHeight="14.25" x14ac:dyDescent="0.15"/>
  <cols>
    <col min="1" max="1" width="3.625" style="24" customWidth="1"/>
    <col min="2" max="2" width="4" style="24" bestFit="1" customWidth="1"/>
    <col min="3" max="3" width="33.5" style="24" customWidth="1"/>
    <col min="4" max="5" width="15.25" style="24" customWidth="1"/>
    <col min="6" max="6" width="15.125" style="24" customWidth="1"/>
    <col min="7" max="7" width="19.75" style="24" bestFit="1" customWidth="1"/>
    <col min="8" max="8" width="15.25" style="24" customWidth="1"/>
    <col min="9" max="9" width="15" style="24" bestFit="1" customWidth="1"/>
    <col min="10" max="10" width="17.25" style="24" customWidth="1"/>
    <col min="11" max="12" width="15" style="24" bestFit="1" customWidth="1"/>
    <col min="13" max="14" width="17.875" style="24" bestFit="1" customWidth="1"/>
    <col min="15" max="15" width="18.875" style="24" bestFit="1" customWidth="1"/>
    <col min="16" max="17" width="19.625" style="24" bestFit="1" customWidth="1"/>
    <col min="18" max="19" width="17.875" style="24" bestFit="1" customWidth="1"/>
    <col min="20" max="20" width="15.125" style="24" customWidth="1"/>
    <col min="21" max="21" width="18.875" style="24" bestFit="1" customWidth="1"/>
    <col min="22" max="22" width="15.25" style="24" customWidth="1"/>
    <col min="23" max="23" width="20.5" style="24" bestFit="1" customWidth="1"/>
    <col min="24" max="25" width="19.625" style="24" bestFit="1" customWidth="1"/>
    <col min="26" max="26" width="18.125" style="24" bestFit="1" customWidth="1"/>
    <col min="27" max="27" width="17.75" style="24" bestFit="1" customWidth="1"/>
    <col min="28" max="32" width="24.5" style="24" bestFit="1" customWidth="1"/>
    <col min="33" max="16384" width="9" style="24"/>
  </cols>
  <sheetData>
    <row r="1" spans="1:39" ht="11.25" customHeight="1" x14ac:dyDescent="0.15"/>
    <row r="2" spans="1:39" ht="24" customHeight="1" x14ac:dyDescent="0.15">
      <c r="A2" s="75" t="s">
        <v>539</v>
      </c>
      <c r="D2" s="75"/>
      <c r="V2" s="143"/>
    </row>
    <row r="3" spans="1:39" ht="24" customHeight="1" x14ac:dyDescent="0.15">
      <c r="A3" s="75" t="s">
        <v>804</v>
      </c>
      <c r="S3" s="74" t="str">
        <f>"（単位："&amp;入力!$D$8&amp;"，人）"</f>
        <v>（単位：百万円，人）</v>
      </c>
      <c r="AF3" s="74" t="str">
        <f>"（単位："&amp;入力!$D$8&amp;"，人）"</f>
        <v>（単位：百万円，人）</v>
      </c>
    </row>
    <row r="4" spans="1:39" ht="7.5" customHeight="1" thickBot="1" x14ac:dyDescent="0.2"/>
    <row r="5" spans="1:39" ht="27" customHeight="1" thickBot="1" x14ac:dyDescent="0.2">
      <c r="B5" s="743" t="s">
        <v>803</v>
      </c>
      <c r="C5" s="744"/>
      <c r="D5" s="751" t="s">
        <v>540</v>
      </c>
      <c r="E5" s="743" t="s">
        <v>486</v>
      </c>
      <c r="F5" s="161" t="s">
        <v>478</v>
      </c>
      <c r="G5" s="162"/>
      <c r="H5" s="162"/>
      <c r="I5" s="163"/>
      <c r="J5" s="163"/>
      <c r="K5" s="163"/>
      <c r="L5" s="163"/>
      <c r="M5" s="163"/>
      <c r="N5" s="164"/>
      <c r="O5" s="165" t="s">
        <v>491</v>
      </c>
      <c r="P5" s="166"/>
      <c r="Q5" s="166"/>
      <c r="R5" s="163"/>
      <c r="S5" s="164"/>
      <c r="T5" s="155"/>
      <c r="U5" s="160"/>
      <c r="V5" s="167"/>
      <c r="W5" s="165" t="s">
        <v>493</v>
      </c>
      <c r="X5" s="166"/>
      <c r="Y5" s="166"/>
      <c r="Z5" s="163"/>
      <c r="AA5" s="164"/>
      <c r="AB5" s="165" t="s">
        <v>494</v>
      </c>
      <c r="AC5" s="166"/>
      <c r="AD5" s="166"/>
      <c r="AE5" s="163"/>
      <c r="AF5" s="164"/>
    </row>
    <row r="6" spans="1:39" ht="27" customHeight="1" thickTop="1" x14ac:dyDescent="0.15">
      <c r="B6" s="745"/>
      <c r="C6" s="746"/>
      <c r="D6" s="752"/>
      <c r="E6" s="754"/>
      <c r="F6" s="169"/>
      <c r="G6" s="170" t="s">
        <v>554</v>
      </c>
      <c r="H6" s="171"/>
      <c r="I6" s="172" t="s">
        <v>477</v>
      </c>
      <c r="J6" s="170" t="s">
        <v>482</v>
      </c>
      <c r="K6" s="171"/>
      <c r="L6" s="171"/>
      <c r="M6" s="173" t="s">
        <v>589</v>
      </c>
      <c r="N6" s="174"/>
      <c r="O6" s="175" t="s">
        <v>474</v>
      </c>
      <c r="P6" s="176"/>
      <c r="Q6" s="176"/>
      <c r="R6" s="173" t="s">
        <v>589</v>
      </c>
      <c r="S6" s="174"/>
      <c r="T6" s="177" t="s">
        <v>612</v>
      </c>
      <c r="U6" s="178" t="s">
        <v>614</v>
      </c>
      <c r="V6" s="168" t="s">
        <v>613</v>
      </c>
      <c r="W6" s="179" t="s">
        <v>474</v>
      </c>
      <c r="X6" s="65"/>
      <c r="Y6" s="65"/>
      <c r="Z6" s="173" t="s">
        <v>589</v>
      </c>
      <c r="AA6" s="174"/>
      <c r="AB6" s="180" t="s">
        <v>550</v>
      </c>
      <c r="AC6" s="181" t="s">
        <v>475</v>
      </c>
      <c r="AD6" s="182" t="s">
        <v>492</v>
      </c>
      <c r="AE6" s="183" t="s">
        <v>606</v>
      </c>
      <c r="AF6" s="184" t="s">
        <v>607</v>
      </c>
    </row>
    <row r="7" spans="1:39" ht="27" customHeight="1" x14ac:dyDescent="0.15">
      <c r="B7" s="745"/>
      <c r="C7" s="746"/>
      <c r="D7" s="752"/>
      <c r="E7" s="754"/>
      <c r="F7" s="185"/>
      <c r="G7" s="186" t="s">
        <v>557</v>
      </c>
      <c r="H7" s="160" t="s">
        <v>558</v>
      </c>
      <c r="I7" s="187"/>
      <c r="J7" s="188"/>
      <c r="K7" s="751" t="s">
        <v>476</v>
      </c>
      <c r="L7" s="743" t="s">
        <v>483</v>
      </c>
      <c r="M7" s="189"/>
      <c r="N7" s="749" t="s">
        <v>585</v>
      </c>
      <c r="O7" s="169"/>
      <c r="P7" s="182" t="s">
        <v>475</v>
      </c>
      <c r="Q7" s="171"/>
      <c r="R7" s="189"/>
      <c r="S7" s="749" t="s">
        <v>585</v>
      </c>
      <c r="T7" s="177" t="s">
        <v>610</v>
      </c>
      <c r="U7" s="178" t="s">
        <v>615</v>
      </c>
      <c r="V7" s="168" t="s">
        <v>559</v>
      </c>
      <c r="W7" s="169"/>
      <c r="X7" s="182" t="s">
        <v>475</v>
      </c>
      <c r="Y7" s="171"/>
      <c r="Z7" s="189"/>
      <c r="AA7" s="749" t="s">
        <v>585</v>
      </c>
      <c r="AB7" s="191" t="s">
        <v>501</v>
      </c>
      <c r="AC7" s="192" t="s">
        <v>501</v>
      </c>
      <c r="AD7" s="186" t="s">
        <v>501</v>
      </c>
      <c r="AE7" s="193" t="s">
        <v>501</v>
      </c>
      <c r="AF7" s="194" t="s">
        <v>501</v>
      </c>
    </row>
    <row r="8" spans="1:39" s="70" customFormat="1" ht="27" customHeight="1" x14ac:dyDescent="0.15">
      <c r="B8" s="745"/>
      <c r="C8" s="746"/>
      <c r="D8" s="753"/>
      <c r="E8" s="755"/>
      <c r="F8" s="195"/>
      <c r="G8" s="157"/>
      <c r="H8" s="196" t="s">
        <v>559</v>
      </c>
      <c r="I8" s="196"/>
      <c r="J8" s="157"/>
      <c r="K8" s="753"/>
      <c r="L8" s="755"/>
      <c r="M8" s="197"/>
      <c r="N8" s="750"/>
      <c r="O8" s="198"/>
      <c r="P8" s="196"/>
      <c r="Q8" s="199" t="s">
        <v>492</v>
      </c>
      <c r="R8" s="197"/>
      <c r="S8" s="750"/>
      <c r="T8" s="158"/>
      <c r="U8" s="200" t="s">
        <v>560</v>
      </c>
      <c r="V8" s="201"/>
      <c r="W8" s="198"/>
      <c r="X8" s="196"/>
      <c r="Y8" s="199" t="s">
        <v>492</v>
      </c>
      <c r="Z8" s="197"/>
      <c r="AA8" s="750"/>
      <c r="AB8" s="202"/>
      <c r="AC8" s="200"/>
      <c r="AD8" s="203"/>
      <c r="AE8" s="204"/>
      <c r="AF8" s="205"/>
    </row>
    <row r="9" spans="1:39" s="70" customFormat="1" ht="27" customHeight="1" x14ac:dyDescent="0.15">
      <c r="B9" s="747"/>
      <c r="C9" s="748"/>
      <c r="D9" s="69" t="s">
        <v>489</v>
      </c>
      <c r="E9" s="206" t="s">
        <v>490</v>
      </c>
      <c r="F9" s="207" t="s">
        <v>584</v>
      </c>
      <c r="G9" s="178" t="s">
        <v>555</v>
      </c>
      <c r="H9" s="178" t="s">
        <v>556</v>
      </c>
      <c r="I9" s="196" t="s">
        <v>502</v>
      </c>
      <c r="J9" s="178" t="s">
        <v>548</v>
      </c>
      <c r="K9" s="178" t="s">
        <v>503</v>
      </c>
      <c r="L9" s="156" t="s">
        <v>549</v>
      </c>
      <c r="M9" s="208" t="s">
        <v>591</v>
      </c>
      <c r="N9" s="190" t="s">
        <v>590</v>
      </c>
      <c r="O9" s="209" t="s">
        <v>728</v>
      </c>
      <c r="P9" s="160" t="s">
        <v>599</v>
      </c>
      <c r="Q9" s="154" t="s">
        <v>600</v>
      </c>
      <c r="R9" s="208" t="s">
        <v>602</v>
      </c>
      <c r="S9" s="190" t="s">
        <v>603</v>
      </c>
      <c r="T9" s="210" t="s">
        <v>596</v>
      </c>
      <c r="U9" s="69" t="s">
        <v>594</v>
      </c>
      <c r="V9" s="167" t="s">
        <v>595</v>
      </c>
      <c r="W9" s="209" t="s">
        <v>727</v>
      </c>
      <c r="X9" s="160" t="s">
        <v>592</v>
      </c>
      <c r="Y9" s="154" t="s">
        <v>593</v>
      </c>
      <c r="Z9" s="208" t="s">
        <v>604</v>
      </c>
      <c r="AA9" s="190" t="s">
        <v>605</v>
      </c>
      <c r="AB9" s="209" t="s">
        <v>601</v>
      </c>
      <c r="AC9" s="160" t="s">
        <v>598</v>
      </c>
      <c r="AD9" s="154" t="s">
        <v>597</v>
      </c>
      <c r="AE9" s="211" t="s">
        <v>608</v>
      </c>
      <c r="AF9" s="190" t="s">
        <v>609</v>
      </c>
    </row>
    <row r="10" spans="1:39" ht="27" customHeight="1" x14ac:dyDescent="0.15">
      <c r="B10" s="212" t="s">
        <v>446</v>
      </c>
      <c r="C10" s="213" t="s">
        <v>1147</v>
      </c>
      <c r="D10" s="214">
        <f>IF(入力!F14="",0,入力!F14)</f>
        <v>0</v>
      </c>
      <c r="E10" s="215">
        <f>IF(ISNUMBER(入力!G14),入力!G14,各種係数!H6)</f>
        <v>0.35816370319234281</v>
      </c>
      <c r="F10" s="216">
        <f>IF(D10="",0,D10*E10)</f>
        <v>0</v>
      </c>
      <c r="G10" s="214">
        <f>増加最終需要額!$R7</f>
        <v>0</v>
      </c>
      <c r="H10" s="214">
        <f>G10*E10</f>
        <v>0</v>
      </c>
      <c r="I10" s="217">
        <f>投入係数表_A!E$27</f>
        <v>0.59961043041156137</v>
      </c>
      <c r="J10" s="214">
        <f>F10*I10</f>
        <v>0</v>
      </c>
      <c r="K10" s="217">
        <f>投入係数表_A!E$22</f>
        <v>0.19442035815268616</v>
      </c>
      <c r="L10" s="218">
        <f t="shared" ref="L10:L22" si="0">K10*F10</f>
        <v>0</v>
      </c>
      <c r="M10" s="219">
        <f>$F10*各種係数!$R6*各種係数!$T$19</f>
        <v>0</v>
      </c>
      <c r="N10" s="220">
        <f>$F10*各種係数!$S6*各種係数!$T$19</f>
        <v>0</v>
      </c>
      <c r="O10" s="386">
        <f t="array" ref="O10:O22">MMULT('逆行列係数表_(I-(I-M)A)-1'!E7:Q19,'結果（詳細）'!H10:H22)</f>
        <v>0</v>
      </c>
      <c r="P10" s="214">
        <f>I10*O10</f>
        <v>0</v>
      </c>
      <c r="Q10" s="218">
        <f>K10*O10</f>
        <v>0</v>
      </c>
      <c r="R10" s="219">
        <f>$O10*各種係数!$R6*各種係数!$T$19</f>
        <v>0</v>
      </c>
      <c r="S10" s="220">
        <f>$O10*各種係数!$S6*各種係数!$T$19</f>
        <v>0</v>
      </c>
      <c r="T10" s="221">
        <f t="shared" ref="T10:T22" si="1">L10+Q10</f>
        <v>0</v>
      </c>
      <c r="U10" s="214">
        <f>T$23*入力!E$10*各種係数!$J6</f>
        <v>0</v>
      </c>
      <c r="V10" s="218">
        <f t="shared" ref="V10:V22" si="2">U10*E10</f>
        <v>0</v>
      </c>
      <c r="W10" s="386">
        <f t="array" ref="W10:W22">MMULT('逆行列係数表_(I-(I-M)A)-1'!E7:Q19,'結果（詳細）'!V10:V22)</f>
        <v>0</v>
      </c>
      <c r="X10" s="214">
        <f t="shared" ref="X10:X22" si="3">W10*I10</f>
        <v>0</v>
      </c>
      <c r="Y10" s="218">
        <f t="shared" ref="Y10:Y22" si="4">W10*K10</f>
        <v>0</v>
      </c>
      <c r="Z10" s="219">
        <f>$W10*各種係数!$R6*各種係数!$T$19</f>
        <v>0</v>
      </c>
      <c r="AA10" s="220">
        <f>$W10*各種係数!$S6*各種係数!$T$19</f>
        <v>0</v>
      </c>
      <c r="AB10" s="216">
        <f t="shared" ref="AB10:AB21" si="5">F10+O10+W10</f>
        <v>0</v>
      </c>
      <c r="AC10" s="214">
        <f>J10+P10+X10</f>
        <v>0</v>
      </c>
      <c r="AD10" s="218">
        <f t="shared" ref="AD10:AD22" si="6">L10+Q10+Y10</f>
        <v>0</v>
      </c>
      <c r="AE10" s="222">
        <f t="shared" ref="AE10:AE22" si="7">M10+R10+Z10</f>
        <v>0</v>
      </c>
      <c r="AF10" s="220">
        <f>N10+S10+AA10</f>
        <v>0</v>
      </c>
      <c r="AJ10" s="66"/>
      <c r="AK10" s="66"/>
      <c r="AL10" s="66"/>
      <c r="AM10" s="66"/>
    </row>
    <row r="11" spans="1:39" ht="27" customHeight="1" x14ac:dyDescent="0.15">
      <c r="B11" s="223" t="s">
        <v>447</v>
      </c>
      <c r="C11" s="224" t="s">
        <v>455</v>
      </c>
      <c r="D11" s="225">
        <f>IF(入力!F15="",0,入力!F15)</f>
        <v>0</v>
      </c>
      <c r="E11" s="226">
        <f>IF(ISNUMBER(入力!G15),入力!G15,各種係数!H7)</f>
        <v>5.3764092617286985E-2</v>
      </c>
      <c r="F11" s="227">
        <f t="shared" ref="F11:F22" si="8">IF(D11="",0,D11*E11)</f>
        <v>0</v>
      </c>
      <c r="G11" s="225">
        <f>増加最終需要額!$R8</f>
        <v>0</v>
      </c>
      <c r="H11" s="225">
        <f t="shared" ref="H11:H22" si="9">G11*E11</f>
        <v>0</v>
      </c>
      <c r="I11" s="228">
        <f>投入係数表_A!F$27</f>
        <v>0.50357339197361184</v>
      </c>
      <c r="J11" s="225">
        <f t="shared" ref="J11:J22" si="10">F11*I11</f>
        <v>0</v>
      </c>
      <c r="K11" s="228">
        <f>投入係数表_A!F$22</f>
        <v>0.24903793293018142</v>
      </c>
      <c r="L11" s="229">
        <f t="shared" si="0"/>
        <v>0</v>
      </c>
      <c r="M11" s="230">
        <f>$F11*各種係数!$R7*各種係数!$T$19</f>
        <v>0</v>
      </c>
      <c r="N11" s="231">
        <f>$F11*各種係数!$S7*各種係数!$T$19</f>
        <v>0</v>
      </c>
      <c r="O11" s="387">
        <v>0</v>
      </c>
      <c r="P11" s="225">
        <f>I11*O11</f>
        <v>0</v>
      </c>
      <c r="Q11" s="229">
        <f t="shared" ref="Q11:Q22" si="11">K11*O11</f>
        <v>0</v>
      </c>
      <c r="R11" s="230">
        <f>$O11*各種係数!$R7*各種係数!$T$19</f>
        <v>0</v>
      </c>
      <c r="S11" s="231">
        <f>$O11*各種係数!$S7*各種係数!$T$19</f>
        <v>0</v>
      </c>
      <c r="T11" s="232">
        <f t="shared" si="1"/>
        <v>0</v>
      </c>
      <c r="U11" s="225">
        <f>T$23*入力!E$10*各種係数!$J7</f>
        <v>0</v>
      </c>
      <c r="V11" s="229">
        <f t="shared" si="2"/>
        <v>0</v>
      </c>
      <c r="W11" s="387">
        <v>0</v>
      </c>
      <c r="X11" s="225">
        <f t="shared" si="3"/>
        <v>0</v>
      </c>
      <c r="Y11" s="229">
        <f t="shared" si="4"/>
        <v>0</v>
      </c>
      <c r="Z11" s="230">
        <f>$W11*各種係数!$R7*各種係数!$T$19</f>
        <v>0</v>
      </c>
      <c r="AA11" s="231">
        <f>$W11*各種係数!$S7*各種係数!$T$19</f>
        <v>0</v>
      </c>
      <c r="AB11" s="227">
        <f t="shared" si="5"/>
        <v>0</v>
      </c>
      <c r="AC11" s="225">
        <f>J11+P11+X11</f>
        <v>0</v>
      </c>
      <c r="AD11" s="229">
        <f t="shared" si="6"/>
        <v>0</v>
      </c>
      <c r="AE11" s="233">
        <f t="shared" si="7"/>
        <v>0</v>
      </c>
      <c r="AF11" s="231">
        <f t="shared" ref="AF11:AF22" si="12">N11+S11+AA11</f>
        <v>0</v>
      </c>
      <c r="AJ11" s="66"/>
      <c r="AK11" s="67"/>
      <c r="AL11" s="66"/>
      <c r="AM11" s="66"/>
    </row>
    <row r="12" spans="1:39" ht="27" customHeight="1" x14ac:dyDescent="0.15">
      <c r="B12" s="223" t="s">
        <v>448</v>
      </c>
      <c r="C12" s="224" t="s">
        <v>784</v>
      </c>
      <c r="D12" s="225">
        <f>IF(入力!F16="",0,入力!F16)</f>
        <v>0</v>
      </c>
      <c r="E12" s="226">
        <f>IF(ISNUMBER(入力!G16),入力!G16,各種係数!H8)</f>
        <v>0.15744247431582459</v>
      </c>
      <c r="F12" s="227">
        <f t="shared" si="8"/>
        <v>0</v>
      </c>
      <c r="G12" s="225">
        <f>増加最終需要額!$R9</f>
        <v>0</v>
      </c>
      <c r="H12" s="225">
        <f t="shared" si="9"/>
        <v>0</v>
      </c>
      <c r="I12" s="228">
        <f>投入係数表_A!G$27</f>
        <v>0.38543736067604983</v>
      </c>
      <c r="J12" s="225">
        <f t="shared" si="10"/>
        <v>0</v>
      </c>
      <c r="K12" s="228">
        <f>投入係数表_A!G$22</f>
        <v>0.2148767885280784</v>
      </c>
      <c r="L12" s="229">
        <f t="shared" si="0"/>
        <v>0</v>
      </c>
      <c r="M12" s="230">
        <f>$F12*各種係数!$R8*各種係数!$T$19</f>
        <v>0</v>
      </c>
      <c r="N12" s="231">
        <f>$F12*各種係数!$S8*各種係数!$T$19</f>
        <v>0</v>
      </c>
      <c r="O12" s="387">
        <v>0</v>
      </c>
      <c r="P12" s="225">
        <f t="shared" ref="P12:P22" si="13">I12*O12</f>
        <v>0</v>
      </c>
      <c r="Q12" s="229">
        <f t="shared" si="11"/>
        <v>0</v>
      </c>
      <c r="R12" s="230">
        <f>$O12*各種係数!$R8*各種係数!$T$19</f>
        <v>0</v>
      </c>
      <c r="S12" s="231">
        <f>$O12*各種係数!$S8*各種係数!$T$19</f>
        <v>0</v>
      </c>
      <c r="T12" s="232">
        <f t="shared" si="1"/>
        <v>0</v>
      </c>
      <c r="U12" s="225">
        <f>T$23*入力!E$10*各種係数!$J8</f>
        <v>0</v>
      </c>
      <c r="V12" s="229">
        <f t="shared" si="2"/>
        <v>0</v>
      </c>
      <c r="W12" s="387">
        <v>0</v>
      </c>
      <c r="X12" s="225">
        <f t="shared" si="3"/>
        <v>0</v>
      </c>
      <c r="Y12" s="229">
        <f t="shared" si="4"/>
        <v>0</v>
      </c>
      <c r="Z12" s="230">
        <f>$W12*各種係数!$R8*各種係数!$T$19</f>
        <v>0</v>
      </c>
      <c r="AA12" s="231">
        <f>$W12*各種係数!$S8*各種係数!$T$19</f>
        <v>0</v>
      </c>
      <c r="AB12" s="227">
        <f t="shared" si="5"/>
        <v>0</v>
      </c>
      <c r="AC12" s="225">
        <f t="shared" ref="AC12:AC22" si="14">J12+P12+X12</f>
        <v>0</v>
      </c>
      <c r="AD12" s="229">
        <f t="shared" si="6"/>
        <v>0</v>
      </c>
      <c r="AE12" s="233">
        <f t="shared" si="7"/>
        <v>0</v>
      </c>
      <c r="AF12" s="231">
        <f t="shared" si="12"/>
        <v>0</v>
      </c>
      <c r="AJ12" s="66"/>
      <c r="AK12" s="67"/>
      <c r="AL12" s="66"/>
      <c r="AM12" s="66"/>
    </row>
    <row r="13" spans="1:39" ht="27" customHeight="1" x14ac:dyDescent="0.15">
      <c r="B13" s="223" t="s">
        <v>449</v>
      </c>
      <c r="C13" s="224" t="s">
        <v>348</v>
      </c>
      <c r="D13" s="225">
        <f>IF(入力!F17="",0,入力!F17)</f>
        <v>0</v>
      </c>
      <c r="E13" s="226">
        <f>IF(ISNUMBER(入力!G17),入力!G17,各種係数!H9)</f>
        <v>1</v>
      </c>
      <c r="F13" s="227">
        <f t="shared" si="8"/>
        <v>0</v>
      </c>
      <c r="G13" s="225">
        <f>増加最終需要額!$R10</f>
        <v>0</v>
      </c>
      <c r="H13" s="225">
        <f t="shared" si="9"/>
        <v>0</v>
      </c>
      <c r="I13" s="228">
        <f>投入係数表_A!H$27</f>
        <v>0.48466520743799524</v>
      </c>
      <c r="J13" s="225">
        <f t="shared" si="10"/>
        <v>0</v>
      </c>
      <c r="K13" s="228">
        <f>投入係数表_A!H$22</f>
        <v>0.34336066786173242</v>
      </c>
      <c r="L13" s="229">
        <f t="shared" si="0"/>
        <v>0</v>
      </c>
      <c r="M13" s="230">
        <f>$F13*各種係数!$R9*各種係数!$T$19</f>
        <v>0</v>
      </c>
      <c r="N13" s="231">
        <f>$F13*各種係数!$S9*各種係数!$T$19</f>
        <v>0</v>
      </c>
      <c r="O13" s="387">
        <v>0</v>
      </c>
      <c r="P13" s="225">
        <f t="shared" si="13"/>
        <v>0</v>
      </c>
      <c r="Q13" s="229">
        <f t="shared" si="11"/>
        <v>0</v>
      </c>
      <c r="R13" s="230">
        <f>$O13*各種係数!$R9*各種係数!$T$19</f>
        <v>0</v>
      </c>
      <c r="S13" s="231">
        <f>$O13*各種係数!$S9*各種係数!$T$19</f>
        <v>0</v>
      </c>
      <c r="T13" s="232">
        <f t="shared" si="1"/>
        <v>0</v>
      </c>
      <c r="U13" s="225">
        <f>T$23*入力!E$10*各種係数!$J9</f>
        <v>0</v>
      </c>
      <c r="V13" s="229">
        <f t="shared" si="2"/>
        <v>0</v>
      </c>
      <c r="W13" s="387">
        <v>0</v>
      </c>
      <c r="X13" s="225">
        <f t="shared" si="3"/>
        <v>0</v>
      </c>
      <c r="Y13" s="229">
        <f t="shared" si="4"/>
        <v>0</v>
      </c>
      <c r="Z13" s="230">
        <f>$W13*各種係数!$R9*各種係数!$T$19</f>
        <v>0</v>
      </c>
      <c r="AA13" s="231">
        <f>$W13*各種係数!$S9*各種係数!$T$19</f>
        <v>0</v>
      </c>
      <c r="AB13" s="227">
        <f t="shared" si="5"/>
        <v>0</v>
      </c>
      <c r="AC13" s="225">
        <f t="shared" si="14"/>
        <v>0</v>
      </c>
      <c r="AD13" s="229">
        <f t="shared" si="6"/>
        <v>0</v>
      </c>
      <c r="AE13" s="233">
        <f t="shared" si="7"/>
        <v>0</v>
      </c>
      <c r="AF13" s="231">
        <f t="shared" si="12"/>
        <v>0</v>
      </c>
      <c r="AJ13" s="66"/>
      <c r="AK13" s="67"/>
      <c r="AL13" s="66"/>
      <c r="AM13" s="66"/>
    </row>
    <row r="14" spans="1:39" ht="27" customHeight="1" x14ac:dyDescent="0.15">
      <c r="B14" s="223" t="s">
        <v>450</v>
      </c>
      <c r="C14" s="224" t="s">
        <v>785</v>
      </c>
      <c r="D14" s="225">
        <f>IF(入力!F18="",0,入力!F18)</f>
        <v>0</v>
      </c>
      <c r="E14" s="226">
        <f>IF(ISNUMBER(入力!G18),入力!G18,各種係数!H10)</f>
        <v>0.92136155898227745</v>
      </c>
      <c r="F14" s="227">
        <f t="shared" si="8"/>
        <v>0</v>
      </c>
      <c r="G14" s="225">
        <f>増加最終需要額!$R11</f>
        <v>0</v>
      </c>
      <c r="H14" s="225">
        <f t="shared" si="9"/>
        <v>0</v>
      </c>
      <c r="I14" s="228">
        <f>投入係数表_A!I$27</f>
        <v>0.54231155083543781</v>
      </c>
      <c r="J14" s="225">
        <f t="shared" si="10"/>
        <v>0</v>
      </c>
      <c r="K14" s="228">
        <f>投入係数表_A!I$22</f>
        <v>0.10865534299650603</v>
      </c>
      <c r="L14" s="229">
        <f t="shared" si="0"/>
        <v>0</v>
      </c>
      <c r="M14" s="230">
        <f>$F14*各種係数!$R10*各種係数!$T$19</f>
        <v>0</v>
      </c>
      <c r="N14" s="231">
        <f>$F14*各種係数!$S10*各種係数!$T$19</f>
        <v>0</v>
      </c>
      <c r="O14" s="387">
        <v>0</v>
      </c>
      <c r="P14" s="225">
        <f t="shared" si="13"/>
        <v>0</v>
      </c>
      <c r="Q14" s="229">
        <f t="shared" si="11"/>
        <v>0</v>
      </c>
      <c r="R14" s="230">
        <f>$O14*各種係数!$R10*各種係数!$T$19</f>
        <v>0</v>
      </c>
      <c r="S14" s="231">
        <f>$O14*各種係数!$S10*各種係数!$T$19</f>
        <v>0</v>
      </c>
      <c r="T14" s="232">
        <f t="shared" si="1"/>
        <v>0</v>
      </c>
      <c r="U14" s="225">
        <f>T$23*入力!E$10*各種係数!$J10</f>
        <v>0</v>
      </c>
      <c r="V14" s="229">
        <f t="shared" si="2"/>
        <v>0</v>
      </c>
      <c r="W14" s="387">
        <v>0</v>
      </c>
      <c r="X14" s="225">
        <f t="shared" si="3"/>
        <v>0</v>
      </c>
      <c r="Y14" s="229">
        <f t="shared" si="4"/>
        <v>0</v>
      </c>
      <c r="Z14" s="230">
        <f>$W14*各種係数!$R10*各種係数!$T$19</f>
        <v>0</v>
      </c>
      <c r="AA14" s="231">
        <f>$W14*各種係数!$S10*各種係数!$T$19</f>
        <v>0</v>
      </c>
      <c r="AB14" s="227">
        <f t="shared" si="5"/>
        <v>0</v>
      </c>
      <c r="AC14" s="225">
        <f t="shared" si="14"/>
        <v>0</v>
      </c>
      <c r="AD14" s="229">
        <f t="shared" si="6"/>
        <v>0</v>
      </c>
      <c r="AE14" s="233">
        <f t="shared" si="7"/>
        <v>0</v>
      </c>
      <c r="AF14" s="231">
        <f t="shared" si="12"/>
        <v>0</v>
      </c>
      <c r="AJ14" s="66"/>
      <c r="AK14" s="67"/>
      <c r="AL14" s="66"/>
      <c r="AM14" s="66"/>
    </row>
    <row r="15" spans="1:39" ht="27" customHeight="1" x14ac:dyDescent="0.15">
      <c r="B15" s="223" t="s">
        <v>451</v>
      </c>
      <c r="C15" s="224" t="s">
        <v>371</v>
      </c>
      <c r="D15" s="225">
        <f>IF(入力!F19="",0,入力!F19)</f>
        <v>0</v>
      </c>
      <c r="E15" s="226">
        <f>IF(ISNUMBER(入力!G19),入力!G19,各種係数!H11)</f>
        <v>0.68606108421307166</v>
      </c>
      <c r="F15" s="227">
        <f t="shared" si="8"/>
        <v>0</v>
      </c>
      <c r="G15" s="225">
        <f>増加最終需要額!$R12</f>
        <v>0</v>
      </c>
      <c r="H15" s="225">
        <f t="shared" si="9"/>
        <v>0</v>
      </c>
      <c r="I15" s="228">
        <f>投入係数表_A!J$27</f>
        <v>0.6892410527546291</v>
      </c>
      <c r="J15" s="225">
        <f t="shared" si="10"/>
        <v>0</v>
      </c>
      <c r="K15" s="228">
        <f>投入係数表_A!J$22</f>
        <v>0.4711016403693965</v>
      </c>
      <c r="L15" s="229">
        <f t="shared" si="0"/>
        <v>0</v>
      </c>
      <c r="M15" s="230">
        <f>$F15*各種係数!$R11*各種係数!$T$19</f>
        <v>0</v>
      </c>
      <c r="N15" s="231">
        <f>$F15*各種係数!$S11*各種係数!$T$19</f>
        <v>0</v>
      </c>
      <c r="O15" s="387">
        <v>0</v>
      </c>
      <c r="P15" s="225">
        <f t="shared" si="13"/>
        <v>0</v>
      </c>
      <c r="Q15" s="229">
        <f t="shared" si="11"/>
        <v>0</v>
      </c>
      <c r="R15" s="230">
        <f>$O15*各種係数!$R11*各種係数!$T$19</f>
        <v>0</v>
      </c>
      <c r="S15" s="231">
        <f>$O15*各種係数!$S11*各種係数!$T$19</f>
        <v>0</v>
      </c>
      <c r="T15" s="232">
        <f t="shared" si="1"/>
        <v>0</v>
      </c>
      <c r="U15" s="225">
        <f>T$23*入力!E$10*各種係数!$J11</f>
        <v>0</v>
      </c>
      <c r="V15" s="229">
        <f t="shared" si="2"/>
        <v>0</v>
      </c>
      <c r="W15" s="387">
        <v>0</v>
      </c>
      <c r="X15" s="225">
        <f t="shared" si="3"/>
        <v>0</v>
      </c>
      <c r="Y15" s="229">
        <f t="shared" si="4"/>
        <v>0</v>
      </c>
      <c r="Z15" s="230">
        <f>$W15*各種係数!$R11*各種係数!$T$19</f>
        <v>0</v>
      </c>
      <c r="AA15" s="231">
        <f>$W15*各種係数!$S11*各種係数!$T$19</f>
        <v>0</v>
      </c>
      <c r="AB15" s="227">
        <f t="shared" si="5"/>
        <v>0</v>
      </c>
      <c r="AC15" s="225">
        <f t="shared" si="14"/>
        <v>0</v>
      </c>
      <c r="AD15" s="229">
        <f t="shared" si="6"/>
        <v>0</v>
      </c>
      <c r="AE15" s="233">
        <f t="shared" si="7"/>
        <v>0</v>
      </c>
      <c r="AF15" s="231">
        <f t="shared" si="12"/>
        <v>0</v>
      </c>
      <c r="AJ15" s="66"/>
      <c r="AK15" s="67"/>
      <c r="AL15" s="66"/>
      <c r="AM15" s="66"/>
    </row>
    <row r="16" spans="1:39" ht="27" customHeight="1" x14ac:dyDescent="0.15">
      <c r="B16" s="223" t="s">
        <v>780</v>
      </c>
      <c r="C16" s="224" t="s">
        <v>375</v>
      </c>
      <c r="D16" s="225">
        <f>IF(入力!F20="",0,入力!F20)</f>
        <v>0</v>
      </c>
      <c r="E16" s="226">
        <f>IF(ISNUMBER(入力!G20),入力!G20,各種係数!H12)</f>
        <v>0.72753987337473847</v>
      </c>
      <c r="F16" s="227">
        <f t="shared" si="8"/>
        <v>0</v>
      </c>
      <c r="G16" s="225">
        <f>増加最終需要額!$R13</f>
        <v>0</v>
      </c>
      <c r="H16" s="225">
        <f t="shared" si="9"/>
        <v>0</v>
      </c>
      <c r="I16" s="228">
        <f>投入係数表_A!K$27</f>
        <v>0.63012492993825298</v>
      </c>
      <c r="J16" s="225">
        <f t="shared" si="10"/>
        <v>0</v>
      </c>
      <c r="K16" s="228">
        <f>投入係数表_A!K$22</f>
        <v>0.32736553934806678</v>
      </c>
      <c r="L16" s="229">
        <f t="shared" si="0"/>
        <v>0</v>
      </c>
      <c r="M16" s="230">
        <f>$F16*各種係数!$R12*各種係数!$T$19</f>
        <v>0</v>
      </c>
      <c r="N16" s="231">
        <f>$F16*各種係数!$S12*各種係数!$T$19</f>
        <v>0</v>
      </c>
      <c r="O16" s="387">
        <v>0</v>
      </c>
      <c r="P16" s="225">
        <f t="shared" si="13"/>
        <v>0</v>
      </c>
      <c r="Q16" s="229">
        <f t="shared" si="11"/>
        <v>0</v>
      </c>
      <c r="R16" s="230">
        <f>$O16*各種係数!$R12*各種係数!$T$19</f>
        <v>0</v>
      </c>
      <c r="S16" s="231">
        <f>$O16*各種係数!$S12*各種係数!$T$19</f>
        <v>0</v>
      </c>
      <c r="T16" s="232">
        <f t="shared" si="1"/>
        <v>0</v>
      </c>
      <c r="U16" s="225">
        <f>T$23*入力!E$10*各種係数!$J12</f>
        <v>0</v>
      </c>
      <c r="V16" s="229">
        <f t="shared" si="2"/>
        <v>0</v>
      </c>
      <c r="W16" s="387">
        <v>0</v>
      </c>
      <c r="X16" s="225">
        <f t="shared" si="3"/>
        <v>0</v>
      </c>
      <c r="Y16" s="229">
        <f t="shared" si="4"/>
        <v>0</v>
      </c>
      <c r="Z16" s="230">
        <f>$W16*各種係数!$R12*各種係数!$T$19</f>
        <v>0</v>
      </c>
      <c r="AA16" s="231">
        <f>$W16*各種係数!$S12*各種係数!$T$19</f>
        <v>0</v>
      </c>
      <c r="AB16" s="227">
        <f t="shared" si="5"/>
        <v>0</v>
      </c>
      <c r="AC16" s="225">
        <f t="shared" si="14"/>
        <v>0</v>
      </c>
      <c r="AD16" s="229">
        <f t="shared" si="6"/>
        <v>0</v>
      </c>
      <c r="AE16" s="233">
        <f t="shared" si="7"/>
        <v>0</v>
      </c>
      <c r="AF16" s="231">
        <f t="shared" si="12"/>
        <v>0</v>
      </c>
      <c r="AJ16" s="66"/>
      <c r="AK16" s="67"/>
      <c r="AL16" s="66"/>
      <c r="AM16" s="66"/>
    </row>
    <row r="17" spans="2:39" ht="27" customHeight="1" x14ac:dyDescent="0.15">
      <c r="B17" s="223" t="s">
        <v>781</v>
      </c>
      <c r="C17" s="224" t="s">
        <v>382</v>
      </c>
      <c r="D17" s="225">
        <f>IF(入力!F21="",0,入力!F21)</f>
        <v>0</v>
      </c>
      <c r="E17" s="226">
        <f>IF(ISNUMBER(入力!G21),入力!G21,各種係数!H13)</f>
        <v>1</v>
      </c>
      <c r="F17" s="227">
        <f t="shared" si="8"/>
        <v>0</v>
      </c>
      <c r="G17" s="225">
        <f>増加最終需要額!$R14</f>
        <v>0</v>
      </c>
      <c r="H17" s="225">
        <f t="shared" si="9"/>
        <v>0</v>
      </c>
      <c r="I17" s="228">
        <f>投入係数表_A!L$27</f>
        <v>0.84756686227540967</v>
      </c>
      <c r="J17" s="225">
        <f t="shared" si="10"/>
        <v>0</v>
      </c>
      <c r="K17" s="228">
        <f>投入係数表_A!L$22</f>
        <v>4.910756943231729E-2</v>
      </c>
      <c r="L17" s="229">
        <f t="shared" si="0"/>
        <v>0</v>
      </c>
      <c r="M17" s="230">
        <f>$F17*各種係数!$R13*各種係数!$T$19</f>
        <v>0</v>
      </c>
      <c r="N17" s="231">
        <f>$F17*各種係数!$S13*各種係数!$T$19</f>
        <v>0</v>
      </c>
      <c r="O17" s="387">
        <v>0</v>
      </c>
      <c r="P17" s="225">
        <f t="shared" si="13"/>
        <v>0</v>
      </c>
      <c r="Q17" s="229">
        <f t="shared" si="11"/>
        <v>0</v>
      </c>
      <c r="R17" s="230">
        <f>$O17*各種係数!$R13*各種係数!$T$19</f>
        <v>0</v>
      </c>
      <c r="S17" s="231">
        <f>$O17*各種係数!$S13*各種係数!$T$19</f>
        <v>0</v>
      </c>
      <c r="T17" s="232">
        <f t="shared" si="1"/>
        <v>0</v>
      </c>
      <c r="U17" s="225">
        <f>T$23*入力!E$10*各種係数!$J13</f>
        <v>0</v>
      </c>
      <c r="V17" s="229">
        <f t="shared" si="2"/>
        <v>0</v>
      </c>
      <c r="W17" s="387">
        <v>0</v>
      </c>
      <c r="X17" s="225">
        <f t="shared" si="3"/>
        <v>0</v>
      </c>
      <c r="Y17" s="229">
        <f t="shared" si="4"/>
        <v>0</v>
      </c>
      <c r="Z17" s="230">
        <f>$W17*各種係数!$R13*各種係数!$T$19</f>
        <v>0</v>
      </c>
      <c r="AA17" s="231">
        <f>$W17*各種係数!$S13*各種係数!$T$19</f>
        <v>0</v>
      </c>
      <c r="AB17" s="227">
        <f t="shared" si="5"/>
        <v>0</v>
      </c>
      <c r="AC17" s="225">
        <f t="shared" si="14"/>
        <v>0</v>
      </c>
      <c r="AD17" s="229">
        <f t="shared" si="6"/>
        <v>0</v>
      </c>
      <c r="AE17" s="233">
        <f t="shared" si="7"/>
        <v>0</v>
      </c>
      <c r="AF17" s="231">
        <f t="shared" si="12"/>
        <v>0</v>
      </c>
      <c r="AJ17" s="66"/>
      <c r="AK17" s="67"/>
      <c r="AL17" s="66"/>
      <c r="AM17" s="66"/>
    </row>
    <row r="18" spans="2:39" ht="27" customHeight="1" x14ac:dyDescent="0.15">
      <c r="B18" s="223" t="s">
        <v>452</v>
      </c>
      <c r="C18" s="224" t="s">
        <v>623</v>
      </c>
      <c r="D18" s="225">
        <f>IF(入力!F22="",0,入力!F22)</f>
        <v>0</v>
      </c>
      <c r="E18" s="226">
        <f>IF(ISNUMBER(入力!G22),入力!G22,各種係数!H14)</f>
        <v>0.57430726965931744</v>
      </c>
      <c r="F18" s="227">
        <f t="shared" si="8"/>
        <v>0</v>
      </c>
      <c r="G18" s="225">
        <f>増加最終需要額!$R15</f>
        <v>0</v>
      </c>
      <c r="H18" s="225">
        <f t="shared" si="9"/>
        <v>0</v>
      </c>
      <c r="I18" s="228">
        <f>投入係数表_A!M$27</f>
        <v>0.51164119273206132</v>
      </c>
      <c r="J18" s="225">
        <f t="shared" si="10"/>
        <v>0</v>
      </c>
      <c r="K18" s="228">
        <f>投入係数表_A!M$22</f>
        <v>0.35735484214552338</v>
      </c>
      <c r="L18" s="229">
        <f t="shared" si="0"/>
        <v>0</v>
      </c>
      <c r="M18" s="230">
        <f>$F18*各種係数!$R14*各種係数!$T$19</f>
        <v>0</v>
      </c>
      <c r="N18" s="231">
        <f>$F18*各種係数!$S14*各種係数!$T$19</f>
        <v>0</v>
      </c>
      <c r="O18" s="387">
        <v>0</v>
      </c>
      <c r="P18" s="225">
        <f t="shared" si="13"/>
        <v>0</v>
      </c>
      <c r="Q18" s="229">
        <f t="shared" si="11"/>
        <v>0</v>
      </c>
      <c r="R18" s="230">
        <f>$O18*各種係数!$R14*各種係数!$T$19</f>
        <v>0</v>
      </c>
      <c r="S18" s="231">
        <f>$O18*各種係数!$S14*各種係数!$T$19</f>
        <v>0</v>
      </c>
      <c r="T18" s="232">
        <f t="shared" si="1"/>
        <v>0</v>
      </c>
      <c r="U18" s="225">
        <f>T$23*入力!E$10*各種係数!$J14</f>
        <v>0</v>
      </c>
      <c r="V18" s="229">
        <f t="shared" si="2"/>
        <v>0</v>
      </c>
      <c r="W18" s="387">
        <v>0</v>
      </c>
      <c r="X18" s="225">
        <f t="shared" si="3"/>
        <v>0</v>
      </c>
      <c r="Y18" s="229">
        <f t="shared" si="4"/>
        <v>0</v>
      </c>
      <c r="Z18" s="230">
        <f>$W18*各種係数!$R14*各種係数!$T$19</f>
        <v>0</v>
      </c>
      <c r="AA18" s="231">
        <f>$W18*各種係数!$S14*各種係数!$T$19</f>
        <v>0</v>
      </c>
      <c r="AB18" s="227">
        <f t="shared" si="5"/>
        <v>0</v>
      </c>
      <c r="AC18" s="225">
        <f t="shared" si="14"/>
        <v>0</v>
      </c>
      <c r="AD18" s="229">
        <f t="shared" si="6"/>
        <v>0</v>
      </c>
      <c r="AE18" s="233">
        <f t="shared" si="7"/>
        <v>0</v>
      </c>
      <c r="AF18" s="231">
        <f t="shared" si="12"/>
        <v>0</v>
      </c>
      <c r="AJ18" s="66"/>
      <c r="AK18" s="67"/>
      <c r="AL18" s="66"/>
      <c r="AM18" s="66"/>
    </row>
    <row r="19" spans="2:39" ht="27" customHeight="1" x14ac:dyDescent="0.15">
      <c r="B19" s="234" t="s">
        <v>453</v>
      </c>
      <c r="C19" s="235" t="s">
        <v>624</v>
      </c>
      <c r="D19" s="236">
        <f>IF(入力!F23="",0,入力!F23)</f>
        <v>0</v>
      </c>
      <c r="E19" s="237">
        <f>IF(ISNUMBER(入力!G23),入力!G23,各種係数!H15)</f>
        <v>0.54514047420085621</v>
      </c>
      <c r="F19" s="238">
        <f t="shared" si="8"/>
        <v>0</v>
      </c>
      <c r="G19" s="236">
        <f>増加最終需要額!$R16</f>
        <v>0</v>
      </c>
      <c r="H19" s="236">
        <f t="shared" si="9"/>
        <v>0</v>
      </c>
      <c r="I19" s="239">
        <f>投入係数表_A!N$27</f>
        <v>0.50285555343921107</v>
      </c>
      <c r="J19" s="236">
        <f t="shared" si="10"/>
        <v>0</v>
      </c>
      <c r="K19" s="239">
        <f>投入係数表_A!N$22</f>
        <v>0.21421034650606635</v>
      </c>
      <c r="L19" s="240">
        <f t="shared" si="0"/>
        <v>0</v>
      </c>
      <c r="M19" s="241">
        <f>$F19*各種係数!$R15*各種係数!$T$19</f>
        <v>0</v>
      </c>
      <c r="N19" s="242">
        <f>$F19*各種係数!$S15*各種係数!$T$19</f>
        <v>0</v>
      </c>
      <c r="O19" s="388">
        <v>0</v>
      </c>
      <c r="P19" s="236">
        <f t="shared" si="13"/>
        <v>0</v>
      </c>
      <c r="Q19" s="240">
        <f t="shared" si="11"/>
        <v>0</v>
      </c>
      <c r="R19" s="241">
        <f>$O19*各種係数!$R15*各種係数!$T$19</f>
        <v>0</v>
      </c>
      <c r="S19" s="242">
        <f>$O19*各種係数!$S15*各種係数!$T$19</f>
        <v>0</v>
      </c>
      <c r="T19" s="243">
        <f t="shared" si="1"/>
        <v>0</v>
      </c>
      <c r="U19" s="236">
        <f>T$23*入力!E$10*各種係数!$J15</f>
        <v>0</v>
      </c>
      <c r="V19" s="240">
        <f t="shared" si="2"/>
        <v>0</v>
      </c>
      <c r="W19" s="388">
        <v>0</v>
      </c>
      <c r="X19" s="236">
        <f t="shared" si="3"/>
        <v>0</v>
      </c>
      <c r="Y19" s="240">
        <f t="shared" si="4"/>
        <v>0</v>
      </c>
      <c r="Z19" s="241">
        <f>$W19*各種係数!$R15*各種係数!$T$19</f>
        <v>0</v>
      </c>
      <c r="AA19" s="242">
        <f>$W19*各種係数!$S15*各種係数!$T$19</f>
        <v>0</v>
      </c>
      <c r="AB19" s="238">
        <f t="shared" si="5"/>
        <v>0</v>
      </c>
      <c r="AC19" s="236">
        <f t="shared" si="14"/>
        <v>0</v>
      </c>
      <c r="AD19" s="240">
        <f t="shared" si="6"/>
        <v>0</v>
      </c>
      <c r="AE19" s="244">
        <f t="shared" si="7"/>
        <v>0</v>
      </c>
      <c r="AF19" s="242">
        <f t="shared" si="12"/>
        <v>0</v>
      </c>
      <c r="AJ19" s="66"/>
      <c r="AK19" s="67"/>
      <c r="AL19" s="66"/>
      <c r="AM19" s="66"/>
    </row>
    <row r="20" spans="2:39" ht="27" customHeight="1" x14ac:dyDescent="0.15">
      <c r="B20" s="245" t="s">
        <v>454</v>
      </c>
      <c r="C20" s="246" t="s">
        <v>411</v>
      </c>
      <c r="D20" s="247">
        <f>IF(入力!F24="",0,入力!F24)</f>
        <v>0</v>
      </c>
      <c r="E20" s="248">
        <f>IF(ISNUMBER(入力!G24),入力!G24,各種係数!H16)</f>
        <v>1</v>
      </c>
      <c r="F20" s="249">
        <f t="shared" si="8"/>
        <v>0</v>
      </c>
      <c r="G20" s="247">
        <f>増加最終需要額!$R17</f>
        <v>0</v>
      </c>
      <c r="H20" s="247">
        <f t="shared" si="9"/>
        <v>0</v>
      </c>
      <c r="I20" s="250">
        <f>投入係数表_A!O$27</f>
        <v>0.69855033496896779</v>
      </c>
      <c r="J20" s="247">
        <f t="shared" si="10"/>
        <v>0</v>
      </c>
      <c r="K20" s="250">
        <f>投入係数表_A!O$22</f>
        <v>0.34399358691890786</v>
      </c>
      <c r="L20" s="251">
        <f t="shared" si="0"/>
        <v>0</v>
      </c>
      <c r="M20" s="252">
        <f>$F20*各種係数!$R16*各種係数!$T$19</f>
        <v>0</v>
      </c>
      <c r="N20" s="253">
        <f>$F20*各種係数!$S16*各種係数!$T$19</f>
        <v>0</v>
      </c>
      <c r="O20" s="389">
        <v>0</v>
      </c>
      <c r="P20" s="247">
        <f t="shared" si="13"/>
        <v>0</v>
      </c>
      <c r="Q20" s="251">
        <f t="shared" si="11"/>
        <v>0</v>
      </c>
      <c r="R20" s="252">
        <f>$O20*各種係数!$R16*各種係数!$T$19</f>
        <v>0</v>
      </c>
      <c r="S20" s="253">
        <f>$O20*各種係数!$S16*各種係数!$T$19</f>
        <v>0</v>
      </c>
      <c r="T20" s="254">
        <f t="shared" si="1"/>
        <v>0</v>
      </c>
      <c r="U20" s="247">
        <f>T$23*入力!E$10*各種係数!$J16</f>
        <v>0</v>
      </c>
      <c r="V20" s="251">
        <f t="shared" si="2"/>
        <v>0</v>
      </c>
      <c r="W20" s="389">
        <v>0</v>
      </c>
      <c r="X20" s="247">
        <f t="shared" si="3"/>
        <v>0</v>
      </c>
      <c r="Y20" s="251">
        <f t="shared" si="4"/>
        <v>0</v>
      </c>
      <c r="Z20" s="252">
        <f>$W20*各種係数!$R16*各種係数!$T$19</f>
        <v>0</v>
      </c>
      <c r="AA20" s="253">
        <f>$W20*各種係数!$S16*各種係数!$T$19</f>
        <v>0</v>
      </c>
      <c r="AB20" s="249">
        <f t="shared" si="5"/>
        <v>0</v>
      </c>
      <c r="AC20" s="247">
        <f t="shared" si="14"/>
        <v>0</v>
      </c>
      <c r="AD20" s="251">
        <f t="shared" si="6"/>
        <v>0</v>
      </c>
      <c r="AE20" s="255">
        <f t="shared" si="7"/>
        <v>0</v>
      </c>
      <c r="AF20" s="253">
        <f t="shared" si="12"/>
        <v>0</v>
      </c>
      <c r="AJ20" s="66"/>
      <c r="AK20" s="67"/>
      <c r="AL20" s="66"/>
      <c r="AM20" s="66"/>
    </row>
    <row r="21" spans="2:39" ht="27" customHeight="1" x14ac:dyDescent="0.15">
      <c r="B21" s="223" t="s">
        <v>782</v>
      </c>
      <c r="C21" s="224" t="s">
        <v>786</v>
      </c>
      <c r="D21" s="225">
        <f>IF(入力!F25="",0,入力!F25)</f>
        <v>0</v>
      </c>
      <c r="E21" s="226">
        <f>IF(ISNUMBER(入力!G25),入力!G25,各種係数!H17)</f>
        <v>0.75653906144473704</v>
      </c>
      <c r="F21" s="227">
        <f t="shared" si="8"/>
        <v>0</v>
      </c>
      <c r="G21" s="225">
        <f>増加最終需要額!$R18</f>
        <v>0</v>
      </c>
      <c r="H21" s="225">
        <f t="shared" si="9"/>
        <v>0</v>
      </c>
      <c r="I21" s="228">
        <f>投入係数表_A!P$27</f>
        <v>0.60793906628557814</v>
      </c>
      <c r="J21" s="225">
        <f t="shared" si="10"/>
        <v>0</v>
      </c>
      <c r="K21" s="228">
        <f>投入係数表_A!P$22</f>
        <v>0.44000599558628489</v>
      </c>
      <c r="L21" s="229">
        <f t="shared" si="0"/>
        <v>0</v>
      </c>
      <c r="M21" s="230">
        <f>$F21*各種係数!$R17*各種係数!$T$19</f>
        <v>0</v>
      </c>
      <c r="N21" s="231">
        <f>$F21*各種係数!$S17*各種係数!$T$19</f>
        <v>0</v>
      </c>
      <c r="O21" s="387">
        <v>0</v>
      </c>
      <c r="P21" s="225">
        <f t="shared" si="13"/>
        <v>0</v>
      </c>
      <c r="Q21" s="229">
        <f t="shared" si="11"/>
        <v>0</v>
      </c>
      <c r="R21" s="230">
        <f>$O21*各種係数!$R17*各種係数!$T$19</f>
        <v>0</v>
      </c>
      <c r="S21" s="231">
        <f>$O21*各種係数!$S17*各種係数!$T$19</f>
        <v>0</v>
      </c>
      <c r="T21" s="232">
        <f t="shared" si="1"/>
        <v>0</v>
      </c>
      <c r="U21" s="225">
        <f>T$23*入力!E$10*各種係数!$J17</f>
        <v>0</v>
      </c>
      <c r="V21" s="229">
        <f t="shared" si="2"/>
        <v>0</v>
      </c>
      <c r="W21" s="387">
        <v>0</v>
      </c>
      <c r="X21" s="225">
        <f t="shared" si="3"/>
        <v>0</v>
      </c>
      <c r="Y21" s="229">
        <f t="shared" si="4"/>
        <v>0</v>
      </c>
      <c r="Z21" s="230">
        <f>$W21*各種係数!$R17*各種係数!$T$19</f>
        <v>0</v>
      </c>
      <c r="AA21" s="231">
        <f>$W21*各種係数!$S17*各種係数!$T$19</f>
        <v>0</v>
      </c>
      <c r="AB21" s="227">
        <f t="shared" si="5"/>
        <v>0</v>
      </c>
      <c r="AC21" s="225">
        <f t="shared" si="14"/>
        <v>0</v>
      </c>
      <c r="AD21" s="229">
        <f t="shared" si="6"/>
        <v>0</v>
      </c>
      <c r="AE21" s="233">
        <f t="shared" si="7"/>
        <v>0</v>
      </c>
      <c r="AF21" s="231">
        <f t="shared" si="12"/>
        <v>0</v>
      </c>
      <c r="AJ21" s="66"/>
      <c r="AK21" s="67"/>
      <c r="AL21" s="66"/>
      <c r="AM21" s="66"/>
    </row>
    <row r="22" spans="2:39" ht="27" customHeight="1" thickBot="1" x14ac:dyDescent="0.2">
      <c r="B22" s="223" t="s">
        <v>783</v>
      </c>
      <c r="C22" s="224" t="s">
        <v>462</v>
      </c>
      <c r="D22" s="225">
        <f>IF(入力!F26="",0,入力!F26)</f>
        <v>0</v>
      </c>
      <c r="E22" s="226">
        <f>IF(ISNUMBER(入力!G26),入力!G26,各種係数!H18)</f>
        <v>0.992693033713689</v>
      </c>
      <c r="F22" s="227">
        <f t="shared" si="8"/>
        <v>0</v>
      </c>
      <c r="G22" s="225">
        <f>増加最終需要額!$R19</f>
        <v>0</v>
      </c>
      <c r="H22" s="225">
        <f t="shared" si="9"/>
        <v>0</v>
      </c>
      <c r="I22" s="228">
        <f>投入係数表_A!Q$27</f>
        <v>0.65511206999880134</v>
      </c>
      <c r="J22" s="225">
        <f t="shared" si="10"/>
        <v>0</v>
      </c>
      <c r="K22" s="228">
        <f>投入係数表_A!Q$22</f>
        <v>9.2532662111950142E-3</v>
      </c>
      <c r="L22" s="229">
        <f t="shared" si="0"/>
        <v>0</v>
      </c>
      <c r="M22" s="230">
        <f>$F22*各種係数!$R18*各種係数!$T$19</f>
        <v>0</v>
      </c>
      <c r="N22" s="231">
        <f>$F22*各種係数!$S18*各種係数!$T$19</f>
        <v>0</v>
      </c>
      <c r="O22" s="387">
        <v>0</v>
      </c>
      <c r="P22" s="225">
        <f t="shared" si="13"/>
        <v>0</v>
      </c>
      <c r="Q22" s="229">
        <f t="shared" si="11"/>
        <v>0</v>
      </c>
      <c r="R22" s="230">
        <f>$O22*各種係数!$R18*各種係数!$T$19</f>
        <v>0</v>
      </c>
      <c r="S22" s="231">
        <f>$O22*各種係数!$S18*各種係数!$T$19</f>
        <v>0</v>
      </c>
      <c r="T22" s="232">
        <f t="shared" si="1"/>
        <v>0</v>
      </c>
      <c r="U22" s="225">
        <f>T$23*入力!E$10*各種係数!$J18</f>
        <v>0</v>
      </c>
      <c r="V22" s="229">
        <f t="shared" si="2"/>
        <v>0</v>
      </c>
      <c r="W22" s="387">
        <v>0</v>
      </c>
      <c r="X22" s="225">
        <f t="shared" si="3"/>
        <v>0</v>
      </c>
      <c r="Y22" s="229">
        <f t="shared" si="4"/>
        <v>0</v>
      </c>
      <c r="Z22" s="230">
        <f>$W22*各種係数!$R18*各種係数!$T$19</f>
        <v>0</v>
      </c>
      <c r="AA22" s="231">
        <f>$W22*各種係数!$S18*各種係数!$T$19</f>
        <v>0</v>
      </c>
      <c r="AB22" s="227">
        <f>F22+O22+W22</f>
        <v>0</v>
      </c>
      <c r="AC22" s="225">
        <f t="shared" si="14"/>
        <v>0</v>
      </c>
      <c r="AD22" s="229">
        <f t="shared" si="6"/>
        <v>0</v>
      </c>
      <c r="AE22" s="233">
        <f t="shared" si="7"/>
        <v>0</v>
      </c>
      <c r="AF22" s="231">
        <f t="shared" si="12"/>
        <v>0</v>
      </c>
      <c r="AJ22" s="66"/>
      <c r="AK22" s="67"/>
      <c r="AL22" s="66"/>
      <c r="AM22" s="66"/>
    </row>
    <row r="23" spans="2:39" s="68" customFormat="1" ht="27" customHeight="1" thickTop="1" thickBot="1" x14ac:dyDescent="0.2">
      <c r="B23" s="256"/>
      <c r="C23" s="257" t="s">
        <v>473</v>
      </c>
      <c r="D23" s="258">
        <f>SUM(D10:D22)</f>
        <v>0</v>
      </c>
      <c r="E23" s="259">
        <f>IF(ISNUMBER(入力!G27),入力!G27,各種係数!H19)</f>
        <v>0.59825058927433827</v>
      </c>
      <c r="F23" s="260">
        <f>SUM(F10:F22)</f>
        <v>0</v>
      </c>
      <c r="G23" s="261">
        <f>SUM(G10:G22)</f>
        <v>0</v>
      </c>
      <c r="H23" s="261">
        <f>SUM(H10:H22)</f>
        <v>0</v>
      </c>
      <c r="I23" s="262">
        <f>投入係数表_A!R$27</f>
        <v>0.55593363564977882</v>
      </c>
      <c r="J23" s="261">
        <f>SUM(J10:J22)</f>
        <v>0</v>
      </c>
      <c r="K23" s="262">
        <f>投入係数表_A!R$22</f>
        <v>0.3084373006619307</v>
      </c>
      <c r="L23" s="263">
        <f t="shared" ref="L23:AF23" si="15">SUM(L10:L22)</f>
        <v>0</v>
      </c>
      <c r="M23" s="264">
        <f t="shared" si="15"/>
        <v>0</v>
      </c>
      <c r="N23" s="265">
        <f t="shared" si="15"/>
        <v>0</v>
      </c>
      <c r="O23" s="260">
        <f t="shared" si="15"/>
        <v>0</v>
      </c>
      <c r="P23" s="261">
        <f t="shared" si="15"/>
        <v>0</v>
      </c>
      <c r="Q23" s="263">
        <f t="shared" si="15"/>
        <v>0</v>
      </c>
      <c r="R23" s="264">
        <f t="shared" si="15"/>
        <v>0</v>
      </c>
      <c r="S23" s="265">
        <f t="shared" si="15"/>
        <v>0</v>
      </c>
      <c r="T23" s="266">
        <f t="shared" si="15"/>
        <v>0</v>
      </c>
      <c r="U23" s="258">
        <f t="shared" si="15"/>
        <v>0</v>
      </c>
      <c r="V23" s="267">
        <f t="shared" si="15"/>
        <v>0</v>
      </c>
      <c r="W23" s="260">
        <f t="shared" si="15"/>
        <v>0</v>
      </c>
      <c r="X23" s="261">
        <f t="shared" si="15"/>
        <v>0</v>
      </c>
      <c r="Y23" s="263">
        <f t="shared" si="15"/>
        <v>0</v>
      </c>
      <c r="Z23" s="264">
        <f t="shared" si="15"/>
        <v>0</v>
      </c>
      <c r="AA23" s="265">
        <f t="shared" si="15"/>
        <v>0</v>
      </c>
      <c r="AB23" s="260">
        <f t="shared" si="15"/>
        <v>0</v>
      </c>
      <c r="AC23" s="261">
        <f t="shared" si="15"/>
        <v>0</v>
      </c>
      <c r="AD23" s="263">
        <f t="shared" si="15"/>
        <v>0</v>
      </c>
      <c r="AE23" s="268">
        <f t="shared" si="15"/>
        <v>0</v>
      </c>
      <c r="AF23" s="265">
        <f t="shared" si="15"/>
        <v>0</v>
      </c>
    </row>
  </sheetData>
  <mergeCells count="8">
    <mergeCell ref="B5:C9"/>
    <mergeCell ref="AA7:AA8"/>
    <mergeCell ref="D5:D8"/>
    <mergeCell ref="E5:E8"/>
    <mergeCell ref="K7:K8"/>
    <mergeCell ref="L7:L8"/>
    <mergeCell ref="S7:S8"/>
    <mergeCell ref="N7:N8"/>
  </mergeCells>
  <phoneticPr fontId="3"/>
  <pageMargins left="0.39370078740157483" right="0.39370078740157483" top="0.78740157480314965" bottom="0.59055118110236227" header="0.51181102362204722" footer="0.51181102362204722"/>
  <pageSetup paperSize="9" scale="44" fitToWidth="2" orientation="landscape" r:id="rId1"/>
  <headerFooter alignWithMargins="0"/>
  <colBreaks count="1" manualBreakCount="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BC772-10C5-473A-AD51-96A2DE5121CD}">
  <sheetPr codeName="Sheet4"/>
  <dimension ref="A1:U110"/>
  <sheetViews>
    <sheetView view="pageBreakPreview" zoomScaleNormal="100" zoomScaleSheetLayoutView="100" workbookViewId="0"/>
  </sheetViews>
  <sheetFormatPr defaultRowHeight="13.5" x14ac:dyDescent="0.15"/>
  <cols>
    <col min="1" max="1" width="3.625" style="8" customWidth="1"/>
    <col min="2" max="2" width="9" style="8" customWidth="1"/>
    <col min="3" max="10" width="9" style="8"/>
    <col min="11" max="11" width="3.625" style="8" customWidth="1"/>
    <col min="12" max="20" width="9" style="8"/>
    <col min="21" max="21" width="9" style="84"/>
    <col min="22" max="16384" width="9" style="8"/>
  </cols>
  <sheetData>
    <row r="1" spans="1:21" ht="14.25" x14ac:dyDescent="0.15">
      <c r="A1" s="7" t="s">
        <v>551</v>
      </c>
      <c r="K1" s="7" t="s">
        <v>552</v>
      </c>
    </row>
    <row r="3" spans="1:21" x14ac:dyDescent="0.15">
      <c r="I3" s="76" t="str">
        <f>"（単位："&amp;入力!$D$8&amp;"）"</f>
        <v>（単位：百万円）</v>
      </c>
      <c r="J3" s="76"/>
      <c r="S3" s="76" t="str">
        <f>"（単位："&amp;入力!$D$8&amp;"）"</f>
        <v>（単位：百万円）</v>
      </c>
    </row>
    <row r="4" spans="1:21" ht="6" customHeight="1" x14ac:dyDescent="0.15"/>
    <row r="5" spans="1:21" x14ac:dyDescent="0.15">
      <c r="U5" s="85" t="s">
        <v>1149</v>
      </c>
    </row>
    <row r="6" spans="1:21" x14ac:dyDescent="0.15">
      <c r="U6" s="85" t="s">
        <v>1150</v>
      </c>
    </row>
    <row r="7" spans="1:21" x14ac:dyDescent="0.15">
      <c r="U7" s="85" t="s">
        <v>1151</v>
      </c>
    </row>
    <row r="8" spans="1:21" x14ac:dyDescent="0.15">
      <c r="U8" s="85" t="s">
        <v>1152</v>
      </c>
    </row>
    <row r="9" spans="1:21" x14ac:dyDescent="0.15">
      <c r="U9" s="85" t="s">
        <v>1153</v>
      </c>
    </row>
    <row r="10" spans="1:21" x14ac:dyDescent="0.15">
      <c r="U10" s="85" t="s">
        <v>1154</v>
      </c>
    </row>
    <row r="11" spans="1:21" x14ac:dyDescent="0.15">
      <c r="U11" s="85" t="s">
        <v>1155</v>
      </c>
    </row>
    <row r="12" spans="1:21" x14ac:dyDescent="0.15">
      <c r="U12" s="85" t="s">
        <v>1156</v>
      </c>
    </row>
    <row r="13" spans="1:21" x14ac:dyDescent="0.15">
      <c r="U13" s="85" t="s">
        <v>1157</v>
      </c>
    </row>
    <row r="14" spans="1:21" x14ac:dyDescent="0.15">
      <c r="U14" s="85" t="s">
        <v>1158</v>
      </c>
    </row>
    <row r="15" spans="1:21" x14ac:dyDescent="0.15">
      <c r="C15" s="55"/>
      <c r="U15" s="85" t="s">
        <v>1159</v>
      </c>
    </row>
    <row r="16" spans="1:21" x14ac:dyDescent="0.15">
      <c r="U16" s="85" t="s">
        <v>1160</v>
      </c>
    </row>
    <row r="17" spans="1:21" x14ac:dyDescent="0.15">
      <c r="U17" s="85" t="s">
        <v>1161</v>
      </c>
    </row>
    <row r="18" spans="1:21" x14ac:dyDescent="0.15">
      <c r="U18" s="528"/>
    </row>
    <row r="19" spans="1:21" x14ac:dyDescent="0.15">
      <c r="U19" s="528"/>
    </row>
    <row r="20" spans="1:21" x14ac:dyDescent="0.15">
      <c r="U20" s="528"/>
    </row>
    <row r="21" spans="1:21" x14ac:dyDescent="0.15">
      <c r="U21" s="85"/>
    </row>
    <row r="22" spans="1:21" x14ac:dyDescent="0.15">
      <c r="U22" s="85"/>
    </row>
    <row r="23" spans="1:21" x14ac:dyDescent="0.15">
      <c r="U23" s="85"/>
    </row>
    <row r="24" spans="1:21" x14ac:dyDescent="0.15">
      <c r="U24" s="85"/>
    </row>
    <row r="25" spans="1:21" x14ac:dyDescent="0.15">
      <c r="U25" s="85"/>
    </row>
    <row r="26" spans="1:21" x14ac:dyDescent="0.15">
      <c r="U26" s="85"/>
    </row>
    <row r="27" spans="1:21" x14ac:dyDescent="0.15">
      <c r="U27" s="85"/>
    </row>
    <row r="28" spans="1:21" x14ac:dyDescent="0.15">
      <c r="U28" s="85"/>
    </row>
    <row r="29" spans="1:21" x14ac:dyDescent="0.15">
      <c r="U29" s="85"/>
    </row>
    <row r="30" spans="1:21" x14ac:dyDescent="0.15">
      <c r="U30" s="85"/>
    </row>
    <row r="31" spans="1:21" x14ac:dyDescent="0.15">
      <c r="U31" s="85"/>
    </row>
    <row r="32" spans="1:21" ht="14.25" x14ac:dyDescent="0.15">
      <c r="A32" s="7"/>
      <c r="U32" s="85"/>
    </row>
    <row r="33" spans="1:21" x14ac:dyDescent="0.15">
      <c r="U33" s="85"/>
    </row>
    <row r="34" spans="1:21" x14ac:dyDescent="0.15">
      <c r="U34" s="85"/>
    </row>
    <row r="35" spans="1:21" x14ac:dyDescent="0.15">
      <c r="U35" s="85"/>
    </row>
    <row r="36" spans="1:21" x14ac:dyDescent="0.15">
      <c r="U36" s="85"/>
    </row>
    <row r="37" spans="1:21" x14ac:dyDescent="0.15">
      <c r="U37" s="85"/>
    </row>
    <row r="38" spans="1:21" x14ac:dyDescent="0.15">
      <c r="U38" s="85"/>
    </row>
    <row r="39" spans="1:21" x14ac:dyDescent="0.15">
      <c r="U39" s="85"/>
    </row>
    <row r="40" spans="1:21" x14ac:dyDescent="0.15">
      <c r="U40" s="85"/>
    </row>
    <row r="41" spans="1:21" x14ac:dyDescent="0.15">
      <c r="U41" s="85"/>
    </row>
    <row r="42" spans="1:21" x14ac:dyDescent="0.15">
      <c r="U42" s="85"/>
    </row>
    <row r="43" spans="1:21" x14ac:dyDescent="0.15">
      <c r="U43" s="85"/>
    </row>
    <row r="44" spans="1:21" x14ac:dyDescent="0.15">
      <c r="U44" s="85"/>
    </row>
    <row r="48" spans="1:21" ht="14.25" x14ac:dyDescent="0.15">
      <c r="A48" s="7" t="s">
        <v>532</v>
      </c>
      <c r="K48" s="7" t="s">
        <v>533</v>
      </c>
    </row>
    <row r="50" spans="1:19" x14ac:dyDescent="0.15">
      <c r="I50" s="76" t="str">
        <f>"（単位："&amp;入力!$D$8&amp;"）"</f>
        <v>（単位：百万円）</v>
      </c>
      <c r="S50" s="76" t="str">
        <f>"（単位："&amp;入力!$D$8&amp;"）"</f>
        <v>（単位：百万円）</v>
      </c>
    </row>
    <row r="51" spans="1:19" ht="6" customHeight="1" x14ac:dyDescent="0.15"/>
    <row r="63" spans="1:19" ht="14.25" x14ac:dyDescent="0.15">
      <c r="A63" s="7"/>
    </row>
    <row r="95" spans="1:11" ht="14.25" x14ac:dyDescent="0.15">
      <c r="A95" s="7" t="s">
        <v>777</v>
      </c>
      <c r="K95" s="7" t="s">
        <v>778</v>
      </c>
    </row>
    <row r="97" spans="1:19" x14ac:dyDescent="0.15">
      <c r="I97" s="76" t="s">
        <v>779</v>
      </c>
      <c r="S97" s="76" t="s">
        <v>779</v>
      </c>
    </row>
    <row r="98" spans="1:19" ht="6" customHeight="1" x14ac:dyDescent="0.15"/>
    <row r="110" spans="1:19" ht="14.25" x14ac:dyDescent="0.15">
      <c r="A110" s="7"/>
    </row>
  </sheetData>
  <phoneticPr fontId="3"/>
  <printOptions horizontalCentered="1"/>
  <pageMargins left="0.78740157480314965" right="0.78740157480314965" top="0.78740157480314965" bottom="0.78740157480314965" header="0.59055118110236227" footer="0.59055118110236227"/>
  <pageSetup paperSize="9" scale="82" orientation="landscape" r:id="rId1"/>
  <headerFooter alignWithMargins="0"/>
  <rowBreaks count="2" manualBreakCount="2">
    <brk id="47" max="18" man="1"/>
    <brk id="94" max="1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BB518-687B-4861-8E7B-EB5DD4EC5E72}">
  <sheetPr codeName="Sheet5"/>
  <dimension ref="B1:T43"/>
  <sheetViews>
    <sheetView view="pageBreakPreview" zoomScaleNormal="100" zoomScaleSheetLayoutView="100" workbookViewId="0"/>
  </sheetViews>
  <sheetFormatPr defaultRowHeight="17.25" customHeight="1" x14ac:dyDescent="0.15"/>
  <cols>
    <col min="1" max="2" width="3.625" style="3" customWidth="1"/>
    <col min="3" max="3" width="3.375" style="82" bestFit="1" customWidth="1"/>
    <col min="4" max="4" width="40.5" style="35" bestFit="1" customWidth="1"/>
    <col min="5" max="5" width="13.625" style="35" bestFit="1" customWidth="1"/>
    <col min="6" max="6" width="12.125" style="3" bestFit="1" customWidth="1"/>
    <col min="7" max="8" width="11.375" style="3" bestFit="1" customWidth="1"/>
    <col min="9" max="9" width="13.625" style="3" bestFit="1" customWidth="1"/>
    <col min="10" max="10" width="20" style="3" bestFit="1" customWidth="1"/>
    <col min="11" max="11" width="11.375" style="39" bestFit="1" customWidth="1"/>
    <col min="12" max="13" width="15" style="40" bestFit="1" customWidth="1"/>
    <col min="14" max="15" width="12.75" style="39" bestFit="1" customWidth="1"/>
    <col min="16" max="16" width="10.75" style="39" bestFit="1" customWidth="1"/>
    <col min="17" max="17" width="11.375" style="39" bestFit="1" customWidth="1"/>
    <col min="18" max="19" width="11.5" style="3" customWidth="1"/>
    <col min="20" max="20" width="13.5" style="3" bestFit="1" customWidth="1"/>
    <col min="21" max="16384" width="9" style="3"/>
  </cols>
  <sheetData>
    <row r="1" spans="2:20" ht="11.25" customHeight="1" x14ac:dyDescent="0.15">
      <c r="K1" s="40"/>
    </row>
    <row r="2" spans="2:20" x14ac:dyDescent="0.15">
      <c r="B2" s="75" t="s">
        <v>801</v>
      </c>
      <c r="K2" s="269"/>
      <c r="Q2" s="41"/>
    </row>
    <row r="3" spans="2:20" ht="12" customHeight="1" x14ac:dyDescent="0.15">
      <c r="K3" s="40"/>
    </row>
    <row r="4" spans="2:20" ht="17.25" customHeight="1" x14ac:dyDescent="0.15">
      <c r="C4" s="760" t="s">
        <v>799</v>
      </c>
      <c r="D4" s="761"/>
      <c r="E4" s="83"/>
      <c r="F4" s="270"/>
      <c r="G4" s="270"/>
      <c r="H4" s="270"/>
      <c r="I4" s="270"/>
      <c r="J4" s="271" t="s">
        <v>1143</v>
      </c>
      <c r="K4" s="272"/>
      <c r="L4" s="270"/>
      <c r="M4" s="270"/>
      <c r="N4" s="88"/>
      <c r="O4" s="88"/>
      <c r="P4" s="88"/>
      <c r="Q4" s="131" t="str">
        <f>"（単位："&amp;入力!$D8&amp;"）"</f>
        <v>（単位：百万円）</v>
      </c>
      <c r="R4" s="291"/>
      <c r="S4" s="292" t="s">
        <v>1144</v>
      </c>
      <c r="T4" s="137"/>
    </row>
    <row r="5" spans="2:20" s="61" customFormat="1" ht="17.25" customHeight="1" x14ac:dyDescent="0.15">
      <c r="C5" s="755"/>
      <c r="D5" s="762"/>
      <c r="E5" s="60" t="s">
        <v>479</v>
      </c>
      <c r="F5" s="60" t="s">
        <v>480</v>
      </c>
      <c r="G5" s="60" t="s">
        <v>481</v>
      </c>
      <c r="H5" s="60" t="s">
        <v>486</v>
      </c>
      <c r="I5" s="60" t="s">
        <v>504</v>
      </c>
      <c r="J5" s="63" t="s">
        <v>505</v>
      </c>
      <c r="K5" s="64" t="s">
        <v>485</v>
      </c>
      <c r="L5" s="273" t="s">
        <v>442</v>
      </c>
      <c r="M5" s="274" t="s">
        <v>443</v>
      </c>
      <c r="N5" s="60" t="s">
        <v>514</v>
      </c>
      <c r="O5" s="60" t="s">
        <v>444</v>
      </c>
      <c r="P5" s="60" t="s">
        <v>445</v>
      </c>
      <c r="Q5" s="63" t="s">
        <v>540</v>
      </c>
      <c r="R5" s="293" t="s">
        <v>587</v>
      </c>
      <c r="S5" s="274" t="s">
        <v>588</v>
      </c>
      <c r="T5" s="62" t="s">
        <v>731</v>
      </c>
    </row>
    <row r="6" spans="2:20" ht="17.25" customHeight="1" x14ac:dyDescent="0.15">
      <c r="C6" s="426" t="s">
        <v>446</v>
      </c>
      <c r="D6" s="427" t="s">
        <v>1147</v>
      </c>
      <c r="E6" s="106">
        <f>生産者価格評価表!$Y7</f>
        <v>107194</v>
      </c>
      <c r="F6" s="106">
        <f>ABS(生産者価格評価表!$AC7)</f>
        <v>68801</v>
      </c>
      <c r="G6" s="337">
        <f>F6/E6</f>
        <v>0.64183629680765719</v>
      </c>
      <c r="H6" s="275">
        <f>1-G6</f>
        <v>0.35816370319234281</v>
      </c>
      <c r="I6" s="106">
        <f>生産者価格評価表!$T7</f>
        <v>37295</v>
      </c>
      <c r="J6" s="276">
        <f>生産者価格評価表!$T7/生産者価格評価表!$T$20</f>
        <v>1.6578576540614069E-2</v>
      </c>
      <c r="K6" s="277">
        <f>入力!E14</f>
        <v>0</v>
      </c>
      <c r="L6" s="452">
        <v>0.23809085759381823</v>
      </c>
      <c r="M6" s="452">
        <v>5.1035377621124901E-2</v>
      </c>
      <c r="N6" s="106">
        <f t="shared" ref="N6:N18" si="0">K6*$L6</f>
        <v>0</v>
      </c>
      <c r="O6" s="106">
        <f t="shared" ref="O6:O18" si="1">K6*$M6</f>
        <v>0</v>
      </c>
      <c r="P6" s="106">
        <f t="shared" ref="P6:P18" si="2">N6+O6</f>
        <v>0</v>
      </c>
      <c r="Q6" s="132">
        <f t="shared" ref="Q6:Q18" si="3">K6-P6</f>
        <v>0</v>
      </c>
      <c r="R6" s="457">
        <f>IF(雇用表!O8="-　",0,雇用表!O8)</f>
        <v>0.18537229029217719</v>
      </c>
      <c r="S6" s="452">
        <f>IF(雇用表!P8="-　",0,雇用表!P8)</f>
        <v>6.2884071630537233E-2</v>
      </c>
      <c r="T6" s="138"/>
    </row>
    <row r="7" spans="2:20" ht="17.25" customHeight="1" x14ac:dyDescent="0.15">
      <c r="C7" s="428" t="s">
        <v>447</v>
      </c>
      <c r="D7" s="429" t="s">
        <v>455</v>
      </c>
      <c r="E7" s="107">
        <f>生産者価格評価表!$Y8</f>
        <v>32996</v>
      </c>
      <c r="F7" s="107">
        <f>ABS(生産者価格評価表!$AC8)</f>
        <v>31222</v>
      </c>
      <c r="G7" s="338">
        <f t="shared" ref="G7:G19" si="4">F7/E7</f>
        <v>0.94623590738271302</v>
      </c>
      <c r="H7" s="278">
        <f t="shared" ref="H7:H19" si="5">1-G7</f>
        <v>5.3764092617286985E-2</v>
      </c>
      <c r="I7" s="107">
        <f>生産者価格評価表!$T8</f>
        <v>1</v>
      </c>
      <c r="J7" s="279">
        <f>生産者価格評価表!$T8/生産者価格評価表!$T$20</f>
        <v>4.4452544685920547E-7</v>
      </c>
      <c r="K7" s="280">
        <f>入力!E15</f>
        <v>0</v>
      </c>
      <c r="L7" s="453">
        <v>1.2764504687905015E-2</v>
      </c>
      <c r="M7" s="453">
        <v>7.5259367907291388E-2</v>
      </c>
      <c r="N7" s="107">
        <f t="shared" si="0"/>
        <v>0</v>
      </c>
      <c r="O7" s="107">
        <f t="shared" si="1"/>
        <v>0</v>
      </c>
      <c r="P7" s="107">
        <f t="shared" si="2"/>
        <v>0</v>
      </c>
      <c r="Q7" s="133">
        <f t="shared" si="3"/>
        <v>0</v>
      </c>
      <c r="R7" s="458">
        <f>IF(雇用表!O9="-　",0,雇用表!O9)</f>
        <v>9.0159428257284221E-2</v>
      </c>
      <c r="S7" s="453">
        <f>IF(雇用表!P9="-　",0,雇用表!P9)</f>
        <v>8.7960417811984604E-2</v>
      </c>
      <c r="T7" s="139"/>
    </row>
    <row r="8" spans="2:20" ht="17.25" customHeight="1" x14ac:dyDescent="0.15">
      <c r="C8" s="428" t="s">
        <v>448</v>
      </c>
      <c r="D8" s="429" t="s">
        <v>784</v>
      </c>
      <c r="E8" s="107">
        <f>生産者価格評価表!$Y9</f>
        <v>2547775</v>
      </c>
      <c r="F8" s="107">
        <f>ABS(生産者価格評価表!$AC9)</f>
        <v>2146647</v>
      </c>
      <c r="G8" s="338">
        <f t="shared" si="4"/>
        <v>0.84255752568417541</v>
      </c>
      <c r="H8" s="278">
        <f t="shared" si="5"/>
        <v>0.15744247431582459</v>
      </c>
      <c r="I8" s="107">
        <f>生産者価格評価表!$T9</f>
        <v>639103</v>
      </c>
      <c r="J8" s="279">
        <f>生産者価格評価表!$T9/生産者価格評価表!$T$20</f>
        <v>0.28409754666405879</v>
      </c>
      <c r="K8" s="280">
        <f>入力!E16</f>
        <v>0</v>
      </c>
      <c r="L8" s="453">
        <v>0.1895115606736999</v>
      </c>
      <c r="M8" s="453">
        <v>2.8775762259282002E-2</v>
      </c>
      <c r="N8" s="107">
        <f t="shared" si="0"/>
        <v>0</v>
      </c>
      <c r="O8" s="107">
        <f t="shared" si="1"/>
        <v>0</v>
      </c>
      <c r="P8" s="107">
        <f t="shared" si="2"/>
        <v>0</v>
      </c>
      <c r="Q8" s="133">
        <f t="shared" si="3"/>
        <v>0</v>
      </c>
      <c r="R8" s="458">
        <f>IF(雇用表!O10="-　",0,雇用表!O10)</f>
        <v>5.0884296974628221E-2</v>
      </c>
      <c r="S8" s="453">
        <f>IF(雇用表!P10="-　",0,雇用表!P10)</f>
        <v>4.6119564951773433E-2</v>
      </c>
      <c r="T8" s="139"/>
    </row>
    <row r="9" spans="2:20" ht="17.25" customHeight="1" x14ac:dyDescent="0.15">
      <c r="C9" s="428" t="s">
        <v>449</v>
      </c>
      <c r="D9" s="429" t="s">
        <v>348</v>
      </c>
      <c r="E9" s="107">
        <f>生産者価格評価表!$Y10</f>
        <v>690284</v>
      </c>
      <c r="F9" s="107">
        <f>ABS(生産者価格評価表!$AC10)</f>
        <v>0</v>
      </c>
      <c r="G9" s="338">
        <f t="shared" si="4"/>
        <v>0</v>
      </c>
      <c r="H9" s="278">
        <f t="shared" si="5"/>
        <v>1</v>
      </c>
      <c r="I9" s="107">
        <f>生産者価格評価表!$T10</f>
        <v>0</v>
      </c>
      <c r="J9" s="279">
        <f>生産者価格評価表!$T10/生産者価格評価表!$T$20</f>
        <v>0</v>
      </c>
      <c r="K9" s="280">
        <f>入力!E17</f>
        <v>0</v>
      </c>
      <c r="L9" s="453">
        <v>0</v>
      </c>
      <c r="M9" s="453">
        <v>0</v>
      </c>
      <c r="N9" s="107">
        <f t="shared" si="0"/>
        <v>0</v>
      </c>
      <c r="O9" s="107">
        <f t="shared" si="1"/>
        <v>0</v>
      </c>
      <c r="P9" s="107">
        <f t="shared" si="2"/>
        <v>0</v>
      </c>
      <c r="Q9" s="133">
        <f t="shared" si="3"/>
        <v>0</v>
      </c>
      <c r="R9" s="458">
        <f>IF(雇用表!O11="-　",0,雇用表!O11)</f>
        <v>6.5799633338263774E-2</v>
      </c>
      <c r="S9" s="453">
        <f>IF(雇用表!P11="-　",0,雇用表!P11)</f>
        <v>4.8279390272200878E-2</v>
      </c>
      <c r="T9" s="139"/>
    </row>
    <row r="10" spans="2:20" ht="17.25" customHeight="1" x14ac:dyDescent="0.15">
      <c r="C10" s="428" t="s">
        <v>450</v>
      </c>
      <c r="D10" s="429" t="s">
        <v>785</v>
      </c>
      <c r="E10" s="107">
        <f>生産者価格評価表!$Y11</f>
        <v>290138</v>
      </c>
      <c r="F10" s="107">
        <f>ABS(生産者価格評価表!$AC11)</f>
        <v>22816</v>
      </c>
      <c r="G10" s="338">
        <f t="shared" si="4"/>
        <v>7.8638441017722605E-2</v>
      </c>
      <c r="H10" s="278">
        <f t="shared" si="5"/>
        <v>0.92136155898227745</v>
      </c>
      <c r="I10" s="107">
        <f>生産者価格評価表!$T11</f>
        <v>93583</v>
      </c>
      <c r="J10" s="279">
        <f>生産者価格評価表!$T11/生産者価格評価表!$T$20</f>
        <v>4.1600024893425021E-2</v>
      </c>
      <c r="K10" s="280">
        <f>入力!E18</f>
        <v>0</v>
      </c>
      <c r="L10" s="453">
        <v>0</v>
      </c>
      <c r="M10" s="453">
        <v>0</v>
      </c>
      <c r="N10" s="107">
        <f t="shared" si="0"/>
        <v>0</v>
      </c>
      <c r="O10" s="107">
        <f t="shared" si="1"/>
        <v>0</v>
      </c>
      <c r="P10" s="107">
        <f t="shared" si="2"/>
        <v>0</v>
      </c>
      <c r="Q10" s="133">
        <f t="shared" si="3"/>
        <v>0</v>
      </c>
      <c r="R10" s="458">
        <f>IF(雇用表!O12="-　",0,雇用表!O12)</f>
        <v>7.5518040613000315E-3</v>
      </c>
      <c r="S10" s="453">
        <f>IF(雇用表!P12="-　",0,雇用表!P12)</f>
        <v>7.5518040613000315E-3</v>
      </c>
      <c r="T10" s="139"/>
    </row>
    <row r="11" spans="2:20" ht="17.25" customHeight="1" x14ac:dyDescent="0.15">
      <c r="C11" s="428" t="s">
        <v>451</v>
      </c>
      <c r="D11" s="429" t="s">
        <v>371</v>
      </c>
      <c r="E11" s="107">
        <f>生産者価格評価表!$Y12</f>
        <v>347725</v>
      </c>
      <c r="F11" s="107">
        <f>ABS(生産者価格評価表!$AC12)</f>
        <v>109164.40949200965</v>
      </c>
      <c r="G11" s="338">
        <f t="shared" si="4"/>
        <v>0.31393891578692834</v>
      </c>
      <c r="H11" s="278">
        <f t="shared" si="5"/>
        <v>0.68606108421307166</v>
      </c>
      <c r="I11" s="107">
        <f>生産者価格評価表!$T12</f>
        <v>27476</v>
      </c>
      <c r="J11" s="279">
        <f>生産者価格評価表!$T12/生産者価格評価表!$T$20</f>
        <v>1.2213781177903529E-2</v>
      </c>
      <c r="K11" s="280">
        <f>入力!E19</f>
        <v>0</v>
      </c>
      <c r="L11" s="453">
        <v>-33.737100093545372</v>
      </c>
      <c r="M11" s="453">
        <v>0</v>
      </c>
      <c r="N11" s="107">
        <f>SUM(N6:N10,N12:N18)*-1</f>
        <v>0</v>
      </c>
      <c r="O11" s="107">
        <f t="shared" si="1"/>
        <v>0</v>
      </c>
      <c r="P11" s="107">
        <f t="shared" si="2"/>
        <v>0</v>
      </c>
      <c r="Q11" s="133">
        <f t="shared" si="3"/>
        <v>0</v>
      </c>
      <c r="R11" s="458">
        <f>IF(雇用表!O13="-　",0,雇用表!O13)</f>
        <v>0.15113454071206145</v>
      </c>
      <c r="S11" s="453">
        <f>IF(雇用表!P13="-　",0,雇用表!P13)</f>
        <v>0.13660965912371853</v>
      </c>
      <c r="T11" s="139"/>
    </row>
    <row r="12" spans="2:20" ht="17.25" customHeight="1" x14ac:dyDescent="0.15">
      <c r="C12" s="428" t="s">
        <v>780</v>
      </c>
      <c r="D12" s="429" t="s">
        <v>375</v>
      </c>
      <c r="E12" s="107">
        <f>生産者価格評価表!$Y13</f>
        <v>268678</v>
      </c>
      <c r="F12" s="107">
        <f>ABS(生産者価格評価表!$AC13)</f>
        <v>73204.04190142201</v>
      </c>
      <c r="G12" s="338">
        <f t="shared" si="4"/>
        <v>0.27246012662526148</v>
      </c>
      <c r="H12" s="278">
        <f t="shared" si="5"/>
        <v>0.72753987337473847</v>
      </c>
      <c r="I12" s="107">
        <f>生産者価格評価表!$T13</f>
        <v>110385</v>
      </c>
      <c r="J12" s="279">
        <f>生産者価格評価表!$T13/生産者価格評価表!$T$20</f>
        <v>4.9068941451553397E-2</v>
      </c>
      <c r="K12" s="280">
        <f>入力!E20</f>
        <v>0</v>
      </c>
      <c r="L12" s="453">
        <v>0</v>
      </c>
      <c r="M12" s="453">
        <v>0</v>
      </c>
      <c r="N12" s="107">
        <f t="shared" si="0"/>
        <v>0</v>
      </c>
      <c r="O12" s="107">
        <f t="shared" si="1"/>
        <v>0</v>
      </c>
      <c r="P12" s="107">
        <f t="shared" si="2"/>
        <v>0</v>
      </c>
      <c r="Q12" s="133">
        <f t="shared" si="3"/>
        <v>0</v>
      </c>
      <c r="R12" s="458">
        <f>IF(雇用表!O14="-　",0,雇用表!O14)</f>
        <v>6.2645624209634015E-2</v>
      </c>
      <c r="S12" s="453">
        <f>IF(雇用表!P14="-　",0,雇用表!P14)</f>
        <v>6.1038257187987825E-2</v>
      </c>
      <c r="T12" s="139"/>
    </row>
    <row r="13" spans="2:20" ht="17.25" customHeight="1" x14ac:dyDescent="0.15">
      <c r="C13" s="428" t="s">
        <v>781</v>
      </c>
      <c r="D13" s="429" t="s">
        <v>382</v>
      </c>
      <c r="E13" s="107">
        <f>生産者価格評価表!$Y14</f>
        <v>606994</v>
      </c>
      <c r="F13" s="107">
        <f>ABS(生産者価格評価表!$AC14)</f>
        <v>0</v>
      </c>
      <c r="G13" s="338">
        <f t="shared" si="4"/>
        <v>0</v>
      </c>
      <c r="H13" s="278">
        <f t="shared" si="5"/>
        <v>1</v>
      </c>
      <c r="I13" s="107">
        <f>生産者価格評価表!$T14</f>
        <v>523320</v>
      </c>
      <c r="J13" s="279">
        <f>生産者価格評価表!$T14/生産者価格評価表!$T$20</f>
        <v>0.23262905685035939</v>
      </c>
      <c r="K13" s="280">
        <f>入力!E21</f>
        <v>0</v>
      </c>
      <c r="L13" s="453">
        <v>0</v>
      </c>
      <c r="M13" s="453">
        <v>0</v>
      </c>
      <c r="N13" s="107">
        <f t="shared" si="0"/>
        <v>0</v>
      </c>
      <c r="O13" s="107">
        <f t="shared" si="1"/>
        <v>0</v>
      </c>
      <c r="P13" s="107">
        <f t="shared" si="2"/>
        <v>0</v>
      </c>
      <c r="Q13" s="133">
        <f t="shared" si="3"/>
        <v>0</v>
      </c>
      <c r="R13" s="458">
        <f>IF(雇用表!O15="-　",0,雇用表!O15)</f>
        <v>1.2925992678675571E-2</v>
      </c>
      <c r="S13" s="453">
        <f>IF(雇用表!P15="-　",0,雇用表!P15)</f>
        <v>1.0594832897854015E-2</v>
      </c>
      <c r="T13" s="139"/>
    </row>
    <row r="14" spans="2:20" ht="17.25" customHeight="1" x14ac:dyDescent="0.15">
      <c r="C14" s="428" t="s">
        <v>452</v>
      </c>
      <c r="D14" s="429" t="s">
        <v>623</v>
      </c>
      <c r="E14" s="107">
        <f>生産者価格評価表!$Y15</f>
        <v>358545</v>
      </c>
      <c r="F14" s="107">
        <f>ABS(生産者価格評価表!$AC15)</f>
        <v>152630</v>
      </c>
      <c r="G14" s="338">
        <f t="shared" si="4"/>
        <v>0.4256927303406825</v>
      </c>
      <c r="H14" s="278">
        <f t="shared" si="5"/>
        <v>0.57430726965931744</v>
      </c>
      <c r="I14" s="107">
        <f>生産者価格評価表!$T15</f>
        <v>63192</v>
      </c>
      <c r="J14" s="279">
        <f>生産者価格評価表!$T15/生産者価格評価表!$T$20</f>
        <v>2.809045203792691E-2</v>
      </c>
      <c r="K14" s="280">
        <f>入力!E22</f>
        <v>0</v>
      </c>
      <c r="L14" s="453">
        <v>0</v>
      </c>
      <c r="M14" s="453">
        <v>-0.42498748094627536</v>
      </c>
      <c r="N14" s="107">
        <f t="shared" si="0"/>
        <v>0</v>
      </c>
      <c r="O14" s="107">
        <f>SUM(O6:O13,O15:O18)*-1</f>
        <v>0</v>
      </c>
      <c r="P14" s="107">
        <f t="shared" si="2"/>
        <v>0</v>
      </c>
      <c r="Q14" s="133">
        <f t="shared" si="3"/>
        <v>0</v>
      </c>
      <c r="R14" s="458">
        <f>IF(雇用表!O16="-　",0,雇用表!O16)</f>
        <v>7.3683981195927395E-2</v>
      </c>
      <c r="S14" s="453">
        <f>IF(雇用表!P16="-　",0,雇用表!P16)</f>
        <v>6.9680127426156258E-2</v>
      </c>
      <c r="T14" s="139"/>
    </row>
    <row r="15" spans="2:20" ht="17.25" customHeight="1" x14ac:dyDescent="0.15">
      <c r="C15" s="430" t="s">
        <v>453</v>
      </c>
      <c r="D15" s="431" t="s">
        <v>624</v>
      </c>
      <c r="E15" s="108">
        <f>生産者価格評価表!$Y16</f>
        <v>500763</v>
      </c>
      <c r="F15" s="108">
        <f>ABS(生産者価格評価表!$AC16)</f>
        <v>227776.82071775664</v>
      </c>
      <c r="G15" s="338">
        <f t="shared" si="4"/>
        <v>0.45485952579914379</v>
      </c>
      <c r="H15" s="281">
        <f t="shared" si="5"/>
        <v>0.54514047420085621</v>
      </c>
      <c r="I15" s="108">
        <f>生産者価格評価表!$T16</f>
        <v>157382</v>
      </c>
      <c r="J15" s="282">
        <f>生産者価格評価表!$T16/生産者価格評価表!$T$20</f>
        <v>6.996030387759547E-2</v>
      </c>
      <c r="K15" s="283">
        <f>入力!E23</f>
        <v>0</v>
      </c>
      <c r="L15" s="454">
        <v>3.4860379552901444E-2</v>
      </c>
      <c r="M15" s="454">
        <v>4.8157032464409919E-3</v>
      </c>
      <c r="N15" s="108">
        <f t="shared" si="0"/>
        <v>0</v>
      </c>
      <c r="O15" s="108">
        <f t="shared" si="1"/>
        <v>0</v>
      </c>
      <c r="P15" s="108">
        <f t="shared" si="2"/>
        <v>0</v>
      </c>
      <c r="Q15" s="134">
        <f t="shared" si="3"/>
        <v>0</v>
      </c>
      <c r="R15" s="458">
        <f>IF(雇用表!O17="-　",0,雇用表!O17)</f>
        <v>3.6056464072028276E-2</v>
      </c>
      <c r="S15" s="453">
        <f>IF(雇用表!P17="-　",0,雇用表!P17)</f>
        <v>3.307846498507977E-2</v>
      </c>
      <c r="T15" s="140"/>
    </row>
    <row r="16" spans="2:20" ht="17.25" customHeight="1" x14ac:dyDescent="0.15">
      <c r="C16" s="432" t="s">
        <v>454</v>
      </c>
      <c r="D16" s="433" t="s">
        <v>411</v>
      </c>
      <c r="E16" s="104">
        <f>生産者価格評価表!$Y17</f>
        <v>401679</v>
      </c>
      <c r="F16" s="104">
        <f>ABS(生産者価格評価表!$AC17)</f>
        <v>0</v>
      </c>
      <c r="G16" s="338">
        <f t="shared" si="4"/>
        <v>0</v>
      </c>
      <c r="H16" s="284">
        <f t="shared" si="5"/>
        <v>1</v>
      </c>
      <c r="I16" s="104">
        <f>生産者価格評価表!$T17</f>
        <v>9320</v>
      </c>
      <c r="J16" s="285">
        <f>生産者価格評価表!$T17/生産者価格評価表!$T$20</f>
        <v>4.1429771647277947E-3</v>
      </c>
      <c r="K16" s="286">
        <f>入力!E24</f>
        <v>0</v>
      </c>
      <c r="L16" s="455">
        <v>0</v>
      </c>
      <c r="M16" s="455">
        <v>0</v>
      </c>
      <c r="N16" s="104">
        <f t="shared" si="0"/>
        <v>0</v>
      </c>
      <c r="O16" s="104">
        <f t="shared" si="1"/>
        <v>0</v>
      </c>
      <c r="P16" s="104">
        <f t="shared" si="2"/>
        <v>0</v>
      </c>
      <c r="Q16" s="135">
        <f t="shared" si="3"/>
        <v>0</v>
      </c>
      <c r="R16" s="458">
        <f>IF(雇用表!O18="-　",0,雇用表!O18)</f>
        <v>4.9843282820361531E-2</v>
      </c>
      <c r="S16" s="453">
        <f>IF(雇用表!P18="-　",0,雇用表!P18)</f>
        <v>4.9843282820361531E-2</v>
      </c>
      <c r="T16" s="141"/>
    </row>
    <row r="17" spans="2:20" ht="17.25" customHeight="1" x14ac:dyDescent="0.15">
      <c r="B17" s="23"/>
      <c r="C17" s="428" t="s">
        <v>782</v>
      </c>
      <c r="D17" s="429" t="s">
        <v>786</v>
      </c>
      <c r="E17" s="107">
        <f>生産者価格評価表!$Y18</f>
        <v>2172089</v>
      </c>
      <c r="F17" s="107">
        <f>ABS(生産者価格評価表!$AC18)</f>
        <v>528818.82656556251</v>
      </c>
      <c r="G17" s="338">
        <f t="shared" si="4"/>
        <v>0.24346093855526293</v>
      </c>
      <c r="H17" s="278">
        <f t="shared" si="5"/>
        <v>0.75653906144473704</v>
      </c>
      <c r="I17" s="107">
        <f>生産者価格評価表!$T18</f>
        <v>588533</v>
      </c>
      <c r="J17" s="279">
        <f>生産者価格評価表!$T18/生産者価格評価表!$T$20</f>
        <v>0.26161789481638875</v>
      </c>
      <c r="K17" s="280">
        <f>入力!E25</f>
        <v>0</v>
      </c>
      <c r="L17" s="453">
        <v>3.854687531319336E-6</v>
      </c>
      <c r="M17" s="453">
        <v>4.2401562844512694E-6</v>
      </c>
      <c r="N17" s="107">
        <f t="shared" si="0"/>
        <v>0</v>
      </c>
      <c r="O17" s="107">
        <f t="shared" si="1"/>
        <v>0</v>
      </c>
      <c r="P17" s="107">
        <f t="shared" si="2"/>
        <v>0</v>
      </c>
      <c r="Q17" s="133">
        <f t="shared" si="3"/>
        <v>0</v>
      </c>
      <c r="R17" s="458">
        <f>IF(雇用表!O19="-　",0,雇用表!O19)</f>
        <v>0.11689118144722925</v>
      </c>
      <c r="S17" s="453">
        <f>IF(雇用表!P19="-　",0,雇用表!P19)</f>
        <v>0.10272170174724053</v>
      </c>
      <c r="T17" s="139"/>
    </row>
    <row r="18" spans="2:20" ht="17.25" customHeight="1" thickBot="1" x14ac:dyDescent="0.2">
      <c r="C18" s="428" t="s">
        <v>783</v>
      </c>
      <c r="D18" s="429" t="s">
        <v>462</v>
      </c>
      <c r="E18" s="107">
        <f>生産者価格評価表!$Y19</f>
        <v>42015</v>
      </c>
      <c r="F18" s="107">
        <f>ABS(生産者価格評価表!$AC19)</f>
        <v>307.00218851935642</v>
      </c>
      <c r="G18" s="449">
        <f t="shared" si="4"/>
        <v>7.3069662863109938E-3</v>
      </c>
      <c r="H18" s="278">
        <f t="shared" si="5"/>
        <v>0.992693033713689</v>
      </c>
      <c r="I18" s="107">
        <f>生産者価格評価表!$T19</f>
        <v>0</v>
      </c>
      <c r="J18" s="279">
        <f>生産者価格評価表!$T19/生産者価格評価表!$T$20</f>
        <v>0</v>
      </c>
      <c r="K18" s="280">
        <f>入力!E26</f>
        <v>0</v>
      </c>
      <c r="L18" s="453">
        <v>1.5758226488978715E-2</v>
      </c>
      <c r="M18" s="453">
        <v>3.6042864060296005E-2</v>
      </c>
      <c r="N18" s="107">
        <f t="shared" si="0"/>
        <v>0</v>
      </c>
      <c r="O18" s="107">
        <f t="shared" si="1"/>
        <v>0</v>
      </c>
      <c r="P18" s="107">
        <f t="shared" si="2"/>
        <v>0</v>
      </c>
      <c r="Q18" s="133">
        <f t="shared" si="3"/>
        <v>0</v>
      </c>
      <c r="R18" s="458">
        <f>IF(雇用表!O20="-　",0,雇用表!O20)</f>
        <v>2.4691358024691358E-3</v>
      </c>
      <c r="S18" s="453">
        <f>IF(雇用表!P20="-　",0,雇用表!P20)</f>
        <v>2.445163610212154E-3</v>
      </c>
      <c r="T18" s="139"/>
    </row>
    <row r="19" spans="2:20" ht="17.25" customHeight="1" thickTop="1" x14ac:dyDescent="0.15">
      <c r="C19" s="434" t="s">
        <v>625</v>
      </c>
      <c r="D19" s="435" t="s">
        <v>441</v>
      </c>
      <c r="E19" s="105">
        <f>IF(SUM(E6:E18)=生産者価格評価表!$Y20,SUM(E6:E18),"Error !!")</f>
        <v>8366875</v>
      </c>
      <c r="F19" s="105">
        <f>IF(SUM(F6:F18)=ABS(生産者価格評価表!$AC20),SUM(F6:F18),"Error !!")</f>
        <v>3361387.1008652709</v>
      </c>
      <c r="G19" s="339">
        <f t="shared" si="4"/>
        <v>0.40174941072566173</v>
      </c>
      <c r="H19" s="287">
        <f t="shared" si="5"/>
        <v>0.59825058927433827</v>
      </c>
      <c r="I19" s="105">
        <f>IF(SUM(I6:I18)=生産者価格評価表!$T20,SUM(I6:I18),"Error !!")</f>
        <v>2249590</v>
      </c>
      <c r="J19" s="288">
        <f>生産者価格評価表!$T20/生産者価格評価表!$T$20</f>
        <v>1</v>
      </c>
      <c r="K19" s="289">
        <f>SUM(K6:K18)</f>
        <v>0</v>
      </c>
      <c r="L19" s="456">
        <v>0</v>
      </c>
      <c r="M19" s="456">
        <v>0</v>
      </c>
      <c r="N19" s="105">
        <f>SUM(N6:N18)</f>
        <v>0</v>
      </c>
      <c r="O19" s="105">
        <f>SUM(O6:O18)</f>
        <v>0</v>
      </c>
      <c r="P19" s="105">
        <f>SUM(P6:P18)</f>
        <v>0</v>
      </c>
      <c r="Q19" s="136">
        <f>SUM(Q6:Q18)</f>
        <v>0</v>
      </c>
      <c r="R19" s="459">
        <f>IF(雇用表!O21="-　",0,雇用表!O21)</f>
        <v>7.6244693930870328E-2</v>
      </c>
      <c r="S19" s="460">
        <f>IF(雇用表!P21="-　",0,雇用表!P21)</f>
        <v>6.6621628819937953E-2</v>
      </c>
      <c r="T19" s="142">
        <f>IF(入力!$D$8="万円",1/100,IF(入力!$D$8="億円",100,1))</f>
        <v>1</v>
      </c>
    </row>
    <row r="20" spans="2:20" ht="17.25" customHeight="1" x14ac:dyDescent="0.15">
      <c r="E20" s="3"/>
      <c r="G20" s="341" t="s">
        <v>825</v>
      </c>
    </row>
    <row r="21" spans="2:20" ht="17.25" customHeight="1" x14ac:dyDescent="0.15">
      <c r="D21" s="758" t="s">
        <v>768</v>
      </c>
      <c r="E21" s="756" t="s">
        <v>511</v>
      </c>
      <c r="F21" s="757"/>
    </row>
    <row r="22" spans="2:20" ht="17.25" customHeight="1" x14ac:dyDescent="0.15">
      <c r="D22" s="759"/>
      <c r="E22" s="59" t="s">
        <v>512</v>
      </c>
      <c r="F22" s="34" t="s">
        <v>513</v>
      </c>
      <c r="H22" s="43"/>
      <c r="I22" s="44"/>
      <c r="J22" s="4"/>
    </row>
    <row r="23" spans="2:20" ht="17.25" customHeight="1" x14ac:dyDescent="0.15">
      <c r="D23" s="290" t="s">
        <v>823</v>
      </c>
      <c r="E23" s="57">
        <v>0.58199999999999996</v>
      </c>
      <c r="F23" s="36">
        <v>0.61299999999999999</v>
      </c>
      <c r="H23" s="45"/>
      <c r="I23" s="47"/>
      <c r="J23" s="4"/>
    </row>
    <row r="24" spans="2:20" ht="17.25" customHeight="1" x14ac:dyDescent="0.15">
      <c r="D24" s="290" t="s">
        <v>824</v>
      </c>
      <c r="E24" s="57">
        <v>0.57099999999999995</v>
      </c>
      <c r="F24" s="36">
        <v>0.628</v>
      </c>
      <c r="H24" s="45"/>
      <c r="I24" s="47"/>
      <c r="J24" s="4"/>
    </row>
    <row r="25" spans="2:20" ht="17.25" customHeight="1" x14ac:dyDescent="0.15">
      <c r="D25" s="290" t="s">
        <v>1146</v>
      </c>
      <c r="E25" s="57">
        <v>0.56999999999999995</v>
      </c>
      <c r="F25" s="36">
        <v>0.64</v>
      </c>
      <c r="H25" s="45"/>
      <c r="I25" s="47"/>
      <c r="J25" s="4"/>
    </row>
    <row r="26" spans="2:20" ht="17.25" customHeight="1" x14ac:dyDescent="0.15">
      <c r="D26" s="290" t="s">
        <v>1170</v>
      </c>
      <c r="E26" s="57">
        <v>0.629</v>
      </c>
      <c r="F26" s="36">
        <v>0.64400000000000002</v>
      </c>
      <c r="H26" s="45"/>
      <c r="I26" s="47"/>
      <c r="J26" s="4"/>
    </row>
    <row r="27" spans="2:20" ht="17.25" customHeight="1" x14ac:dyDescent="0.15">
      <c r="D27" s="290" t="s">
        <v>1171</v>
      </c>
      <c r="E27" s="57">
        <v>0.57699999999999996</v>
      </c>
      <c r="F27" s="36">
        <v>0.622</v>
      </c>
      <c r="H27" s="45"/>
      <c r="I27" s="47"/>
      <c r="J27" s="4"/>
    </row>
    <row r="28" spans="2:20" ht="17.25" customHeight="1" x14ac:dyDescent="0.15">
      <c r="D28" s="532" t="s">
        <v>1172</v>
      </c>
      <c r="E28" s="58" t="s">
        <v>1173</v>
      </c>
      <c r="F28" s="37"/>
      <c r="H28" s="45"/>
      <c r="I28" s="47"/>
      <c r="J28" s="4"/>
      <c r="K28" s="448"/>
      <c r="L28" s="448"/>
      <c r="M28" s="448"/>
      <c r="N28" s="448"/>
      <c r="O28" s="448"/>
      <c r="P28" s="448"/>
      <c r="Q28" s="448"/>
    </row>
    <row r="29" spans="2:20" ht="17.25" customHeight="1" x14ac:dyDescent="0.15">
      <c r="H29" s="45"/>
      <c r="I29" s="47"/>
      <c r="J29" s="4"/>
    </row>
    <row r="30" spans="2:20" ht="17.25" customHeight="1" x14ac:dyDescent="0.15">
      <c r="D30" s="35" t="s">
        <v>561</v>
      </c>
      <c r="H30" s="44"/>
      <c r="I30" s="44"/>
      <c r="J30" s="4"/>
    </row>
    <row r="31" spans="2:20" ht="17.25" customHeight="1" x14ac:dyDescent="0.15">
      <c r="H31" s="46"/>
      <c r="I31" s="4"/>
      <c r="J31" s="4"/>
    </row>
    <row r="32" spans="2:20" ht="17.25" customHeight="1" x14ac:dyDescent="0.15">
      <c r="H32" s="45"/>
      <c r="I32" s="47"/>
      <c r="J32" s="4"/>
    </row>
    <row r="33" spans="8:10" ht="17.25" customHeight="1" x14ac:dyDescent="0.15">
      <c r="H33" s="45"/>
      <c r="I33" s="47"/>
      <c r="J33" s="4"/>
    </row>
    <row r="34" spans="8:10" ht="17.25" customHeight="1" x14ac:dyDescent="0.15">
      <c r="H34" s="45"/>
      <c r="I34" s="47"/>
      <c r="J34" s="4"/>
    </row>
    <row r="35" spans="8:10" ht="17.25" customHeight="1" x14ac:dyDescent="0.15">
      <c r="H35" s="45"/>
      <c r="I35" s="47"/>
      <c r="J35" s="4"/>
    </row>
    <row r="36" spans="8:10" ht="17.25" customHeight="1" x14ac:dyDescent="0.15">
      <c r="H36" s="45"/>
      <c r="I36" s="47"/>
      <c r="J36" s="4"/>
    </row>
    <row r="37" spans="8:10" ht="17.25" customHeight="1" x14ac:dyDescent="0.15">
      <c r="H37" s="45"/>
      <c r="I37" s="47"/>
      <c r="J37" s="4"/>
    </row>
    <row r="38" spans="8:10" ht="17.25" customHeight="1" x14ac:dyDescent="0.15">
      <c r="H38" s="45"/>
      <c r="I38" s="47"/>
      <c r="J38" s="4"/>
    </row>
    <row r="39" spans="8:10" ht="17.25" customHeight="1" x14ac:dyDescent="0.15">
      <c r="H39" s="45"/>
      <c r="I39" s="47"/>
      <c r="J39" s="4"/>
    </row>
    <row r="40" spans="8:10" ht="17.25" customHeight="1" x14ac:dyDescent="0.15">
      <c r="H40" s="45"/>
      <c r="I40" s="47"/>
      <c r="J40" s="4"/>
    </row>
    <row r="41" spans="8:10" ht="17.25" customHeight="1" x14ac:dyDescent="0.15">
      <c r="H41" s="45"/>
      <c r="I41" s="47"/>
      <c r="J41" s="4"/>
    </row>
    <row r="42" spans="8:10" ht="17.25" customHeight="1" x14ac:dyDescent="0.15">
      <c r="H42" s="45"/>
      <c r="I42" s="47"/>
      <c r="J42" s="4"/>
    </row>
    <row r="43" spans="8:10" ht="17.25" customHeight="1" x14ac:dyDescent="0.15">
      <c r="H43" s="48"/>
      <c r="I43" s="44"/>
      <c r="J43" s="4"/>
    </row>
  </sheetData>
  <mergeCells count="3">
    <mergeCell ref="E21:F21"/>
    <mergeCell ref="D21:D22"/>
    <mergeCell ref="C4:D5"/>
  </mergeCells>
  <phoneticPr fontId="3"/>
  <pageMargins left="0.59055118110236227" right="0.59055118110236227" top="0.78740157480314965" bottom="0.59055118110236227" header="0.51181102362204722" footer="0.51181102362204722"/>
  <pageSetup paperSize="9" scale="5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EEECE-6760-47F4-B3E0-5CA81B684124}">
  <sheetPr codeName="Sheet10"/>
  <dimension ref="B1:R28"/>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21" customWidth="1"/>
    <col min="3" max="3" width="3" style="21" bestFit="1" customWidth="1"/>
    <col min="4" max="4" width="24.375" style="21" bestFit="1" customWidth="1"/>
    <col min="5" max="17" width="10.625" style="21" customWidth="1"/>
    <col min="18" max="16384" width="9" style="21"/>
  </cols>
  <sheetData>
    <row r="1" spans="2:18" ht="12" customHeight="1" x14ac:dyDescent="0.15">
      <c r="F1" s="294"/>
      <c r="G1" s="294"/>
      <c r="H1" s="294"/>
      <c r="I1" s="294"/>
      <c r="J1" s="294"/>
      <c r="K1" s="294"/>
      <c r="L1" s="294"/>
      <c r="Q1" s="294"/>
    </row>
    <row r="2" spans="2:18" ht="17.25" x14ac:dyDescent="0.15">
      <c r="B2" s="295" t="s">
        <v>800</v>
      </c>
    </row>
    <row r="3" spans="2:18" ht="13.5" customHeight="1" x14ac:dyDescent="0.15">
      <c r="Q3" s="89"/>
      <c r="R3" s="89" t="str">
        <f>"（単位："&amp;入力!$D$8&amp;"）"</f>
        <v>（単位：百万円）</v>
      </c>
    </row>
    <row r="4" spans="2:18" ht="6" customHeight="1" x14ac:dyDescent="0.15">
      <c r="E4" s="296"/>
      <c r="F4" s="296"/>
      <c r="G4" s="296"/>
      <c r="H4" s="296"/>
      <c r="I4" s="296"/>
      <c r="J4" s="296"/>
      <c r="K4" s="296"/>
      <c r="L4" s="296"/>
      <c r="M4" s="296"/>
      <c r="N4" s="296"/>
      <c r="O4" s="296"/>
      <c r="P4" s="296"/>
      <c r="Q4" s="296"/>
    </row>
    <row r="5" spans="2:18" x14ac:dyDescent="0.15">
      <c r="C5" s="760" t="s">
        <v>799</v>
      </c>
      <c r="D5" s="761"/>
      <c r="E5" s="400" t="s">
        <v>446</v>
      </c>
      <c r="F5" s="401" t="s">
        <v>447</v>
      </c>
      <c r="G5" s="401" t="s">
        <v>448</v>
      </c>
      <c r="H5" s="401" t="s">
        <v>449</v>
      </c>
      <c r="I5" s="401" t="s">
        <v>450</v>
      </c>
      <c r="J5" s="401" t="s">
        <v>451</v>
      </c>
      <c r="K5" s="401" t="s">
        <v>780</v>
      </c>
      <c r="L5" s="401" t="s">
        <v>781</v>
      </c>
      <c r="M5" s="401" t="s">
        <v>452</v>
      </c>
      <c r="N5" s="401" t="s">
        <v>453</v>
      </c>
      <c r="O5" s="401" t="s">
        <v>454</v>
      </c>
      <c r="P5" s="401" t="s">
        <v>782</v>
      </c>
      <c r="Q5" s="402" t="s">
        <v>783</v>
      </c>
      <c r="R5" s="297"/>
    </row>
    <row r="6" spans="2:18" x14ac:dyDescent="0.15">
      <c r="C6" s="755"/>
      <c r="D6" s="762"/>
      <c r="E6" s="403" t="s">
        <v>1147</v>
      </c>
      <c r="F6" s="404" t="s">
        <v>455</v>
      </c>
      <c r="G6" s="404" t="s">
        <v>784</v>
      </c>
      <c r="H6" s="404" t="s">
        <v>348</v>
      </c>
      <c r="I6" s="404" t="s">
        <v>785</v>
      </c>
      <c r="J6" s="404" t="s">
        <v>371</v>
      </c>
      <c r="K6" s="404" t="s">
        <v>375</v>
      </c>
      <c r="L6" s="404" t="s">
        <v>382</v>
      </c>
      <c r="M6" s="404" t="s">
        <v>623</v>
      </c>
      <c r="N6" s="404" t="s">
        <v>624</v>
      </c>
      <c r="O6" s="404" t="s">
        <v>411</v>
      </c>
      <c r="P6" s="404" t="s">
        <v>786</v>
      </c>
      <c r="Q6" s="405" t="s">
        <v>462</v>
      </c>
      <c r="R6" s="322" t="s">
        <v>553</v>
      </c>
    </row>
    <row r="7" spans="2:18" ht="13.5" customHeight="1" x14ac:dyDescent="0.15">
      <c r="C7" s="392" t="s">
        <v>446</v>
      </c>
      <c r="D7" s="393" t="s">
        <v>1147</v>
      </c>
      <c r="E7" s="298">
        <f>'結果（詳細）'!F$10*投入係数表_A!E7</f>
        <v>0</v>
      </c>
      <c r="F7" s="299">
        <f>'結果（詳細）'!F$11*投入係数表_A!F7</f>
        <v>0</v>
      </c>
      <c r="G7" s="299">
        <f>'結果（詳細）'!F$12*投入係数表_A!G7</f>
        <v>0</v>
      </c>
      <c r="H7" s="299">
        <f>'結果（詳細）'!F$13*投入係数表_A!H7</f>
        <v>0</v>
      </c>
      <c r="I7" s="299">
        <f>'結果（詳細）'!F$14*投入係数表_A!I7</f>
        <v>0</v>
      </c>
      <c r="J7" s="299">
        <f>'結果（詳細）'!F$15*投入係数表_A!J7</f>
        <v>0</v>
      </c>
      <c r="K7" s="299">
        <f>'結果（詳細）'!F$16*投入係数表_A!K7</f>
        <v>0</v>
      </c>
      <c r="L7" s="299">
        <f>'結果（詳細）'!F$17*投入係数表_A!L7</f>
        <v>0</v>
      </c>
      <c r="M7" s="299">
        <f>'結果（詳細）'!F$18*投入係数表_A!M7</f>
        <v>0</v>
      </c>
      <c r="N7" s="299">
        <f>'結果（詳細）'!F$19*投入係数表_A!N7</f>
        <v>0</v>
      </c>
      <c r="O7" s="299">
        <f>'結果（詳細）'!F$20*投入係数表_A!O7</f>
        <v>0</v>
      </c>
      <c r="P7" s="299">
        <f>'結果（詳細）'!F$21*投入係数表_A!P7</f>
        <v>0</v>
      </c>
      <c r="Q7" s="420">
        <f>'結果（詳細）'!F$22*投入係数表_A!Q7</f>
        <v>0</v>
      </c>
      <c r="R7" s="300">
        <f t="shared" ref="R7:R28" si="0">SUM(E7:Q7)</f>
        <v>0</v>
      </c>
    </row>
    <row r="8" spans="2:18" ht="13.5" customHeight="1" x14ac:dyDescent="0.15">
      <c r="C8" s="394" t="s">
        <v>447</v>
      </c>
      <c r="D8" s="395" t="s">
        <v>455</v>
      </c>
      <c r="E8" s="301">
        <f>'結果（詳細）'!F$10*投入係数表_A!E8</f>
        <v>0</v>
      </c>
      <c r="F8" s="302">
        <f>'結果（詳細）'!F$11*投入係数表_A!F8</f>
        <v>0</v>
      </c>
      <c r="G8" s="302">
        <f>'結果（詳細）'!F$12*投入係数表_A!G8</f>
        <v>0</v>
      </c>
      <c r="H8" s="302">
        <f>'結果（詳細）'!F$13*投入係数表_A!H8</f>
        <v>0</v>
      </c>
      <c r="I8" s="302">
        <f>'結果（詳細）'!F$14*投入係数表_A!I8</f>
        <v>0</v>
      </c>
      <c r="J8" s="302">
        <f>'結果（詳細）'!F$15*投入係数表_A!J8</f>
        <v>0</v>
      </c>
      <c r="K8" s="302">
        <f>'結果（詳細）'!F$16*投入係数表_A!K8</f>
        <v>0</v>
      </c>
      <c r="L8" s="302">
        <f>'結果（詳細）'!F$17*投入係数表_A!L8</f>
        <v>0</v>
      </c>
      <c r="M8" s="302">
        <f>'結果（詳細）'!F$18*投入係数表_A!M8</f>
        <v>0</v>
      </c>
      <c r="N8" s="302">
        <f>'結果（詳細）'!F$19*投入係数表_A!N8</f>
        <v>0</v>
      </c>
      <c r="O8" s="302">
        <f>'結果（詳細）'!F$20*投入係数表_A!O8</f>
        <v>0</v>
      </c>
      <c r="P8" s="302">
        <f>'結果（詳細）'!F$21*投入係数表_A!P8</f>
        <v>0</v>
      </c>
      <c r="Q8" s="421">
        <f>'結果（詳細）'!F$22*投入係数表_A!Q8</f>
        <v>0</v>
      </c>
      <c r="R8" s="303">
        <f t="shared" si="0"/>
        <v>0</v>
      </c>
    </row>
    <row r="9" spans="2:18" ht="13.5" customHeight="1" x14ac:dyDescent="0.15">
      <c r="C9" s="394" t="s">
        <v>448</v>
      </c>
      <c r="D9" s="395" t="s">
        <v>784</v>
      </c>
      <c r="E9" s="301">
        <f>'結果（詳細）'!F$10*投入係数表_A!E9</f>
        <v>0</v>
      </c>
      <c r="F9" s="302">
        <f>'結果（詳細）'!F$11*投入係数表_A!F9</f>
        <v>0</v>
      </c>
      <c r="G9" s="302">
        <f>'結果（詳細）'!F$12*投入係数表_A!G9</f>
        <v>0</v>
      </c>
      <c r="H9" s="302">
        <f>'結果（詳細）'!F$13*投入係数表_A!H9</f>
        <v>0</v>
      </c>
      <c r="I9" s="302">
        <f>'結果（詳細）'!F$14*投入係数表_A!I9</f>
        <v>0</v>
      </c>
      <c r="J9" s="302">
        <f>'結果（詳細）'!F$15*投入係数表_A!J9</f>
        <v>0</v>
      </c>
      <c r="K9" s="302">
        <f>'結果（詳細）'!F$16*投入係数表_A!K9</f>
        <v>0</v>
      </c>
      <c r="L9" s="302">
        <f>'結果（詳細）'!F$17*投入係数表_A!L9</f>
        <v>0</v>
      </c>
      <c r="M9" s="302">
        <f>'結果（詳細）'!F$18*投入係数表_A!M9</f>
        <v>0</v>
      </c>
      <c r="N9" s="302">
        <f>'結果（詳細）'!F$19*投入係数表_A!N9</f>
        <v>0</v>
      </c>
      <c r="O9" s="302">
        <f>'結果（詳細）'!F$20*投入係数表_A!O9</f>
        <v>0</v>
      </c>
      <c r="P9" s="302">
        <f>'結果（詳細）'!F$21*投入係数表_A!P9</f>
        <v>0</v>
      </c>
      <c r="Q9" s="421">
        <f>'結果（詳細）'!F$22*投入係数表_A!Q9</f>
        <v>0</v>
      </c>
      <c r="R9" s="303">
        <f t="shared" si="0"/>
        <v>0</v>
      </c>
    </row>
    <row r="10" spans="2:18" ht="13.5" customHeight="1" x14ac:dyDescent="0.15">
      <c r="C10" s="394" t="s">
        <v>449</v>
      </c>
      <c r="D10" s="395" t="s">
        <v>348</v>
      </c>
      <c r="E10" s="301">
        <f>'結果（詳細）'!F$10*投入係数表_A!E10</f>
        <v>0</v>
      </c>
      <c r="F10" s="302">
        <f>'結果（詳細）'!F$11*投入係数表_A!F10</f>
        <v>0</v>
      </c>
      <c r="G10" s="302">
        <f>'結果（詳細）'!F$12*投入係数表_A!G10</f>
        <v>0</v>
      </c>
      <c r="H10" s="302">
        <f>'結果（詳細）'!F$13*投入係数表_A!H10</f>
        <v>0</v>
      </c>
      <c r="I10" s="302">
        <f>'結果（詳細）'!F$14*投入係数表_A!I10</f>
        <v>0</v>
      </c>
      <c r="J10" s="302">
        <f>'結果（詳細）'!F$15*投入係数表_A!J10</f>
        <v>0</v>
      </c>
      <c r="K10" s="302">
        <f>'結果（詳細）'!F$16*投入係数表_A!K10</f>
        <v>0</v>
      </c>
      <c r="L10" s="302">
        <f>'結果（詳細）'!F$17*投入係数表_A!L10</f>
        <v>0</v>
      </c>
      <c r="M10" s="302">
        <f>'結果（詳細）'!F$18*投入係数表_A!M10</f>
        <v>0</v>
      </c>
      <c r="N10" s="302">
        <f>'結果（詳細）'!F$19*投入係数表_A!N10</f>
        <v>0</v>
      </c>
      <c r="O10" s="302">
        <f>'結果（詳細）'!F$20*投入係数表_A!O10</f>
        <v>0</v>
      </c>
      <c r="P10" s="302">
        <f>'結果（詳細）'!F$21*投入係数表_A!P10</f>
        <v>0</v>
      </c>
      <c r="Q10" s="421">
        <f>'結果（詳細）'!F$22*投入係数表_A!Q10</f>
        <v>0</v>
      </c>
      <c r="R10" s="303">
        <f t="shared" si="0"/>
        <v>0</v>
      </c>
    </row>
    <row r="11" spans="2:18" ht="13.5" customHeight="1" x14ac:dyDescent="0.15">
      <c r="C11" s="394" t="s">
        <v>450</v>
      </c>
      <c r="D11" s="395" t="s">
        <v>785</v>
      </c>
      <c r="E11" s="301">
        <f>'結果（詳細）'!F$10*投入係数表_A!E11</f>
        <v>0</v>
      </c>
      <c r="F11" s="302">
        <f>'結果（詳細）'!F$11*投入係数表_A!F11</f>
        <v>0</v>
      </c>
      <c r="G11" s="302">
        <f>'結果（詳細）'!F$12*投入係数表_A!G11</f>
        <v>0</v>
      </c>
      <c r="H11" s="302">
        <f>'結果（詳細）'!F$13*投入係数表_A!H11</f>
        <v>0</v>
      </c>
      <c r="I11" s="302">
        <f>'結果（詳細）'!F$14*投入係数表_A!I11</f>
        <v>0</v>
      </c>
      <c r="J11" s="302">
        <f>'結果（詳細）'!F$15*投入係数表_A!J11</f>
        <v>0</v>
      </c>
      <c r="K11" s="302">
        <f>'結果（詳細）'!F$16*投入係数表_A!K11</f>
        <v>0</v>
      </c>
      <c r="L11" s="302">
        <f>'結果（詳細）'!F$17*投入係数表_A!L11</f>
        <v>0</v>
      </c>
      <c r="M11" s="302">
        <f>'結果（詳細）'!F$18*投入係数表_A!M11</f>
        <v>0</v>
      </c>
      <c r="N11" s="302">
        <f>'結果（詳細）'!F$19*投入係数表_A!N11</f>
        <v>0</v>
      </c>
      <c r="O11" s="302">
        <f>'結果（詳細）'!F$20*投入係数表_A!O11</f>
        <v>0</v>
      </c>
      <c r="P11" s="302">
        <f>'結果（詳細）'!F$21*投入係数表_A!P11</f>
        <v>0</v>
      </c>
      <c r="Q11" s="421">
        <f>'結果（詳細）'!F$22*投入係数表_A!Q11</f>
        <v>0</v>
      </c>
      <c r="R11" s="303">
        <f t="shared" si="0"/>
        <v>0</v>
      </c>
    </row>
    <row r="12" spans="2:18" ht="13.5" customHeight="1" x14ac:dyDescent="0.15">
      <c r="C12" s="394" t="s">
        <v>451</v>
      </c>
      <c r="D12" s="395" t="s">
        <v>371</v>
      </c>
      <c r="E12" s="301">
        <f>'結果（詳細）'!F$10*投入係数表_A!E12</f>
        <v>0</v>
      </c>
      <c r="F12" s="302">
        <f>'結果（詳細）'!F$11*投入係数表_A!F12</f>
        <v>0</v>
      </c>
      <c r="G12" s="302">
        <f>'結果（詳細）'!F$12*投入係数表_A!G12</f>
        <v>0</v>
      </c>
      <c r="H12" s="302">
        <f>'結果（詳細）'!F$13*投入係数表_A!H12</f>
        <v>0</v>
      </c>
      <c r="I12" s="302">
        <f>'結果（詳細）'!F$14*投入係数表_A!I12</f>
        <v>0</v>
      </c>
      <c r="J12" s="302">
        <f>'結果（詳細）'!F$15*投入係数表_A!J12</f>
        <v>0</v>
      </c>
      <c r="K12" s="302">
        <f>'結果（詳細）'!F$16*投入係数表_A!K12</f>
        <v>0</v>
      </c>
      <c r="L12" s="302">
        <f>'結果（詳細）'!F$17*投入係数表_A!L12</f>
        <v>0</v>
      </c>
      <c r="M12" s="302">
        <f>'結果（詳細）'!F$18*投入係数表_A!M12</f>
        <v>0</v>
      </c>
      <c r="N12" s="302">
        <f>'結果（詳細）'!F$19*投入係数表_A!N12</f>
        <v>0</v>
      </c>
      <c r="O12" s="302">
        <f>'結果（詳細）'!F$20*投入係数表_A!O12</f>
        <v>0</v>
      </c>
      <c r="P12" s="302">
        <f>'結果（詳細）'!F$21*投入係数表_A!P12</f>
        <v>0</v>
      </c>
      <c r="Q12" s="421">
        <f>'結果（詳細）'!F$22*投入係数表_A!Q12</f>
        <v>0</v>
      </c>
      <c r="R12" s="303">
        <f t="shared" si="0"/>
        <v>0</v>
      </c>
    </row>
    <row r="13" spans="2:18" ht="13.5" customHeight="1" x14ac:dyDescent="0.15">
      <c r="C13" s="394" t="s">
        <v>780</v>
      </c>
      <c r="D13" s="395" t="s">
        <v>375</v>
      </c>
      <c r="E13" s="301">
        <f>'結果（詳細）'!F$10*投入係数表_A!E13</f>
        <v>0</v>
      </c>
      <c r="F13" s="302">
        <f>'結果（詳細）'!F$11*投入係数表_A!F13</f>
        <v>0</v>
      </c>
      <c r="G13" s="302">
        <f>'結果（詳細）'!F$12*投入係数表_A!G13</f>
        <v>0</v>
      </c>
      <c r="H13" s="302">
        <f>'結果（詳細）'!F$13*投入係数表_A!H13</f>
        <v>0</v>
      </c>
      <c r="I13" s="302">
        <f>'結果（詳細）'!F$14*投入係数表_A!I13</f>
        <v>0</v>
      </c>
      <c r="J13" s="302">
        <f>'結果（詳細）'!F$15*投入係数表_A!J13</f>
        <v>0</v>
      </c>
      <c r="K13" s="302">
        <f>'結果（詳細）'!F$16*投入係数表_A!K13</f>
        <v>0</v>
      </c>
      <c r="L13" s="302">
        <f>'結果（詳細）'!F$17*投入係数表_A!L13</f>
        <v>0</v>
      </c>
      <c r="M13" s="302">
        <f>'結果（詳細）'!F$18*投入係数表_A!M13</f>
        <v>0</v>
      </c>
      <c r="N13" s="302">
        <f>'結果（詳細）'!F$19*投入係数表_A!N13</f>
        <v>0</v>
      </c>
      <c r="O13" s="302">
        <f>'結果（詳細）'!F$20*投入係数表_A!O13</f>
        <v>0</v>
      </c>
      <c r="P13" s="302">
        <f>'結果（詳細）'!F$21*投入係数表_A!P13</f>
        <v>0</v>
      </c>
      <c r="Q13" s="421">
        <f>'結果（詳細）'!F$22*投入係数表_A!Q13</f>
        <v>0</v>
      </c>
      <c r="R13" s="303">
        <f t="shared" si="0"/>
        <v>0</v>
      </c>
    </row>
    <row r="14" spans="2:18" ht="13.5" customHeight="1" x14ac:dyDescent="0.15">
      <c r="C14" s="394" t="s">
        <v>781</v>
      </c>
      <c r="D14" s="395" t="s">
        <v>382</v>
      </c>
      <c r="E14" s="301">
        <f>'結果（詳細）'!F$10*投入係数表_A!E14</f>
        <v>0</v>
      </c>
      <c r="F14" s="302">
        <f>'結果（詳細）'!F$11*投入係数表_A!F14</f>
        <v>0</v>
      </c>
      <c r="G14" s="302">
        <f>'結果（詳細）'!F$12*投入係数表_A!G14</f>
        <v>0</v>
      </c>
      <c r="H14" s="302">
        <f>'結果（詳細）'!F$13*投入係数表_A!H14</f>
        <v>0</v>
      </c>
      <c r="I14" s="302">
        <f>'結果（詳細）'!F$14*投入係数表_A!I14</f>
        <v>0</v>
      </c>
      <c r="J14" s="302">
        <f>'結果（詳細）'!F$15*投入係数表_A!J14</f>
        <v>0</v>
      </c>
      <c r="K14" s="302">
        <f>'結果（詳細）'!F$16*投入係数表_A!K14</f>
        <v>0</v>
      </c>
      <c r="L14" s="302">
        <f>'結果（詳細）'!F$17*投入係数表_A!L14</f>
        <v>0</v>
      </c>
      <c r="M14" s="302">
        <f>'結果（詳細）'!F$18*投入係数表_A!M14</f>
        <v>0</v>
      </c>
      <c r="N14" s="302">
        <f>'結果（詳細）'!F$19*投入係数表_A!N14</f>
        <v>0</v>
      </c>
      <c r="O14" s="302">
        <f>'結果（詳細）'!F$20*投入係数表_A!O14</f>
        <v>0</v>
      </c>
      <c r="P14" s="302">
        <f>'結果（詳細）'!F$21*投入係数表_A!P14</f>
        <v>0</v>
      </c>
      <c r="Q14" s="421">
        <f>'結果（詳細）'!F$22*投入係数表_A!Q14</f>
        <v>0</v>
      </c>
      <c r="R14" s="303">
        <f t="shared" si="0"/>
        <v>0</v>
      </c>
    </row>
    <row r="15" spans="2:18" ht="13.5" customHeight="1" x14ac:dyDescent="0.15">
      <c r="C15" s="394" t="s">
        <v>452</v>
      </c>
      <c r="D15" s="395" t="s">
        <v>623</v>
      </c>
      <c r="E15" s="301">
        <f>'結果（詳細）'!F$10*投入係数表_A!E15</f>
        <v>0</v>
      </c>
      <c r="F15" s="302">
        <f>'結果（詳細）'!F$11*投入係数表_A!F15</f>
        <v>0</v>
      </c>
      <c r="G15" s="302">
        <f>'結果（詳細）'!F$12*投入係数表_A!G15</f>
        <v>0</v>
      </c>
      <c r="H15" s="302">
        <f>'結果（詳細）'!F$13*投入係数表_A!H15</f>
        <v>0</v>
      </c>
      <c r="I15" s="302">
        <f>'結果（詳細）'!F$14*投入係数表_A!I15</f>
        <v>0</v>
      </c>
      <c r="J15" s="302">
        <f>'結果（詳細）'!F$15*投入係数表_A!J15</f>
        <v>0</v>
      </c>
      <c r="K15" s="302">
        <f>'結果（詳細）'!F$16*投入係数表_A!K15</f>
        <v>0</v>
      </c>
      <c r="L15" s="302">
        <f>'結果（詳細）'!F$17*投入係数表_A!L15</f>
        <v>0</v>
      </c>
      <c r="M15" s="302">
        <f>'結果（詳細）'!F$18*投入係数表_A!M15</f>
        <v>0</v>
      </c>
      <c r="N15" s="302">
        <f>'結果（詳細）'!F$19*投入係数表_A!N15</f>
        <v>0</v>
      </c>
      <c r="O15" s="302">
        <f>'結果（詳細）'!F$20*投入係数表_A!O15</f>
        <v>0</v>
      </c>
      <c r="P15" s="302">
        <f>'結果（詳細）'!F$21*投入係数表_A!P15</f>
        <v>0</v>
      </c>
      <c r="Q15" s="421">
        <f>'結果（詳細）'!F$22*投入係数表_A!Q15</f>
        <v>0</v>
      </c>
      <c r="R15" s="303">
        <f t="shared" si="0"/>
        <v>0</v>
      </c>
    </row>
    <row r="16" spans="2:18" ht="13.5" customHeight="1" x14ac:dyDescent="0.15">
      <c r="C16" s="394" t="s">
        <v>453</v>
      </c>
      <c r="D16" s="395" t="s">
        <v>624</v>
      </c>
      <c r="E16" s="301">
        <f>'結果（詳細）'!F$10*投入係数表_A!E16</f>
        <v>0</v>
      </c>
      <c r="F16" s="302">
        <f>'結果（詳細）'!F$11*投入係数表_A!F16</f>
        <v>0</v>
      </c>
      <c r="G16" s="302">
        <f>'結果（詳細）'!F$12*投入係数表_A!G16</f>
        <v>0</v>
      </c>
      <c r="H16" s="302">
        <f>'結果（詳細）'!F$13*投入係数表_A!H16</f>
        <v>0</v>
      </c>
      <c r="I16" s="302">
        <f>'結果（詳細）'!F$14*投入係数表_A!I16</f>
        <v>0</v>
      </c>
      <c r="J16" s="302">
        <f>'結果（詳細）'!F$15*投入係数表_A!J16</f>
        <v>0</v>
      </c>
      <c r="K16" s="302">
        <f>'結果（詳細）'!F$16*投入係数表_A!K16</f>
        <v>0</v>
      </c>
      <c r="L16" s="302">
        <f>'結果（詳細）'!F$17*投入係数表_A!L16</f>
        <v>0</v>
      </c>
      <c r="M16" s="302">
        <f>'結果（詳細）'!F$18*投入係数表_A!M16</f>
        <v>0</v>
      </c>
      <c r="N16" s="302">
        <f>'結果（詳細）'!F$19*投入係数表_A!N16</f>
        <v>0</v>
      </c>
      <c r="O16" s="302">
        <f>'結果（詳細）'!F$20*投入係数表_A!O16</f>
        <v>0</v>
      </c>
      <c r="P16" s="302">
        <f>'結果（詳細）'!F$21*投入係数表_A!P16</f>
        <v>0</v>
      </c>
      <c r="Q16" s="421">
        <f>'結果（詳細）'!F$22*投入係数表_A!Q16</f>
        <v>0</v>
      </c>
      <c r="R16" s="303">
        <f t="shared" si="0"/>
        <v>0</v>
      </c>
    </row>
    <row r="17" spans="3:18" ht="13.5" customHeight="1" x14ac:dyDescent="0.15">
      <c r="C17" s="396" t="s">
        <v>454</v>
      </c>
      <c r="D17" s="397" t="s">
        <v>411</v>
      </c>
      <c r="E17" s="304">
        <f>'結果（詳細）'!F$10*投入係数表_A!E17</f>
        <v>0</v>
      </c>
      <c r="F17" s="305">
        <f>'結果（詳細）'!F$11*投入係数表_A!F17</f>
        <v>0</v>
      </c>
      <c r="G17" s="305">
        <f>'結果（詳細）'!F$12*投入係数表_A!G17</f>
        <v>0</v>
      </c>
      <c r="H17" s="305">
        <f>'結果（詳細）'!F$13*投入係数表_A!H17</f>
        <v>0</v>
      </c>
      <c r="I17" s="305">
        <f>'結果（詳細）'!F$14*投入係数表_A!I17</f>
        <v>0</v>
      </c>
      <c r="J17" s="305">
        <f>'結果（詳細）'!F$15*投入係数表_A!J17</f>
        <v>0</v>
      </c>
      <c r="K17" s="305">
        <f>'結果（詳細）'!F$16*投入係数表_A!K17</f>
        <v>0</v>
      </c>
      <c r="L17" s="305">
        <f>'結果（詳細）'!F$17*投入係数表_A!L17</f>
        <v>0</v>
      </c>
      <c r="M17" s="305">
        <f>'結果（詳細）'!F$18*投入係数表_A!M17</f>
        <v>0</v>
      </c>
      <c r="N17" s="305">
        <f>'結果（詳細）'!F$19*投入係数表_A!N17</f>
        <v>0</v>
      </c>
      <c r="O17" s="305">
        <f>'結果（詳細）'!F$20*投入係数表_A!O17</f>
        <v>0</v>
      </c>
      <c r="P17" s="305">
        <f>'結果（詳細）'!F$21*投入係数表_A!P17</f>
        <v>0</v>
      </c>
      <c r="Q17" s="422">
        <f>'結果（詳細）'!F$22*投入係数表_A!Q17</f>
        <v>0</v>
      </c>
      <c r="R17" s="306">
        <f t="shared" si="0"/>
        <v>0</v>
      </c>
    </row>
    <row r="18" spans="3:18" ht="13.5" customHeight="1" x14ac:dyDescent="0.15">
      <c r="C18" s="394" t="s">
        <v>782</v>
      </c>
      <c r="D18" s="395" t="s">
        <v>786</v>
      </c>
      <c r="E18" s="301">
        <f>'結果（詳細）'!F$10*投入係数表_A!E18</f>
        <v>0</v>
      </c>
      <c r="F18" s="302">
        <f>'結果（詳細）'!F$11*投入係数表_A!F18</f>
        <v>0</v>
      </c>
      <c r="G18" s="302">
        <f>'結果（詳細）'!F$12*投入係数表_A!G18</f>
        <v>0</v>
      </c>
      <c r="H18" s="302">
        <f>'結果（詳細）'!F$13*投入係数表_A!H18</f>
        <v>0</v>
      </c>
      <c r="I18" s="302">
        <f>'結果（詳細）'!F$14*投入係数表_A!I18</f>
        <v>0</v>
      </c>
      <c r="J18" s="302">
        <f>'結果（詳細）'!F$15*投入係数表_A!J18</f>
        <v>0</v>
      </c>
      <c r="K18" s="302">
        <f>'結果（詳細）'!F$16*投入係数表_A!K18</f>
        <v>0</v>
      </c>
      <c r="L18" s="302">
        <f>'結果（詳細）'!F$17*投入係数表_A!L18</f>
        <v>0</v>
      </c>
      <c r="M18" s="302">
        <f>'結果（詳細）'!F$18*投入係数表_A!M18</f>
        <v>0</v>
      </c>
      <c r="N18" s="302">
        <f>'結果（詳細）'!F$19*投入係数表_A!N18</f>
        <v>0</v>
      </c>
      <c r="O18" s="302">
        <f>'結果（詳細）'!F$20*投入係数表_A!O18</f>
        <v>0</v>
      </c>
      <c r="P18" s="302">
        <f>'結果（詳細）'!F$21*投入係数表_A!P18</f>
        <v>0</v>
      </c>
      <c r="Q18" s="421">
        <f>'結果（詳細）'!F$22*投入係数表_A!Q18</f>
        <v>0</v>
      </c>
      <c r="R18" s="303">
        <f t="shared" si="0"/>
        <v>0</v>
      </c>
    </row>
    <row r="19" spans="3:18" ht="13.5" customHeight="1" x14ac:dyDescent="0.15">
      <c r="C19" s="394" t="s">
        <v>783</v>
      </c>
      <c r="D19" s="395" t="s">
        <v>462</v>
      </c>
      <c r="E19" s="301">
        <f>'結果（詳細）'!F$10*投入係数表_A!E19</f>
        <v>0</v>
      </c>
      <c r="F19" s="302">
        <f>'結果（詳細）'!F$11*投入係数表_A!F19</f>
        <v>0</v>
      </c>
      <c r="G19" s="302">
        <f>'結果（詳細）'!F$12*投入係数表_A!G19</f>
        <v>0</v>
      </c>
      <c r="H19" s="302">
        <f>'結果（詳細）'!F$13*投入係数表_A!H19</f>
        <v>0</v>
      </c>
      <c r="I19" s="302">
        <f>'結果（詳細）'!F$14*投入係数表_A!I19</f>
        <v>0</v>
      </c>
      <c r="J19" s="302">
        <f>'結果（詳細）'!F$15*投入係数表_A!J19</f>
        <v>0</v>
      </c>
      <c r="K19" s="302">
        <f>'結果（詳細）'!F$16*投入係数表_A!K19</f>
        <v>0</v>
      </c>
      <c r="L19" s="302">
        <f>'結果（詳細）'!F$17*投入係数表_A!L19</f>
        <v>0</v>
      </c>
      <c r="M19" s="302">
        <f>'結果（詳細）'!F$18*投入係数表_A!M19</f>
        <v>0</v>
      </c>
      <c r="N19" s="302">
        <f>'結果（詳細）'!F$19*投入係数表_A!N19</f>
        <v>0</v>
      </c>
      <c r="O19" s="302">
        <f>'結果（詳細）'!F$20*投入係数表_A!O19</f>
        <v>0</v>
      </c>
      <c r="P19" s="302">
        <f>'結果（詳細）'!F$21*投入係数表_A!P19</f>
        <v>0</v>
      </c>
      <c r="Q19" s="421">
        <f>'結果（詳細）'!F$22*投入係数表_A!Q19</f>
        <v>0</v>
      </c>
      <c r="R19" s="303">
        <f t="shared" si="0"/>
        <v>0</v>
      </c>
    </row>
    <row r="20" spans="3:18" ht="13.5" customHeight="1" x14ac:dyDescent="0.15">
      <c r="C20" s="442" t="s">
        <v>625</v>
      </c>
      <c r="D20" s="443" t="s">
        <v>441</v>
      </c>
      <c r="E20" s="310">
        <f>'結果（詳細）'!F$10*投入係数表_A!E20</f>
        <v>0</v>
      </c>
      <c r="F20" s="311">
        <f>'結果（詳細）'!F$11*投入係数表_A!F20</f>
        <v>0</v>
      </c>
      <c r="G20" s="311">
        <f>'結果（詳細）'!F$12*投入係数表_A!G20</f>
        <v>0</v>
      </c>
      <c r="H20" s="311">
        <f>'結果（詳細）'!F$13*投入係数表_A!H20</f>
        <v>0</v>
      </c>
      <c r="I20" s="311">
        <f>'結果（詳細）'!F$14*投入係数表_A!I20</f>
        <v>0</v>
      </c>
      <c r="J20" s="311">
        <f>'結果（詳細）'!F$15*投入係数表_A!J20</f>
        <v>0</v>
      </c>
      <c r="K20" s="311">
        <f>'結果（詳細）'!F$16*投入係数表_A!K20</f>
        <v>0</v>
      </c>
      <c r="L20" s="311">
        <f>'結果（詳細）'!F$17*投入係数表_A!L20</f>
        <v>0</v>
      </c>
      <c r="M20" s="311">
        <f>'結果（詳細）'!F$18*投入係数表_A!M20</f>
        <v>0</v>
      </c>
      <c r="N20" s="311">
        <f>'結果（詳細）'!F$19*投入係数表_A!N20</f>
        <v>0</v>
      </c>
      <c r="O20" s="311">
        <f>'結果（詳細）'!F$20*投入係数表_A!O20</f>
        <v>0</v>
      </c>
      <c r="P20" s="311">
        <f>'結果（詳細）'!F$21*投入係数表_A!P20</f>
        <v>0</v>
      </c>
      <c r="Q20" s="423">
        <f>'結果（詳細）'!F$22*投入係数表_A!Q20</f>
        <v>0</v>
      </c>
      <c r="R20" s="312">
        <f t="shared" si="0"/>
        <v>0</v>
      </c>
    </row>
    <row r="21" spans="3:18" ht="13.5" customHeight="1" x14ac:dyDescent="0.15">
      <c r="C21" s="396" t="s">
        <v>626</v>
      </c>
      <c r="D21" s="397" t="s">
        <v>495</v>
      </c>
      <c r="E21" s="301">
        <f>'結果（詳細）'!F$10*投入係数表_A!E21</f>
        <v>0</v>
      </c>
      <c r="F21" s="305">
        <f>'結果（詳細）'!F$11*投入係数表_A!F21</f>
        <v>0</v>
      </c>
      <c r="G21" s="305">
        <f>'結果（詳細）'!F$12*投入係数表_A!G21</f>
        <v>0</v>
      </c>
      <c r="H21" s="305">
        <f>'結果（詳細）'!F$13*投入係数表_A!H21</f>
        <v>0</v>
      </c>
      <c r="I21" s="305">
        <f>'結果（詳細）'!F$14*投入係数表_A!I21</f>
        <v>0</v>
      </c>
      <c r="J21" s="305">
        <f>'結果（詳細）'!F$15*投入係数表_A!J21</f>
        <v>0</v>
      </c>
      <c r="K21" s="305">
        <f>'結果（詳細）'!F$16*投入係数表_A!K21</f>
        <v>0</v>
      </c>
      <c r="L21" s="305">
        <f>'結果（詳細）'!F$17*投入係数表_A!L21</f>
        <v>0</v>
      </c>
      <c r="M21" s="305">
        <f>'結果（詳細）'!F$18*投入係数表_A!M21</f>
        <v>0</v>
      </c>
      <c r="N21" s="305">
        <f>'結果（詳細）'!F$19*投入係数表_A!N21</f>
        <v>0</v>
      </c>
      <c r="O21" s="305">
        <f>'結果（詳細）'!F$20*投入係数表_A!O21</f>
        <v>0</v>
      </c>
      <c r="P21" s="305">
        <f>'結果（詳細）'!F$21*投入係数表_A!P21</f>
        <v>0</v>
      </c>
      <c r="Q21" s="422">
        <f>'結果（詳細）'!F$22*投入係数表_A!Q21</f>
        <v>0</v>
      </c>
      <c r="R21" s="306">
        <f t="shared" si="0"/>
        <v>0</v>
      </c>
    </row>
    <row r="22" spans="3:18" ht="13.5" customHeight="1" x14ac:dyDescent="0.15">
      <c r="C22" s="394" t="s">
        <v>627</v>
      </c>
      <c r="D22" s="395" t="s">
        <v>467</v>
      </c>
      <c r="E22" s="301">
        <f>'結果（詳細）'!F$10*投入係数表_A!E22</f>
        <v>0</v>
      </c>
      <c r="F22" s="302">
        <f>'結果（詳細）'!F$11*投入係数表_A!F22</f>
        <v>0</v>
      </c>
      <c r="G22" s="302">
        <f>'結果（詳細）'!F$12*投入係数表_A!G22</f>
        <v>0</v>
      </c>
      <c r="H22" s="302">
        <f>'結果（詳細）'!F$13*投入係数表_A!H22</f>
        <v>0</v>
      </c>
      <c r="I22" s="302">
        <f>'結果（詳細）'!F$14*投入係数表_A!I22</f>
        <v>0</v>
      </c>
      <c r="J22" s="302">
        <f>'結果（詳細）'!F$15*投入係数表_A!J22</f>
        <v>0</v>
      </c>
      <c r="K22" s="302">
        <f>'結果（詳細）'!F$16*投入係数表_A!K22</f>
        <v>0</v>
      </c>
      <c r="L22" s="302">
        <f>'結果（詳細）'!F$17*投入係数表_A!L22</f>
        <v>0</v>
      </c>
      <c r="M22" s="302">
        <f>'結果（詳細）'!F$18*投入係数表_A!M22</f>
        <v>0</v>
      </c>
      <c r="N22" s="302">
        <f>'結果（詳細）'!F$19*投入係数表_A!N22</f>
        <v>0</v>
      </c>
      <c r="O22" s="302">
        <f>'結果（詳細）'!F$20*投入係数表_A!O22</f>
        <v>0</v>
      </c>
      <c r="P22" s="302">
        <f>'結果（詳細）'!F$21*投入係数表_A!P22</f>
        <v>0</v>
      </c>
      <c r="Q22" s="421">
        <f>'結果（詳細）'!F$22*投入係数表_A!Q22</f>
        <v>0</v>
      </c>
      <c r="R22" s="303">
        <f t="shared" si="0"/>
        <v>0</v>
      </c>
    </row>
    <row r="23" spans="3:18" ht="13.5" customHeight="1" x14ac:dyDescent="0.15">
      <c r="C23" s="394" t="s">
        <v>628</v>
      </c>
      <c r="D23" s="395" t="s">
        <v>468</v>
      </c>
      <c r="E23" s="301">
        <f>'結果（詳細）'!F$10*投入係数表_A!E23</f>
        <v>0</v>
      </c>
      <c r="F23" s="302">
        <f>'結果（詳細）'!F$11*投入係数表_A!F23</f>
        <v>0</v>
      </c>
      <c r="G23" s="302">
        <f>'結果（詳細）'!F$12*投入係数表_A!G23</f>
        <v>0</v>
      </c>
      <c r="H23" s="302">
        <f>'結果（詳細）'!F$13*投入係数表_A!H23</f>
        <v>0</v>
      </c>
      <c r="I23" s="302">
        <f>'結果（詳細）'!F$14*投入係数表_A!I23</f>
        <v>0</v>
      </c>
      <c r="J23" s="302">
        <f>'結果（詳細）'!F$15*投入係数表_A!J23</f>
        <v>0</v>
      </c>
      <c r="K23" s="302">
        <f>'結果（詳細）'!F$16*投入係数表_A!K23</f>
        <v>0</v>
      </c>
      <c r="L23" s="302">
        <f>'結果（詳細）'!F$17*投入係数表_A!L23</f>
        <v>0</v>
      </c>
      <c r="M23" s="302">
        <f>'結果（詳細）'!F$18*投入係数表_A!M23</f>
        <v>0</v>
      </c>
      <c r="N23" s="302">
        <f>'結果（詳細）'!F$19*投入係数表_A!N23</f>
        <v>0</v>
      </c>
      <c r="O23" s="302">
        <f>'結果（詳細）'!F$20*投入係数表_A!O23</f>
        <v>0</v>
      </c>
      <c r="P23" s="302">
        <f>'結果（詳細）'!F$21*投入係数表_A!P23</f>
        <v>0</v>
      </c>
      <c r="Q23" s="421">
        <f>'結果（詳細）'!F$22*投入係数表_A!Q23</f>
        <v>0</v>
      </c>
      <c r="R23" s="303">
        <f t="shared" si="0"/>
        <v>0</v>
      </c>
    </row>
    <row r="24" spans="3:18" ht="13.5" customHeight="1" x14ac:dyDescent="0.15">
      <c r="C24" s="394" t="s">
        <v>629</v>
      </c>
      <c r="D24" s="395" t="s">
        <v>469</v>
      </c>
      <c r="E24" s="301">
        <f>'結果（詳細）'!F$10*投入係数表_A!E24</f>
        <v>0</v>
      </c>
      <c r="F24" s="302">
        <f>'結果（詳細）'!F$11*投入係数表_A!F24</f>
        <v>0</v>
      </c>
      <c r="G24" s="302">
        <f>'結果（詳細）'!F$12*投入係数表_A!G24</f>
        <v>0</v>
      </c>
      <c r="H24" s="302">
        <f>'結果（詳細）'!F$13*投入係数表_A!H24</f>
        <v>0</v>
      </c>
      <c r="I24" s="302">
        <f>'結果（詳細）'!F$14*投入係数表_A!I24</f>
        <v>0</v>
      </c>
      <c r="J24" s="302">
        <f>'結果（詳細）'!F$15*投入係数表_A!J24</f>
        <v>0</v>
      </c>
      <c r="K24" s="302">
        <f>'結果（詳細）'!F$16*投入係数表_A!K24</f>
        <v>0</v>
      </c>
      <c r="L24" s="302">
        <f>'結果（詳細）'!F$17*投入係数表_A!L24</f>
        <v>0</v>
      </c>
      <c r="M24" s="302">
        <f>'結果（詳細）'!F$18*投入係数表_A!M24</f>
        <v>0</v>
      </c>
      <c r="N24" s="302">
        <f>'結果（詳細）'!F$19*投入係数表_A!N24</f>
        <v>0</v>
      </c>
      <c r="O24" s="302">
        <f>'結果（詳細）'!F$20*投入係数表_A!O24</f>
        <v>0</v>
      </c>
      <c r="P24" s="302">
        <f>'結果（詳細）'!F$21*投入係数表_A!P24</f>
        <v>0</v>
      </c>
      <c r="Q24" s="421">
        <f>'結果（詳細）'!F$22*投入係数表_A!Q24</f>
        <v>0</v>
      </c>
      <c r="R24" s="303">
        <f t="shared" si="0"/>
        <v>0</v>
      </c>
    </row>
    <row r="25" spans="3:18" ht="13.5" customHeight="1" x14ac:dyDescent="0.15">
      <c r="C25" s="394" t="s">
        <v>630</v>
      </c>
      <c r="D25" s="395" t="s">
        <v>647</v>
      </c>
      <c r="E25" s="301">
        <f>'結果（詳細）'!F$10*投入係数表_A!E25</f>
        <v>0</v>
      </c>
      <c r="F25" s="302">
        <f>'結果（詳細）'!F$11*投入係数表_A!F25</f>
        <v>0</v>
      </c>
      <c r="G25" s="302">
        <f>'結果（詳細）'!F$12*投入係数表_A!G25</f>
        <v>0</v>
      </c>
      <c r="H25" s="302">
        <f>'結果（詳細）'!F$13*投入係数表_A!H25</f>
        <v>0</v>
      </c>
      <c r="I25" s="302">
        <f>'結果（詳細）'!F$14*投入係数表_A!I25</f>
        <v>0</v>
      </c>
      <c r="J25" s="302">
        <f>'結果（詳細）'!F$15*投入係数表_A!J25</f>
        <v>0</v>
      </c>
      <c r="K25" s="302">
        <f>'結果（詳細）'!F$16*投入係数表_A!K25</f>
        <v>0</v>
      </c>
      <c r="L25" s="302">
        <f>'結果（詳細）'!F$17*投入係数表_A!L25</f>
        <v>0</v>
      </c>
      <c r="M25" s="302">
        <f>'結果（詳細）'!F$18*投入係数表_A!M25</f>
        <v>0</v>
      </c>
      <c r="N25" s="302">
        <f>'結果（詳細）'!F$19*投入係数表_A!N25</f>
        <v>0</v>
      </c>
      <c r="O25" s="302">
        <f>'結果（詳細）'!F$20*投入係数表_A!O25</f>
        <v>0</v>
      </c>
      <c r="P25" s="302">
        <f>'結果（詳細）'!F$21*投入係数表_A!P25</f>
        <v>0</v>
      </c>
      <c r="Q25" s="421">
        <f>'結果（詳細）'!F$22*投入係数表_A!Q25</f>
        <v>0</v>
      </c>
      <c r="R25" s="303">
        <f t="shared" si="0"/>
        <v>0</v>
      </c>
    </row>
    <row r="26" spans="3:18" ht="13.5" customHeight="1" x14ac:dyDescent="0.15">
      <c r="C26" s="444" t="s">
        <v>631</v>
      </c>
      <c r="D26" s="445" t="s">
        <v>470</v>
      </c>
      <c r="E26" s="307">
        <f>'結果（詳細）'!F$10*投入係数表_A!E26</f>
        <v>0</v>
      </c>
      <c r="F26" s="308">
        <f>'結果（詳細）'!F$11*投入係数表_A!F26</f>
        <v>0</v>
      </c>
      <c r="G26" s="308">
        <f>'結果（詳細）'!F$12*投入係数表_A!G26</f>
        <v>0</v>
      </c>
      <c r="H26" s="308">
        <f>'結果（詳細）'!F$13*投入係数表_A!H26</f>
        <v>0</v>
      </c>
      <c r="I26" s="308">
        <f>'結果（詳細）'!F$14*投入係数表_A!I26</f>
        <v>0</v>
      </c>
      <c r="J26" s="308">
        <f>'結果（詳細）'!F$15*投入係数表_A!J26</f>
        <v>0</v>
      </c>
      <c r="K26" s="308">
        <f>'結果（詳細）'!F$16*投入係数表_A!K26</f>
        <v>0</v>
      </c>
      <c r="L26" s="308">
        <f>'結果（詳細）'!F$17*投入係数表_A!L26</f>
        <v>0</v>
      </c>
      <c r="M26" s="308">
        <f>'結果（詳細）'!F$18*投入係数表_A!M26</f>
        <v>0</v>
      </c>
      <c r="N26" s="308">
        <f>'結果（詳細）'!F$19*投入係数表_A!N26</f>
        <v>0</v>
      </c>
      <c r="O26" s="308">
        <f>'結果（詳細）'!F$20*投入係数表_A!O26</f>
        <v>0</v>
      </c>
      <c r="P26" s="308">
        <f>'結果（詳細）'!F$21*投入係数表_A!P26</f>
        <v>0</v>
      </c>
      <c r="Q26" s="424">
        <f>'結果（詳細）'!F$22*投入係数表_A!Q26</f>
        <v>0</v>
      </c>
      <c r="R26" s="309">
        <f t="shared" si="0"/>
        <v>0</v>
      </c>
    </row>
    <row r="27" spans="3:18" ht="13.5" customHeight="1" x14ac:dyDescent="0.15">
      <c r="C27" s="442" t="s">
        <v>632</v>
      </c>
      <c r="D27" s="443" t="s">
        <v>471</v>
      </c>
      <c r="E27" s="310">
        <f>'結果（詳細）'!F$10*投入係数表_A!E27</f>
        <v>0</v>
      </c>
      <c r="F27" s="311">
        <f>'結果（詳細）'!F$11*投入係数表_A!F27</f>
        <v>0</v>
      </c>
      <c r="G27" s="311">
        <f>'結果（詳細）'!F$12*投入係数表_A!G27</f>
        <v>0</v>
      </c>
      <c r="H27" s="311">
        <f>'結果（詳細）'!F$13*投入係数表_A!H27</f>
        <v>0</v>
      </c>
      <c r="I27" s="311">
        <f>'結果（詳細）'!F$14*投入係数表_A!I27</f>
        <v>0</v>
      </c>
      <c r="J27" s="311">
        <f>'結果（詳細）'!F$15*投入係数表_A!J27</f>
        <v>0</v>
      </c>
      <c r="K27" s="311">
        <f>'結果（詳細）'!F$16*投入係数表_A!K27</f>
        <v>0</v>
      </c>
      <c r="L27" s="311">
        <f>'結果（詳細）'!F$17*投入係数表_A!L27</f>
        <v>0</v>
      </c>
      <c r="M27" s="311">
        <f>'結果（詳細）'!F$18*投入係数表_A!M27</f>
        <v>0</v>
      </c>
      <c r="N27" s="311">
        <f>'結果（詳細）'!F$19*投入係数表_A!N27</f>
        <v>0</v>
      </c>
      <c r="O27" s="311">
        <f>'結果（詳細）'!F$20*投入係数表_A!O27</f>
        <v>0</v>
      </c>
      <c r="P27" s="311">
        <f>'結果（詳細）'!F$21*投入係数表_A!P27</f>
        <v>0</v>
      </c>
      <c r="Q27" s="423">
        <f>'結果（詳細）'!F$22*投入係数表_A!Q27</f>
        <v>0</v>
      </c>
      <c r="R27" s="312">
        <f t="shared" si="0"/>
        <v>0</v>
      </c>
    </row>
    <row r="28" spans="3:18" ht="13.5" customHeight="1" x14ac:dyDescent="0.15">
      <c r="C28" s="398" t="s">
        <v>633</v>
      </c>
      <c r="D28" s="399" t="s">
        <v>648</v>
      </c>
      <c r="E28" s="313">
        <f>'結果（詳細）'!F$10*投入係数表_A!E28</f>
        <v>0</v>
      </c>
      <c r="F28" s="314">
        <f>'結果（詳細）'!F$11*投入係数表_A!F28</f>
        <v>0</v>
      </c>
      <c r="G28" s="314">
        <f>'結果（詳細）'!F$12*投入係数表_A!G28</f>
        <v>0</v>
      </c>
      <c r="H28" s="314">
        <f>'結果（詳細）'!F$13*投入係数表_A!H28</f>
        <v>0</v>
      </c>
      <c r="I28" s="314">
        <f>'結果（詳細）'!F$14*投入係数表_A!I28</f>
        <v>0</v>
      </c>
      <c r="J28" s="314">
        <f>'結果（詳細）'!F$15*投入係数表_A!J28</f>
        <v>0</v>
      </c>
      <c r="K28" s="314">
        <f>'結果（詳細）'!F$16*投入係数表_A!K28</f>
        <v>0</v>
      </c>
      <c r="L28" s="314">
        <f>'結果（詳細）'!F$17*投入係数表_A!L28</f>
        <v>0</v>
      </c>
      <c r="M28" s="314">
        <f>'結果（詳細）'!F$18*投入係数表_A!M28</f>
        <v>0</v>
      </c>
      <c r="N28" s="314">
        <f>'結果（詳細）'!F$19*投入係数表_A!N28</f>
        <v>0</v>
      </c>
      <c r="O28" s="314">
        <f>'結果（詳細）'!F$20*投入係数表_A!O28</f>
        <v>0</v>
      </c>
      <c r="P28" s="314">
        <f>'結果（詳細）'!F$21*投入係数表_A!P28</f>
        <v>0</v>
      </c>
      <c r="Q28" s="425">
        <f>'結果（詳細）'!F$22*投入係数表_A!Q28</f>
        <v>0</v>
      </c>
      <c r="R28" s="315">
        <f t="shared" si="0"/>
        <v>0</v>
      </c>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440AD-F786-47E2-8391-60ECE794DF11}">
  <sheetPr codeName="Sheet2"/>
  <dimension ref="A1:M590"/>
  <sheetViews>
    <sheetView view="pageBreakPreview" zoomScaleNormal="100" zoomScaleSheetLayoutView="100" workbookViewId="0">
      <pane ySplit="2" topLeftCell="A3" activePane="bottomLeft" state="frozen"/>
      <selection activeCell="G31" sqref="G31"/>
      <selection pane="bottomLeft" activeCell="A3" sqref="A3:E4"/>
    </sheetView>
  </sheetViews>
  <sheetFormatPr defaultRowHeight="13.5" x14ac:dyDescent="0.15"/>
  <cols>
    <col min="1" max="1" width="5" style="527" bestFit="1" customWidth="1"/>
    <col min="2" max="2" width="5.125" style="673" customWidth="1"/>
    <col min="3" max="3" width="5" style="527" customWidth="1"/>
    <col min="4" max="4" width="5.125" style="527" customWidth="1"/>
    <col min="5" max="5" width="30.625" style="527" customWidth="1"/>
    <col min="6" max="6" width="6.125" style="674" customWidth="1"/>
    <col min="7" max="7" width="23.125" style="527" customWidth="1"/>
    <col min="8" max="8" width="6.125" style="674" customWidth="1"/>
    <col min="9" max="9" width="23.125" style="527" customWidth="1"/>
    <col min="10" max="10" width="6.125" style="674" customWidth="1"/>
    <col min="11" max="11" width="23.125" style="673" customWidth="1"/>
    <col min="12" max="12" width="6.25" style="527" bestFit="1" customWidth="1"/>
    <col min="13" max="13" width="16.875" style="527" bestFit="1" customWidth="1"/>
    <col min="14" max="16384" width="9" style="23"/>
  </cols>
  <sheetData>
    <row r="1" spans="1:13" s="24" customFormat="1" ht="17.25" x14ac:dyDescent="0.15">
      <c r="A1" s="675" t="s">
        <v>1174</v>
      </c>
      <c r="B1" s="675"/>
      <c r="C1" s="675"/>
      <c r="D1" s="675"/>
      <c r="E1" s="675"/>
      <c r="F1" s="675"/>
      <c r="G1" s="675"/>
      <c r="H1" s="675"/>
      <c r="I1" s="675"/>
      <c r="J1" s="675"/>
      <c r="K1" s="675"/>
      <c r="L1" s="675"/>
      <c r="M1" s="675"/>
    </row>
    <row r="2" spans="1:13" s="24" customFormat="1" ht="17.25" x14ac:dyDescent="0.15">
      <c r="A2" s="533"/>
      <c r="B2" s="533"/>
      <c r="C2" s="534"/>
      <c r="D2" s="534"/>
      <c r="E2" s="534"/>
      <c r="F2" s="534"/>
      <c r="G2" s="534"/>
      <c r="H2" s="534"/>
      <c r="I2" s="534"/>
      <c r="J2" s="534"/>
      <c r="K2" s="534"/>
      <c r="L2" s="81"/>
      <c r="M2" s="81"/>
    </row>
    <row r="3" spans="1:13" s="450" customFormat="1" x14ac:dyDescent="0.15">
      <c r="A3" s="774" t="s">
        <v>1175</v>
      </c>
      <c r="B3" s="775"/>
      <c r="C3" s="775"/>
      <c r="D3" s="775"/>
      <c r="E3" s="775"/>
      <c r="F3" s="776" t="s">
        <v>0</v>
      </c>
      <c r="G3" s="777"/>
      <c r="H3" s="777"/>
      <c r="I3" s="777"/>
      <c r="J3" s="777"/>
      <c r="K3" s="777"/>
      <c r="L3" s="777"/>
      <c r="M3" s="778"/>
    </row>
    <row r="4" spans="1:13" s="451" customFormat="1" x14ac:dyDescent="0.15">
      <c r="A4" s="775"/>
      <c r="B4" s="775"/>
      <c r="C4" s="775"/>
      <c r="D4" s="775"/>
      <c r="E4" s="775"/>
      <c r="F4" s="771" t="s">
        <v>1176</v>
      </c>
      <c r="G4" s="772"/>
      <c r="H4" s="771" t="s">
        <v>1177</v>
      </c>
      <c r="I4" s="772"/>
      <c r="J4" s="773" t="s">
        <v>827</v>
      </c>
      <c r="K4" s="772"/>
      <c r="L4" s="773" t="s">
        <v>657</v>
      </c>
      <c r="M4" s="772"/>
    </row>
    <row r="5" spans="1:13" s="1" customFormat="1" ht="15" customHeight="1" x14ac:dyDescent="0.15">
      <c r="A5" s="784" t="s">
        <v>1</v>
      </c>
      <c r="B5" s="785"/>
      <c r="C5" s="785"/>
      <c r="D5" s="786"/>
      <c r="E5" s="787" t="s">
        <v>2</v>
      </c>
      <c r="F5" s="767" t="s">
        <v>658</v>
      </c>
      <c r="G5" s="779" t="s">
        <v>2</v>
      </c>
      <c r="H5" s="767" t="s">
        <v>658</v>
      </c>
      <c r="I5" s="779" t="s">
        <v>2</v>
      </c>
      <c r="J5" s="767" t="s">
        <v>658</v>
      </c>
      <c r="K5" s="779" t="s">
        <v>2</v>
      </c>
      <c r="L5" s="781" t="s">
        <v>579</v>
      </c>
      <c r="M5" s="781" t="s">
        <v>2</v>
      </c>
    </row>
    <row r="6" spans="1:13" s="1" customFormat="1" ht="15" customHeight="1" x14ac:dyDescent="0.15">
      <c r="A6" s="769" t="s">
        <v>659</v>
      </c>
      <c r="B6" s="770"/>
      <c r="C6" s="769" t="s">
        <v>660</v>
      </c>
      <c r="D6" s="770"/>
      <c r="E6" s="788"/>
      <c r="F6" s="768"/>
      <c r="G6" s="780"/>
      <c r="H6" s="768"/>
      <c r="I6" s="780"/>
      <c r="J6" s="768"/>
      <c r="K6" s="780"/>
      <c r="L6" s="783"/>
      <c r="M6" s="782"/>
    </row>
    <row r="7" spans="1:13" s="1" customFormat="1" ht="15" customHeight="1" x14ac:dyDescent="0.15">
      <c r="A7" s="535" t="s">
        <v>3</v>
      </c>
      <c r="B7" s="536" t="s">
        <v>446</v>
      </c>
      <c r="C7" s="535"/>
      <c r="D7" s="537"/>
      <c r="E7" s="538" t="s">
        <v>1178</v>
      </c>
      <c r="F7" s="539" t="s">
        <v>3</v>
      </c>
      <c r="G7" s="540" t="s">
        <v>4</v>
      </c>
      <c r="H7" s="539" t="s">
        <v>12</v>
      </c>
      <c r="I7" s="541" t="s">
        <v>6</v>
      </c>
      <c r="J7" s="539" t="s">
        <v>446</v>
      </c>
      <c r="K7" s="541" t="s">
        <v>1179</v>
      </c>
      <c r="L7" s="542" t="s">
        <v>580</v>
      </c>
      <c r="M7" s="540" t="s">
        <v>1180</v>
      </c>
    </row>
    <row r="8" spans="1:13" s="1" customFormat="1" ht="15" customHeight="1" x14ac:dyDescent="0.15">
      <c r="A8" s="543"/>
      <c r="B8" s="544"/>
      <c r="C8" s="543" t="s">
        <v>1181</v>
      </c>
      <c r="D8" s="545" t="s">
        <v>1182</v>
      </c>
      <c r="E8" s="546" t="s">
        <v>1178</v>
      </c>
      <c r="F8" s="547"/>
      <c r="G8" s="548"/>
      <c r="H8" s="547"/>
      <c r="I8" s="549"/>
      <c r="J8" s="547"/>
      <c r="K8" s="549"/>
      <c r="L8" s="550"/>
      <c r="M8" s="546"/>
    </row>
    <row r="9" spans="1:13" s="1" customFormat="1" ht="15" customHeight="1" x14ac:dyDescent="0.15">
      <c r="A9" s="543"/>
      <c r="B9" s="544"/>
      <c r="C9" s="551" t="s">
        <v>3</v>
      </c>
      <c r="D9" s="552" t="s">
        <v>7</v>
      </c>
      <c r="E9" s="553" t="s">
        <v>1183</v>
      </c>
      <c r="F9" s="547"/>
      <c r="G9" s="548"/>
      <c r="H9" s="547"/>
      <c r="I9" s="549"/>
      <c r="J9" s="547"/>
      <c r="K9" s="549"/>
      <c r="L9" s="550"/>
      <c r="M9" s="546"/>
    </row>
    <row r="10" spans="1:13" s="1" customFormat="1" ht="15" customHeight="1" x14ac:dyDescent="0.15">
      <c r="A10" s="554" t="s">
        <v>1181</v>
      </c>
      <c r="B10" s="555" t="s">
        <v>447</v>
      </c>
      <c r="C10" s="556" t="s">
        <v>3</v>
      </c>
      <c r="D10" s="557" t="s">
        <v>8</v>
      </c>
      <c r="E10" s="546" t="s">
        <v>1184</v>
      </c>
      <c r="F10" s="547"/>
      <c r="G10" s="548"/>
      <c r="H10" s="547"/>
      <c r="I10" s="549"/>
      <c r="J10" s="547"/>
      <c r="K10" s="549"/>
      <c r="L10" s="550"/>
      <c r="M10" s="546"/>
    </row>
    <row r="11" spans="1:13" s="1" customFormat="1" ht="15" customHeight="1" x14ac:dyDescent="0.15">
      <c r="A11" s="558" t="s">
        <v>9</v>
      </c>
      <c r="B11" s="559" t="s">
        <v>446</v>
      </c>
      <c r="C11" s="558" t="s">
        <v>9</v>
      </c>
      <c r="D11" s="560" t="s">
        <v>12</v>
      </c>
      <c r="E11" s="538" t="s">
        <v>10</v>
      </c>
      <c r="F11" s="539" t="s">
        <v>9</v>
      </c>
      <c r="G11" s="540" t="s">
        <v>11</v>
      </c>
      <c r="H11" s="547"/>
      <c r="I11" s="549"/>
      <c r="J11" s="547"/>
      <c r="K11" s="549"/>
      <c r="L11" s="550"/>
      <c r="M11" s="546"/>
    </row>
    <row r="12" spans="1:13" s="1" customFormat="1" ht="15" customHeight="1" x14ac:dyDescent="0.15">
      <c r="A12" s="543" t="s">
        <v>9</v>
      </c>
      <c r="B12" s="544" t="s">
        <v>447</v>
      </c>
      <c r="C12" s="543" t="s">
        <v>9</v>
      </c>
      <c r="D12" s="545" t="s">
        <v>8</v>
      </c>
      <c r="E12" s="561" t="s">
        <v>1185</v>
      </c>
      <c r="F12" s="547"/>
      <c r="G12" s="548"/>
      <c r="H12" s="547"/>
      <c r="I12" s="549"/>
      <c r="J12" s="547"/>
      <c r="K12" s="549"/>
      <c r="L12" s="550"/>
      <c r="M12" s="546"/>
    </row>
    <row r="13" spans="1:13" s="1" customFormat="1" ht="15" customHeight="1" x14ac:dyDescent="0.15">
      <c r="A13" s="535" t="s">
        <v>13</v>
      </c>
      <c r="B13" s="536" t="s">
        <v>446</v>
      </c>
      <c r="C13" s="535" t="s">
        <v>13</v>
      </c>
      <c r="D13" s="562" t="s">
        <v>1182</v>
      </c>
      <c r="E13" s="538" t="s">
        <v>14</v>
      </c>
      <c r="F13" s="539" t="s">
        <v>13</v>
      </c>
      <c r="G13" s="540" t="s">
        <v>14</v>
      </c>
      <c r="H13" s="547"/>
      <c r="I13" s="549"/>
      <c r="J13" s="547"/>
      <c r="K13" s="549"/>
      <c r="L13" s="550"/>
      <c r="M13" s="546"/>
    </row>
    <row r="14" spans="1:13" s="1" customFormat="1" ht="15" customHeight="1" x14ac:dyDescent="0.15">
      <c r="A14" s="535" t="s">
        <v>15</v>
      </c>
      <c r="B14" s="536" t="s">
        <v>446</v>
      </c>
      <c r="C14" s="535" t="s">
        <v>15</v>
      </c>
      <c r="D14" s="562" t="s">
        <v>1182</v>
      </c>
      <c r="E14" s="538" t="s">
        <v>16</v>
      </c>
      <c r="F14" s="563" t="s">
        <v>15</v>
      </c>
      <c r="G14" s="564" t="s">
        <v>16</v>
      </c>
      <c r="H14" s="547"/>
      <c r="I14" s="549"/>
      <c r="J14" s="547"/>
      <c r="K14" s="549"/>
      <c r="L14" s="550"/>
      <c r="M14" s="546"/>
    </row>
    <row r="15" spans="1:13" s="1" customFormat="1" ht="15" customHeight="1" x14ac:dyDescent="0.15">
      <c r="A15" s="558" t="s">
        <v>18</v>
      </c>
      <c r="B15" s="559" t="s">
        <v>446</v>
      </c>
      <c r="C15" s="558" t="s">
        <v>18</v>
      </c>
      <c r="D15" s="565" t="s">
        <v>12</v>
      </c>
      <c r="E15" s="566" t="s">
        <v>19</v>
      </c>
      <c r="F15" s="547" t="s">
        <v>18</v>
      </c>
      <c r="G15" s="548" t="s">
        <v>20</v>
      </c>
      <c r="H15" s="547"/>
      <c r="I15" s="549"/>
      <c r="J15" s="547"/>
      <c r="K15" s="549"/>
      <c r="L15" s="550"/>
      <c r="M15" s="546"/>
    </row>
    <row r="16" spans="1:13" s="1" customFormat="1" ht="15" customHeight="1" x14ac:dyDescent="0.15">
      <c r="A16" s="567" t="s">
        <v>18</v>
      </c>
      <c r="B16" s="568" t="s">
        <v>447</v>
      </c>
      <c r="C16" s="567" t="s">
        <v>18</v>
      </c>
      <c r="D16" s="569" t="s">
        <v>8</v>
      </c>
      <c r="E16" s="561" t="s">
        <v>21</v>
      </c>
      <c r="F16" s="547"/>
      <c r="G16" s="548"/>
      <c r="H16" s="547"/>
      <c r="I16" s="549"/>
      <c r="J16" s="547"/>
      <c r="K16" s="549"/>
      <c r="L16" s="550"/>
      <c r="M16" s="546"/>
    </row>
    <row r="17" spans="1:13" s="1" customFormat="1" ht="15" customHeight="1" x14ac:dyDescent="0.15">
      <c r="A17" s="543" t="s">
        <v>18</v>
      </c>
      <c r="B17" s="544" t="s">
        <v>452</v>
      </c>
      <c r="C17" s="556" t="s">
        <v>18</v>
      </c>
      <c r="D17" s="570" t="s">
        <v>34</v>
      </c>
      <c r="E17" s="571" t="s">
        <v>22</v>
      </c>
      <c r="F17" s="547"/>
      <c r="G17" s="548"/>
      <c r="H17" s="547"/>
      <c r="I17" s="549"/>
      <c r="J17" s="547"/>
      <c r="K17" s="549"/>
      <c r="L17" s="550"/>
      <c r="M17" s="546"/>
    </row>
    <row r="18" spans="1:13" s="1" customFormat="1" ht="15" customHeight="1" x14ac:dyDescent="0.15">
      <c r="A18" s="558" t="s">
        <v>26</v>
      </c>
      <c r="B18" s="559" t="s">
        <v>446</v>
      </c>
      <c r="C18" s="558" t="s">
        <v>26</v>
      </c>
      <c r="D18" s="565" t="s">
        <v>12</v>
      </c>
      <c r="E18" s="553" t="s">
        <v>27</v>
      </c>
      <c r="F18" s="539" t="s">
        <v>26</v>
      </c>
      <c r="G18" s="540" t="s">
        <v>28</v>
      </c>
      <c r="H18" s="547"/>
      <c r="I18" s="549"/>
      <c r="J18" s="547"/>
      <c r="K18" s="549"/>
      <c r="L18" s="550"/>
      <c r="M18" s="546"/>
    </row>
    <row r="19" spans="1:13" s="1" customFormat="1" ht="15" customHeight="1" x14ac:dyDescent="0.15">
      <c r="A19" s="567" t="s">
        <v>26</v>
      </c>
      <c r="B19" s="568" t="s">
        <v>447</v>
      </c>
      <c r="C19" s="567" t="s">
        <v>26</v>
      </c>
      <c r="D19" s="572" t="s">
        <v>8</v>
      </c>
      <c r="E19" s="573" t="s">
        <v>29</v>
      </c>
      <c r="F19" s="547"/>
      <c r="G19" s="548"/>
      <c r="H19" s="547"/>
      <c r="I19" s="549"/>
      <c r="J19" s="547"/>
      <c r="K19" s="549"/>
      <c r="L19" s="550"/>
      <c r="M19" s="546"/>
    </row>
    <row r="20" spans="1:13" s="1" customFormat="1" ht="15" customHeight="1" x14ac:dyDescent="0.15">
      <c r="A20" s="567" t="s">
        <v>26</v>
      </c>
      <c r="B20" s="568" t="s">
        <v>448</v>
      </c>
      <c r="C20" s="567" t="s">
        <v>26</v>
      </c>
      <c r="D20" s="572" t="s">
        <v>30</v>
      </c>
      <c r="E20" s="573" t="s">
        <v>31</v>
      </c>
      <c r="F20" s="547"/>
      <c r="G20" s="548"/>
      <c r="H20" s="547"/>
      <c r="I20" s="549"/>
      <c r="J20" s="547"/>
      <c r="K20" s="549"/>
      <c r="L20" s="550"/>
      <c r="M20" s="546"/>
    </row>
    <row r="21" spans="1:13" s="1" customFormat="1" ht="15" customHeight="1" x14ac:dyDescent="0.15">
      <c r="A21" s="543" t="s">
        <v>26</v>
      </c>
      <c r="B21" s="544" t="s">
        <v>452</v>
      </c>
      <c r="C21" s="543"/>
      <c r="D21" s="545"/>
      <c r="E21" s="561" t="s">
        <v>32</v>
      </c>
      <c r="F21" s="547"/>
      <c r="G21" s="548"/>
      <c r="H21" s="547"/>
      <c r="I21" s="549"/>
      <c r="J21" s="547"/>
      <c r="K21" s="549"/>
      <c r="L21" s="550"/>
      <c r="M21" s="546"/>
    </row>
    <row r="22" spans="1:13" s="1" customFormat="1" ht="15" customHeight="1" x14ac:dyDescent="0.15">
      <c r="A22" s="543"/>
      <c r="B22" s="544"/>
      <c r="C22" s="543" t="s">
        <v>26</v>
      </c>
      <c r="D22" s="545" t="s">
        <v>23</v>
      </c>
      <c r="E22" s="546" t="s">
        <v>33</v>
      </c>
      <c r="F22" s="547"/>
      <c r="G22" s="548"/>
      <c r="H22" s="547"/>
      <c r="I22" s="549"/>
      <c r="J22" s="547"/>
      <c r="K22" s="549"/>
      <c r="L22" s="550"/>
      <c r="M22" s="546"/>
    </row>
    <row r="23" spans="1:13" s="1" customFormat="1" ht="15" customHeight="1" x14ac:dyDescent="0.15">
      <c r="A23" s="543"/>
      <c r="B23" s="544"/>
      <c r="C23" s="543" t="s">
        <v>26</v>
      </c>
      <c r="D23" s="545" t="s">
        <v>24</v>
      </c>
      <c r="E23" s="546" t="s">
        <v>661</v>
      </c>
      <c r="F23" s="547"/>
      <c r="G23" s="548"/>
      <c r="H23" s="547"/>
      <c r="I23" s="549"/>
      <c r="J23" s="547"/>
      <c r="K23" s="549"/>
      <c r="L23" s="550"/>
      <c r="M23" s="546"/>
    </row>
    <row r="24" spans="1:13" s="1" customFormat="1" ht="15" customHeight="1" x14ac:dyDescent="0.15">
      <c r="A24" s="543"/>
      <c r="B24" s="544"/>
      <c r="C24" s="543" t="s">
        <v>26</v>
      </c>
      <c r="D24" s="545" t="s">
        <v>25</v>
      </c>
      <c r="E24" s="546" t="s">
        <v>662</v>
      </c>
      <c r="F24" s="547"/>
      <c r="G24" s="548"/>
      <c r="H24" s="547"/>
      <c r="I24" s="549"/>
      <c r="J24" s="547"/>
      <c r="K24" s="549"/>
      <c r="L24" s="550"/>
      <c r="M24" s="546"/>
    </row>
    <row r="25" spans="1:13" s="1" customFormat="1" ht="15" customHeight="1" x14ac:dyDescent="0.15">
      <c r="A25" s="556"/>
      <c r="B25" s="574"/>
      <c r="C25" s="556" t="s">
        <v>26</v>
      </c>
      <c r="D25" s="570" t="s">
        <v>34</v>
      </c>
      <c r="E25" s="575" t="s">
        <v>1186</v>
      </c>
      <c r="F25" s="576"/>
      <c r="G25" s="577"/>
      <c r="H25" s="547"/>
      <c r="I25" s="549"/>
      <c r="J25" s="547"/>
      <c r="K25" s="549"/>
      <c r="L25" s="550"/>
      <c r="M25" s="546"/>
    </row>
    <row r="26" spans="1:13" s="1" customFormat="1" ht="15" customHeight="1" x14ac:dyDescent="0.15">
      <c r="A26" s="535" t="s">
        <v>35</v>
      </c>
      <c r="B26" s="536" t="s">
        <v>446</v>
      </c>
      <c r="C26" s="535"/>
      <c r="D26" s="537"/>
      <c r="E26" s="538" t="s">
        <v>36</v>
      </c>
      <c r="F26" s="539" t="s">
        <v>35</v>
      </c>
      <c r="G26" s="540" t="s">
        <v>37</v>
      </c>
      <c r="H26" s="539" t="s">
        <v>7</v>
      </c>
      <c r="I26" s="541" t="s">
        <v>37</v>
      </c>
      <c r="J26" s="547"/>
      <c r="K26" s="549"/>
      <c r="L26" s="550"/>
      <c r="M26" s="546"/>
    </row>
    <row r="27" spans="1:13" s="1" customFormat="1" ht="15" customHeight="1" x14ac:dyDescent="0.15">
      <c r="A27" s="543"/>
      <c r="B27" s="544"/>
      <c r="C27" s="543" t="s">
        <v>35</v>
      </c>
      <c r="D27" s="545" t="s">
        <v>12</v>
      </c>
      <c r="E27" s="546" t="s">
        <v>1187</v>
      </c>
      <c r="F27" s="547"/>
      <c r="G27" s="548"/>
      <c r="H27" s="547"/>
      <c r="I27" s="549"/>
      <c r="J27" s="547"/>
      <c r="K27" s="549"/>
      <c r="L27" s="550"/>
      <c r="M27" s="546"/>
    </row>
    <row r="28" spans="1:13" s="1" customFormat="1" ht="15" customHeight="1" x14ac:dyDescent="0.15">
      <c r="A28" s="551"/>
      <c r="B28" s="578"/>
      <c r="C28" s="551" t="s">
        <v>35</v>
      </c>
      <c r="D28" s="552" t="s">
        <v>17</v>
      </c>
      <c r="E28" s="553" t="s">
        <v>38</v>
      </c>
      <c r="F28" s="547"/>
      <c r="G28" s="548"/>
      <c r="H28" s="547"/>
      <c r="I28" s="549"/>
      <c r="J28" s="547"/>
      <c r="K28" s="549"/>
      <c r="L28" s="550"/>
      <c r="M28" s="546"/>
    </row>
    <row r="29" spans="1:13" s="1" customFormat="1" ht="15" customHeight="1" x14ac:dyDescent="0.15">
      <c r="A29" s="567" t="s">
        <v>35</v>
      </c>
      <c r="B29" s="568" t="s">
        <v>1188</v>
      </c>
      <c r="C29" s="567" t="s">
        <v>35</v>
      </c>
      <c r="D29" s="572" t="s">
        <v>1189</v>
      </c>
      <c r="E29" s="573" t="s">
        <v>44</v>
      </c>
      <c r="F29" s="547"/>
      <c r="G29" s="548"/>
      <c r="H29" s="547"/>
      <c r="I29" s="549"/>
      <c r="J29" s="547"/>
      <c r="K29" s="549"/>
      <c r="L29" s="550"/>
      <c r="M29" s="546"/>
    </row>
    <row r="30" spans="1:13" s="1" customFormat="1" ht="15" customHeight="1" x14ac:dyDescent="0.15">
      <c r="A30" s="567" t="s">
        <v>35</v>
      </c>
      <c r="B30" s="568" t="s">
        <v>663</v>
      </c>
      <c r="C30" s="567" t="s">
        <v>35</v>
      </c>
      <c r="D30" s="572" t="s">
        <v>1190</v>
      </c>
      <c r="E30" s="573" t="s">
        <v>42</v>
      </c>
      <c r="F30" s="547"/>
      <c r="G30" s="548"/>
      <c r="H30" s="547"/>
      <c r="I30" s="549"/>
      <c r="J30" s="547"/>
      <c r="K30" s="549"/>
      <c r="L30" s="550"/>
      <c r="M30" s="546"/>
    </row>
    <row r="31" spans="1:13" s="1" customFormat="1" ht="15" customHeight="1" x14ac:dyDescent="0.15">
      <c r="A31" s="567" t="s">
        <v>35</v>
      </c>
      <c r="B31" s="568" t="s">
        <v>1191</v>
      </c>
      <c r="C31" s="567" t="s">
        <v>35</v>
      </c>
      <c r="D31" s="572" t="s">
        <v>1192</v>
      </c>
      <c r="E31" s="573" t="s">
        <v>39</v>
      </c>
      <c r="F31" s="547"/>
      <c r="G31" s="548"/>
      <c r="H31" s="547"/>
      <c r="I31" s="549"/>
      <c r="J31" s="547"/>
      <c r="K31" s="549"/>
      <c r="L31" s="550"/>
      <c r="M31" s="546"/>
    </row>
    <row r="32" spans="1:13" s="1" customFormat="1" ht="15" customHeight="1" x14ac:dyDescent="0.15">
      <c r="A32" s="567" t="s">
        <v>35</v>
      </c>
      <c r="B32" s="568" t="s">
        <v>664</v>
      </c>
      <c r="C32" s="567" t="s">
        <v>35</v>
      </c>
      <c r="D32" s="572" t="s">
        <v>1193</v>
      </c>
      <c r="E32" s="573" t="s">
        <v>40</v>
      </c>
      <c r="F32" s="547"/>
      <c r="G32" s="548"/>
      <c r="H32" s="547"/>
      <c r="I32" s="549"/>
      <c r="J32" s="547"/>
      <c r="K32" s="549"/>
      <c r="L32" s="550"/>
      <c r="M32" s="546"/>
    </row>
    <row r="33" spans="1:13" s="1" customFormat="1" ht="15" customHeight="1" x14ac:dyDescent="0.15">
      <c r="A33" s="579" t="s">
        <v>35</v>
      </c>
      <c r="B33" s="580" t="s">
        <v>452</v>
      </c>
      <c r="C33" s="579" t="s">
        <v>35</v>
      </c>
      <c r="D33" s="581" t="s">
        <v>1194</v>
      </c>
      <c r="E33" s="571" t="s">
        <v>45</v>
      </c>
      <c r="F33" s="576"/>
      <c r="G33" s="577"/>
      <c r="H33" s="576"/>
      <c r="I33" s="582"/>
      <c r="J33" s="547"/>
      <c r="K33" s="549"/>
      <c r="L33" s="550"/>
      <c r="M33" s="546"/>
    </row>
    <row r="34" spans="1:13" s="1" customFormat="1" ht="15" customHeight="1" x14ac:dyDescent="0.15">
      <c r="A34" s="556" t="s">
        <v>46</v>
      </c>
      <c r="B34" s="574" t="s">
        <v>580</v>
      </c>
      <c r="C34" s="556" t="s">
        <v>46</v>
      </c>
      <c r="D34" s="570" t="s">
        <v>1182</v>
      </c>
      <c r="E34" s="583" t="s">
        <v>1195</v>
      </c>
      <c r="F34" s="539" t="s">
        <v>46</v>
      </c>
      <c r="G34" s="540" t="s">
        <v>48</v>
      </c>
      <c r="H34" s="539" t="s">
        <v>66</v>
      </c>
      <c r="I34" s="541" t="s">
        <v>48</v>
      </c>
      <c r="J34" s="547"/>
      <c r="K34" s="549"/>
      <c r="L34" s="550"/>
      <c r="M34" s="546"/>
    </row>
    <row r="35" spans="1:13" s="1" customFormat="1" ht="15" customHeight="1" x14ac:dyDescent="0.15">
      <c r="A35" s="584" t="s">
        <v>1196</v>
      </c>
      <c r="B35" s="585" t="s">
        <v>446</v>
      </c>
      <c r="C35" s="584" t="s">
        <v>1196</v>
      </c>
      <c r="D35" s="586" t="s">
        <v>12</v>
      </c>
      <c r="E35" s="587" t="s">
        <v>49</v>
      </c>
      <c r="F35" s="563" t="s">
        <v>828</v>
      </c>
      <c r="G35" s="564" t="s">
        <v>49</v>
      </c>
      <c r="H35" s="539" t="s">
        <v>68</v>
      </c>
      <c r="I35" s="541" t="s">
        <v>50</v>
      </c>
      <c r="J35" s="547"/>
      <c r="K35" s="549"/>
      <c r="L35" s="550"/>
      <c r="M35" s="546"/>
    </row>
    <row r="36" spans="1:13" s="1" customFormat="1" ht="15" customHeight="1" x14ac:dyDescent="0.15">
      <c r="A36" s="535" t="s">
        <v>1197</v>
      </c>
      <c r="B36" s="536" t="s">
        <v>446</v>
      </c>
      <c r="C36" s="535" t="s">
        <v>829</v>
      </c>
      <c r="D36" s="537" t="s">
        <v>1182</v>
      </c>
      <c r="E36" s="538" t="s">
        <v>51</v>
      </c>
      <c r="F36" s="547" t="s">
        <v>829</v>
      </c>
      <c r="G36" s="548" t="s">
        <v>51</v>
      </c>
      <c r="H36" s="547"/>
      <c r="I36" s="549"/>
      <c r="J36" s="547"/>
      <c r="K36" s="549"/>
      <c r="L36" s="550"/>
      <c r="M36" s="546"/>
    </row>
    <row r="37" spans="1:13" s="1" customFormat="1" ht="15" customHeight="1" x14ac:dyDescent="0.15">
      <c r="A37" s="584" t="s">
        <v>1198</v>
      </c>
      <c r="B37" s="585" t="s">
        <v>446</v>
      </c>
      <c r="C37" s="584" t="s">
        <v>1198</v>
      </c>
      <c r="D37" s="586" t="s">
        <v>12</v>
      </c>
      <c r="E37" s="587" t="s">
        <v>1199</v>
      </c>
      <c r="F37" s="563" t="s">
        <v>830</v>
      </c>
      <c r="G37" s="564" t="s">
        <v>52</v>
      </c>
      <c r="H37" s="576"/>
      <c r="I37" s="582"/>
      <c r="J37" s="547"/>
      <c r="K37" s="549"/>
      <c r="L37" s="550"/>
      <c r="M37" s="546"/>
    </row>
    <row r="38" spans="1:13" s="1" customFormat="1" ht="15" customHeight="1" x14ac:dyDescent="0.15">
      <c r="A38" s="543" t="s">
        <v>1200</v>
      </c>
      <c r="B38" s="544" t="s">
        <v>446</v>
      </c>
      <c r="C38" s="543" t="s">
        <v>1200</v>
      </c>
      <c r="D38" s="545" t="s">
        <v>1182</v>
      </c>
      <c r="E38" s="546" t="s">
        <v>1201</v>
      </c>
      <c r="F38" s="539" t="s">
        <v>831</v>
      </c>
      <c r="G38" s="540" t="s">
        <v>53</v>
      </c>
      <c r="H38" s="539" t="s">
        <v>194</v>
      </c>
      <c r="I38" s="541" t="s">
        <v>54</v>
      </c>
      <c r="J38" s="547"/>
      <c r="K38" s="549"/>
      <c r="L38" s="550"/>
      <c r="M38" s="546"/>
    </row>
    <row r="39" spans="1:13" s="1" customFormat="1" ht="15" customHeight="1" x14ac:dyDescent="0.15">
      <c r="A39" s="579" t="s">
        <v>1200</v>
      </c>
      <c r="B39" s="580" t="s">
        <v>1188</v>
      </c>
      <c r="C39" s="579" t="s">
        <v>1200</v>
      </c>
      <c r="D39" s="581" t="s">
        <v>1189</v>
      </c>
      <c r="E39" s="571" t="s">
        <v>55</v>
      </c>
      <c r="F39" s="576"/>
      <c r="G39" s="577"/>
      <c r="H39" s="547"/>
      <c r="I39" s="549"/>
      <c r="J39" s="547"/>
      <c r="K39" s="549"/>
      <c r="L39" s="550"/>
      <c r="M39" s="546"/>
    </row>
    <row r="40" spans="1:13" s="1" customFormat="1" ht="15" customHeight="1" x14ac:dyDescent="0.15">
      <c r="A40" s="535"/>
      <c r="B40" s="536"/>
      <c r="C40" s="535" t="s">
        <v>1202</v>
      </c>
      <c r="D40" s="537" t="s">
        <v>5</v>
      </c>
      <c r="E40" s="538" t="s">
        <v>56</v>
      </c>
      <c r="F40" s="539" t="s">
        <v>832</v>
      </c>
      <c r="G40" s="540" t="s">
        <v>57</v>
      </c>
      <c r="H40" s="547"/>
      <c r="I40" s="549"/>
      <c r="J40" s="547"/>
      <c r="K40" s="549"/>
      <c r="L40" s="550"/>
      <c r="M40" s="546"/>
    </row>
    <row r="41" spans="1:13" s="1" customFormat="1" ht="15" customHeight="1" x14ac:dyDescent="0.15">
      <c r="A41" s="543" t="s">
        <v>1202</v>
      </c>
      <c r="B41" s="544" t="s">
        <v>446</v>
      </c>
      <c r="C41" s="543"/>
      <c r="D41" s="545"/>
      <c r="E41" s="546" t="s">
        <v>57</v>
      </c>
      <c r="F41" s="547"/>
      <c r="G41" s="548"/>
      <c r="H41" s="547"/>
      <c r="I41" s="549"/>
      <c r="J41" s="547"/>
      <c r="K41" s="549"/>
      <c r="L41" s="550"/>
      <c r="M41" s="546"/>
    </row>
    <row r="42" spans="1:13" s="1" customFormat="1" ht="15" customHeight="1" x14ac:dyDescent="0.15">
      <c r="A42" s="556" t="s">
        <v>1202</v>
      </c>
      <c r="B42" s="574" t="s">
        <v>447</v>
      </c>
      <c r="C42" s="556"/>
      <c r="D42" s="570"/>
      <c r="E42" s="575" t="s">
        <v>58</v>
      </c>
      <c r="F42" s="576"/>
      <c r="G42" s="577"/>
      <c r="H42" s="576"/>
      <c r="I42" s="582"/>
      <c r="J42" s="547"/>
      <c r="K42" s="549"/>
      <c r="L42" s="550"/>
      <c r="M42" s="546"/>
    </row>
    <row r="43" spans="1:13" s="1" customFormat="1" ht="15" customHeight="1" x14ac:dyDescent="0.15">
      <c r="A43" s="535" t="s">
        <v>1203</v>
      </c>
      <c r="B43" s="536" t="s">
        <v>446</v>
      </c>
      <c r="C43" s="535"/>
      <c r="D43" s="537"/>
      <c r="E43" s="538" t="s">
        <v>1204</v>
      </c>
      <c r="F43" s="547" t="s">
        <v>59</v>
      </c>
      <c r="G43" s="548" t="s">
        <v>833</v>
      </c>
      <c r="H43" s="547" t="s">
        <v>344</v>
      </c>
      <c r="I43" s="549" t="s">
        <v>833</v>
      </c>
      <c r="J43" s="539" t="s">
        <v>451</v>
      </c>
      <c r="K43" s="541" t="s">
        <v>455</v>
      </c>
      <c r="L43" s="542" t="s">
        <v>1188</v>
      </c>
      <c r="M43" s="538" t="s">
        <v>455</v>
      </c>
    </row>
    <row r="44" spans="1:13" s="1" customFormat="1" ht="15" customHeight="1" x14ac:dyDescent="0.15">
      <c r="A44" s="543"/>
      <c r="B44" s="544"/>
      <c r="C44" s="543" t="s">
        <v>1203</v>
      </c>
      <c r="D44" s="545" t="s">
        <v>1182</v>
      </c>
      <c r="E44" s="546" t="s">
        <v>1205</v>
      </c>
      <c r="F44" s="547"/>
      <c r="G44" s="548"/>
      <c r="H44" s="547"/>
      <c r="I44" s="549"/>
      <c r="J44" s="547"/>
      <c r="K44" s="549"/>
      <c r="L44" s="550"/>
      <c r="M44" s="546"/>
    </row>
    <row r="45" spans="1:13" s="1" customFormat="1" ht="15" customHeight="1" x14ac:dyDescent="0.15">
      <c r="A45" s="543"/>
      <c r="B45" s="544"/>
      <c r="C45" s="543" t="s">
        <v>1203</v>
      </c>
      <c r="D45" s="545" t="s">
        <v>1206</v>
      </c>
      <c r="E45" s="546" t="s">
        <v>63</v>
      </c>
      <c r="F45" s="547"/>
      <c r="G45" s="548"/>
      <c r="H45" s="547"/>
      <c r="I45" s="549"/>
      <c r="J45" s="547"/>
      <c r="K45" s="549"/>
      <c r="L45" s="550"/>
      <c r="M45" s="546"/>
    </row>
    <row r="46" spans="1:13" s="1" customFormat="1" ht="15" customHeight="1" x14ac:dyDescent="0.15">
      <c r="A46" s="556"/>
      <c r="B46" s="574"/>
      <c r="C46" s="556" t="s">
        <v>59</v>
      </c>
      <c r="D46" s="570" t="s">
        <v>1207</v>
      </c>
      <c r="E46" s="575" t="s">
        <v>64</v>
      </c>
      <c r="F46" s="547"/>
      <c r="G46" s="548"/>
      <c r="H46" s="547"/>
      <c r="I46" s="549"/>
      <c r="J46" s="547"/>
      <c r="K46" s="549"/>
      <c r="L46" s="550"/>
      <c r="M46" s="546"/>
    </row>
    <row r="47" spans="1:13" s="1" customFormat="1" ht="15" customHeight="1" x14ac:dyDescent="0.15">
      <c r="A47" s="584" t="s">
        <v>1208</v>
      </c>
      <c r="B47" s="585" t="s">
        <v>446</v>
      </c>
      <c r="C47" s="584" t="s">
        <v>1208</v>
      </c>
      <c r="D47" s="588" t="s">
        <v>12</v>
      </c>
      <c r="E47" s="587" t="s">
        <v>1209</v>
      </c>
      <c r="F47" s="539" t="s">
        <v>834</v>
      </c>
      <c r="G47" s="540" t="s">
        <v>1209</v>
      </c>
      <c r="H47" s="539" t="s">
        <v>932</v>
      </c>
      <c r="I47" s="541" t="s">
        <v>933</v>
      </c>
      <c r="J47" s="547"/>
      <c r="K47" s="549"/>
      <c r="L47" s="550"/>
      <c r="M47" s="546"/>
    </row>
    <row r="48" spans="1:13" s="1" customFormat="1" ht="15" customHeight="1" x14ac:dyDescent="0.15">
      <c r="A48" s="543" t="s">
        <v>1210</v>
      </c>
      <c r="B48" s="544" t="s">
        <v>666</v>
      </c>
      <c r="C48" s="543"/>
      <c r="D48" s="589"/>
      <c r="E48" s="546" t="s">
        <v>1211</v>
      </c>
      <c r="F48" s="539" t="s">
        <v>835</v>
      </c>
      <c r="G48" s="540" t="s">
        <v>934</v>
      </c>
      <c r="H48" s="547"/>
      <c r="I48" s="549"/>
      <c r="J48" s="547"/>
      <c r="K48" s="549"/>
      <c r="L48" s="550"/>
      <c r="M48" s="546"/>
    </row>
    <row r="49" spans="1:13" s="1" customFormat="1" ht="15" customHeight="1" x14ac:dyDescent="0.15">
      <c r="A49" s="543"/>
      <c r="B49" s="544"/>
      <c r="C49" s="543" t="s">
        <v>835</v>
      </c>
      <c r="D49" s="589" t="s">
        <v>23</v>
      </c>
      <c r="E49" s="546" t="s">
        <v>60</v>
      </c>
      <c r="F49" s="547"/>
      <c r="G49" s="548"/>
      <c r="H49" s="547"/>
      <c r="I49" s="549"/>
      <c r="J49" s="547"/>
      <c r="K49" s="549"/>
      <c r="L49" s="550"/>
      <c r="M49" s="546"/>
    </row>
    <row r="50" spans="1:13" s="1" customFormat="1" ht="15" customHeight="1" x14ac:dyDescent="0.15">
      <c r="A50" s="543"/>
      <c r="B50" s="544"/>
      <c r="C50" s="543" t="s">
        <v>835</v>
      </c>
      <c r="D50" s="589" t="s">
        <v>24</v>
      </c>
      <c r="E50" s="546" t="s">
        <v>61</v>
      </c>
      <c r="F50" s="547"/>
      <c r="G50" s="548"/>
      <c r="H50" s="547"/>
      <c r="I50" s="549"/>
      <c r="J50" s="547"/>
      <c r="K50" s="549"/>
      <c r="L50" s="550"/>
      <c r="M50" s="546"/>
    </row>
    <row r="51" spans="1:13" s="1" customFormat="1" ht="15" customHeight="1" x14ac:dyDescent="0.15">
      <c r="A51" s="543"/>
      <c r="B51" s="544"/>
      <c r="C51" s="543" t="s">
        <v>835</v>
      </c>
      <c r="D51" s="589" t="s">
        <v>25</v>
      </c>
      <c r="E51" s="546" t="s">
        <v>62</v>
      </c>
      <c r="F51" s="547"/>
      <c r="G51" s="548"/>
      <c r="H51" s="547"/>
      <c r="I51" s="549"/>
      <c r="J51" s="547"/>
      <c r="K51" s="549"/>
      <c r="L51" s="550"/>
      <c r="M51" s="546"/>
    </row>
    <row r="52" spans="1:13" s="1" customFormat="1" ht="15" customHeight="1" x14ac:dyDescent="0.15">
      <c r="A52" s="543"/>
      <c r="B52" s="544"/>
      <c r="C52" s="543" t="s">
        <v>835</v>
      </c>
      <c r="D52" s="589" t="s">
        <v>836</v>
      </c>
      <c r="E52" s="546" t="s">
        <v>1212</v>
      </c>
      <c r="F52" s="547"/>
      <c r="G52" s="548"/>
      <c r="H52" s="547"/>
      <c r="I52" s="549"/>
      <c r="J52" s="547"/>
      <c r="K52" s="549"/>
      <c r="L52" s="550"/>
      <c r="M52" s="546"/>
    </row>
    <row r="53" spans="1:13" s="1" customFormat="1" ht="15" customHeight="1" x14ac:dyDescent="0.15">
      <c r="A53" s="556"/>
      <c r="B53" s="590"/>
      <c r="C53" s="556" t="s">
        <v>835</v>
      </c>
      <c r="D53" s="557" t="s">
        <v>34</v>
      </c>
      <c r="E53" s="575" t="s">
        <v>1213</v>
      </c>
      <c r="F53" s="576"/>
      <c r="G53" s="577"/>
      <c r="H53" s="576"/>
      <c r="I53" s="582"/>
      <c r="J53" s="576"/>
      <c r="K53" s="582"/>
      <c r="L53" s="550"/>
      <c r="M53" s="546"/>
    </row>
    <row r="54" spans="1:13" s="1" customFormat="1" ht="15" customHeight="1" x14ac:dyDescent="0.15">
      <c r="A54" s="535" t="s">
        <v>65</v>
      </c>
      <c r="B54" s="536" t="s">
        <v>446</v>
      </c>
      <c r="C54" s="558" t="s">
        <v>65</v>
      </c>
      <c r="D54" s="560" t="s">
        <v>12</v>
      </c>
      <c r="E54" s="538" t="s">
        <v>1214</v>
      </c>
      <c r="F54" s="539" t="s">
        <v>65</v>
      </c>
      <c r="G54" s="540" t="s">
        <v>70</v>
      </c>
      <c r="H54" s="547" t="s">
        <v>935</v>
      </c>
      <c r="I54" s="549" t="s">
        <v>456</v>
      </c>
      <c r="J54" s="547" t="s">
        <v>454</v>
      </c>
      <c r="K54" s="549" t="s">
        <v>1215</v>
      </c>
      <c r="L54" s="542" t="s">
        <v>663</v>
      </c>
      <c r="M54" s="538" t="s">
        <v>668</v>
      </c>
    </row>
    <row r="55" spans="1:13" s="1" customFormat="1" ht="15" customHeight="1" x14ac:dyDescent="0.15">
      <c r="A55" s="554" t="s">
        <v>1216</v>
      </c>
      <c r="B55" s="555" t="s">
        <v>1188</v>
      </c>
      <c r="C55" s="543" t="s">
        <v>1216</v>
      </c>
      <c r="D55" s="545" t="s">
        <v>1189</v>
      </c>
      <c r="E55" s="561" t="s">
        <v>71</v>
      </c>
      <c r="F55" s="547"/>
      <c r="G55" s="548"/>
      <c r="H55" s="547"/>
      <c r="I55" s="549"/>
      <c r="J55" s="547"/>
      <c r="K55" s="549"/>
      <c r="L55" s="550"/>
      <c r="M55" s="546"/>
    </row>
    <row r="56" spans="1:13" s="1" customFormat="1" ht="15" customHeight="1" x14ac:dyDescent="0.15">
      <c r="A56" s="554" t="s">
        <v>65</v>
      </c>
      <c r="B56" s="555" t="s">
        <v>666</v>
      </c>
      <c r="C56" s="554" t="s">
        <v>65</v>
      </c>
      <c r="D56" s="591" t="s">
        <v>1194</v>
      </c>
      <c r="E56" s="561" t="s">
        <v>837</v>
      </c>
      <c r="F56" s="576"/>
      <c r="G56" s="577"/>
      <c r="H56" s="547"/>
      <c r="I56" s="549"/>
      <c r="J56" s="547"/>
      <c r="K56" s="549"/>
      <c r="L56" s="550"/>
      <c r="M56" s="546"/>
    </row>
    <row r="57" spans="1:13" s="1" customFormat="1" ht="15" customHeight="1" x14ac:dyDescent="0.15">
      <c r="A57" s="558" t="s">
        <v>1217</v>
      </c>
      <c r="B57" s="559" t="s">
        <v>446</v>
      </c>
      <c r="C57" s="558" t="s">
        <v>69</v>
      </c>
      <c r="D57" s="565" t="s">
        <v>12</v>
      </c>
      <c r="E57" s="566" t="s">
        <v>73</v>
      </c>
      <c r="F57" s="539" t="s">
        <v>69</v>
      </c>
      <c r="G57" s="540" t="s">
        <v>74</v>
      </c>
      <c r="H57" s="547"/>
      <c r="I57" s="549"/>
      <c r="J57" s="547"/>
      <c r="K57" s="549"/>
      <c r="L57" s="550"/>
      <c r="M57" s="546"/>
    </row>
    <row r="58" spans="1:13" s="1" customFormat="1" ht="15" customHeight="1" x14ac:dyDescent="0.15">
      <c r="A58" s="567" t="s">
        <v>1217</v>
      </c>
      <c r="B58" s="568" t="s">
        <v>447</v>
      </c>
      <c r="C58" s="567" t="s">
        <v>69</v>
      </c>
      <c r="D58" s="572" t="s">
        <v>8</v>
      </c>
      <c r="E58" s="573" t="s">
        <v>75</v>
      </c>
      <c r="F58" s="547"/>
      <c r="G58" s="548"/>
      <c r="H58" s="547"/>
      <c r="I58" s="549"/>
      <c r="J58" s="547"/>
      <c r="K58" s="549"/>
      <c r="L58" s="550"/>
      <c r="M58" s="546"/>
    </row>
    <row r="59" spans="1:13" s="1" customFormat="1" ht="15" customHeight="1" x14ac:dyDescent="0.15">
      <c r="A59" s="567" t="s">
        <v>69</v>
      </c>
      <c r="B59" s="568" t="s">
        <v>448</v>
      </c>
      <c r="C59" s="567" t="s">
        <v>69</v>
      </c>
      <c r="D59" s="572" t="s">
        <v>30</v>
      </c>
      <c r="E59" s="573" t="s">
        <v>76</v>
      </c>
      <c r="F59" s="547"/>
      <c r="G59" s="548"/>
      <c r="H59" s="547"/>
      <c r="I59" s="549"/>
      <c r="J59" s="547"/>
      <c r="K59" s="549"/>
      <c r="L59" s="550"/>
      <c r="M59" s="546"/>
    </row>
    <row r="60" spans="1:13" s="1" customFormat="1" ht="15" customHeight="1" x14ac:dyDescent="0.15">
      <c r="A60" s="543" t="s">
        <v>69</v>
      </c>
      <c r="B60" s="544" t="s">
        <v>449</v>
      </c>
      <c r="C60" s="543" t="s">
        <v>69</v>
      </c>
      <c r="D60" s="545" t="s">
        <v>41</v>
      </c>
      <c r="E60" s="573" t="s">
        <v>77</v>
      </c>
      <c r="F60" s="547"/>
      <c r="G60" s="548"/>
      <c r="H60" s="547"/>
      <c r="I60" s="549"/>
      <c r="J60" s="547"/>
      <c r="K60" s="549"/>
      <c r="L60" s="550"/>
      <c r="M60" s="546"/>
    </row>
    <row r="61" spans="1:13" s="1" customFormat="1" ht="15" customHeight="1" x14ac:dyDescent="0.15">
      <c r="A61" s="579" t="s">
        <v>69</v>
      </c>
      <c r="B61" s="580" t="s">
        <v>452</v>
      </c>
      <c r="C61" s="579" t="s">
        <v>69</v>
      </c>
      <c r="D61" s="581" t="s">
        <v>34</v>
      </c>
      <c r="E61" s="571" t="s">
        <v>1218</v>
      </c>
      <c r="F61" s="576"/>
      <c r="G61" s="577"/>
      <c r="H61" s="576"/>
      <c r="I61" s="582"/>
      <c r="J61" s="576"/>
      <c r="K61" s="582"/>
      <c r="L61" s="592"/>
      <c r="M61" s="546"/>
    </row>
    <row r="62" spans="1:13" s="1" customFormat="1" ht="15" customHeight="1" x14ac:dyDescent="0.15">
      <c r="A62" s="558" t="s">
        <v>1219</v>
      </c>
      <c r="B62" s="559" t="s">
        <v>446</v>
      </c>
      <c r="C62" s="558" t="s">
        <v>72</v>
      </c>
      <c r="D62" s="560" t="s">
        <v>12</v>
      </c>
      <c r="E62" s="538" t="s">
        <v>79</v>
      </c>
      <c r="F62" s="539" t="s">
        <v>72</v>
      </c>
      <c r="G62" s="540" t="s">
        <v>936</v>
      </c>
      <c r="H62" s="593" t="s">
        <v>1220</v>
      </c>
      <c r="I62" s="541" t="s">
        <v>1221</v>
      </c>
      <c r="J62" s="593" t="s">
        <v>667</v>
      </c>
      <c r="K62" s="541" t="s">
        <v>1222</v>
      </c>
      <c r="L62" s="550"/>
      <c r="M62" s="546"/>
    </row>
    <row r="63" spans="1:13" s="1" customFormat="1" ht="15" customHeight="1" x14ac:dyDescent="0.15">
      <c r="A63" s="543" t="s">
        <v>72</v>
      </c>
      <c r="B63" s="544" t="s">
        <v>447</v>
      </c>
      <c r="C63" s="543" t="s">
        <v>72</v>
      </c>
      <c r="D63" s="545" t="s">
        <v>8</v>
      </c>
      <c r="E63" s="561" t="s">
        <v>80</v>
      </c>
      <c r="F63" s="547"/>
      <c r="G63" s="548"/>
      <c r="H63" s="547"/>
      <c r="I63" s="549"/>
      <c r="J63" s="547"/>
      <c r="K63" s="549"/>
      <c r="L63" s="550"/>
      <c r="M63" s="546"/>
    </row>
    <row r="64" spans="1:13" s="1" customFormat="1" ht="15" customHeight="1" x14ac:dyDescent="0.15">
      <c r="A64" s="558" t="s">
        <v>1223</v>
      </c>
      <c r="B64" s="559" t="s">
        <v>446</v>
      </c>
      <c r="C64" s="558" t="s">
        <v>78</v>
      </c>
      <c r="D64" s="565" t="s">
        <v>12</v>
      </c>
      <c r="E64" s="566" t="s">
        <v>82</v>
      </c>
      <c r="F64" s="539" t="s">
        <v>78</v>
      </c>
      <c r="G64" s="540" t="s">
        <v>937</v>
      </c>
      <c r="H64" s="547"/>
      <c r="I64" s="549"/>
      <c r="J64" s="547"/>
      <c r="K64" s="549"/>
      <c r="L64" s="550"/>
      <c r="M64" s="546"/>
    </row>
    <row r="65" spans="1:13" s="1" customFormat="1" ht="15" customHeight="1" x14ac:dyDescent="0.15">
      <c r="A65" s="567" t="s">
        <v>78</v>
      </c>
      <c r="B65" s="568" t="s">
        <v>447</v>
      </c>
      <c r="C65" s="567" t="s">
        <v>78</v>
      </c>
      <c r="D65" s="572" t="s">
        <v>8</v>
      </c>
      <c r="E65" s="573" t="s">
        <v>83</v>
      </c>
      <c r="F65" s="547"/>
      <c r="G65" s="548"/>
      <c r="H65" s="547"/>
      <c r="I65" s="549"/>
      <c r="J65" s="547"/>
      <c r="K65" s="549"/>
      <c r="L65" s="550"/>
      <c r="M65" s="546"/>
    </row>
    <row r="66" spans="1:13" s="1" customFormat="1" ht="15" customHeight="1" x14ac:dyDescent="0.15">
      <c r="A66" s="556" t="s">
        <v>78</v>
      </c>
      <c r="B66" s="574" t="s">
        <v>448</v>
      </c>
      <c r="C66" s="556" t="s">
        <v>78</v>
      </c>
      <c r="D66" s="570" t="s">
        <v>30</v>
      </c>
      <c r="E66" s="571" t="s">
        <v>84</v>
      </c>
      <c r="F66" s="576"/>
      <c r="G66" s="577"/>
      <c r="H66" s="547"/>
      <c r="I66" s="549"/>
      <c r="J66" s="547"/>
      <c r="K66" s="549"/>
      <c r="L66" s="550"/>
      <c r="M66" s="546"/>
    </row>
    <row r="67" spans="1:13" s="1" customFormat="1" ht="15" customHeight="1" x14ac:dyDescent="0.15">
      <c r="A67" s="556" t="s">
        <v>1224</v>
      </c>
      <c r="B67" s="574" t="s">
        <v>446</v>
      </c>
      <c r="C67" s="556" t="s">
        <v>1224</v>
      </c>
      <c r="D67" s="570" t="s">
        <v>12</v>
      </c>
      <c r="E67" s="575" t="s">
        <v>1225</v>
      </c>
      <c r="F67" s="563" t="s">
        <v>81</v>
      </c>
      <c r="G67" s="564" t="s">
        <v>838</v>
      </c>
      <c r="H67" s="547"/>
      <c r="I67" s="549"/>
      <c r="J67" s="547"/>
      <c r="K67" s="549"/>
      <c r="L67" s="550"/>
      <c r="M67" s="546"/>
    </row>
    <row r="68" spans="1:13" s="1" customFormat="1" ht="15" customHeight="1" x14ac:dyDescent="0.15">
      <c r="A68" s="543" t="s">
        <v>1226</v>
      </c>
      <c r="B68" s="544" t="s">
        <v>446</v>
      </c>
      <c r="C68" s="543" t="s">
        <v>85</v>
      </c>
      <c r="D68" s="545" t="s">
        <v>12</v>
      </c>
      <c r="E68" s="546" t="s">
        <v>1227</v>
      </c>
      <c r="F68" s="539" t="s">
        <v>85</v>
      </c>
      <c r="G68" s="540" t="s">
        <v>938</v>
      </c>
      <c r="H68" s="547"/>
      <c r="I68" s="549"/>
      <c r="J68" s="547"/>
      <c r="K68" s="549"/>
      <c r="L68" s="550"/>
      <c r="M68" s="546"/>
    </row>
    <row r="69" spans="1:13" s="1" customFormat="1" ht="15" customHeight="1" x14ac:dyDescent="0.15">
      <c r="A69" s="567" t="s">
        <v>85</v>
      </c>
      <c r="B69" s="568" t="s">
        <v>447</v>
      </c>
      <c r="C69" s="567" t="s">
        <v>1226</v>
      </c>
      <c r="D69" s="572" t="s">
        <v>8</v>
      </c>
      <c r="E69" s="573" t="s">
        <v>86</v>
      </c>
      <c r="F69" s="547"/>
      <c r="G69" s="548"/>
      <c r="H69" s="547"/>
      <c r="I69" s="549"/>
      <c r="J69" s="547"/>
      <c r="K69" s="549"/>
      <c r="L69" s="550"/>
      <c r="M69" s="546"/>
    </row>
    <row r="70" spans="1:13" s="1" customFormat="1" ht="15" customHeight="1" x14ac:dyDescent="0.15">
      <c r="A70" s="567" t="s">
        <v>85</v>
      </c>
      <c r="B70" s="568" t="s">
        <v>448</v>
      </c>
      <c r="C70" s="567" t="s">
        <v>1226</v>
      </c>
      <c r="D70" s="572" t="s">
        <v>30</v>
      </c>
      <c r="E70" s="573" t="s">
        <v>87</v>
      </c>
      <c r="F70" s="547"/>
      <c r="G70" s="548"/>
      <c r="H70" s="547"/>
      <c r="I70" s="549"/>
      <c r="J70" s="547"/>
      <c r="K70" s="549"/>
      <c r="L70" s="550"/>
      <c r="M70" s="546"/>
    </row>
    <row r="71" spans="1:13" s="1" customFormat="1" ht="15" customHeight="1" x14ac:dyDescent="0.15">
      <c r="A71" s="543" t="s">
        <v>85</v>
      </c>
      <c r="B71" s="544" t="s">
        <v>449</v>
      </c>
      <c r="C71" s="543"/>
      <c r="D71" s="545"/>
      <c r="E71" s="561" t="s">
        <v>1228</v>
      </c>
      <c r="F71" s="547"/>
      <c r="G71" s="548"/>
      <c r="H71" s="547"/>
      <c r="I71" s="549"/>
      <c r="J71" s="547"/>
      <c r="K71" s="549"/>
      <c r="L71" s="550"/>
      <c r="M71" s="546"/>
    </row>
    <row r="72" spans="1:13" s="1" customFormat="1" ht="15" customHeight="1" x14ac:dyDescent="0.15">
      <c r="A72" s="543"/>
      <c r="B72" s="544"/>
      <c r="C72" s="543" t="s">
        <v>85</v>
      </c>
      <c r="D72" s="545" t="s">
        <v>41</v>
      </c>
      <c r="E72" s="546" t="s">
        <v>88</v>
      </c>
      <c r="F72" s="547"/>
      <c r="G72" s="548"/>
      <c r="H72" s="547"/>
      <c r="I72" s="549"/>
      <c r="J72" s="547"/>
      <c r="K72" s="549"/>
      <c r="L72" s="550"/>
      <c r="M72" s="546"/>
    </row>
    <row r="73" spans="1:13" s="1" customFormat="1" ht="15" customHeight="1" x14ac:dyDescent="0.15">
      <c r="A73" s="543"/>
      <c r="B73" s="544"/>
      <c r="C73" s="543" t="s">
        <v>85</v>
      </c>
      <c r="D73" s="545" t="s">
        <v>1229</v>
      </c>
      <c r="E73" s="546" t="s">
        <v>1230</v>
      </c>
      <c r="F73" s="547"/>
      <c r="G73" s="548"/>
      <c r="H73" s="547"/>
      <c r="I73" s="549"/>
      <c r="J73" s="547"/>
      <c r="K73" s="549"/>
      <c r="L73" s="550"/>
      <c r="M73" s="546"/>
    </row>
    <row r="74" spans="1:13" s="1" customFormat="1" ht="15" customHeight="1" x14ac:dyDescent="0.15">
      <c r="A74" s="543"/>
      <c r="B74" s="544"/>
      <c r="C74" s="543" t="s">
        <v>85</v>
      </c>
      <c r="D74" s="545" t="s">
        <v>1231</v>
      </c>
      <c r="E74" s="546" t="s">
        <v>89</v>
      </c>
      <c r="F74" s="547"/>
      <c r="G74" s="548"/>
      <c r="H74" s="547"/>
      <c r="I74" s="549"/>
      <c r="J74" s="547"/>
      <c r="K74" s="549"/>
      <c r="L74" s="550"/>
      <c r="M74" s="546"/>
    </row>
    <row r="75" spans="1:13" s="1" customFormat="1" ht="15" customHeight="1" x14ac:dyDescent="0.15">
      <c r="A75" s="551"/>
      <c r="B75" s="578"/>
      <c r="C75" s="551" t="s">
        <v>85</v>
      </c>
      <c r="D75" s="552" t="s">
        <v>1232</v>
      </c>
      <c r="E75" s="546" t="s">
        <v>90</v>
      </c>
      <c r="F75" s="547"/>
      <c r="G75" s="548"/>
      <c r="H75" s="547"/>
      <c r="I75" s="549"/>
      <c r="J75" s="547"/>
      <c r="K75" s="549"/>
      <c r="L75" s="550"/>
      <c r="M75" s="546"/>
    </row>
    <row r="76" spans="1:13" s="1" customFormat="1" ht="15" customHeight="1" x14ac:dyDescent="0.15">
      <c r="A76" s="556" t="s">
        <v>85</v>
      </c>
      <c r="B76" s="574" t="s">
        <v>664</v>
      </c>
      <c r="C76" s="556" t="s">
        <v>85</v>
      </c>
      <c r="D76" s="570" t="s">
        <v>1193</v>
      </c>
      <c r="E76" s="571" t="s">
        <v>91</v>
      </c>
      <c r="F76" s="576"/>
      <c r="G76" s="577"/>
      <c r="H76" s="547"/>
      <c r="I76" s="549"/>
      <c r="J76" s="547"/>
      <c r="K76" s="549"/>
      <c r="L76" s="550"/>
      <c r="M76" s="546"/>
    </row>
    <row r="77" spans="1:13" s="1" customFormat="1" ht="15" customHeight="1" x14ac:dyDescent="0.15">
      <c r="A77" s="558" t="s">
        <v>92</v>
      </c>
      <c r="B77" s="559" t="s">
        <v>446</v>
      </c>
      <c r="C77" s="558" t="s">
        <v>92</v>
      </c>
      <c r="D77" s="565" t="s">
        <v>12</v>
      </c>
      <c r="E77" s="566" t="s">
        <v>93</v>
      </c>
      <c r="F77" s="547" t="s">
        <v>92</v>
      </c>
      <c r="G77" s="548" t="s">
        <v>94</v>
      </c>
      <c r="H77" s="547"/>
      <c r="I77" s="549"/>
      <c r="J77" s="547"/>
      <c r="K77" s="549"/>
      <c r="L77" s="550"/>
      <c r="M77" s="546"/>
    </row>
    <row r="78" spans="1:13" s="1" customFormat="1" ht="15" customHeight="1" x14ac:dyDescent="0.15">
      <c r="A78" s="567" t="s">
        <v>92</v>
      </c>
      <c r="B78" s="568" t="s">
        <v>447</v>
      </c>
      <c r="C78" s="567" t="s">
        <v>92</v>
      </c>
      <c r="D78" s="572" t="s">
        <v>8</v>
      </c>
      <c r="E78" s="573" t="s">
        <v>95</v>
      </c>
      <c r="F78" s="547"/>
      <c r="G78" s="548"/>
      <c r="H78" s="547"/>
      <c r="I78" s="549"/>
      <c r="J78" s="547"/>
      <c r="K78" s="549"/>
      <c r="L78" s="550"/>
      <c r="M78" s="546"/>
    </row>
    <row r="79" spans="1:13" s="1" customFormat="1" ht="15" customHeight="1" x14ac:dyDescent="0.15">
      <c r="A79" s="567" t="s">
        <v>92</v>
      </c>
      <c r="B79" s="568" t="s">
        <v>448</v>
      </c>
      <c r="C79" s="567" t="s">
        <v>92</v>
      </c>
      <c r="D79" s="572" t="s">
        <v>30</v>
      </c>
      <c r="E79" s="573" t="s">
        <v>96</v>
      </c>
      <c r="F79" s="547"/>
      <c r="G79" s="548"/>
      <c r="H79" s="547"/>
      <c r="I79" s="549"/>
      <c r="J79" s="547"/>
      <c r="K79" s="549"/>
      <c r="L79" s="550"/>
      <c r="M79" s="546"/>
    </row>
    <row r="80" spans="1:13" s="1" customFormat="1" ht="15" customHeight="1" x14ac:dyDescent="0.15">
      <c r="A80" s="556" t="s">
        <v>92</v>
      </c>
      <c r="B80" s="574" t="s">
        <v>452</v>
      </c>
      <c r="C80" s="556" t="s">
        <v>92</v>
      </c>
      <c r="D80" s="570" t="s">
        <v>34</v>
      </c>
      <c r="E80" s="571" t="s">
        <v>94</v>
      </c>
      <c r="F80" s="547"/>
      <c r="G80" s="548"/>
      <c r="H80" s="547"/>
      <c r="I80" s="549"/>
      <c r="J80" s="547"/>
      <c r="K80" s="549"/>
      <c r="L80" s="550"/>
      <c r="M80" s="546"/>
    </row>
    <row r="81" spans="1:13" s="1" customFormat="1" ht="15" customHeight="1" x14ac:dyDescent="0.15">
      <c r="A81" s="558" t="s">
        <v>97</v>
      </c>
      <c r="B81" s="559" t="s">
        <v>446</v>
      </c>
      <c r="C81" s="558" t="s">
        <v>97</v>
      </c>
      <c r="D81" s="565" t="s">
        <v>12</v>
      </c>
      <c r="E81" s="566" t="s">
        <v>98</v>
      </c>
      <c r="F81" s="539" t="s">
        <v>97</v>
      </c>
      <c r="G81" s="540" t="s">
        <v>939</v>
      </c>
      <c r="H81" s="539" t="s">
        <v>940</v>
      </c>
      <c r="I81" s="541" t="s">
        <v>941</v>
      </c>
      <c r="J81" s="547"/>
      <c r="K81" s="549"/>
      <c r="L81" s="550"/>
      <c r="M81" s="546"/>
    </row>
    <row r="82" spans="1:13" s="1" customFormat="1" ht="15" customHeight="1" x14ac:dyDescent="0.15">
      <c r="A82" s="543" t="s">
        <v>97</v>
      </c>
      <c r="B82" s="544" t="s">
        <v>447</v>
      </c>
      <c r="C82" s="543" t="s">
        <v>97</v>
      </c>
      <c r="D82" s="545" t="s">
        <v>8</v>
      </c>
      <c r="E82" s="573" t="s">
        <v>1233</v>
      </c>
      <c r="F82" s="547"/>
      <c r="G82" s="548"/>
      <c r="H82" s="547"/>
      <c r="I82" s="549"/>
      <c r="J82" s="547"/>
      <c r="K82" s="549"/>
      <c r="L82" s="550"/>
      <c r="M82" s="546"/>
    </row>
    <row r="83" spans="1:13" s="1" customFormat="1" ht="15" customHeight="1" x14ac:dyDescent="0.15">
      <c r="A83" s="567" t="s">
        <v>97</v>
      </c>
      <c r="B83" s="568" t="s">
        <v>663</v>
      </c>
      <c r="C83" s="567" t="s">
        <v>97</v>
      </c>
      <c r="D83" s="572" t="s">
        <v>1190</v>
      </c>
      <c r="E83" s="573" t="s">
        <v>1234</v>
      </c>
      <c r="F83" s="547"/>
      <c r="G83" s="548"/>
      <c r="H83" s="547"/>
      <c r="I83" s="549"/>
      <c r="J83" s="547"/>
      <c r="K83" s="549"/>
      <c r="L83" s="550"/>
      <c r="M83" s="546"/>
    </row>
    <row r="84" spans="1:13" s="1" customFormat="1" ht="15" customHeight="1" x14ac:dyDescent="0.15">
      <c r="A84" s="556" t="s">
        <v>97</v>
      </c>
      <c r="B84" s="574" t="s">
        <v>452</v>
      </c>
      <c r="C84" s="556" t="s">
        <v>97</v>
      </c>
      <c r="D84" s="570" t="s">
        <v>34</v>
      </c>
      <c r="E84" s="571" t="s">
        <v>99</v>
      </c>
      <c r="F84" s="576"/>
      <c r="G84" s="577"/>
      <c r="H84" s="547"/>
      <c r="I84" s="549"/>
      <c r="J84" s="547"/>
      <c r="K84" s="549"/>
      <c r="L84" s="550"/>
      <c r="M84" s="546"/>
    </row>
    <row r="85" spans="1:13" s="1" customFormat="1" ht="15" customHeight="1" x14ac:dyDescent="0.15">
      <c r="A85" s="558" t="s">
        <v>100</v>
      </c>
      <c r="B85" s="559" t="s">
        <v>446</v>
      </c>
      <c r="C85" s="558" t="s">
        <v>100</v>
      </c>
      <c r="D85" s="565" t="s">
        <v>12</v>
      </c>
      <c r="E85" s="566" t="s">
        <v>101</v>
      </c>
      <c r="F85" s="539" t="s">
        <v>100</v>
      </c>
      <c r="G85" s="540" t="s">
        <v>102</v>
      </c>
      <c r="H85" s="547"/>
      <c r="I85" s="549"/>
      <c r="J85" s="547"/>
      <c r="K85" s="549"/>
      <c r="L85" s="550"/>
      <c r="M85" s="546"/>
    </row>
    <row r="86" spans="1:13" s="1" customFormat="1" ht="15" customHeight="1" x14ac:dyDescent="0.15">
      <c r="A86" s="567" t="s">
        <v>100</v>
      </c>
      <c r="B86" s="568" t="s">
        <v>447</v>
      </c>
      <c r="C86" s="567" t="s">
        <v>100</v>
      </c>
      <c r="D86" s="572" t="s">
        <v>1189</v>
      </c>
      <c r="E86" s="573" t="s">
        <v>103</v>
      </c>
      <c r="F86" s="547"/>
      <c r="G86" s="548"/>
      <c r="H86" s="547"/>
      <c r="I86" s="549"/>
      <c r="J86" s="547"/>
      <c r="K86" s="549"/>
      <c r="L86" s="550"/>
      <c r="M86" s="546"/>
    </row>
    <row r="87" spans="1:13" s="1" customFormat="1" ht="15" customHeight="1" x14ac:dyDescent="0.15">
      <c r="A87" s="556" t="s">
        <v>100</v>
      </c>
      <c r="B87" s="574" t="s">
        <v>448</v>
      </c>
      <c r="C87" s="556" t="s">
        <v>100</v>
      </c>
      <c r="D87" s="570" t="s">
        <v>30</v>
      </c>
      <c r="E87" s="571" t="s">
        <v>104</v>
      </c>
      <c r="F87" s="576"/>
      <c r="G87" s="577"/>
      <c r="H87" s="576"/>
      <c r="I87" s="582"/>
      <c r="J87" s="547"/>
      <c r="K87" s="549"/>
      <c r="L87" s="550"/>
      <c r="M87" s="546"/>
    </row>
    <row r="88" spans="1:13" s="1" customFormat="1" ht="15" customHeight="1" x14ac:dyDescent="0.15">
      <c r="A88" s="558" t="s">
        <v>105</v>
      </c>
      <c r="B88" s="559" t="s">
        <v>446</v>
      </c>
      <c r="C88" s="558" t="s">
        <v>105</v>
      </c>
      <c r="D88" s="565" t="s">
        <v>12</v>
      </c>
      <c r="E88" s="566" t="s">
        <v>106</v>
      </c>
      <c r="F88" s="539" t="s">
        <v>105</v>
      </c>
      <c r="G88" s="763" t="s">
        <v>942</v>
      </c>
      <c r="H88" s="547" t="s">
        <v>943</v>
      </c>
      <c r="I88" s="763" t="s">
        <v>942</v>
      </c>
      <c r="J88" s="547"/>
      <c r="K88" s="549"/>
      <c r="L88" s="550"/>
      <c r="M88" s="546"/>
    </row>
    <row r="89" spans="1:13" s="1" customFormat="1" ht="15" customHeight="1" x14ac:dyDescent="0.15">
      <c r="A89" s="556" t="s">
        <v>105</v>
      </c>
      <c r="B89" s="574" t="s">
        <v>447</v>
      </c>
      <c r="C89" s="556" t="s">
        <v>105</v>
      </c>
      <c r="D89" s="570" t="s">
        <v>8</v>
      </c>
      <c r="E89" s="571" t="s">
        <v>1235</v>
      </c>
      <c r="F89" s="576"/>
      <c r="G89" s="765"/>
      <c r="H89" s="547"/>
      <c r="I89" s="766"/>
      <c r="J89" s="547"/>
      <c r="K89" s="549"/>
      <c r="L89" s="550"/>
      <c r="M89" s="546"/>
    </row>
    <row r="90" spans="1:13" s="1" customFormat="1" ht="15" customHeight="1" x14ac:dyDescent="0.15">
      <c r="A90" s="584" t="s">
        <v>107</v>
      </c>
      <c r="B90" s="585" t="s">
        <v>446</v>
      </c>
      <c r="C90" s="584" t="s">
        <v>107</v>
      </c>
      <c r="D90" s="586" t="s">
        <v>12</v>
      </c>
      <c r="E90" s="546" t="s">
        <v>108</v>
      </c>
      <c r="F90" s="563" t="s">
        <v>107</v>
      </c>
      <c r="G90" s="564" t="s">
        <v>108</v>
      </c>
      <c r="H90" s="563" t="s">
        <v>944</v>
      </c>
      <c r="I90" s="594" t="s">
        <v>108</v>
      </c>
      <c r="J90" s="547"/>
      <c r="K90" s="549"/>
      <c r="L90" s="550"/>
      <c r="M90" s="546"/>
    </row>
    <row r="91" spans="1:13" s="1" customFormat="1" ht="15" customHeight="1" x14ac:dyDescent="0.15">
      <c r="A91" s="556" t="s">
        <v>1236</v>
      </c>
      <c r="B91" s="574" t="s">
        <v>446</v>
      </c>
      <c r="C91" s="556" t="s">
        <v>109</v>
      </c>
      <c r="D91" s="570" t="s">
        <v>12</v>
      </c>
      <c r="E91" s="587" t="s">
        <v>1237</v>
      </c>
      <c r="F91" s="563" t="s">
        <v>109</v>
      </c>
      <c r="G91" s="564" t="s">
        <v>1238</v>
      </c>
      <c r="H91" s="539" t="s">
        <v>945</v>
      </c>
      <c r="I91" s="541" t="s">
        <v>110</v>
      </c>
      <c r="J91" s="539" t="s">
        <v>946</v>
      </c>
      <c r="K91" s="541" t="s">
        <v>947</v>
      </c>
      <c r="L91" s="550"/>
      <c r="M91" s="546"/>
    </row>
    <row r="92" spans="1:13" s="1" customFormat="1" ht="15" customHeight="1" x14ac:dyDescent="0.15">
      <c r="A92" s="558" t="s">
        <v>111</v>
      </c>
      <c r="B92" s="559" t="s">
        <v>446</v>
      </c>
      <c r="C92" s="558" t="s">
        <v>111</v>
      </c>
      <c r="D92" s="565" t="s">
        <v>12</v>
      </c>
      <c r="E92" s="566" t="s">
        <v>1239</v>
      </c>
      <c r="F92" s="539" t="s">
        <v>111</v>
      </c>
      <c r="G92" s="540" t="s">
        <v>112</v>
      </c>
      <c r="H92" s="547"/>
      <c r="I92" s="549"/>
      <c r="J92" s="547"/>
      <c r="K92" s="549"/>
      <c r="L92" s="550"/>
      <c r="M92" s="546"/>
    </row>
    <row r="93" spans="1:13" s="1" customFormat="1" ht="15" customHeight="1" x14ac:dyDescent="0.15">
      <c r="A93" s="567" t="s">
        <v>111</v>
      </c>
      <c r="B93" s="568" t="s">
        <v>447</v>
      </c>
      <c r="C93" s="567" t="s">
        <v>111</v>
      </c>
      <c r="D93" s="572" t="s">
        <v>8</v>
      </c>
      <c r="E93" s="573" t="s">
        <v>1240</v>
      </c>
      <c r="F93" s="547"/>
      <c r="G93" s="548"/>
      <c r="H93" s="547"/>
      <c r="I93" s="549"/>
      <c r="J93" s="547"/>
      <c r="K93" s="549"/>
      <c r="L93" s="550"/>
      <c r="M93" s="546"/>
    </row>
    <row r="94" spans="1:13" s="1" customFormat="1" ht="15" customHeight="1" x14ac:dyDescent="0.15">
      <c r="A94" s="556" t="s">
        <v>111</v>
      </c>
      <c r="B94" s="574" t="s">
        <v>666</v>
      </c>
      <c r="C94" s="556" t="s">
        <v>111</v>
      </c>
      <c r="D94" s="570" t="s">
        <v>1194</v>
      </c>
      <c r="E94" s="571" t="s">
        <v>1241</v>
      </c>
      <c r="F94" s="576"/>
      <c r="G94" s="577"/>
      <c r="H94" s="547"/>
      <c r="I94" s="549"/>
      <c r="J94" s="547"/>
      <c r="K94" s="549"/>
      <c r="L94" s="550"/>
      <c r="M94" s="546"/>
    </row>
    <row r="95" spans="1:13" s="1" customFormat="1" ht="15" customHeight="1" x14ac:dyDescent="0.15">
      <c r="A95" s="584" t="s">
        <v>113</v>
      </c>
      <c r="B95" s="585" t="s">
        <v>446</v>
      </c>
      <c r="C95" s="584" t="s">
        <v>113</v>
      </c>
      <c r="D95" s="586" t="s">
        <v>12</v>
      </c>
      <c r="E95" s="587" t="s">
        <v>114</v>
      </c>
      <c r="F95" s="563" t="s">
        <v>113</v>
      </c>
      <c r="G95" s="564" t="s">
        <v>114</v>
      </c>
      <c r="H95" s="547"/>
      <c r="I95" s="549"/>
      <c r="J95" s="547"/>
      <c r="K95" s="549"/>
      <c r="L95" s="550"/>
      <c r="M95" s="546"/>
    </row>
    <row r="96" spans="1:13" s="1" customFormat="1" ht="15" customHeight="1" x14ac:dyDescent="0.15">
      <c r="A96" s="584" t="s">
        <v>115</v>
      </c>
      <c r="B96" s="585" t="s">
        <v>446</v>
      </c>
      <c r="C96" s="584" t="s">
        <v>115</v>
      </c>
      <c r="D96" s="586" t="s">
        <v>12</v>
      </c>
      <c r="E96" s="587" t="s">
        <v>116</v>
      </c>
      <c r="F96" s="563" t="s">
        <v>115</v>
      </c>
      <c r="G96" s="564" t="s">
        <v>116</v>
      </c>
      <c r="H96" s="547"/>
      <c r="I96" s="549"/>
      <c r="J96" s="547"/>
      <c r="K96" s="549"/>
      <c r="L96" s="550"/>
      <c r="M96" s="546"/>
    </row>
    <row r="97" spans="1:13" s="1" customFormat="1" ht="15" customHeight="1" x14ac:dyDescent="0.15">
      <c r="A97" s="535" t="s">
        <v>1242</v>
      </c>
      <c r="B97" s="536" t="s">
        <v>666</v>
      </c>
      <c r="C97" s="535" t="s">
        <v>117</v>
      </c>
      <c r="D97" s="562" t="s">
        <v>34</v>
      </c>
      <c r="E97" s="546" t="s">
        <v>119</v>
      </c>
      <c r="F97" s="539" t="s">
        <v>117</v>
      </c>
      <c r="G97" s="540" t="s">
        <v>119</v>
      </c>
      <c r="H97" s="547"/>
      <c r="I97" s="549"/>
      <c r="J97" s="547"/>
      <c r="K97" s="549"/>
      <c r="L97" s="550"/>
      <c r="M97" s="546"/>
    </row>
    <row r="98" spans="1:13" s="1" customFormat="1" ht="15" customHeight="1" x14ac:dyDescent="0.15">
      <c r="A98" s="558" t="s">
        <v>120</v>
      </c>
      <c r="B98" s="559" t="s">
        <v>446</v>
      </c>
      <c r="C98" s="558" t="s">
        <v>120</v>
      </c>
      <c r="D98" s="565" t="s">
        <v>12</v>
      </c>
      <c r="E98" s="566" t="s">
        <v>121</v>
      </c>
      <c r="F98" s="539" t="s">
        <v>120</v>
      </c>
      <c r="G98" s="540" t="s">
        <v>948</v>
      </c>
      <c r="H98" s="539" t="s">
        <v>949</v>
      </c>
      <c r="I98" s="763" t="s">
        <v>950</v>
      </c>
      <c r="J98" s="547"/>
      <c r="K98" s="549"/>
      <c r="L98" s="550"/>
      <c r="M98" s="546"/>
    </row>
    <row r="99" spans="1:13" s="1" customFormat="1" ht="15" customHeight="1" x14ac:dyDescent="0.15">
      <c r="A99" s="556" t="s">
        <v>120</v>
      </c>
      <c r="B99" s="574" t="s">
        <v>447</v>
      </c>
      <c r="C99" s="556" t="s">
        <v>120</v>
      </c>
      <c r="D99" s="570" t="s">
        <v>1189</v>
      </c>
      <c r="E99" s="561" t="s">
        <v>122</v>
      </c>
      <c r="F99" s="576"/>
      <c r="G99" s="577"/>
      <c r="H99" s="547"/>
      <c r="I99" s="764"/>
      <c r="J99" s="547"/>
      <c r="K99" s="549"/>
      <c r="L99" s="550"/>
      <c r="M99" s="546"/>
    </row>
    <row r="100" spans="1:13" s="1" customFormat="1" ht="15" customHeight="1" x14ac:dyDescent="0.15">
      <c r="A100" s="584" t="s">
        <v>123</v>
      </c>
      <c r="B100" s="585" t="s">
        <v>666</v>
      </c>
      <c r="C100" s="584" t="s">
        <v>123</v>
      </c>
      <c r="D100" s="586" t="s">
        <v>1194</v>
      </c>
      <c r="E100" s="587" t="s">
        <v>124</v>
      </c>
      <c r="F100" s="563" t="s">
        <v>123</v>
      </c>
      <c r="G100" s="587" t="s">
        <v>124</v>
      </c>
      <c r="H100" s="547"/>
      <c r="I100" s="549"/>
      <c r="J100" s="547"/>
      <c r="K100" s="549"/>
      <c r="L100" s="550"/>
      <c r="M100" s="546"/>
    </row>
    <row r="101" spans="1:13" s="1" customFormat="1" ht="15" customHeight="1" x14ac:dyDescent="0.15">
      <c r="A101" s="558" t="s">
        <v>125</v>
      </c>
      <c r="B101" s="559" t="s">
        <v>446</v>
      </c>
      <c r="C101" s="558" t="s">
        <v>125</v>
      </c>
      <c r="D101" s="565" t="s">
        <v>12</v>
      </c>
      <c r="E101" s="553" t="s">
        <v>126</v>
      </c>
      <c r="F101" s="539" t="s">
        <v>125</v>
      </c>
      <c r="G101" s="540" t="s">
        <v>127</v>
      </c>
      <c r="H101" s="547"/>
      <c r="I101" s="549"/>
      <c r="J101" s="547"/>
      <c r="K101" s="549"/>
      <c r="L101" s="550"/>
      <c r="M101" s="546"/>
    </row>
    <row r="102" spans="1:13" s="1" customFormat="1" ht="15" customHeight="1" x14ac:dyDescent="0.15">
      <c r="A102" s="567" t="s">
        <v>1243</v>
      </c>
      <c r="B102" s="568" t="s">
        <v>447</v>
      </c>
      <c r="C102" s="567" t="s">
        <v>1243</v>
      </c>
      <c r="D102" s="572" t="s">
        <v>8</v>
      </c>
      <c r="E102" s="573" t="s">
        <v>118</v>
      </c>
      <c r="F102" s="547"/>
      <c r="G102" s="548"/>
      <c r="H102" s="547"/>
      <c r="I102" s="549"/>
      <c r="J102" s="547"/>
      <c r="K102" s="549"/>
      <c r="L102" s="550"/>
      <c r="M102" s="546"/>
    </row>
    <row r="103" spans="1:13" s="1" customFormat="1" ht="15" customHeight="1" x14ac:dyDescent="0.15">
      <c r="A103" s="554" t="s">
        <v>1243</v>
      </c>
      <c r="B103" s="555" t="s">
        <v>666</v>
      </c>
      <c r="C103" s="554" t="s">
        <v>125</v>
      </c>
      <c r="D103" s="591" t="s">
        <v>34</v>
      </c>
      <c r="E103" s="561" t="s">
        <v>127</v>
      </c>
      <c r="F103" s="547"/>
      <c r="G103" s="548"/>
      <c r="H103" s="547"/>
      <c r="I103" s="549"/>
      <c r="J103" s="547"/>
      <c r="K103" s="549"/>
      <c r="L103" s="550"/>
      <c r="M103" s="546"/>
    </row>
    <row r="104" spans="1:13" s="1" customFormat="1" ht="15" customHeight="1" x14ac:dyDescent="0.15">
      <c r="A104" s="558" t="s">
        <v>128</v>
      </c>
      <c r="B104" s="559" t="s">
        <v>446</v>
      </c>
      <c r="C104" s="558" t="s">
        <v>128</v>
      </c>
      <c r="D104" s="565" t="s">
        <v>12</v>
      </c>
      <c r="E104" s="566" t="s">
        <v>129</v>
      </c>
      <c r="F104" s="539" t="s">
        <v>128</v>
      </c>
      <c r="G104" s="540" t="s">
        <v>951</v>
      </c>
      <c r="H104" s="539" t="s">
        <v>952</v>
      </c>
      <c r="I104" s="541" t="s">
        <v>953</v>
      </c>
      <c r="J104" s="539" t="s">
        <v>954</v>
      </c>
      <c r="K104" s="541" t="s">
        <v>457</v>
      </c>
      <c r="L104" s="550"/>
      <c r="M104" s="546"/>
    </row>
    <row r="105" spans="1:13" s="1" customFormat="1" ht="15" customHeight="1" x14ac:dyDescent="0.15">
      <c r="A105" s="567" t="s">
        <v>128</v>
      </c>
      <c r="B105" s="568" t="s">
        <v>447</v>
      </c>
      <c r="C105" s="567" t="s">
        <v>128</v>
      </c>
      <c r="D105" s="572" t="s">
        <v>8</v>
      </c>
      <c r="E105" s="573" t="s">
        <v>1244</v>
      </c>
      <c r="F105" s="547"/>
      <c r="G105" s="548"/>
      <c r="H105" s="547"/>
      <c r="I105" s="549"/>
      <c r="J105" s="547"/>
      <c r="K105" s="549"/>
      <c r="L105" s="550"/>
      <c r="M105" s="546"/>
    </row>
    <row r="106" spans="1:13" s="1" customFormat="1" ht="15" customHeight="1" x14ac:dyDescent="0.15">
      <c r="A106" s="556" t="s">
        <v>128</v>
      </c>
      <c r="B106" s="574" t="s">
        <v>448</v>
      </c>
      <c r="C106" s="556" t="s">
        <v>128</v>
      </c>
      <c r="D106" s="570" t="s">
        <v>30</v>
      </c>
      <c r="E106" s="571" t="s">
        <v>130</v>
      </c>
      <c r="F106" s="576"/>
      <c r="G106" s="577"/>
      <c r="H106" s="547"/>
      <c r="I106" s="549"/>
      <c r="J106" s="547"/>
      <c r="K106" s="549"/>
      <c r="L106" s="550"/>
      <c r="M106" s="546"/>
    </row>
    <row r="107" spans="1:13" s="1" customFormat="1" ht="15" customHeight="1" x14ac:dyDescent="0.15">
      <c r="A107" s="543" t="s">
        <v>131</v>
      </c>
      <c r="B107" s="544" t="s">
        <v>452</v>
      </c>
      <c r="C107" s="543" t="s">
        <v>131</v>
      </c>
      <c r="D107" s="545" t="s">
        <v>34</v>
      </c>
      <c r="E107" s="546" t="s">
        <v>132</v>
      </c>
      <c r="F107" s="547" t="s">
        <v>131</v>
      </c>
      <c r="G107" s="548" t="s">
        <v>132</v>
      </c>
      <c r="H107" s="595"/>
      <c r="I107" s="582"/>
      <c r="J107" s="547"/>
      <c r="K107" s="549"/>
      <c r="L107" s="550"/>
      <c r="M107" s="546"/>
    </row>
    <row r="108" spans="1:13" s="1" customFormat="1" ht="15" customHeight="1" x14ac:dyDescent="0.15">
      <c r="A108" s="558" t="s">
        <v>1245</v>
      </c>
      <c r="B108" s="559" t="s">
        <v>446</v>
      </c>
      <c r="C108" s="558" t="s">
        <v>1245</v>
      </c>
      <c r="D108" s="565" t="s">
        <v>1182</v>
      </c>
      <c r="E108" s="566" t="s">
        <v>1246</v>
      </c>
      <c r="F108" s="539" t="s">
        <v>839</v>
      </c>
      <c r="G108" s="540" t="s">
        <v>133</v>
      </c>
      <c r="H108" s="547" t="s">
        <v>955</v>
      </c>
      <c r="I108" s="549" t="s">
        <v>133</v>
      </c>
      <c r="J108" s="547"/>
      <c r="K108" s="549"/>
      <c r="L108" s="550"/>
      <c r="M108" s="546"/>
    </row>
    <row r="109" spans="1:13" s="1" customFormat="1" ht="15" customHeight="1" x14ac:dyDescent="0.15">
      <c r="A109" s="567" t="s">
        <v>1245</v>
      </c>
      <c r="B109" s="568" t="s">
        <v>1188</v>
      </c>
      <c r="C109" s="567" t="s">
        <v>1245</v>
      </c>
      <c r="D109" s="572" t="s">
        <v>1189</v>
      </c>
      <c r="E109" s="573" t="s">
        <v>1247</v>
      </c>
      <c r="F109" s="547"/>
      <c r="G109" s="548"/>
      <c r="H109" s="547"/>
      <c r="I109" s="549"/>
      <c r="J109" s="547"/>
      <c r="K109" s="549"/>
      <c r="L109" s="550"/>
      <c r="M109" s="546"/>
    </row>
    <row r="110" spans="1:13" s="1" customFormat="1" ht="15" customHeight="1" x14ac:dyDescent="0.15">
      <c r="A110" s="551" t="s">
        <v>1245</v>
      </c>
      <c r="B110" s="578" t="s">
        <v>663</v>
      </c>
      <c r="C110" s="551" t="s">
        <v>1245</v>
      </c>
      <c r="D110" s="552" t="s">
        <v>1190</v>
      </c>
      <c r="E110" s="573" t="s">
        <v>134</v>
      </c>
      <c r="F110" s="547"/>
      <c r="G110" s="548"/>
      <c r="H110" s="547"/>
      <c r="I110" s="549"/>
      <c r="J110" s="547"/>
      <c r="K110" s="549"/>
      <c r="L110" s="550"/>
      <c r="M110" s="546"/>
    </row>
    <row r="111" spans="1:13" s="1" customFormat="1" ht="15" customHeight="1" x14ac:dyDescent="0.15">
      <c r="A111" s="556" t="s">
        <v>1245</v>
      </c>
      <c r="B111" s="574" t="s">
        <v>666</v>
      </c>
      <c r="C111" s="556" t="s">
        <v>1245</v>
      </c>
      <c r="D111" s="570" t="s">
        <v>1194</v>
      </c>
      <c r="E111" s="571" t="s">
        <v>1248</v>
      </c>
      <c r="F111" s="576"/>
      <c r="G111" s="577"/>
      <c r="H111" s="547"/>
      <c r="I111" s="549"/>
      <c r="J111" s="547"/>
      <c r="K111" s="549"/>
      <c r="L111" s="550"/>
      <c r="M111" s="546"/>
    </row>
    <row r="112" spans="1:13" s="1" customFormat="1" ht="15" customHeight="1" x14ac:dyDescent="0.15">
      <c r="A112" s="558" t="s">
        <v>1249</v>
      </c>
      <c r="B112" s="559" t="s">
        <v>446</v>
      </c>
      <c r="C112" s="558" t="s">
        <v>1249</v>
      </c>
      <c r="D112" s="565" t="s">
        <v>12</v>
      </c>
      <c r="E112" s="566" t="s">
        <v>135</v>
      </c>
      <c r="F112" s="539" t="s">
        <v>840</v>
      </c>
      <c r="G112" s="540" t="s">
        <v>135</v>
      </c>
      <c r="H112" s="539" t="s">
        <v>956</v>
      </c>
      <c r="I112" s="763" t="s">
        <v>136</v>
      </c>
      <c r="J112" s="547"/>
      <c r="K112" s="549"/>
      <c r="L112" s="550"/>
      <c r="M112" s="546"/>
    </row>
    <row r="113" spans="1:13" s="1" customFormat="1" ht="15" customHeight="1" x14ac:dyDescent="0.15">
      <c r="A113" s="556"/>
      <c r="B113" s="574"/>
      <c r="C113" s="556" t="s">
        <v>1249</v>
      </c>
      <c r="D113" s="570" t="s">
        <v>1250</v>
      </c>
      <c r="E113" s="575" t="s">
        <v>499</v>
      </c>
      <c r="F113" s="576"/>
      <c r="G113" s="577"/>
      <c r="H113" s="547"/>
      <c r="I113" s="764"/>
      <c r="J113" s="547"/>
      <c r="K113" s="549"/>
      <c r="L113" s="550"/>
      <c r="M113" s="546"/>
    </row>
    <row r="114" spans="1:13" s="1" customFormat="1" ht="15" customHeight="1" x14ac:dyDescent="0.15">
      <c r="A114" s="558" t="s">
        <v>1251</v>
      </c>
      <c r="B114" s="559" t="s">
        <v>446</v>
      </c>
      <c r="C114" s="558" t="s">
        <v>1251</v>
      </c>
      <c r="D114" s="565" t="s">
        <v>12</v>
      </c>
      <c r="E114" s="566" t="s">
        <v>137</v>
      </c>
      <c r="F114" s="539" t="s">
        <v>841</v>
      </c>
      <c r="G114" s="540" t="s">
        <v>138</v>
      </c>
      <c r="H114" s="547"/>
      <c r="I114" s="549"/>
      <c r="J114" s="547"/>
      <c r="K114" s="549"/>
      <c r="L114" s="550"/>
      <c r="M114" s="546"/>
    </row>
    <row r="115" spans="1:13" s="1" customFormat="1" ht="15" customHeight="1" x14ac:dyDescent="0.15">
      <c r="A115" s="556" t="s">
        <v>1251</v>
      </c>
      <c r="B115" s="574" t="s">
        <v>447</v>
      </c>
      <c r="C115" s="556" t="s">
        <v>1251</v>
      </c>
      <c r="D115" s="570" t="s">
        <v>8</v>
      </c>
      <c r="E115" s="571" t="s">
        <v>139</v>
      </c>
      <c r="F115" s="547"/>
      <c r="G115" s="548"/>
      <c r="H115" s="547"/>
      <c r="I115" s="549"/>
      <c r="J115" s="547"/>
      <c r="K115" s="549"/>
      <c r="L115" s="550"/>
      <c r="M115" s="546"/>
    </row>
    <row r="116" spans="1:13" s="1" customFormat="1" ht="15" customHeight="1" x14ac:dyDescent="0.15">
      <c r="A116" s="558" t="s">
        <v>1252</v>
      </c>
      <c r="B116" s="559" t="s">
        <v>446</v>
      </c>
      <c r="C116" s="558" t="s">
        <v>1252</v>
      </c>
      <c r="D116" s="565" t="s">
        <v>12</v>
      </c>
      <c r="E116" s="566" t="s">
        <v>140</v>
      </c>
      <c r="F116" s="593" t="s">
        <v>1252</v>
      </c>
      <c r="G116" s="540" t="s">
        <v>1253</v>
      </c>
      <c r="H116" s="547"/>
      <c r="I116" s="549"/>
      <c r="J116" s="547"/>
      <c r="K116" s="549"/>
      <c r="L116" s="550"/>
      <c r="M116" s="546"/>
    </row>
    <row r="117" spans="1:13" s="1" customFormat="1" ht="15" customHeight="1" x14ac:dyDescent="0.15">
      <c r="A117" s="556" t="s">
        <v>1252</v>
      </c>
      <c r="B117" s="574" t="s">
        <v>447</v>
      </c>
      <c r="C117" s="556" t="s">
        <v>1252</v>
      </c>
      <c r="D117" s="570" t="s">
        <v>8</v>
      </c>
      <c r="E117" s="571" t="s">
        <v>141</v>
      </c>
      <c r="F117" s="576"/>
      <c r="G117" s="577"/>
      <c r="H117" s="576"/>
      <c r="I117" s="582"/>
      <c r="J117" s="547"/>
      <c r="K117" s="549"/>
      <c r="L117" s="550"/>
      <c r="M117" s="546"/>
    </row>
    <row r="118" spans="1:13" s="1" customFormat="1" ht="15" customHeight="1" x14ac:dyDescent="0.15">
      <c r="A118" s="558" t="s">
        <v>1254</v>
      </c>
      <c r="B118" s="559" t="s">
        <v>446</v>
      </c>
      <c r="C118" s="558" t="s">
        <v>1254</v>
      </c>
      <c r="D118" s="565" t="s">
        <v>12</v>
      </c>
      <c r="E118" s="566" t="s">
        <v>142</v>
      </c>
      <c r="F118" s="539" t="s">
        <v>842</v>
      </c>
      <c r="G118" s="540" t="s">
        <v>143</v>
      </c>
      <c r="H118" s="539" t="s">
        <v>957</v>
      </c>
      <c r="I118" s="541" t="s">
        <v>144</v>
      </c>
      <c r="J118" s="547"/>
      <c r="K118" s="549"/>
      <c r="L118" s="550"/>
      <c r="M118" s="546"/>
    </row>
    <row r="119" spans="1:13" s="1" customFormat="1" ht="15" customHeight="1" x14ac:dyDescent="0.15">
      <c r="A119" s="556" t="s">
        <v>1254</v>
      </c>
      <c r="B119" s="574" t="s">
        <v>452</v>
      </c>
      <c r="C119" s="556" t="s">
        <v>1254</v>
      </c>
      <c r="D119" s="570" t="s">
        <v>34</v>
      </c>
      <c r="E119" s="571" t="s">
        <v>145</v>
      </c>
      <c r="F119" s="576"/>
      <c r="G119" s="577"/>
      <c r="H119" s="547"/>
      <c r="I119" s="549"/>
      <c r="J119" s="547"/>
      <c r="K119" s="549"/>
      <c r="L119" s="550"/>
      <c r="M119" s="546"/>
    </row>
    <row r="120" spans="1:13" s="1" customFormat="1" ht="15" customHeight="1" x14ac:dyDescent="0.15">
      <c r="A120" s="558" t="s">
        <v>1255</v>
      </c>
      <c r="B120" s="559" t="s">
        <v>580</v>
      </c>
      <c r="C120" s="558" t="s">
        <v>1255</v>
      </c>
      <c r="D120" s="565" t="s">
        <v>1182</v>
      </c>
      <c r="E120" s="566" t="s">
        <v>1256</v>
      </c>
      <c r="F120" s="539" t="s">
        <v>843</v>
      </c>
      <c r="G120" s="540" t="s">
        <v>146</v>
      </c>
      <c r="H120" s="547"/>
      <c r="I120" s="549"/>
      <c r="J120" s="547"/>
      <c r="K120" s="549"/>
      <c r="L120" s="550"/>
      <c r="M120" s="546"/>
    </row>
    <row r="121" spans="1:13" s="1" customFormat="1" ht="15" customHeight="1" x14ac:dyDescent="0.15">
      <c r="A121" s="556" t="s">
        <v>1255</v>
      </c>
      <c r="B121" s="574" t="s">
        <v>666</v>
      </c>
      <c r="C121" s="556" t="s">
        <v>1255</v>
      </c>
      <c r="D121" s="570" t="s">
        <v>34</v>
      </c>
      <c r="E121" s="575" t="s">
        <v>1257</v>
      </c>
      <c r="F121" s="576"/>
      <c r="G121" s="577"/>
      <c r="H121" s="576"/>
      <c r="I121" s="582"/>
      <c r="J121" s="547"/>
      <c r="K121" s="549"/>
      <c r="L121" s="550"/>
      <c r="M121" s="546"/>
    </row>
    <row r="122" spans="1:13" s="1" customFormat="1" ht="15" customHeight="1" x14ac:dyDescent="0.15">
      <c r="A122" s="596" t="s">
        <v>147</v>
      </c>
      <c r="B122" s="597" t="s">
        <v>446</v>
      </c>
      <c r="C122" s="596" t="s">
        <v>147</v>
      </c>
      <c r="D122" s="598" t="s">
        <v>12</v>
      </c>
      <c r="E122" s="599" t="s">
        <v>148</v>
      </c>
      <c r="F122" s="600" t="s">
        <v>147</v>
      </c>
      <c r="G122" s="594" t="s">
        <v>148</v>
      </c>
      <c r="H122" s="600" t="s">
        <v>958</v>
      </c>
      <c r="I122" s="594" t="s">
        <v>148</v>
      </c>
      <c r="J122" s="601" t="s">
        <v>1258</v>
      </c>
      <c r="K122" s="602" t="s">
        <v>1259</v>
      </c>
      <c r="L122" s="550"/>
      <c r="M122" s="546"/>
    </row>
    <row r="123" spans="1:13" s="1" customFormat="1" ht="15" customHeight="1" x14ac:dyDescent="0.15">
      <c r="A123" s="584" t="s">
        <v>149</v>
      </c>
      <c r="B123" s="585" t="s">
        <v>446</v>
      </c>
      <c r="C123" s="584" t="s">
        <v>149</v>
      </c>
      <c r="D123" s="586" t="s">
        <v>12</v>
      </c>
      <c r="E123" s="587" t="s">
        <v>150</v>
      </c>
      <c r="F123" s="563" t="s">
        <v>149</v>
      </c>
      <c r="G123" s="564" t="s">
        <v>150</v>
      </c>
      <c r="H123" s="563" t="s">
        <v>960</v>
      </c>
      <c r="I123" s="594" t="s">
        <v>150</v>
      </c>
      <c r="J123" s="547" t="s">
        <v>961</v>
      </c>
      <c r="K123" s="549" t="s">
        <v>962</v>
      </c>
      <c r="L123" s="550"/>
      <c r="M123" s="546"/>
    </row>
    <row r="124" spans="1:13" s="1" customFormat="1" ht="15" customHeight="1" x14ac:dyDescent="0.15">
      <c r="A124" s="584" t="s">
        <v>151</v>
      </c>
      <c r="B124" s="585" t="s">
        <v>446</v>
      </c>
      <c r="C124" s="584" t="s">
        <v>151</v>
      </c>
      <c r="D124" s="586" t="s">
        <v>12</v>
      </c>
      <c r="E124" s="587" t="s">
        <v>152</v>
      </c>
      <c r="F124" s="563" t="s">
        <v>151</v>
      </c>
      <c r="G124" s="564" t="s">
        <v>152</v>
      </c>
      <c r="H124" s="563" t="s">
        <v>963</v>
      </c>
      <c r="I124" s="594" t="s">
        <v>964</v>
      </c>
      <c r="J124" s="576"/>
      <c r="K124" s="582"/>
      <c r="L124" s="550"/>
      <c r="M124" s="546"/>
    </row>
    <row r="125" spans="1:13" s="1" customFormat="1" ht="15" customHeight="1" x14ac:dyDescent="0.15">
      <c r="A125" s="535" t="s">
        <v>153</v>
      </c>
      <c r="B125" s="536" t="s">
        <v>446</v>
      </c>
      <c r="C125" s="535" t="s">
        <v>153</v>
      </c>
      <c r="D125" s="537" t="s">
        <v>12</v>
      </c>
      <c r="E125" s="538" t="s">
        <v>154</v>
      </c>
      <c r="F125" s="539" t="s">
        <v>153</v>
      </c>
      <c r="G125" s="603" t="s">
        <v>159</v>
      </c>
      <c r="H125" s="539" t="s">
        <v>963</v>
      </c>
      <c r="I125" s="603" t="s">
        <v>1260</v>
      </c>
      <c r="J125" s="539" t="s">
        <v>961</v>
      </c>
      <c r="K125" s="541" t="s">
        <v>1261</v>
      </c>
      <c r="L125" s="550"/>
      <c r="M125" s="546"/>
    </row>
    <row r="126" spans="1:13" s="1" customFormat="1" ht="15" customHeight="1" x14ac:dyDescent="0.15">
      <c r="A126" s="567" t="s">
        <v>153</v>
      </c>
      <c r="B126" s="568" t="s">
        <v>447</v>
      </c>
      <c r="C126" s="567" t="s">
        <v>153</v>
      </c>
      <c r="D126" s="572" t="s">
        <v>8</v>
      </c>
      <c r="E126" s="573" t="s">
        <v>155</v>
      </c>
      <c r="F126" s="547"/>
      <c r="G126" s="548"/>
      <c r="H126" s="547"/>
      <c r="I126" s="549"/>
      <c r="J126" s="547"/>
      <c r="K126" s="549"/>
      <c r="L126" s="550"/>
      <c r="M126" s="546"/>
    </row>
    <row r="127" spans="1:13" s="1" customFormat="1" ht="15" customHeight="1" x14ac:dyDescent="0.15">
      <c r="A127" s="543" t="s">
        <v>153</v>
      </c>
      <c r="B127" s="544" t="s">
        <v>448</v>
      </c>
      <c r="C127" s="543"/>
      <c r="D127" s="545"/>
      <c r="E127" s="546" t="s">
        <v>156</v>
      </c>
      <c r="F127" s="547"/>
      <c r="G127" s="548"/>
      <c r="H127" s="547"/>
      <c r="I127" s="549"/>
      <c r="J127" s="547"/>
      <c r="K127" s="549"/>
      <c r="L127" s="550"/>
      <c r="M127" s="546"/>
    </row>
    <row r="128" spans="1:13" s="1" customFormat="1" ht="15" customHeight="1" x14ac:dyDescent="0.15">
      <c r="A128" s="543"/>
      <c r="B128" s="544"/>
      <c r="C128" s="543" t="s">
        <v>153</v>
      </c>
      <c r="D128" s="545" t="s">
        <v>30</v>
      </c>
      <c r="E128" s="546" t="s">
        <v>157</v>
      </c>
      <c r="F128" s="547"/>
      <c r="G128" s="548"/>
      <c r="H128" s="547"/>
      <c r="I128" s="549"/>
      <c r="J128" s="547"/>
      <c r="K128" s="549"/>
      <c r="L128" s="550"/>
      <c r="M128" s="546"/>
    </row>
    <row r="129" spans="1:13" s="1" customFormat="1" ht="15" customHeight="1" x14ac:dyDescent="0.15">
      <c r="A129" s="551"/>
      <c r="B129" s="578"/>
      <c r="C129" s="551" t="s">
        <v>153</v>
      </c>
      <c r="D129" s="552" t="s">
        <v>158</v>
      </c>
      <c r="E129" s="553" t="s">
        <v>156</v>
      </c>
      <c r="F129" s="547"/>
      <c r="G129" s="548"/>
      <c r="H129" s="547"/>
      <c r="I129" s="549"/>
      <c r="J129" s="547"/>
      <c r="K129" s="549"/>
      <c r="L129" s="550"/>
      <c r="M129" s="546"/>
    </row>
    <row r="130" spans="1:13" s="1" customFormat="1" ht="15" customHeight="1" x14ac:dyDescent="0.15">
      <c r="A130" s="556" t="s">
        <v>153</v>
      </c>
      <c r="B130" s="574" t="s">
        <v>452</v>
      </c>
      <c r="C130" s="556" t="s">
        <v>153</v>
      </c>
      <c r="D130" s="570" t="s">
        <v>34</v>
      </c>
      <c r="E130" s="575" t="s">
        <v>159</v>
      </c>
      <c r="F130" s="576"/>
      <c r="G130" s="577"/>
      <c r="H130" s="576"/>
      <c r="I130" s="582"/>
      <c r="J130" s="547"/>
      <c r="K130" s="549"/>
      <c r="L130" s="550"/>
      <c r="M130" s="546"/>
    </row>
    <row r="131" spans="1:13" s="1" customFormat="1" ht="15" customHeight="1" x14ac:dyDescent="0.15">
      <c r="A131" s="558" t="s">
        <v>160</v>
      </c>
      <c r="B131" s="559" t="s">
        <v>446</v>
      </c>
      <c r="C131" s="558" t="s">
        <v>160</v>
      </c>
      <c r="D131" s="565" t="s">
        <v>12</v>
      </c>
      <c r="E131" s="566" t="s">
        <v>161</v>
      </c>
      <c r="F131" s="539" t="s">
        <v>160</v>
      </c>
      <c r="G131" s="540" t="s">
        <v>1262</v>
      </c>
      <c r="H131" s="539" t="s">
        <v>965</v>
      </c>
      <c r="I131" s="541" t="s">
        <v>1262</v>
      </c>
      <c r="J131" s="547"/>
      <c r="K131" s="549"/>
      <c r="L131" s="550"/>
      <c r="M131" s="546"/>
    </row>
    <row r="132" spans="1:13" s="1" customFormat="1" ht="15" customHeight="1" x14ac:dyDescent="0.15">
      <c r="A132" s="543" t="s">
        <v>160</v>
      </c>
      <c r="B132" s="544" t="s">
        <v>447</v>
      </c>
      <c r="C132" s="543" t="s">
        <v>160</v>
      </c>
      <c r="D132" s="545" t="s">
        <v>8</v>
      </c>
      <c r="E132" s="546" t="s">
        <v>162</v>
      </c>
      <c r="F132" s="547"/>
      <c r="G132" s="548"/>
      <c r="H132" s="547"/>
      <c r="I132" s="549"/>
      <c r="J132" s="547"/>
      <c r="K132" s="549"/>
      <c r="L132" s="550"/>
      <c r="M132" s="546"/>
    </row>
    <row r="133" spans="1:13" s="1" customFormat="1" ht="15" customHeight="1" x14ac:dyDescent="0.15">
      <c r="A133" s="558" t="s">
        <v>169</v>
      </c>
      <c r="B133" s="559" t="s">
        <v>446</v>
      </c>
      <c r="C133" s="558" t="s">
        <v>169</v>
      </c>
      <c r="D133" s="560" t="s">
        <v>12</v>
      </c>
      <c r="E133" s="538" t="s">
        <v>163</v>
      </c>
      <c r="F133" s="539" t="s">
        <v>169</v>
      </c>
      <c r="G133" s="603" t="s">
        <v>1263</v>
      </c>
      <c r="H133" s="539" t="s">
        <v>966</v>
      </c>
      <c r="I133" s="763" t="s">
        <v>1264</v>
      </c>
      <c r="J133" s="547"/>
      <c r="K133" s="549"/>
      <c r="L133" s="550"/>
      <c r="M133" s="546"/>
    </row>
    <row r="134" spans="1:13" s="1" customFormat="1" ht="15" customHeight="1" x14ac:dyDescent="0.15">
      <c r="A134" s="543" t="s">
        <v>1265</v>
      </c>
      <c r="B134" s="544" t="s">
        <v>447</v>
      </c>
      <c r="C134" s="543" t="s">
        <v>169</v>
      </c>
      <c r="D134" s="545" t="s">
        <v>8</v>
      </c>
      <c r="E134" s="561" t="s">
        <v>1266</v>
      </c>
      <c r="F134" s="547"/>
      <c r="G134" s="548"/>
      <c r="H134" s="547"/>
      <c r="I134" s="764"/>
      <c r="J134" s="547"/>
      <c r="K134" s="549"/>
      <c r="L134" s="550"/>
      <c r="M134" s="546"/>
    </row>
    <row r="135" spans="1:13" s="1" customFormat="1" ht="15" customHeight="1" x14ac:dyDescent="0.15">
      <c r="A135" s="584" t="s">
        <v>1267</v>
      </c>
      <c r="B135" s="585" t="s">
        <v>446</v>
      </c>
      <c r="C135" s="584" t="s">
        <v>1267</v>
      </c>
      <c r="D135" s="586" t="s">
        <v>12</v>
      </c>
      <c r="E135" s="587" t="s">
        <v>165</v>
      </c>
      <c r="F135" s="563" t="s">
        <v>844</v>
      </c>
      <c r="G135" s="564" t="s">
        <v>165</v>
      </c>
      <c r="H135" s="547"/>
      <c r="I135" s="764"/>
      <c r="J135" s="547"/>
      <c r="K135" s="549"/>
      <c r="L135" s="550"/>
      <c r="M135" s="546"/>
    </row>
    <row r="136" spans="1:13" s="1" customFormat="1" ht="15" customHeight="1" x14ac:dyDescent="0.15">
      <c r="A136" s="558" t="s">
        <v>1268</v>
      </c>
      <c r="B136" s="559" t="s">
        <v>446</v>
      </c>
      <c r="C136" s="558" t="s">
        <v>1268</v>
      </c>
      <c r="D136" s="565" t="s">
        <v>12</v>
      </c>
      <c r="E136" s="566" t="s">
        <v>166</v>
      </c>
      <c r="F136" s="539" t="s">
        <v>845</v>
      </c>
      <c r="G136" s="604" t="s">
        <v>1269</v>
      </c>
      <c r="H136" s="547"/>
      <c r="I136" s="549"/>
      <c r="J136" s="547"/>
      <c r="K136" s="549"/>
      <c r="L136" s="550"/>
      <c r="M136" s="546"/>
    </row>
    <row r="137" spans="1:13" s="1" customFormat="1" ht="15" customHeight="1" x14ac:dyDescent="0.15">
      <c r="A137" s="567" t="s">
        <v>1268</v>
      </c>
      <c r="B137" s="568" t="s">
        <v>1188</v>
      </c>
      <c r="C137" s="567" t="s">
        <v>1268</v>
      </c>
      <c r="D137" s="572" t="s">
        <v>1189</v>
      </c>
      <c r="E137" s="573" t="s">
        <v>167</v>
      </c>
      <c r="F137" s="547"/>
      <c r="G137" s="605"/>
      <c r="H137" s="547"/>
      <c r="I137" s="549"/>
      <c r="J137" s="547"/>
      <c r="K137" s="549"/>
      <c r="L137" s="550"/>
      <c r="M137" s="546"/>
    </row>
    <row r="138" spans="1:13" s="1" customFormat="1" ht="15" customHeight="1" x14ac:dyDescent="0.15">
      <c r="A138" s="579" t="s">
        <v>1268</v>
      </c>
      <c r="B138" s="580" t="s">
        <v>452</v>
      </c>
      <c r="C138" s="579" t="s">
        <v>1268</v>
      </c>
      <c r="D138" s="581" t="s">
        <v>34</v>
      </c>
      <c r="E138" s="571" t="s">
        <v>168</v>
      </c>
      <c r="F138" s="576"/>
      <c r="G138" s="577"/>
      <c r="H138" s="576"/>
      <c r="I138" s="582"/>
      <c r="J138" s="547"/>
      <c r="K138" s="549"/>
      <c r="L138" s="550"/>
      <c r="M138" s="546"/>
    </row>
    <row r="139" spans="1:13" s="1" customFormat="1" ht="15" customHeight="1" x14ac:dyDescent="0.15">
      <c r="A139" s="558" t="s">
        <v>1270</v>
      </c>
      <c r="B139" s="559" t="s">
        <v>446</v>
      </c>
      <c r="C139" s="558" t="s">
        <v>1270</v>
      </c>
      <c r="D139" s="565" t="s">
        <v>12</v>
      </c>
      <c r="E139" s="566" t="s">
        <v>170</v>
      </c>
      <c r="F139" s="539" t="s">
        <v>175</v>
      </c>
      <c r="G139" s="540" t="s">
        <v>171</v>
      </c>
      <c r="H139" s="539" t="s">
        <v>967</v>
      </c>
      <c r="I139" s="541" t="s">
        <v>171</v>
      </c>
      <c r="J139" s="547"/>
      <c r="K139" s="549"/>
      <c r="L139" s="550"/>
      <c r="M139" s="546"/>
    </row>
    <row r="140" spans="1:13" s="1" customFormat="1" ht="15" customHeight="1" x14ac:dyDescent="0.15">
      <c r="A140" s="543" t="s">
        <v>1270</v>
      </c>
      <c r="B140" s="544" t="s">
        <v>447</v>
      </c>
      <c r="C140" s="543" t="s">
        <v>175</v>
      </c>
      <c r="D140" s="545" t="s">
        <v>8</v>
      </c>
      <c r="E140" s="546" t="s">
        <v>172</v>
      </c>
      <c r="F140" s="547"/>
      <c r="G140" s="548"/>
      <c r="H140" s="547"/>
      <c r="I140" s="549"/>
      <c r="J140" s="547"/>
      <c r="K140" s="549"/>
      <c r="L140" s="550"/>
      <c r="M140" s="546"/>
    </row>
    <row r="141" spans="1:13" s="1" customFormat="1" ht="15" customHeight="1" x14ac:dyDescent="0.15">
      <c r="A141" s="567" t="s">
        <v>175</v>
      </c>
      <c r="B141" s="568" t="s">
        <v>448</v>
      </c>
      <c r="C141" s="567" t="s">
        <v>175</v>
      </c>
      <c r="D141" s="572" t="s">
        <v>30</v>
      </c>
      <c r="E141" s="573" t="s">
        <v>173</v>
      </c>
      <c r="F141" s="547"/>
      <c r="G141" s="548"/>
      <c r="H141" s="547"/>
      <c r="I141" s="549"/>
      <c r="J141" s="547"/>
      <c r="K141" s="549"/>
      <c r="L141" s="550"/>
      <c r="M141" s="546"/>
    </row>
    <row r="142" spans="1:13" s="1" customFormat="1" ht="15" customHeight="1" x14ac:dyDescent="0.15">
      <c r="A142" s="556" t="s">
        <v>175</v>
      </c>
      <c r="B142" s="574" t="s">
        <v>452</v>
      </c>
      <c r="C142" s="556" t="s">
        <v>175</v>
      </c>
      <c r="D142" s="570" t="s">
        <v>34</v>
      </c>
      <c r="E142" s="571" t="s">
        <v>174</v>
      </c>
      <c r="F142" s="576"/>
      <c r="G142" s="577"/>
      <c r="H142" s="576"/>
      <c r="I142" s="582"/>
      <c r="J142" s="547"/>
      <c r="K142" s="549"/>
      <c r="L142" s="550"/>
      <c r="M142" s="546"/>
    </row>
    <row r="143" spans="1:13" s="1" customFormat="1" ht="15" customHeight="1" x14ac:dyDescent="0.15">
      <c r="A143" s="558" t="s">
        <v>1271</v>
      </c>
      <c r="B143" s="559" t="s">
        <v>446</v>
      </c>
      <c r="C143" s="558" t="s">
        <v>846</v>
      </c>
      <c r="D143" s="560" t="s">
        <v>12</v>
      </c>
      <c r="E143" s="566" t="s">
        <v>1272</v>
      </c>
      <c r="F143" s="539" t="s">
        <v>846</v>
      </c>
      <c r="G143" s="540" t="s">
        <v>176</v>
      </c>
      <c r="H143" s="539" t="s">
        <v>968</v>
      </c>
      <c r="I143" s="541" t="s">
        <v>176</v>
      </c>
      <c r="J143" s="547"/>
      <c r="K143" s="549"/>
      <c r="L143" s="550"/>
      <c r="M143" s="546"/>
    </row>
    <row r="144" spans="1:13" s="1" customFormat="1" ht="15" customHeight="1" x14ac:dyDescent="0.15">
      <c r="A144" s="584" t="s">
        <v>1273</v>
      </c>
      <c r="B144" s="585" t="s">
        <v>446</v>
      </c>
      <c r="C144" s="584" t="s">
        <v>1273</v>
      </c>
      <c r="D144" s="586" t="s">
        <v>12</v>
      </c>
      <c r="E144" s="587" t="s">
        <v>177</v>
      </c>
      <c r="F144" s="563" t="s">
        <v>847</v>
      </c>
      <c r="G144" s="564" t="s">
        <v>177</v>
      </c>
      <c r="H144" s="563" t="s">
        <v>969</v>
      </c>
      <c r="I144" s="594" t="s">
        <v>177</v>
      </c>
      <c r="J144" s="547"/>
      <c r="K144" s="549"/>
      <c r="L144" s="550"/>
      <c r="M144" s="546"/>
    </row>
    <row r="145" spans="1:13" s="1" customFormat="1" ht="15" customHeight="1" x14ac:dyDescent="0.15">
      <c r="A145" s="535" t="s">
        <v>1274</v>
      </c>
      <c r="B145" s="536" t="s">
        <v>446</v>
      </c>
      <c r="C145" s="535"/>
      <c r="D145" s="537"/>
      <c r="E145" s="538" t="s">
        <v>1275</v>
      </c>
      <c r="F145" s="539" t="s">
        <v>669</v>
      </c>
      <c r="G145" s="763" t="s">
        <v>848</v>
      </c>
      <c r="H145" s="539" t="s">
        <v>970</v>
      </c>
      <c r="I145" s="763" t="s">
        <v>971</v>
      </c>
      <c r="J145" s="547"/>
      <c r="K145" s="549"/>
      <c r="L145" s="550"/>
      <c r="M145" s="546"/>
    </row>
    <row r="146" spans="1:13" s="1" customFormat="1" ht="15" customHeight="1" x14ac:dyDescent="0.15">
      <c r="A146" s="543"/>
      <c r="B146" s="544"/>
      <c r="C146" s="543" t="s">
        <v>1274</v>
      </c>
      <c r="D146" s="545" t="s">
        <v>1182</v>
      </c>
      <c r="E146" s="546" t="s">
        <v>1276</v>
      </c>
      <c r="F146" s="547"/>
      <c r="G146" s="764"/>
      <c r="H146" s="547"/>
      <c r="I146" s="764"/>
      <c r="J146" s="547"/>
      <c r="K146" s="549"/>
      <c r="L146" s="550"/>
      <c r="M146" s="546"/>
    </row>
    <row r="147" spans="1:13" s="1" customFormat="1" ht="15" customHeight="1" x14ac:dyDescent="0.15">
      <c r="A147" s="543"/>
      <c r="B147" s="544"/>
      <c r="C147" s="543" t="s">
        <v>669</v>
      </c>
      <c r="D147" s="545" t="s">
        <v>1206</v>
      </c>
      <c r="E147" s="546" t="s">
        <v>178</v>
      </c>
      <c r="F147" s="547"/>
      <c r="G147" s="548"/>
      <c r="H147" s="547"/>
      <c r="I147" s="549"/>
      <c r="J147" s="547"/>
      <c r="K147" s="549"/>
      <c r="L147" s="550"/>
      <c r="M147" s="546"/>
    </row>
    <row r="148" spans="1:13" s="1" customFormat="1" ht="15" customHeight="1" x14ac:dyDescent="0.15">
      <c r="A148" s="543"/>
      <c r="B148" s="544"/>
      <c r="C148" s="543" t="s">
        <v>669</v>
      </c>
      <c r="D148" s="545" t="s">
        <v>1207</v>
      </c>
      <c r="E148" s="546" t="s">
        <v>1277</v>
      </c>
      <c r="F148" s="576"/>
      <c r="G148" s="577"/>
      <c r="H148" s="547"/>
      <c r="I148" s="549"/>
      <c r="J148" s="547"/>
      <c r="K148" s="549"/>
      <c r="L148" s="550"/>
      <c r="M148" s="546"/>
    </row>
    <row r="149" spans="1:13" s="1" customFormat="1" ht="15" customHeight="1" x14ac:dyDescent="0.15">
      <c r="A149" s="584" t="s">
        <v>1278</v>
      </c>
      <c r="B149" s="585" t="s">
        <v>580</v>
      </c>
      <c r="C149" s="584" t="s">
        <v>1278</v>
      </c>
      <c r="D149" s="586" t="s">
        <v>1182</v>
      </c>
      <c r="E149" s="587" t="s">
        <v>179</v>
      </c>
      <c r="F149" s="563" t="s">
        <v>849</v>
      </c>
      <c r="G149" s="564" t="s">
        <v>179</v>
      </c>
      <c r="H149" s="547"/>
      <c r="I149" s="549"/>
      <c r="J149" s="547"/>
      <c r="K149" s="549"/>
      <c r="L149" s="550"/>
      <c r="M149" s="546"/>
    </row>
    <row r="150" spans="1:13" s="1" customFormat="1" ht="15" customHeight="1" x14ac:dyDescent="0.15">
      <c r="A150" s="551" t="s">
        <v>1279</v>
      </c>
      <c r="B150" s="578" t="s">
        <v>446</v>
      </c>
      <c r="C150" s="551" t="s">
        <v>1279</v>
      </c>
      <c r="D150" s="552" t="s">
        <v>12</v>
      </c>
      <c r="E150" s="553" t="s">
        <v>180</v>
      </c>
      <c r="F150" s="539" t="s">
        <v>850</v>
      </c>
      <c r="G150" s="540" t="s">
        <v>181</v>
      </c>
      <c r="H150" s="547"/>
      <c r="I150" s="549"/>
      <c r="J150" s="547"/>
      <c r="K150" s="549"/>
      <c r="L150" s="550"/>
      <c r="M150" s="546"/>
    </row>
    <row r="151" spans="1:13" s="1" customFormat="1" ht="15" customHeight="1" x14ac:dyDescent="0.15">
      <c r="A151" s="579" t="s">
        <v>1279</v>
      </c>
      <c r="B151" s="580" t="s">
        <v>447</v>
      </c>
      <c r="C151" s="579" t="s">
        <v>1279</v>
      </c>
      <c r="D151" s="581" t="s">
        <v>8</v>
      </c>
      <c r="E151" s="571" t="s">
        <v>1280</v>
      </c>
      <c r="F151" s="576"/>
      <c r="G151" s="577"/>
      <c r="H151" s="547"/>
      <c r="I151" s="549"/>
      <c r="J151" s="547"/>
      <c r="K151" s="549"/>
      <c r="L151" s="550"/>
      <c r="M151" s="546"/>
    </row>
    <row r="152" spans="1:13" s="1" customFormat="1" ht="15" customHeight="1" x14ac:dyDescent="0.15">
      <c r="A152" s="584" t="s">
        <v>1281</v>
      </c>
      <c r="B152" s="585" t="s">
        <v>446</v>
      </c>
      <c r="C152" s="584" t="s">
        <v>1281</v>
      </c>
      <c r="D152" s="586" t="s">
        <v>12</v>
      </c>
      <c r="E152" s="587" t="s">
        <v>183</v>
      </c>
      <c r="F152" s="563" t="s">
        <v>851</v>
      </c>
      <c r="G152" s="564" t="s">
        <v>183</v>
      </c>
      <c r="H152" s="547"/>
      <c r="I152" s="549"/>
      <c r="J152" s="547"/>
      <c r="K152" s="549"/>
      <c r="L152" s="550"/>
      <c r="M152" s="546"/>
    </row>
    <row r="153" spans="1:13" s="1" customFormat="1" ht="15" customHeight="1" x14ac:dyDescent="0.15">
      <c r="A153" s="558" t="s">
        <v>1282</v>
      </c>
      <c r="B153" s="559" t="s">
        <v>446</v>
      </c>
      <c r="C153" s="558" t="s">
        <v>1282</v>
      </c>
      <c r="D153" s="565" t="s">
        <v>12</v>
      </c>
      <c r="E153" s="553" t="s">
        <v>184</v>
      </c>
      <c r="F153" s="539" t="s">
        <v>852</v>
      </c>
      <c r="G153" s="540" t="s">
        <v>185</v>
      </c>
      <c r="H153" s="547"/>
      <c r="I153" s="549"/>
      <c r="J153" s="547"/>
      <c r="K153" s="549"/>
      <c r="L153" s="550"/>
      <c r="M153" s="546"/>
    </row>
    <row r="154" spans="1:13" s="1" customFormat="1" ht="15" customHeight="1" x14ac:dyDescent="0.15">
      <c r="A154" s="567" t="s">
        <v>852</v>
      </c>
      <c r="B154" s="568" t="s">
        <v>1188</v>
      </c>
      <c r="C154" s="567" t="s">
        <v>1282</v>
      </c>
      <c r="D154" s="572" t="s">
        <v>1189</v>
      </c>
      <c r="E154" s="573" t="s">
        <v>182</v>
      </c>
      <c r="F154" s="547"/>
      <c r="G154" s="548"/>
      <c r="H154" s="547"/>
      <c r="I154" s="549"/>
      <c r="J154" s="547"/>
      <c r="K154" s="549"/>
      <c r="L154" s="550"/>
      <c r="M154" s="546"/>
    </row>
    <row r="155" spans="1:13" s="1" customFormat="1" ht="15" customHeight="1" x14ac:dyDescent="0.15">
      <c r="A155" s="543" t="s">
        <v>1282</v>
      </c>
      <c r="B155" s="544" t="s">
        <v>666</v>
      </c>
      <c r="C155" s="543"/>
      <c r="D155" s="545"/>
      <c r="E155" s="546" t="s">
        <v>185</v>
      </c>
      <c r="F155" s="547"/>
      <c r="G155" s="548"/>
      <c r="H155" s="547"/>
      <c r="I155" s="549"/>
      <c r="J155" s="547"/>
      <c r="K155" s="549"/>
      <c r="L155" s="550"/>
      <c r="M155" s="546"/>
    </row>
    <row r="156" spans="1:13" s="1" customFormat="1" ht="15" customHeight="1" x14ac:dyDescent="0.15">
      <c r="A156" s="543"/>
      <c r="B156" s="544"/>
      <c r="C156" s="543" t="s">
        <v>1282</v>
      </c>
      <c r="D156" s="545" t="s">
        <v>23</v>
      </c>
      <c r="E156" s="546" t="s">
        <v>186</v>
      </c>
      <c r="F156" s="547"/>
      <c r="G156" s="548"/>
      <c r="H156" s="547"/>
      <c r="I156" s="549"/>
      <c r="J156" s="547"/>
      <c r="K156" s="549"/>
      <c r="L156" s="550"/>
      <c r="M156" s="546"/>
    </row>
    <row r="157" spans="1:13" s="1" customFormat="1" ht="15" customHeight="1" x14ac:dyDescent="0.15">
      <c r="A157" s="556"/>
      <c r="B157" s="574"/>
      <c r="C157" s="556" t="s">
        <v>1282</v>
      </c>
      <c r="D157" s="570" t="s">
        <v>34</v>
      </c>
      <c r="E157" s="575" t="s">
        <v>1283</v>
      </c>
      <c r="F157" s="576"/>
      <c r="G157" s="577"/>
      <c r="H157" s="576"/>
      <c r="I157" s="582"/>
      <c r="J157" s="547"/>
      <c r="K157" s="549"/>
      <c r="L157" s="550"/>
      <c r="M157" s="546"/>
    </row>
    <row r="158" spans="1:13" s="1" customFormat="1" ht="15" customHeight="1" x14ac:dyDescent="0.15">
      <c r="A158" s="535" t="s">
        <v>187</v>
      </c>
      <c r="B158" s="536" t="s">
        <v>446</v>
      </c>
      <c r="C158" s="535"/>
      <c r="D158" s="537"/>
      <c r="E158" s="538" t="s">
        <v>188</v>
      </c>
      <c r="F158" s="547" t="s">
        <v>187</v>
      </c>
      <c r="G158" s="548" t="s">
        <v>188</v>
      </c>
      <c r="H158" s="547" t="s">
        <v>972</v>
      </c>
      <c r="I158" s="549" t="s">
        <v>188</v>
      </c>
      <c r="J158" s="539" t="s">
        <v>973</v>
      </c>
      <c r="K158" s="541" t="s">
        <v>974</v>
      </c>
      <c r="L158" s="550"/>
      <c r="M158" s="546"/>
    </row>
    <row r="159" spans="1:13" s="1" customFormat="1" ht="15" customHeight="1" x14ac:dyDescent="0.15">
      <c r="A159" s="543"/>
      <c r="B159" s="544"/>
      <c r="C159" s="543" t="s">
        <v>187</v>
      </c>
      <c r="D159" s="545" t="s">
        <v>12</v>
      </c>
      <c r="E159" s="546" t="s">
        <v>1284</v>
      </c>
      <c r="F159" s="547"/>
      <c r="G159" s="548"/>
      <c r="H159" s="547"/>
      <c r="I159" s="549"/>
      <c r="J159" s="547"/>
      <c r="K159" s="549"/>
      <c r="L159" s="550"/>
      <c r="M159" s="546"/>
    </row>
    <row r="160" spans="1:13" s="1" customFormat="1" ht="15" customHeight="1" x14ac:dyDescent="0.15">
      <c r="A160" s="543"/>
      <c r="B160" s="544"/>
      <c r="C160" s="543" t="s">
        <v>187</v>
      </c>
      <c r="D160" s="545" t="s">
        <v>7</v>
      </c>
      <c r="E160" s="546" t="s">
        <v>189</v>
      </c>
      <c r="F160" s="547"/>
      <c r="G160" s="548"/>
      <c r="H160" s="547"/>
      <c r="I160" s="549"/>
      <c r="J160" s="547"/>
      <c r="K160" s="549"/>
      <c r="L160" s="550"/>
      <c r="M160" s="546"/>
    </row>
    <row r="161" spans="1:13" s="1" customFormat="1" ht="15" customHeight="1" x14ac:dyDescent="0.15">
      <c r="A161" s="543"/>
      <c r="B161" s="544"/>
      <c r="C161" s="543" t="s">
        <v>187</v>
      </c>
      <c r="D161" s="545" t="s">
        <v>66</v>
      </c>
      <c r="E161" s="546" t="s">
        <v>190</v>
      </c>
      <c r="F161" s="547"/>
      <c r="G161" s="548"/>
      <c r="H161" s="547"/>
      <c r="I161" s="549"/>
      <c r="J161" s="547"/>
      <c r="K161" s="549"/>
      <c r="L161" s="550"/>
      <c r="M161" s="546"/>
    </row>
    <row r="162" spans="1:13" s="1" customFormat="1" ht="15" customHeight="1" x14ac:dyDescent="0.15">
      <c r="A162" s="543"/>
      <c r="B162" s="544"/>
      <c r="C162" s="543" t="s">
        <v>187</v>
      </c>
      <c r="D162" s="545" t="s">
        <v>67</v>
      </c>
      <c r="E162" s="546" t="s">
        <v>191</v>
      </c>
      <c r="F162" s="547"/>
      <c r="G162" s="548"/>
      <c r="H162" s="547"/>
      <c r="I162" s="549"/>
      <c r="J162" s="547"/>
      <c r="K162" s="549"/>
      <c r="L162" s="550"/>
      <c r="M162" s="546"/>
    </row>
    <row r="163" spans="1:13" s="1" customFormat="1" ht="15" customHeight="1" x14ac:dyDescent="0.15">
      <c r="A163" s="543"/>
      <c r="B163" s="544"/>
      <c r="C163" s="543" t="s">
        <v>187</v>
      </c>
      <c r="D163" s="545" t="s">
        <v>68</v>
      </c>
      <c r="E163" s="546" t="s">
        <v>192</v>
      </c>
      <c r="F163" s="547"/>
      <c r="G163" s="548"/>
      <c r="H163" s="547"/>
      <c r="I163" s="549"/>
      <c r="J163" s="547"/>
      <c r="K163" s="549"/>
      <c r="L163" s="550"/>
      <c r="M163" s="546"/>
    </row>
    <row r="164" spans="1:13" s="1" customFormat="1" ht="15" customHeight="1" x14ac:dyDescent="0.15">
      <c r="A164" s="543"/>
      <c r="B164" s="544"/>
      <c r="C164" s="543" t="s">
        <v>187</v>
      </c>
      <c r="D164" s="545" t="s">
        <v>164</v>
      </c>
      <c r="E164" s="546" t="s">
        <v>193</v>
      </c>
      <c r="F164" s="547"/>
      <c r="G164" s="548"/>
      <c r="H164" s="547"/>
      <c r="I164" s="549"/>
      <c r="J164" s="547"/>
      <c r="K164" s="549"/>
      <c r="L164" s="550"/>
      <c r="M164" s="546"/>
    </row>
    <row r="165" spans="1:13" s="1" customFormat="1" ht="15" customHeight="1" x14ac:dyDescent="0.15">
      <c r="A165" s="543"/>
      <c r="B165" s="544"/>
      <c r="C165" s="543" t="s">
        <v>187</v>
      </c>
      <c r="D165" s="545" t="s">
        <v>194</v>
      </c>
      <c r="E165" s="546" t="s">
        <v>195</v>
      </c>
      <c r="F165" s="547"/>
      <c r="G165" s="548"/>
      <c r="H165" s="547"/>
      <c r="I165" s="549"/>
      <c r="J165" s="547"/>
      <c r="K165" s="549"/>
      <c r="L165" s="550"/>
      <c r="M165" s="546"/>
    </row>
    <row r="166" spans="1:13" s="1" customFormat="1" ht="15" customHeight="1" x14ac:dyDescent="0.15">
      <c r="A166" s="543"/>
      <c r="B166" s="544"/>
      <c r="C166" s="543" t="s">
        <v>187</v>
      </c>
      <c r="D166" s="545" t="s">
        <v>196</v>
      </c>
      <c r="E166" s="546" t="s">
        <v>197</v>
      </c>
      <c r="F166" s="547"/>
      <c r="G166" s="548"/>
      <c r="H166" s="547"/>
      <c r="I166" s="549"/>
      <c r="J166" s="547"/>
      <c r="K166" s="549"/>
      <c r="L166" s="550"/>
      <c r="M166" s="546"/>
    </row>
    <row r="167" spans="1:13" s="1" customFormat="1" ht="15" customHeight="1" x14ac:dyDescent="0.15">
      <c r="A167" s="556"/>
      <c r="B167" s="574"/>
      <c r="C167" s="556" t="s">
        <v>187</v>
      </c>
      <c r="D167" s="570" t="s">
        <v>17</v>
      </c>
      <c r="E167" s="575" t="s">
        <v>198</v>
      </c>
      <c r="F167" s="547"/>
      <c r="G167" s="548"/>
      <c r="H167" s="547"/>
      <c r="I167" s="549"/>
      <c r="J167" s="547"/>
      <c r="K167" s="549"/>
      <c r="L167" s="550"/>
      <c r="M167" s="546"/>
    </row>
    <row r="168" spans="1:13" s="1" customFormat="1" ht="15" customHeight="1" x14ac:dyDescent="0.15">
      <c r="A168" s="535" t="s">
        <v>199</v>
      </c>
      <c r="B168" s="536" t="s">
        <v>446</v>
      </c>
      <c r="C168" s="535"/>
      <c r="D168" s="537"/>
      <c r="E168" s="546" t="s">
        <v>200</v>
      </c>
      <c r="F168" s="539" t="s">
        <v>199</v>
      </c>
      <c r="G168" s="540" t="s">
        <v>200</v>
      </c>
      <c r="H168" s="539" t="s">
        <v>975</v>
      </c>
      <c r="I168" s="541" t="s">
        <v>200</v>
      </c>
      <c r="J168" s="547"/>
      <c r="K168" s="549"/>
      <c r="L168" s="550"/>
      <c r="M168" s="546"/>
    </row>
    <row r="169" spans="1:13" s="1" customFormat="1" ht="15" customHeight="1" x14ac:dyDescent="0.15">
      <c r="A169" s="543"/>
      <c r="B169" s="544"/>
      <c r="C169" s="543" t="s">
        <v>199</v>
      </c>
      <c r="D169" s="545" t="s">
        <v>12</v>
      </c>
      <c r="E169" s="546" t="s">
        <v>201</v>
      </c>
      <c r="F169" s="547"/>
      <c r="G169" s="548"/>
      <c r="H169" s="547"/>
      <c r="I169" s="549"/>
      <c r="J169" s="547"/>
      <c r="K169" s="549"/>
      <c r="L169" s="550"/>
      <c r="M169" s="546"/>
    </row>
    <row r="170" spans="1:13" s="1" customFormat="1" ht="15" customHeight="1" x14ac:dyDescent="0.15">
      <c r="A170" s="551"/>
      <c r="B170" s="578"/>
      <c r="C170" s="551" t="s">
        <v>199</v>
      </c>
      <c r="D170" s="552" t="s">
        <v>17</v>
      </c>
      <c r="E170" s="553" t="s">
        <v>202</v>
      </c>
      <c r="F170" s="547"/>
      <c r="G170" s="548"/>
      <c r="H170" s="547"/>
      <c r="I170" s="549"/>
      <c r="J170" s="547"/>
      <c r="K170" s="549"/>
      <c r="L170" s="550"/>
      <c r="M170" s="546"/>
    </row>
    <row r="171" spans="1:13" s="1" customFormat="1" ht="15" customHeight="1" x14ac:dyDescent="0.15">
      <c r="A171" s="556" t="s">
        <v>199</v>
      </c>
      <c r="B171" s="574" t="s">
        <v>447</v>
      </c>
      <c r="C171" s="556" t="s">
        <v>199</v>
      </c>
      <c r="D171" s="570" t="s">
        <v>8</v>
      </c>
      <c r="E171" s="571" t="s">
        <v>203</v>
      </c>
      <c r="F171" s="576"/>
      <c r="G171" s="577"/>
      <c r="H171" s="576"/>
      <c r="I171" s="582"/>
      <c r="J171" s="576"/>
      <c r="K171" s="582"/>
      <c r="L171" s="550"/>
      <c r="M171" s="546"/>
    </row>
    <row r="172" spans="1:13" s="1" customFormat="1" ht="15" customHeight="1" x14ac:dyDescent="0.15">
      <c r="A172" s="535" t="s">
        <v>204</v>
      </c>
      <c r="B172" s="536" t="s">
        <v>446</v>
      </c>
      <c r="C172" s="535"/>
      <c r="D172" s="537"/>
      <c r="E172" s="606" t="s">
        <v>205</v>
      </c>
      <c r="F172" s="607" t="s">
        <v>204</v>
      </c>
      <c r="G172" s="608" t="s">
        <v>205</v>
      </c>
      <c r="H172" s="609" t="s">
        <v>976</v>
      </c>
      <c r="I172" s="541" t="s">
        <v>205</v>
      </c>
      <c r="J172" s="607" t="s">
        <v>977</v>
      </c>
      <c r="K172" s="541" t="s">
        <v>1285</v>
      </c>
      <c r="L172" s="550"/>
      <c r="M172" s="546"/>
    </row>
    <row r="173" spans="1:13" s="1" customFormat="1" ht="15" customHeight="1" x14ac:dyDescent="0.15">
      <c r="A173" s="543"/>
      <c r="B173" s="544"/>
      <c r="C173" s="543" t="s">
        <v>204</v>
      </c>
      <c r="D173" s="545" t="s">
        <v>12</v>
      </c>
      <c r="E173" s="610" t="s">
        <v>206</v>
      </c>
      <c r="F173" s="611"/>
      <c r="G173" s="612"/>
      <c r="H173" s="613"/>
      <c r="I173" s="549"/>
      <c r="J173" s="611"/>
      <c r="K173" s="549"/>
      <c r="L173" s="550"/>
      <c r="M173" s="546"/>
    </row>
    <row r="174" spans="1:13" s="1" customFormat="1" ht="15" customHeight="1" x14ac:dyDescent="0.15">
      <c r="A174" s="614"/>
      <c r="B174" s="615"/>
      <c r="C174" s="543" t="s">
        <v>204</v>
      </c>
      <c r="D174" s="545" t="s">
        <v>7</v>
      </c>
      <c r="E174" s="610" t="s">
        <v>207</v>
      </c>
      <c r="F174" s="611"/>
      <c r="G174" s="612"/>
      <c r="H174" s="613"/>
      <c r="I174" s="549"/>
      <c r="J174" s="611"/>
      <c r="K174" s="549"/>
      <c r="L174" s="550"/>
      <c r="M174" s="546"/>
    </row>
    <row r="175" spans="1:13" s="1" customFormat="1" ht="15" customHeight="1" x14ac:dyDescent="0.15">
      <c r="A175" s="543"/>
      <c r="B175" s="544"/>
      <c r="C175" s="543" t="s">
        <v>204</v>
      </c>
      <c r="D175" s="545" t="s">
        <v>66</v>
      </c>
      <c r="E175" s="546" t="s">
        <v>208</v>
      </c>
      <c r="F175" s="547"/>
      <c r="G175" s="548"/>
      <c r="H175" s="547"/>
      <c r="I175" s="549"/>
      <c r="J175" s="547"/>
      <c r="K175" s="549"/>
      <c r="L175" s="550"/>
      <c r="M175" s="546"/>
    </row>
    <row r="176" spans="1:13" s="1" customFormat="1" ht="15" customHeight="1" x14ac:dyDescent="0.15">
      <c r="A176" s="543"/>
      <c r="B176" s="544"/>
      <c r="C176" s="543" t="s">
        <v>204</v>
      </c>
      <c r="D176" s="545" t="s">
        <v>67</v>
      </c>
      <c r="E176" s="546" t="s">
        <v>209</v>
      </c>
      <c r="F176" s="547"/>
      <c r="G176" s="548"/>
      <c r="H176" s="547"/>
      <c r="I176" s="549"/>
      <c r="J176" s="547"/>
      <c r="K176" s="549"/>
      <c r="L176" s="550"/>
      <c r="M176" s="546"/>
    </row>
    <row r="177" spans="1:13" s="1" customFormat="1" ht="15" customHeight="1" x14ac:dyDescent="0.15">
      <c r="A177" s="543"/>
      <c r="B177" s="544"/>
      <c r="C177" s="543" t="s">
        <v>204</v>
      </c>
      <c r="D177" s="545" t="s">
        <v>68</v>
      </c>
      <c r="E177" s="546" t="s">
        <v>210</v>
      </c>
      <c r="F177" s="547"/>
      <c r="G177" s="548"/>
      <c r="H177" s="547"/>
      <c r="I177" s="549"/>
      <c r="J177" s="547"/>
      <c r="K177" s="549"/>
      <c r="L177" s="550"/>
      <c r="M177" s="546"/>
    </row>
    <row r="178" spans="1:13" s="1" customFormat="1" ht="15" customHeight="1" x14ac:dyDescent="0.15">
      <c r="A178" s="543"/>
      <c r="B178" s="544"/>
      <c r="C178" s="543" t="s">
        <v>204</v>
      </c>
      <c r="D178" s="545" t="s">
        <v>164</v>
      </c>
      <c r="E178" s="546" t="s">
        <v>211</v>
      </c>
      <c r="F178" s="547"/>
      <c r="G178" s="548"/>
      <c r="H178" s="547"/>
      <c r="I178" s="549"/>
      <c r="J178" s="547"/>
      <c r="K178" s="549"/>
      <c r="L178" s="550"/>
      <c r="M178" s="546"/>
    </row>
    <row r="179" spans="1:13" s="1" customFormat="1" ht="15" customHeight="1" x14ac:dyDescent="0.15">
      <c r="A179" s="543"/>
      <c r="B179" s="544"/>
      <c r="C179" s="543" t="s">
        <v>204</v>
      </c>
      <c r="D179" s="545" t="s">
        <v>194</v>
      </c>
      <c r="E179" s="546" t="s">
        <v>212</v>
      </c>
      <c r="F179" s="547"/>
      <c r="G179" s="548"/>
      <c r="H179" s="547"/>
      <c r="I179" s="549"/>
      <c r="J179" s="547"/>
      <c r="K179" s="549"/>
      <c r="L179" s="550"/>
      <c r="M179" s="546"/>
    </row>
    <row r="180" spans="1:13" s="1" customFormat="1" ht="15" customHeight="1" x14ac:dyDescent="0.15">
      <c r="A180" s="556"/>
      <c r="B180" s="574"/>
      <c r="C180" s="556" t="s">
        <v>204</v>
      </c>
      <c r="D180" s="570" t="s">
        <v>17</v>
      </c>
      <c r="E180" s="575" t="s">
        <v>213</v>
      </c>
      <c r="F180" s="576"/>
      <c r="G180" s="577"/>
      <c r="H180" s="576"/>
      <c r="I180" s="582"/>
      <c r="J180" s="547"/>
      <c r="K180" s="549"/>
      <c r="L180" s="550"/>
      <c r="M180" s="546"/>
    </row>
    <row r="181" spans="1:13" s="1" customFormat="1" ht="15" customHeight="1" x14ac:dyDescent="0.15">
      <c r="A181" s="584" t="s">
        <v>1286</v>
      </c>
      <c r="B181" s="585" t="s">
        <v>446</v>
      </c>
      <c r="C181" s="584" t="s">
        <v>1286</v>
      </c>
      <c r="D181" s="586" t="s">
        <v>12</v>
      </c>
      <c r="E181" s="587" t="s">
        <v>214</v>
      </c>
      <c r="F181" s="539" t="s">
        <v>853</v>
      </c>
      <c r="G181" s="540" t="s">
        <v>214</v>
      </c>
      <c r="H181" s="539" t="s">
        <v>978</v>
      </c>
      <c r="I181" s="541" t="s">
        <v>215</v>
      </c>
      <c r="J181" s="547"/>
      <c r="K181" s="549"/>
      <c r="L181" s="550"/>
      <c r="M181" s="546"/>
    </row>
    <row r="182" spans="1:13" s="1" customFormat="1" ht="15" customHeight="1" x14ac:dyDescent="0.15">
      <c r="A182" s="543" t="s">
        <v>1287</v>
      </c>
      <c r="B182" s="544" t="s">
        <v>452</v>
      </c>
      <c r="C182" s="543"/>
      <c r="D182" s="545"/>
      <c r="E182" s="546" t="s">
        <v>216</v>
      </c>
      <c r="F182" s="539" t="s">
        <v>854</v>
      </c>
      <c r="G182" s="540" t="s">
        <v>216</v>
      </c>
      <c r="H182" s="547"/>
      <c r="I182" s="549"/>
      <c r="J182" s="547"/>
      <c r="K182" s="549"/>
      <c r="L182" s="550"/>
      <c r="M182" s="546"/>
    </row>
    <row r="183" spans="1:13" s="1" customFormat="1" ht="15" customHeight="1" x14ac:dyDescent="0.15">
      <c r="A183" s="543"/>
      <c r="B183" s="544"/>
      <c r="C183" s="543" t="s">
        <v>1287</v>
      </c>
      <c r="D183" s="545" t="s">
        <v>1288</v>
      </c>
      <c r="E183" s="546" t="s">
        <v>855</v>
      </c>
      <c r="F183" s="547"/>
      <c r="G183" s="548"/>
      <c r="H183" s="547"/>
      <c r="I183" s="549"/>
      <c r="J183" s="547"/>
      <c r="K183" s="549"/>
      <c r="L183" s="550"/>
      <c r="M183" s="546"/>
    </row>
    <row r="184" spans="1:13" s="1" customFormat="1" ht="15" customHeight="1" x14ac:dyDescent="0.15">
      <c r="A184" s="556"/>
      <c r="B184" s="574"/>
      <c r="C184" s="556" t="s">
        <v>1287</v>
      </c>
      <c r="D184" s="570" t="s">
        <v>1194</v>
      </c>
      <c r="E184" s="575" t="s">
        <v>1289</v>
      </c>
      <c r="F184" s="576"/>
      <c r="G184" s="577"/>
      <c r="H184" s="576"/>
      <c r="I184" s="582"/>
      <c r="J184" s="547"/>
      <c r="K184" s="582"/>
      <c r="L184" s="550"/>
      <c r="M184" s="546"/>
    </row>
    <row r="185" spans="1:13" s="1" customFormat="1" ht="15" customHeight="1" x14ac:dyDescent="0.15">
      <c r="A185" s="584" t="s">
        <v>1290</v>
      </c>
      <c r="B185" s="585" t="s">
        <v>446</v>
      </c>
      <c r="C185" s="584" t="s">
        <v>1290</v>
      </c>
      <c r="D185" s="586" t="s">
        <v>12</v>
      </c>
      <c r="E185" s="587" t="s">
        <v>217</v>
      </c>
      <c r="F185" s="563" t="s">
        <v>856</v>
      </c>
      <c r="G185" s="564" t="s">
        <v>217</v>
      </c>
      <c r="H185" s="539" t="s">
        <v>979</v>
      </c>
      <c r="I185" s="541" t="s">
        <v>1291</v>
      </c>
      <c r="J185" s="616" t="s">
        <v>1258</v>
      </c>
      <c r="K185" s="763" t="s">
        <v>1292</v>
      </c>
      <c r="L185" s="550"/>
      <c r="M185" s="546"/>
    </row>
    <row r="186" spans="1:13" s="1" customFormat="1" ht="15" customHeight="1" x14ac:dyDescent="0.15">
      <c r="A186" s="535" t="s">
        <v>1293</v>
      </c>
      <c r="B186" s="536" t="s">
        <v>580</v>
      </c>
      <c r="C186" s="535" t="s">
        <v>857</v>
      </c>
      <c r="D186" s="537" t="s">
        <v>12</v>
      </c>
      <c r="E186" s="538" t="s">
        <v>1294</v>
      </c>
      <c r="F186" s="539" t="s">
        <v>857</v>
      </c>
      <c r="G186" s="617" t="s">
        <v>1294</v>
      </c>
      <c r="H186" s="595"/>
      <c r="I186" s="582"/>
      <c r="J186" s="547"/>
      <c r="K186" s="764"/>
      <c r="L186" s="550"/>
      <c r="M186" s="546"/>
    </row>
    <row r="187" spans="1:13" s="1" customFormat="1" ht="15" customHeight="1" x14ac:dyDescent="0.15">
      <c r="A187" s="535" t="s">
        <v>218</v>
      </c>
      <c r="B187" s="536" t="s">
        <v>446</v>
      </c>
      <c r="C187" s="535" t="s">
        <v>218</v>
      </c>
      <c r="D187" s="537" t="s">
        <v>12</v>
      </c>
      <c r="E187" s="538" t="s">
        <v>219</v>
      </c>
      <c r="F187" s="539" t="s">
        <v>218</v>
      </c>
      <c r="G187" s="540" t="s">
        <v>220</v>
      </c>
      <c r="H187" s="547" t="s">
        <v>980</v>
      </c>
      <c r="I187" s="549" t="s">
        <v>220</v>
      </c>
      <c r="J187" s="539" t="s">
        <v>981</v>
      </c>
      <c r="K187" s="541" t="s">
        <v>982</v>
      </c>
      <c r="L187" s="550"/>
      <c r="M187" s="546"/>
    </row>
    <row r="188" spans="1:13" s="1" customFormat="1" ht="15" customHeight="1" x14ac:dyDescent="0.15">
      <c r="A188" s="567" t="s">
        <v>1295</v>
      </c>
      <c r="B188" s="568" t="s">
        <v>1188</v>
      </c>
      <c r="C188" s="567" t="s">
        <v>1295</v>
      </c>
      <c r="D188" s="569" t="s">
        <v>1189</v>
      </c>
      <c r="E188" s="573" t="s">
        <v>221</v>
      </c>
      <c r="F188" s="547"/>
      <c r="G188" s="548"/>
      <c r="H188" s="547"/>
      <c r="I188" s="549"/>
      <c r="J188" s="547"/>
      <c r="K188" s="549"/>
      <c r="L188" s="550"/>
      <c r="M188" s="546"/>
    </row>
    <row r="189" spans="1:13" s="1" customFormat="1" ht="15" customHeight="1" x14ac:dyDescent="0.15">
      <c r="A189" s="543" t="s">
        <v>1295</v>
      </c>
      <c r="B189" s="544" t="s">
        <v>452</v>
      </c>
      <c r="C189" s="543"/>
      <c r="D189" s="545"/>
      <c r="E189" s="561" t="s">
        <v>222</v>
      </c>
      <c r="F189" s="547"/>
      <c r="G189" s="548"/>
      <c r="H189" s="547"/>
      <c r="I189" s="549"/>
      <c r="J189" s="547"/>
      <c r="K189" s="549"/>
      <c r="L189" s="550"/>
      <c r="M189" s="546"/>
    </row>
    <row r="190" spans="1:13" s="1" customFormat="1" ht="15" customHeight="1" x14ac:dyDescent="0.15">
      <c r="A190" s="543"/>
      <c r="B190" s="544"/>
      <c r="C190" s="543" t="s">
        <v>1295</v>
      </c>
      <c r="D190" s="545" t="s">
        <v>23</v>
      </c>
      <c r="E190" s="546" t="s">
        <v>223</v>
      </c>
      <c r="F190" s="547"/>
      <c r="G190" s="548"/>
      <c r="H190" s="547"/>
      <c r="I190" s="549"/>
      <c r="J190" s="547"/>
      <c r="K190" s="549"/>
      <c r="L190" s="550"/>
      <c r="M190" s="546"/>
    </row>
    <row r="191" spans="1:13" s="1" customFormat="1" ht="15" customHeight="1" x14ac:dyDescent="0.15">
      <c r="A191" s="556"/>
      <c r="B191" s="574"/>
      <c r="C191" s="556" t="s">
        <v>1295</v>
      </c>
      <c r="D191" s="570" t="s">
        <v>34</v>
      </c>
      <c r="E191" s="575" t="s">
        <v>1296</v>
      </c>
      <c r="F191" s="576"/>
      <c r="G191" s="577"/>
      <c r="H191" s="547"/>
      <c r="I191" s="549"/>
      <c r="J191" s="547"/>
      <c r="K191" s="549"/>
      <c r="L191" s="550"/>
      <c r="M191" s="546"/>
    </row>
    <row r="192" spans="1:13" s="1" customFormat="1" ht="15" customHeight="1" x14ac:dyDescent="0.15">
      <c r="A192" s="535" t="s">
        <v>224</v>
      </c>
      <c r="B192" s="536" t="s">
        <v>446</v>
      </c>
      <c r="C192" s="535" t="s">
        <v>224</v>
      </c>
      <c r="D192" s="537" t="s">
        <v>12</v>
      </c>
      <c r="E192" s="566" t="s">
        <v>225</v>
      </c>
      <c r="F192" s="539" t="s">
        <v>224</v>
      </c>
      <c r="G192" s="540" t="s">
        <v>226</v>
      </c>
      <c r="H192" s="539" t="s">
        <v>983</v>
      </c>
      <c r="I192" s="541" t="s">
        <v>226</v>
      </c>
      <c r="J192" s="547"/>
      <c r="K192" s="549"/>
      <c r="L192" s="550"/>
      <c r="M192" s="546"/>
    </row>
    <row r="193" spans="1:13" s="1" customFormat="1" ht="15" customHeight="1" x14ac:dyDescent="0.15">
      <c r="A193" s="567" t="s">
        <v>1297</v>
      </c>
      <c r="B193" s="568" t="s">
        <v>1188</v>
      </c>
      <c r="C193" s="567" t="s">
        <v>1297</v>
      </c>
      <c r="D193" s="569" t="s">
        <v>1189</v>
      </c>
      <c r="E193" s="573" t="s">
        <v>227</v>
      </c>
      <c r="F193" s="547"/>
      <c r="G193" s="548"/>
      <c r="H193" s="547"/>
      <c r="I193" s="549"/>
      <c r="J193" s="547"/>
      <c r="K193" s="549"/>
      <c r="L193" s="550"/>
      <c r="M193" s="546"/>
    </row>
    <row r="194" spans="1:13" s="1" customFormat="1" ht="15" customHeight="1" x14ac:dyDescent="0.15">
      <c r="A194" s="556" t="s">
        <v>1297</v>
      </c>
      <c r="B194" s="574" t="s">
        <v>663</v>
      </c>
      <c r="C194" s="556" t="s">
        <v>1297</v>
      </c>
      <c r="D194" s="570" t="s">
        <v>1190</v>
      </c>
      <c r="E194" s="571" t="s">
        <v>228</v>
      </c>
      <c r="F194" s="576"/>
      <c r="G194" s="577"/>
      <c r="H194" s="576"/>
      <c r="I194" s="582"/>
      <c r="J194" s="547"/>
      <c r="K194" s="549"/>
      <c r="L194" s="550"/>
      <c r="M194" s="546"/>
    </row>
    <row r="195" spans="1:13" s="1" customFormat="1" ht="15" customHeight="1" x14ac:dyDescent="0.15">
      <c r="A195" s="535" t="s">
        <v>229</v>
      </c>
      <c r="B195" s="536" t="s">
        <v>446</v>
      </c>
      <c r="C195" s="535"/>
      <c r="D195" s="537"/>
      <c r="E195" s="538" t="s">
        <v>230</v>
      </c>
      <c r="F195" s="539" t="s">
        <v>229</v>
      </c>
      <c r="G195" s="540" t="s">
        <v>230</v>
      </c>
      <c r="H195" s="539" t="s">
        <v>984</v>
      </c>
      <c r="I195" s="541" t="s">
        <v>230</v>
      </c>
      <c r="J195" s="547"/>
      <c r="K195" s="549"/>
      <c r="L195" s="550"/>
      <c r="M195" s="546"/>
    </row>
    <row r="196" spans="1:13" s="1" customFormat="1" ht="15" customHeight="1" x14ac:dyDescent="0.15">
      <c r="A196" s="543"/>
      <c r="B196" s="544"/>
      <c r="C196" s="543" t="s">
        <v>229</v>
      </c>
      <c r="D196" s="545" t="s">
        <v>12</v>
      </c>
      <c r="E196" s="546" t="s">
        <v>231</v>
      </c>
      <c r="F196" s="547"/>
      <c r="G196" s="548"/>
      <c r="H196" s="547"/>
      <c r="I196" s="549"/>
      <c r="J196" s="547"/>
      <c r="K196" s="549"/>
      <c r="L196" s="550"/>
      <c r="M196" s="546"/>
    </row>
    <row r="197" spans="1:13" s="1" customFormat="1" ht="15" customHeight="1" x14ac:dyDescent="0.15">
      <c r="A197" s="543"/>
      <c r="B197" s="544"/>
      <c r="C197" s="543" t="s">
        <v>229</v>
      </c>
      <c r="D197" s="545" t="s">
        <v>7</v>
      </c>
      <c r="E197" s="546" t="s">
        <v>232</v>
      </c>
      <c r="F197" s="547"/>
      <c r="G197" s="548"/>
      <c r="H197" s="547"/>
      <c r="I197" s="549"/>
      <c r="J197" s="547"/>
      <c r="K197" s="549"/>
      <c r="L197" s="550"/>
      <c r="M197" s="546"/>
    </row>
    <row r="198" spans="1:13" s="1" customFormat="1" ht="15" customHeight="1" x14ac:dyDescent="0.15">
      <c r="A198" s="556"/>
      <c r="B198" s="574"/>
      <c r="C198" s="556" t="s">
        <v>229</v>
      </c>
      <c r="D198" s="570" t="s">
        <v>66</v>
      </c>
      <c r="E198" s="575" t="s">
        <v>233</v>
      </c>
      <c r="F198" s="576"/>
      <c r="G198" s="577"/>
      <c r="H198" s="576"/>
      <c r="I198" s="582"/>
      <c r="J198" s="547"/>
      <c r="K198" s="549"/>
      <c r="L198" s="550"/>
      <c r="M198" s="546"/>
    </row>
    <row r="199" spans="1:13" s="1" customFormat="1" ht="15" customHeight="1" x14ac:dyDescent="0.15">
      <c r="A199" s="558" t="s">
        <v>1298</v>
      </c>
      <c r="B199" s="559" t="s">
        <v>446</v>
      </c>
      <c r="C199" s="558" t="s">
        <v>1298</v>
      </c>
      <c r="D199" s="565" t="s">
        <v>12</v>
      </c>
      <c r="E199" s="566" t="s">
        <v>235</v>
      </c>
      <c r="F199" s="539" t="s">
        <v>858</v>
      </c>
      <c r="G199" s="540" t="s">
        <v>985</v>
      </c>
      <c r="H199" s="539" t="s">
        <v>986</v>
      </c>
      <c r="I199" s="541" t="s">
        <v>238</v>
      </c>
      <c r="J199" s="547"/>
      <c r="K199" s="549"/>
      <c r="L199" s="550"/>
      <c r="M199" s="546"/>
    </row>
    <row r="200" spans="1:13" s="1" customFormat="1" ht="15" customHeight="1" x14ac:dyDescent="0.15">
      <c r="A200" s="579" t="s">
        <v>1298</v>
      </c>
      <c r="B200" s="580" t="s">
        <v>666</v>
      </c>
      <c r="C200" s="579" t="s">
        <v>1298</v>
      </c>
      <c r="D200" s="581" t="s">
        <v>1194</v>
      </c>
      <c r="E200" s="571" t="s">
        <v>236</v>
      </c>
      <c r="F200" s="576"/>
      <c r="G200" s="577"/>
      <c r="H200" s="547"/>
      <c r="I200" s="549"/>
      <c r="J200" s="547"/>
      <c r="K200" s="549"/>
      <c r="L200" s="550"/>
      <c r="M200" s="546"/>
    </row>
    <row r="201" spans="1:13" s="1" customFormat="1" ht="15" customHeight="1" x14ac:dyDescent="0.15">
      <c r="A201" s="551" t="s">
        <v>234</v>
      </c>
      <c r="B201" s="578" t="s">
        <v>580</v>
      </c>
      <c r="C201" s="551" t="s">
        <v>234</v>
      </c>
      <c r="D201" s="552" t="s">
        <v>1182</v>
      </c>
      <c r="E201" s="553" t="s">
        <v>1299</v>
      </c>
      <c r="F201" s="539" t="s">
        <v>234</v>
      </c>
      <c r="G201" s="540" t="s">
        <v>238</v>
      </c>
      <c r="H201" s="547"/>
      <c r="I201" s="549"/>
      <c r="J201" s="547"/>
      <c r="K201" s="549"/>
      <c r="L201" s="550"/>
      <c r="M201" s="546"/>
    </row>
    <row r="202" spans="1:13" s="1" customFormat="1" ht="15" customHeight="1" x14ac:dyDescent="0.15">
      <c r="A202" s="567" t="s">
        <v>234</v>
      </c>
      <c r="B202" s="568" t="s">
        <v>1188</v>
      </c>
      <c r="C202" s="567" t="s">
        <v>234</v>
      </c>
      <c r="D202" s="572" t="s">
        <v>1189</v>
      </c>
      <c r="E202" s="573" t="s">
        <v>237</v>
      </c>
      <c r="F202" s="547"/>
      <c r="G202" s="548"/>
      <c r="H202" s="547"/>
      <c r="I202" s="549"/>
      <c r="J202" s="547"/>
      <c r="K202" s="549"/>
      <c r="L202" s="550"/>
      <c r="M202" s="546"/>
    </row>
    <row r="203" spans="1:13" s="1" customFormat="1" ht="15" customHeight="1" x14ac:dyDescent="0.15">
      <c r="A203" s="556" t="s">
        <v>234</v>
      </c>
      <c r="B203" s="574" t="s">
        <v>452</v>
      </c>
      <c r="C203" s="556" t="s">
        <v>234</v>
      </c>
      <c r="D203" s="570" t="s">
        <v>34</v>
      </c>
      <c r="E203" s="561" t="s">
        <v>238</v>
      </c>
      <c r="F203" s="576"/>
      <c r="G203" s="577"/>
      <c r="H203" s="576"/>
      <c r="I203" s="582"/>
      <c r="J203" s="576"/>
      <c r="K203" s="582"/>
      <c r="L203" s="550"/>
      <c r="M203" s="546"/>
    </row>
    <row r="204" spans="1:13" s="1" customFormat="1" ht="15" customHeight="1" x14ac:dyDescent="0.15">
      <c r="A204" s="558" t="s">
        <v>239</v>
      </c>
      <c r="B204" s="559" t="s">
        <v>446</v>
      </c>
      <c r="C204" s="558" t="s">
        <v>239</v>
      </c>
      <c r="D204" s="565" t="s">
        <v>12</v>
      </c>
      <c r="E204" s="566" t="s">
        <v>240</v>
      </c>
      <c r="F204" s="539" t="s">
        <v>239</v>
      </c>
      <c r="G204" s="540" t="s">
        <v>241</v>
      </c>
      <c r="H204" s="539" t="s">
        <v>987</v>
      </c>
      <c r="I204" s="541" t="s">
        <v>241</v>
      </c>
      <c r="J204" s="539" t="s">
        <v>988</v>
      </c>
      <c r="K204" s="541" t="s">
        <v>989</v>
      </c>
      <c r="L204" s="550"/>
      <c r="M204" s="546"/>
    </row>
    <row r="205" spans="1:13" s="1" customFormat="1" ht="15" customHeight="1" x14ac:dyDescent="0.15">
      <c r="A205" s="567" t="s">
        <v>239</v>
      </c>
      <c r="B205" s="568" t="s">
        <v>447</v>
      </c>
      <c r="C205" s="567" t="s">
        <v>239</v>
      </c>
      <c r="D205" s="572" t="s">
        <v>8</v>
      </c>
      <c r="E205" s="573" t="s">
        <v>242</v>
      </c>
      <c r="F205" s="547"/>
      <c r="G205" s="548"/>
      <c r="H205" s="547"/>
      <c r="I205" s="549"/>
      <c r="J205" s="547"/>
      <c r="K205" s="549"/>
      <c r="L205" s="550"/>
      <c r="M205" s="546"/>
    </row>
    <row r="206" spans="1:13" s="1" customFormat="1" ht="15" customHeight="1" x14ac:dyDescent="0.15">
      <c r="A206" s="567" t="s">
        <v>239</v>
      </c>
      <c r="B206" s="568" t="s">
        <v>448</v>
      </c>
      <c r="C206" s="567" t="s">
        <v>239</v>
      </c>
      <c r="D206" s="572" t="s">
        <v>30</v>
      </c>
      <c r="E206" s="573" t="s">
        <v>670</v>
      </c>
      <c r="F206" s="547"/>
      <c r="G206" s="548"/>
      <c r="H206" s="547"/>
      <c r="I206" s="549"/>
      <c r="J206" s="547"/>
      <c r="K206" s="549"/>
      <c r="L206" s="550"/>
      <c r="M206" s="546"/>
    </row>
    <row r="207" spans="1:13" s="1" customFormat="1" ht="15" customHeight="1" x14ac:dyDescent="0.15">
      <c r="A207" s="556" t="s">
        <v>239</v>
      </c>
      <c r="B207" s="574" t="s">
        <v>449</v>
      </c>
      <c r="C207" s="556" t="s">
        <v>239</v>
      </c>
      <c r="D207" s="570" t="s">
        <v>41</v>
      </c>
      <c r="E207" s="571" t="s">
        <v>671</v>
      </c>
      <c r="F207" s="547"/>
      <c r="G207" s="548"/>
      <c r="H207" s="547"/>
      <c r="I207" s="549"/>
      <c r="J207" s="547"/>
      <c r="K207" s="549"/>
      <c r="L207" s="550"/>
      <c r="M207" s="546"/>
    </row>
    <row r="208" spans="1:13" s="1" customFormat="1" ht="15" customHeight="1" x14ac:dyDescent="0.15">
      <c r="A208" s="584"/>
      <c r="B208" s="585"/>
      <c r="C208" s="584" t="s">
        <v>243</v>
      </c>
      <c r="D208" s="586" t="s">
        <v>1300</v>
      </c>
      <c r="E208" s="587" t="s">
        <v>1301</v>
      </c>
      <c r="F208" s="618" t="s">
        <v>1302</v>
      </c>
      <c r="G208" s="564" t="s">
        <v>1301</v>
      </c>
      <c r="H208" s="576"/>
      <c r="I208" s="582"/>
      <c r="J208" s="547"/>
      <c r="K208" s="549"/>
      <c r="L208" s="550"/>
      <c r="M208" s="546"/>
    </row>
    <row r="209" spans="1:13" s="1" customFormat="1" ht="15" customHeight="1" x14ac:dyDescent="0.15">
      <c r="A209" s="535" t="s">
        <v>244</v>
      </c>
      <c r="B209" s="536" t="s">
        <v>446</v>
      </c>
      <c r="C209" s="535" t="s">
        <v>244</v>
      </c>
      <c r="D209" s="537" t="s">
        <v>12</v>
      </c>
      <c r="E209" s="538" t="s">
        <v>245</v>
      </c>
      <c r="F209" s="539" t="s">
        <v>244</v>
      </c>
      <c r="G209" s="540" t="s">
        <v>245</v>
      </c>
      <c r="H209" s="547" t="s">
        <v>990</v>
      </c>
      <c r="I209" s="549" t="s">
        <v>246</v>
      </c>
      <c r="J209" s="547"/>
      <c r="K209" s="549"/>
      <c r="L209" s="550"/>
      <c r="M209" s="546"/>
    </row>
    <row r="210" spans="1:13" s="1" customFormat="1" ht="15" customHeight="1" x14ac:dyDescent="0.15">
      <c r="A210" s="535" t="s">
        <v>247</v>
      </c>
      <c r="B210" s="536" t="s">
        <v>446</v>
      </c>
      <c r="C210" s="535" t="s">
        <v>247</v>
      </c>
      <c r="D210" s="537" t="s">
        <v>12</v>
      </c>
      <c r="E210" s="538" t="s">
        <v>248</v>
      </c>
      <c r="F210" s="539" t="s">
        <v>247</v>
      </c>
      <c r="G210" s="540" t="s">
        <v>248</v>
      </c>
      <c r="H210" s="547"/>
      <c r="I210" s="549"/>
      <c r="J210" s="547"/>
      <c r="K210" s="549"/>
      <c r="L210" s="550"/>
      <c r="M210" s="546"/>
    </row>
    <row r="211" spans="1:13" s="1" customFormat="1" ht="15" customHeight="1" x14ac:dyDescent="0.15">
      <c r="A211" s="558" t="s">
        <v>249</v>
      </c>
      <c r="B211" s="559" t="s">
        <v>446</v>
      </c>
      <c r="C211" s="558" t="s">
        <v>249</v>
      </c>
      <c r="D211" s="560" t="s">
        <v>12</v>
      </c>
      <c r="E211" s="538" t="s">
        <v>250</v>
      </c>
      <c r="F211" s="539" t="s">
        <v>249</v>
      </c>
      <c r="G211" s="540" t="s">
        <v>251</v>
      </c>
      <c r="H211" s="547"/>
      <c r="I211" s="549"/>
      <c r="J211" s="547"/>
      <c r="K211" s="549"/>
      <c r="L211" s="550"/>
      <c r="M211" s="546"/>
    </row>
    <row r="212" spans="1:13" s="1" customFormat="1" ht="15" customHeight="1" x14ac:dyDescent="0.15">
      <c r="A212" s="556" t="s">
        <v>249</v>
      </c>
      <c r="B212" s="574" t="s">
        <v>447</v>
      </c>
      <c r="C212" s="556" t="s">
        <v>249</v>
      </c>
      <c r="D212" s="570" t="s">
        <v>8</v>
      </c>
      <c r="E212" s="571" t="s">
        <v>252</v>
      </c>
      <c r="F212" s="576"/>
      <c r="G212" s="577"/>
      <c r="H212" s="547"/>
      <c r="I212" s="549"/>
      <c r="J212" s="547"/>
      <c r="K212" s="549"/>
      <c r="L212" s="550"/>
      <c r="M212" s="546"/>
    </row>
    <row r="213" spans="1:13" s="1" customFormat="1" ht="15" customHeight="1" x14ac:dyDescent="0.15">
      <c r="A213" s="535" t="s">
        <v>253</v>
      </c>
      <c r="B213" s="536" t="s">
        <v>446</v>
      </c>
      <c r="C213" s="535" t="s">
        <v>253</v>
      </c>
      <c r="D213" s="537" t="s">
        <v>12</v>
      </c>
      <c r="E213" s="538" t="s">
        <v>254</v>
      </c>
      <c r="F213" s="539" t="s">
        <v>253</v>
      </c>
      <c r="G213" s="540" t="s">
        <v>1303</v>
      </c>
      <c r="H213" s="539" t="s">
        <v>991</v>
      </c>
      <c r="I213" s="541" t="s">
        <v>1303</v>
      </c>
      <c r="J213" s="547"/>
      <c r="K213" s="549"/>
      <c r="L213" s="550"/>
      <c r="M213" s="546"/>
    </row>
    <row r="214" spans="1:13" s="1" customFormat="1" ht="15" customHeight="1" x14ac:dyDescent="0.15">
      <c r="A214" s="567" t="s">
        <v>253</v>
      </c>
      <c r="B214" s="568" t="s">
        <v>447</v>
      </c>
      <c r="C214" s="567" t="s">
        <v>253</v>
      </c>
      <c r="D214" s="572" t="s">
        <v>8</v>
      </c>
      <c r="E214" s="573" t="s">
        <v>255</v>
      </c>
      <c r="F214" s="547"/>
      <c r="G214" s="548"/>
      <c r="H214" s="547"/>
      <c r="I214" s="549"/>
      <c r="J214" s="547"/>
      <c r="K214" s="549"/>
      <c r="L214" s="550"/>
      <c r="M214" s="546"/>
    </row>
    <row r="215" spans="1:13" s="1" customFormat="1" ht="15" customHeight="1" x14ac:dyDescent="0.15">
      <c r="A215" s="543" t="s">
        <v>253</v>
      </c>
      <c r="B215" s="544" t="s">
        <v>448</v>
      </c>
      <c r="C215" s="543" t="s">
        <v>253</v>
      </c>
      <c r="D215" s="545" t="s">
        <v>30</v>
      </c>
      <c r="E215" s="571" t="s">
        <v>1304</v>
      </c>
      <c r="F215" s="547"/>
      <c r="G215" s="548"/>
      <c r="H215" s="547"/>
      <c r="I215" s="549"/>
      <c r="J215" s="547"/>
      <c r="K215" s="549"/>
      <c r="L215" s="550"/>
      <c r="M215" s="546"/>
    </row>
    <row r="216" spans="1:13" s="1" customFormat="1" ht="15" customHeight="1" x14ac:dyDescent="0.15">
      <c r="A216" s="558" t="s">
        <v>1305</v>
      </c>
      <c r="B216" s="559" t="s">
        <v>446</v>
      </c>
      <c r="C216" s="558" t="s">
        <v>1305</v>
      </c>
      <c r="D216" s="565" t="s">
        <v>12</v>
      </c>
      <c r="E216" s="553" t="s">
        <v>256</v>
      </c>
      <c r="F216" s="539" t="s">
        <v>859</v>
      </c>
      <c r="G216" s="540" t="s">
        <v>257</v>
      </c>
      <c r="H216" s="539" t="s">
        <v>992</v>
      </c>
      <c r="I216" s="541" t="s">
        <v>257</v>
      </c>
      <c r="J216" s="547"/>
      <c r="K216" s="549"/>
      <c r="L216" s="550"/>
      <c r="M216" s="546"/>
    </row>
    <row r="217" spans="1:13" s="1" customFormat="1" ht="15" customHeight="1" x14ac:dyDescent="0.15">
      <c r="A217" s="556" t="s">
        <v>1305</v>
      </c>
      <c r="B217" s="574" t="s">
        <v>452</v>
      </c>
      <c r="C217" s="556" t="s">
        <v>1305</v>
      </c>
      <c r="D217" s="570" t="s">
        <v>34</v>
      </c>
      <c r="E217" s="571" t="s">
        <v>257</v>
      </c>
      <c r="F217" s="576"/>
      <c r="G217" s="577"/>
      <c r="H217" s="576"/>
      <c r="I217" s="582"/>
      <c r="J217" s="576"/>
      <c r="K217" s="582"/>
      <c r="L217" s="550"/>
      <c r="M217" s="546"/>
    </row>
    <row r="218" spans="1:13" s="1" customFormat="1" ht="15" customHeight="1" x14ac:dyDescent="0.15">
      <c r="A218" s="558" t="s">
        <v>258</v>
      </c>
      <c r="B218" s="559" t="s">
        <v>446</v>
      </c>
      <c r="C218" s="558" t="s">
        <v>258</v>
      </c>
      <c r="D218" s="565" t="s">
        <v>12</v>
      </c>
      <c r="E218" s="566" t="s">
        <v>259</v>
      </c>
      <c r="F218" s="539" t="s">
        <v>258</v>
      </c>
      <c r="G218" s="540" t="s">
        <v>260</v>
      </c>
      <c r="H218" s="547" t="s">
        <v>993</v>
      </c>
      <c r="I218" s="549" t="s">
        <v>260</v>
      </c>
      <c r="J218" s="539" t="s">
        <v>994</v>
      </c>
      <c r="K218" s="541" t="s">
        <v>995</v>
      </c>
      <c r="L218" s="550"/>
      <c r="M218" s="546"/>
    </row>
    <row r="219" spans="1:13" s="1" customFormat="1" ht="15" customHeight="1" x14ac:dyDescent="0.15">
      <c r="A219" s="567" t="s">
        <v>258</v>
      </c>
      <c r="B219" s="568" t="s">
        <v>447</v>
      </c>
      <c r="C219" s="567" t="s">
        <v>258</v>
      </c>
      <c r="D219" s="572" t="s">
        <v>8</v>
      </c>
      <c r="E219" s="573" t="s">
        <v>1306</v>
      </c>
      <c r="F219" s="547"/>
      <c r="G219" s="548"/>
      <c r="H219" s="547"/>
      <c r="I219" s="549"/>
      <c r="J219" s="547"/>
      <c r="K219" s="549"/>
      <c r="L219" s="550"/>
      <c r="M219" s="546"/>
    </row>
    <row r="220" spans="1:13" s="1" customFormat="1" ht="15" customHeight="1" x14ac:dyDescent="0.15">
      <c r="A220" s="567" t="s">
        <v>258</v>
      </c>
      <c r="B220" s="568" t="s">
        <v>448</v>
      </c>
      <c r="C220" s="567" t="s">
        <v>258</v>
      </c>
      <c r="D220" s="572" t="s">
        <v>30</v>
      </c>
      <c r="E220" s="573" t="s">
        <v>1307</v>
      </c>
      <c r="F220" s="547"/>
      <c r="G220" s="548"/>
      <c r="H220" s="547"/>
      <c r="I220" s="549"/>
      <c r="J220" s="547"/>
      <c r="K220" s="549"/>
      <c r="L220" s="550"/>
      <c r="M220" s="546"/>
    </row>
    <row r="221" spans="1:13" s="1" customFormat="1" ht="15" customHeight="1" x14ac:dyDescent="0.15">
      <c r="A221" s="556" t="s">
        <v>258</v>
      </c>
      <c r="B221" s="574" t="s">
        <v>452</v>
      </c>
      <c r="C221" s="556" t="s">
        <v>258</v>
      </c>
      <c r="D221" s="570" t="s">
        <v>34</v>
      </c>
      <c r="E221" s="571" t="s">
        <v>261</v>
      </c>
      <c r="F221" s="547"/>
      <c r="G221" s="548"/>
      <c r="H221" s="547"/>
      <c r="I221" s="549"/>
      <c r="J221" s="547"/>
      <c r="K221" s="549"/>
      <c r="L221" s="550"/>
      <c r="M221" s="546"/>
    </row>
    <row r="222" spans="1:13" s="1" customFormat="1" ht="15" customHeight="1" x14ac:dyDescent="0.15">
      <c r="A222" s="584"/>
      <c r="B222" s="585"/>
      <c r="C222" s="584" t="s">
        <v>262</v>
      </c>
      <c r="D222" s="586" t="s">
        <v>1308</v>
      </c>
      <c r="E222" s="587" t="s">
        <v>498</v>
      </c>
      <c r="F222" s="618" t="s">
        <v>1309</v>
      </c>
      <c r="G222" s="564" t="s">
        <v>498</v>
      </c>
      <c r="H222" s="547"/>
      <c r="I222" s="549"/>
      <c r="J222" s="547"/>
      <c r="K222" s="549"/>
      <c r="L222" s="550"/>
      <c r="M222" s="546"/>
    </row>
    <row r="223" spans="1:13" s="1" customFormat="1" ht="15" customHeight="1" x14ac:dyDescent="0.15">
      <c r="A223" s="558" t="s">
        <v>263</v>
      </c>
      <c r="B223" s="559" t="s">
        <v>446</v>
      </c>
      <c r="C223" s="558" t="s">
        <v>263</v>
      </c>
      <c r="D223" s="565" t="s">
        <v>12</v>
      </c>
      <c r="E223" s="566" t="s">
        <v>264</v>
      </c>
      <c r="F223" s="539" t="s">
        <v>263</v>
      </c>
      <c r="G223" s="540" t="s">
        <v>264</v>
      </c>
      <c r="H223" s="539" t="s">
        <v>996</v>
      </c>
      <c r="I223" s="540" t="s">
        <v>265</v>
      </c>
      <c r="J223" s="547"/>
      <c r="K223" s="549"/>
      <c r="L223" s="550"/>
      <c r="M223" s="546"/>
    </row>
    <row r="224" spans="1:13" s="1" customFormat="1" ht="15" customHeight="1" x14ac:dyDescent="0.15">
      <c r="A224" s="556" t="s">
        <v>263</v>
      </c>
      <c r="B224" s="574" t="s">
        <v>447</v>
      </c>
      <c r="C224" s="556" t="s">
        <v>263</v>
      </c>
      <c r="D224" s="570" t="s">
        <v>8</v>
      </c>
      <c r="E224" s="571" t="s">
        <v>266</v>
      </c>
      <c r="F224" s="576"/>
      <c r="G224" s="577"/>
      <c r="H224" s="547"/>
      <c r="I224" s="549"/>
      <c r="J224" s="547"/>
      <c r="K224" s="549"/>
      <c r="L224" s="550"/>
      <c r="M224" s="546"/>
    </row>
    <row r="225" spans="1:13" s="1" customFormat="1" ht="15" customHeight="1" x14ac:dyDescent="0.15">
      <c r="A225" s="558" t="s">
        <v>1310</v>
      </c>
      <c r="B225" s="559" t="s">
        <v>446</v>
      </c>
      <c r="C225" s="558" t="s">
        <v>1310</v>
      </c>
      <c r="D225" s="565" t="s">
        <v>12</v>
      </c>
      <c r="E225" s="553" t="s">
        <v>267</v>
      </c>
      <c r="F225" s="539" t="s">
        <v>860</v>
      </c>
      <c r="G225" s="540" t="s">
        <v>268</v>
      </c>
      <c r="H225" s="547"/>
      <c r="I225" s="549"/>
      <c r="J225" s="547"/>
      <c r="K225" s="549"/>
      <c r="L225" s="550"/>
      <c r="M225" s="546"/>
    </row>
    <row r="226" spans="1:13" s="1" customFormat="1" ht="15" customHeight="1" x14ac:dyDescent="0.15">
      <c r="A226" s="567" t="s">
        <v>1310</v>
      </c>
      <c r="B226" s="568" t="s">
        <v>447</v>
      </c>
      <c r="C226" s="567" t="s">
        <v>1310</v>
      </c>
      <c r="D226" s="572" t="s">
        <v>8</v>
      </c>
      <c r="E226" s="573" t="s">
        <v>269</v>
      </c>
      <c r="F226" s="547"/>
      <c r="G226" s="548"/>
      <c r="H226" s="547"/>
      <c r="I226" s="549"/>
      <c r="J226" s="547"/>
      <c r="K226" s="549"/>
      <c r="L226" s="550"/>
      <c r="M226" s="546"/>
    </row>
    <row r="227" spans="1:13" s="1" customFormat="1" ht="15" customHeight="1" x14ac:dyDescent="0.15">
      <c r="A227" s="567" t="s">
        <v>1310</v>
      </c>
      <c r="B227" s="568" t="s">
        <v>448</v>
      </c>
      <c r="C227" s="567" t="s">
        <v>1310</v>
      </c>
      <c r="D227" s="572" t="s">
        <v>30</v>
      </c>
      <c r="E227" s="573" t="s">
        <v>270</v>
      </c>
      <c r="F227" s="547"/>
      <c r="G227" s="548"/>
      <c r="H227" s="547"/>
      <c r="I227" s="549"/>
      <c r="J227" s="547"/>
      <c r="K227" s="549"/>
      <c r="L227" s="550"/>
      <c r="M227" s="546"/>
    </row>
    <row r="228" spans="1:13" s="1" customFormat="1" ht="15" customHeight="1" x14ac:dyDescent="0.15">
      <c r="A228" s="567" t="s">
        <v>1310</v>
      </c>
      <c r="B228" s="568" t="s">
        <v>449</v>
      </c>
      <c r="C228" s="567" t="s">
        <v>1310</v>
      </c>
      <c r="D228" s="572" t="s">
        <v>41</v>
      </c>
      <c r="E228" s="573" t="s">
        <v>271</v>
      </c>
      <c r="F228" s="547"/>
      <c r="G228" s="548"/>
      <c r="H228" s="547"/>
      <c r="I228" s="549"/>
      <c r="J228" s="547"/>
      <c r="K228" s="549"/>
      <c r="L228" s="550"/>
      <c r="M228" s="546"/>
    </row>
    <row r="229" spans="1:13" s="1" customFormat="1" ht="15" customHeight="1" x14ac:dyDescent="0.15">
      <c r="A229" s="556" t="s">
        <v>1310</v>
      </c>
      <c r="B229" s="574" t="s">
        <v>452</v>
      </c>
      <c r="C229" s="556" t="s">
        <v>1310</v>
      </c>
      <c r="D229" s="570" t="s">
        <v>34</v>
      </c>
      <c r="E229" s="571" t="s">
        <v>268</v>
      </c>
      <c r="F229" s="576"/>
      <c r="G229" s="577"/>
      <c r="H229" s="576"/>
      <c r="I229" s="582"/>
      <c r="J229" s="576"/>
      <c r="K229" s="582"/>
      <c r="L229" s="550"/>
      <c r="M229" s="546"/>
    </row>
    <row r="230" spans="1:13" s="1" customFormat="1" ht="15" customHeight="1" x14ac:dyDescent="0.15">
      <c r="A230" s="584" t="s">
        <v>272</v>
      </c>
      <c r="B230" s="585" t="s">
        <v>446</v>
      </c>
      <c r="C230" s="584" t="s">
        <v>272</v>
      </c>
      <c r="D230" s="586" t="s">
        <v>12</v>
      </c>
      <c r="E230" s="587" t="s">
        <v>273</v>
      </c>
      <c r="F230" s="539" t="s">
        <v>272</v>
      </c>
      <c r="G230" s="540" t="s">
        <v>273</v>
      </c>
      <c r="H230" s="539" t="s">
        <v>997</v>
      </c>
      <c r="I230" s="763" t="s">
        <v>1311</v>
      </c>
      <c r="J230" s="539" t="s">
        <v>998</v>
      </c>
      <c r="K230" s="541" t="s">
        <v>999</v>
      </c>
      <c r="L230" s="550"/>
      <c r="M230" s="546"/>
    </row>
    <row r="231" spans="1:13" s="1" customFormat="1" ht="15" customHeight="1" x14ac:dyDescent="0.15">
      <c r="A231" s="584" t="s">
        <v>274</v>
      </c>
      <c r="B231" s="585" t="s">
        <v>446</v>
      </c>
      <c r="C231" s="584" t="s">
        <v>274</v>
      </c>
      <c r="D231" s="586" t="s">
        <v>12</v>
      </c>
      <c r="E231" s="587" t="s">
        <v>275</v>
      </c>
      <c r="F231" s="563" t="s">
        <v>274</v>
      </c>
      <c r="G231" s="564" t="s">
        <v>275</v>
      </c>
      <c r="H231" s="576"/>
      <c r="I231" s="765"/>
      <c r="J231" s="547"/>
      <c r="K231" s="549"/>
      <c r="L231" s="550"/>
      <c r="M231" s="546"/>
    </row>
    <row r="232" spans="1:13" s="1" customFormat="1" ht="15" customHeight="1" x14ac:dyDescent="0.15">
      <c r="A232" s="619" t="s">
        <v>276</v>
      </c>
      <c r="B232" s="620" t="s">
        <v>446</v>
      </c>
      <c r="C232" s="619" t="s">
        <v>276</v>
      </c>
      <c r="D232" s="621" t="s">
        <v>12</v>
      </c>
      <c r="E232" s="599" t="s">
        <v>1312</v>
      </c>
      <c r="F232" s="600" t="s">
        <v>276</v>
      </c>
      <c r="G232" s="622" t="s">
        <v>1313</v>
      </c>
      <c r="H232" s="607" t="s">
        <v>1000</v>
      </c>
      <c r="I232" s="541" t="s">
        <v>277</v>
      </c>
      <c r="J232" s="547"/>
      <c r="K232" s="549"/>
      <c r="L232" s="550"/>
      <c r="M232" s="546"/>
    </row>
    <row r="233" spans="1:13" s="1" customFormat="1" ht="15" customHeight="1" x14ac:dyDescent="0.15">
      <c r="A233" s="558" t="s">
        <v>278</v>
      </c>
      <c r="B233" s="559" t="s">
        <v>446</v>
      </c>
      <c r="C233" s="558" t="s">
        <v>278</v>
      </c>
      <c r="D233" s="565" t="s">
        <v>12</v>
      </c>
      <c r="E233" s="553" t="s">
        <v>1314</v>
      </c>
      <c r="F233" s="539" t="s">
        <v>278</v>
      </c>
      <c r="G233" s="540" t="s">
        <v>277</v>
      </c>
      <c r="H233" s="547"/>
      <c r="I233" s="549"/>
      <c r="J233" s="547"/>
      <c r="K233" s="549"/>
      <c r="L233" s="550"/>
      <c r="M233" s="546"/>
    </row>
    <row r="234" spans="1:13" s="1" customFormat="1" ht="15" customHeight="1" x14ac:dyDescent="0.15">
      <c r="A234" s="567" t="s">
        <v>278</v>
      </c>
      <c r="B234" s="568" t="s">
        <v>447</v>
      </c>
      <c r="C234" s="567" t="s">
        <v>278</v>
      </c>
      <c r="D234" s="572" t="s">
        <v>8</v>
      </c>
      <c r="E234" s="573" t="s">
        <v>1315</v>
      </c>
      <c r="F234" s="547"/>
      <c r="G234" s="548"/>
      <c r="H234" s="547"/>
      <c r="I234" s="549"/>
      <c r="J234" s="547"/>
      <c r="K234" s="549"/>
      <c r="L234" s="550"/>
      <c r="M234" s="546"/>
    </row>
    <row r="235" spans="1:13" s="1" customFormat="1" ht="15" customHeight="1" x14ac:dyDescent="0.15">
      <c r="A235" s="554" t="s">
        <v>278</v>
      </c>
      <c r="B235" s="555" t="s">
        <v>448</v>
      </c>
      <c r="C235" s="554"/>
      <c r="D235" s="591"/>
      <c r="E235" s="561" t="s">
        <v>1316</v>
      </c>
      <c r="F235" s="547"/>
      <c r="G235" s="548"/>
      <c r="H235" s="547"/>
      <c r="I235" s="549"/>
      <c r="J235" s="547"/>
      <c r="K235" s="549"/>
      <c r="L235" s="550"/>
      <c r="M235" s="546"/>
    </row>
    <row r="236" spans="1:13" s="1" customFormat="1" ht="15" customHeight="1" x14ac:dyDescent="0.15">
      <c r="A236" s="543"/>
      <c r="B236" s="544"/>
      <c r="C236" s="543" t="s">
        <v>278</v>
      </c>
      <c r="D236" s="545" t="s">
        <v>30</v>
      </c>
      <c r="E236" s="546" t="s">
        <v>1317</v>
      </c>
      <c r="F236" s="547"/>
      <c r="G236" s="548"/>
      <c r="H236" s="547"/>
      <c r="I236" s="549"/>
      <c r="J236" s="547"/>
      <c r="K236" s="549"/>
      <c r="L236" s="550"/>
      <c r="M236" s="546"/>
    </row>
    <row r="237" spans="1:13" s="1" customFormat="1" ht="15" customHeight="1" x14ac:dyDescent="0.15">
      <c r="A237" s="543"/>
      <c r="B237" s="544"/>
      <c r="C237" s="543" t="s">
        <v>278</v>
      </c>
      <c r="D237" s="545" t="s">
        <v>158</v>
      </c>
      <c r="E237" s="546" t="s">
        <v>1318</v>
      </c>
      <c r="F237" s="547"/>
      <c r="G237" s="548"/>
      <c r="H237" s="547"/>
      <c r="I237" s="549"/>
      <c r="J237" s="547"/>
      <c r="K237" s="549"/>
      <c r="L237" s="550"/>
      <c r="M237" s="546"/>
    </row>
    <row r="238" spans="1:13" s="1" customFormat="1" ht="15" customHeight="1" x14ac:dyDescent="0.15">
      <c r="A238" s="551"/>
      <c r="B238" s="578"/>
      <c r="C238" s="551" t="s">
        <v>278</v>
      </c>
      <c r="D238" s="552" t="s">
        <v>279</v>
      </c>
      <c r="E238" s="553" t="s">
        <v>1319</v>
      </c>
      <c r="F238" s="547"/>
      <c r="G238" s="548"/>
      <c r="H238" s="547"/>
      <c r="I238" s="549"/>
      <c r="J238" s="547"/>
      <c r="K238" s="549"/>
      <c r="L238" s="550"/>
      <c r="M238" s="546"/>
    </row>
    <row r="239" spans="1:13" s="1" customFormat="1" ht="15" customHeight="1" x14ac:dyDescent="0.15">
      <c r="A239" s="543" t="s">
        <v>278</v>
      </c>
      <c r="B239" s="544" t="s">
        <v>452</v>
      </c>
      <c r="C239" s="543" t="s">
        <v>278</v>
      </c>
      <c r="D239" s="545" t="s">
        <v>34</v>
      </c>
      <c r="E239" s="546" t="s">
        <v>277</v>
      </c>
      <c r="F239" s="547"/>
      <c r="G239" s="548"/>
      <c r="H239" s="547"/>
      <c r="I239" s="549"/>
      <c r="J239" s="547"/>
      <c r="K239" s="549"/>
      <c r="L239" s="550"/>
      <c r="M239" s="546"/>
    </row>
    <row r="240" spans="1:13" s="1" customFormat="1" ht="15" customHeight="1" x14ac:dyDescent="0.15">
      <c r="A240" s="558" t="s">
        <v>1320</v>
      </c>
      <c r="B240" s="559" t="s">
        <v>446</v>
      </c>
      <c r="C240" s="558" t="s">
        <v>1320</v>
      </c>
      <c r="D240" s="565" t="s">
        <v>12</v>
      </c>
      <c r="E240" s="566" t="s">
        <v>280</v>
      </c>
      <c r="F240" s="539" t="s">
        <v>861</v>
      </c>
      <c r="G240" s="540" t="s">
        <v>1001</v>
      </c>
      <c r="H240" s="539" t="s">
        <v>1002</v>
      </c>
      <c r="I240" s="541" t="s">
        <v>1003</v>
      </c>
      <c r="J240" s="539" t="s">
        <v>1004</v>
      </c>
      <c r="K240" s="541" t="s">
        <v>1003</v>
      </c>
      <c r="L240" s="550"/>
      <c r="M240" s="546"/>
    </row>
    <row r="241" spans="1:13" s="1" customFormat="1" ht="15" customHeight="1" x14ac:dyDescent="0.15">
      <c r="A241" s="567" t="s">
        <v>1320</v>
      </c>
      <c r="B241" s="568" t="s">
        <v>447</v>
      </c>
      <c r="C241" s="567" t="s">
        <v>1320</v>
      </c>
      <c r="D241" s="572" t="s">
        <v>8</v>
      </c>
      <c r="E241" s="573" t="s">
        <v>281</v>
      </c>
      <c r="F241" s="547"/>
      <c r="G241" s="548"/>
      <c r="H241" s="547"/>
      <c r="I241" s="549"/>
      <c r="J241" s="547"/>
      <c r="K241" s="549"/>
      <c r="L241" s="550"/>
      <c r="M241" s="546"/>
    </row>
    <row r="242" spans="1:13" s="1" customFormat="1" ht="15" customHeight="1" x14ac:dyDescent="0.15">
      <c r="A242" s="556" t="s">
        <v>1320</v>
      </c>
      <c r="B242" s="574" t="s">
        <v>448</v>
      </c>
      <c r="C242" s="556" t="s">
        <v>1320</v>
      </c>
      <c r="D242" s="570" t="s">
        <v>30</v>
      </c>
      <c r="E242" s="571" t="s">
        <v>282</v>
      </c>
      <c r="F242" s="576"/>
      <c r="G242" s="577"/>
      <c r="H242" s="547"/>
      <c r="I242" s="549"/>
      <c r="J242" s="547"/>
      <c r="K242" s="549"/>
      <c r="L242" s="550"/>
      <c r="M242" s="546"/>
    </row>
    <row r="243" spans="1:13" s="1" customFormat="1" ht="15" customHeight="1" x14ac:dyDescent="0.15">
      <c r="A243" s="558" t="s">
        <v>1321</v>
      </c>
      <c r="B243" s="559" t="s">
        <v>446</v>
      </c>
      <c r="C243" s="558" t="s">
        <v>1321</v>
      </c>
      <c r="D243" s="565" t="s">
        <v>12</v>
      </c>
      <c r="E243" s="546" t="s">
        <v>1322</v>
      </c>
      <c r="F243" s="563" t="s">
        <v>862</v>
      </c>
      <c r="G243" s="564" t="s">
        <v>863</v>
      </c>
      <c r="H243" s="547"/>
      <c r="I243" s="549"/>
      <c r="J243" s="547"/>
      <c r="K243" s="549"/>
      <c r="L243" s="550"/>
      <c r="M243" s="546"/>
    </row>
    <row r="244" spans="1:13" s="1" customFormat="1" ht="15" customHeight="1" x14ac:dyDescent="0.15">
      <c r="A244" s="584" t="s">
        <v>1323</v>
      </c>
      <c r="B244" s="585" t="s">
        <v>446</v>
      </c>
      <c r="C244" s="584" t="s">
        <v>1323</v>
      </c>
      <c r="D244" s="586" t="s">
        <v>12</v>
      </c>
      <c r="E244" s="587" t="s">
        <v>283</v>
      </c>
      <c r="F244" s="563" t="s">
        <v>864</v>
      </c>
      <c r="G244" s="564" t="s">
        <v>283</v>
      </c>
      <c r="H244" s="547"/>
      <c r="I244" s="549"/>
      <c r="J244" s="547"/>
      <c r="K244" s="549"/>
      <c r="L244" s="550"/>
      <c r="M244" s="546"/>
    </row>
    <row r="245" spans="1:13" s="1" customFormat="1" ht="15" customHeight="1" x14ac:dyDescent="0.15">
      <c r="A245" s="584" t="s">
        <v>1324</v>
      </c>
      <c r="B245" s="585" t="s">
        <v>446</v>
      </c>
      <c r="C245" s="584" t="s">
        <v>1324</v>
      </c>
      <c r="D245" s="586" t="s">
        <v>12</v>
      </c>
      <c r="E245" s="587" t="s">
        <v>284</v>
      </c>
      <c r="F245" s="563" t="s">
        <v>865</v>
      </c>
      <c r="G245" s="564" t="s">
        <v>284</v>
      </c>
      <c r="H245" s="547"/>
      <c r="I245" s="549"/>
      <c r="J245" s="547"/>
      <c r="K245" s="549"/>
      <c r="L245" s="550"/>
      <c r="M245" s="546"/>
    </row>
    <row r="246" spans="1:13" s="1" customFormat="1" ht="15" customHeight="1" x14ac:dyDescent="0.15">
      <c r="A246" s="567" t="s">
        <v>1325</v>
      </c>
      <c r="B246" s="568" t="s">
        <v>580</v>
      </c>
      <c r="C246" s="567" t="s">
        <v>1325</v>
      </c>
      <c r="D246" s="572" t="s">
        <v>1182</v>
      </c>
      <c r="E246" s="566" t="s">
        <v>292</v>
      </c>
      <c r="F246" s="539" t="s">
        <v>866</v>
      </c>
      <c r="G246" s="540" t="s">
        <v>1005</v>
      </c>
      <c r="H246" s="547"/>
      <c r="I246" s="549"/>
      <c r="J246" s="547"/>
      <c r="K246" s="549"/>
      <c r="L246" s="550"/>
      <c r="M246" s="546"/>
    </row>
    <row r="247" spans="1:13" s="1" customFormat="1" ht="15" customHeight="1" x14ac:dyDescent="0.15">
      <c r="A247" s="543" t="s">
        <v>1325</v>
      </c>
      <c r="B247" s="544" t="s">
        <v>666</v>
      </c>
      <c r="C247" s="543" t="s">
        <v>866</v>
      </c>
      <c r="D247" s="545" t="s">
        <v>34</v>
      </c>
      <c r="E247" s="561" t="s">
        <v>1326</v>
      </c>
      <c r="F247" s="547"/>
      <c r="G247" s="548"/>
      <c r="H247" s="547"/>
      <c r="I247" s="549"/>
      <c r="J247" s="547"/>
      <c r="K247" s="549"/>
      <c r="L247" s="592"/>
      <c r="M247" s="623"/>
    </row>
    <row r="248" spans="1:13" s="1" customFormat="1" ht="15" customHeight="1" x14ac:dyDescent="0.15">
      <c r="A248" s="558" t="s">
        <v>1327</v>
      </c>
      <c r="B248" s="559" t="s">
        <v>446</v>
      </c>
      <c r="C248" s="558" t="s">
        <v>1327</v>
      </c>
      <c r="D248" s="560" t="s">
        <v>12</v>
      </c>
      <c r="E248" s="587" t="s">
        <v>1328</v>
      </c>
      <c r="F248" s="563" t="s">
        <v>867</v>
      </c>
      <c r="G248" s="564" t="s">
        <v>1006</v>
      </c>
      <c r="H248" s="539" t="s">
        <v>1007</v>
      </c>
      <c r="I248" s="541" t="s">
        <v>1008</v>
      </c>
      <c r="J248" s="539" t="s">
        <v>1009</v>
      </c>
      <c r="K248" s="541" t="s">
        <v>1008</v>
      </c>
      <c r="L248" s="550"/>
      <c r="M248" s="624"/>
    </row>
    <row r="249" spans="1:13" s="1" customFormat="1" ht="15" customHeight="1" x14ac:dyDescent="0.15">
      <c r="A249" s="584" t="s">
        <v>1329</v>
      </c>
      <c r="B249" s="585" t="s">
        <v>446</v>
      </c>
      <c r="C249" s="584" t="s">
        <v>1329</v>
      </c>
      <c r="D249" s="588" t="s">
        <v>12</v>
      </c>
      <c r="E249" s="587" t="s">
        <v>1330</v>
      </c>
      <c r="F249" s="563" t="s">
        <v>868</v>
      </c>
      <c r="G249" s="564" t="s">
        <v>1010</v>
      </c>
      <c r="H249" s="547"/>
      <c r="I249" s="549"/>
      <c r="J249" s="547"/>
      <c r="K249" s="549"/>
      <c r="L249" s="550"/>
      <c r="M249" s="546"/>
    </row>
    <row r="250" spans="1:13" s="1" customFormat="1" ht="15" customHeight="1" x14ac:dyDescent="0.15">
      <c r="A250" s="579" t="s">
        <v>1331</v>
      </c>
      <c r="B250" s="580" t="s">
        <v>580</v>
      </c>
      <c r="C250" s="579" t="s">
        <v>1331</v>
      </c>
      <c r="D250" s="625" t="s">
        <v>1182</v>
      </c>
      <c r="E250" s="587" t="s">
        <v>289</v>
      </c>
      <c r="F250" s="563" t="s">
        <v>869</v>
      </c>
      <c r="G250" s="564" t="s">
        <v>289</v>
      </c>
      <c r="H250" s="547"/>
      <c r="I250" s="549"/>
      <c r="J250" s="547"/>
      <c r="K250" s="549"/>
      <c r="L250" s="550"/>
      <c r="M250" s="546"/>
    </row>
    <row r="251" spans="1:13" s="1" customFormat="1" ht="15" customHeight="1" x14ac:dyDescent="0.15">
      <c r="A251" s="535" t="s">
        <v>1332</v>
      </c>
      <c r="B251" s="536" t="s">
        <v>580</v>
      </c>
      <c r="C251" s="535" t="s">
        <v>870</v>
      </c>
      <c r="D251" s="537" t="s">
        <v>12</v>
      </c>
      <c r="E251" s="538" t="s">
        <v>1333</v>
      </c>
      <c r="F251" s="539" t="s">
        <v>870</v>
      </c>
      <c r="G251" s="540" t="s">
        <v>1011</v>
      </c>
      <c r="H251" s="547"/>
      <c r="I251" s="549"/>
      <c r="J251" s="547"/>
      <c r="K251" s="549"/>
      <c r="L251" s="550"/>
      <c r="M251" s="546"/>
    </row>
    <row r="252" spans="1:13" s="1" customFormat="1" ht="15" customHeight="1" x14ac:dyDescent="0.15">
      <c r="A252" s="558" t="s">
        <v>1334</v>
      </c>
      <c r="B252" s="559" t="s">
        <v>446</v>
      </c>
      <c r="C252" s="558" t="s">
        <v>1334</v>
      </c>
      <c r="D252" s="565" t="s">
        <v>12</v>
      </c>
      <c r="E252" s="566" t="s">
        <v>286</v>
      </c>
      <c r="F252" s="539" t="s">
        <v>871</v>
      </c>
      <c r="G252" s="540" t="s">
        <v>1012</v>
      </c>
      <c r="H252" s="547"/>
      <c r="I252" s="549"/>
      <c r="J252" s="547"/>
      <c r="K252" s="549"/>
      <c r="L252" s="550"/>
      <c r="M252" s="546"/>
    </row>
    <row r="253" spans="1:13" s="1" customFormat="1" ht="15" customHeight="1" x14ac:dyDescent="0.15">
      <c r="A253" s="554" t="s">
        <v>1334</v>
      </c>
      <c r="B253" s="555" t="s">
        <v>1188</v>
      </c>
      <c r="C253" s="554" t="s">
        <v>871</v>
      </c>
      <c r="D253" s="591" t="s">
        <v>8</v>
      </c>
      <c r="E253" s="561" t="s">
        <v>1335</v>
      </c>
      <c r="F253" s="547"/>
      <c r="G253" s="548"/>
      <c r="H253" s="547"/>
      <c r="I253" s="549"/>
      <c r="J253" s="547"/>
      <c r="K253" s="549"/>
      <c r="L253" s="550"/>
      <c r="M253" s="546"/>
    </row>
    <row r="254" spans="1:13" s="1" customFormat="1" ht="15" customHeight="1" x14ac:dyDescent="0.15">
      <c r="A254" s="558" t="s">
        <v>1336</v>
      </c>
      <c r="B254" s="559" t="s">
        <v>446</v>
      </c>
      <c r="C254" s="558" t="s">
        <v>1336</v>
      </c>
      <c r="D254" s="565" t="s">
        <v>12</v>
      </c>
      <c r="E254" s="566" t="s">
        <v>287</v>
      </c>
      <c r="F254" s="539" t="s">
        <v>872</v>
      </c>
      <c r="G254" s="540" t="s">
        <v>288</v>
      </c>
      <c r="H254" s="547"/>
      <c r="I254" s="549"/>
      <c r="J254" s="547"/>
      <c r="K254" s="549"/>
      <c r="L254" s="550"/>
      <c r="M254" s="546"/>
    </row>
    <row r="255" spans="1:13" s="1" customFormat="1" ht="15" customHeight="1" x14ac:dyDescent="0.15">
      <c r="A255" s="567" t="s">
        <v>1336</v>
      </c>
      <c r="B255" s="568" t="s">
        <v>1188</v>
      </c>
      <c r="C255" s="567" t="s">
        <v>1336</v>
      </c>
      <c r="D255" s="572" t="s">
        <v>1189</v>
      </c>
      <c r="E255" s="573" t="s">
        <v>288</v>
      </c>
      <c r="F255" s="547"/>
      <c r="G255" s="548"/>
      <c r="H255" s="547"/>
      <c r="I255" s="549"/>
      <c r="J255" s="547"/>
      <c r="K255" s="549"/>
      <c r="L255" s="550"/>
      <c r="M255" s="546"/>
    </row>
    <row r="256" spans="1:13" s="1" customFormat="1" ht="15" customHeight="1" x14ac:dyDescent="0.15">
      <c r="A256" s="579" t="s">
        <v>1336</v>
      </c>
      <c r="B256" s="580" t="s">
        <v>663</v>
      </c>
      <c r="C256" s="579" t="s">
        <v>1336</v>
      </c>
      <c r="D256" s="581" t="s">
        <v>1190</v>
      </c>
      <c r="E256" s="571" t="s">
        <v>285</v>
      </c>
      <c r="F256" s="576"/>
      <c r="G256" s="577"/>
      <c r="H256" s="547"/>
      <c r="I256" s="549"/>
      <c r="J256" s="547"/>
      <c r="K256" s="549"/>
      <c r="L256" s="550"/>
      <c r="M256" s="546"/>
    </row>
    <row r="257" spans="1:13" s="1" customFormat="1" ht="15" customHeight="1" x14ac:dyDescent="0.15">
      <c r="A257" s="551" t="s">
        <v>1337</v>
      </c>
      <c r="B257" s="578" t="s">
        <v>580</v>
      </c>
      <c r="C257" s="551" t="s">
        <v>1337</v>
      </c>
      <c r="D257" s="552" t="s">
        <v>1182</v>
      </c>
      <c r="E257" s="575" t="s">
        <v>290</v>
      </c>
      <c r="F257" s="563" t="s">
        <v>873</v>
      </c>
      <c r="G257" s="564" t="s">
        <v>290</v>
      </c>
      <c r="H257" s="547"/>
      <c r="I257" s="549"/>
      <c r="J257" s="547"/>
      <c r="K257" s="549"/>
      <c r="L257" s="550"/>
      <c r="M257" s="546"/>
    </row>
    <row r="258" spans="1:13" s="1" customFormat="1" ht="15" customHeight="1" x14ac:dyDescent="0.15">
      <c r="A258" s="558" t="s">
        <v>1338</v>
      </c>
      <c r="B258" s="559" t="s">
        <v>580</v>
      </c>
      <c r="C258" s="558" t="s">
        <v>1338</v>
      </c>
      <c r="D258" s="565" t="s">
        <v>12</v>
      </c>
      <c r="E258" s="566" t="s">
        <v>291</v>
      </c>
      <c r="F258" s="539" t="s">
        <v>874</v>
      </c>
      <c r="G258" s="540" t="s">
        <v>1013</v>
      </c>
      <c r="H258" s="547"/>
      <c r="I258" s="549"/>
      <c r="J258" s="547"/>
      <c r="K258" s="549"/>
      <c r="L258" s="550"/>
      <c r="M258" s="546"/>
    </row>
    <row r="259" spans="1:13" s="1" customFormat="1" ht="15" customHeight="1" x14ac:dyDescent="0.15">
      <c r="A259" s="567" t="s">
        <v>1338</v>
      </c>
      <c r="B259" s="568" t="s">
        <v>1188</v>
      </c>
      <c r="C259" s="567" t="s">
        <v>1338</v>
      </c>
      <c r="D259" s="572" t="s">
        <v>1189</v>
      </c>
      <c r="E259" s="573" t="s">
        <v>1339</v>
      </c>
      <c r="F259" s="547"/>
      <c r="G259" s="548"/>
      <c r="H259" s="547"/>
      <c r="I259" s="549"/>
      <c r="J259" s="547"/>
      <c r="K259" s="549"/>
      <c r="L259" s="550"/>
      <c r="M259" s="546"/>
    </row>
    <row r="260" spans="1:13" s="1" customFormat="1" ht="15" customHeight="1" x14ac:dyDescent="0.15">
      <c r="A260" s="567" t="s">
        <v>1338</v>
      </c>
      <c r="B260" s="568" t="s">
        <v>663</v>
      </c>
      <c r="C260" s="567" t="s">
        <v>1338</v>
      </c>
      <c r="D260" s="572" t="s">
        <v>1190</v>
      </c>
      <c r="E260" s="573" t="s">
        <v>1340</v>
      </c>
      <c r="F260" s="547"/>
      <c r="G260" s="548"/>
      <c r="H260" s="547"/>
      <c r="I260" s="549"/>
      <c r="J260" s="547"/>
      <c r="K260" s="549"/>
      <c r="L260" s="550"/>
      <c r="M260" s="546"/>
    </row>
    <row r="261" spans="1:13" s="1" customFormat="1" ht="15" customHeight="1" x14ac:dyDescent="0.15">
      <c r="A261" s="579" t="s">
        <v>1338</v>
      </c>
      <c r="B261" s="580" t="s">
        <v>666</v>
      </c>
      <c r="C261" s="579" t="s">
        <v>1338</v>
      </c>
      <c r="D261" s="581" t="s">
        <v>34</v>
      </c>
      <c r="E261" s="571" t="s">
        <v>1341</v>
      </c>
      <c r="F261" s="576"/>
      <c r="G261" s="577"/>
      <c r="H261" s="576"/>
      <c r="I261" s="582"/>
      <c r="J261" s="576"/>
      <c r="K261" s="582"/>
      <c r="L261" s="550"/>
      <c r="M261" s="546"/>
    </row>
    <row r="262" spans="1:13" s="1" customFormat="1" ht="15" customHeight="1" x14ac:dyDescent="0.15">
      <c r="A262" s="558" t="s">
        <v>293</v>
      </c>
      <c r="B262" s="559" t="s">
        <v>446</v>
      </c>
      <c r="C262" s="558" t="s">
        <v>293</v>
      </c>
      <c r="D262" s="565" t="s">
        <v>12</v>
      </c>
      <c r="E262" s="566" t="s">
        <v>294</v>
      </c>
      <c r="F262" s="539" t="s">
        <v>293</v>
      </c>
      <c r="G262" s="540" t="s">
        <v>295</v>
      </c>
      <c r="H262" s="547" t="s">
        <v>1014</v>
      </c>
      <c r="I262" s="549" t="s">
        <v>1015</v>
      </c>
      <c r="J262" s="547" t="s">
        <v>1016</v>
      </c>
      <c r="K262" s="549" t="s">
        <v>1015</v>
      </c>
      <c r="L262" s="550"/>
      <c r="M262" s="546"/>
    </row>
    <row r="263" spans="1:13" s="1" customFormat="1" ht="15" customHeight="1" x14ac:dyDescent="0.15">
      <c r="A263" s="556" t="s">
        <v>293</v>
      </c>
      <c r="B263" s="574" t="s">
        <v>452</v>
      </c>
      <c r="C263" s="556" t="s">
        <v>1342</v>
      </c>
      <c r="D263" s="570" t="s">
        <v>1194</v>
      </c>
      <c r="E263" s="571" t="s">
        <v>296</v>
      </c>
      <c r="F263" s="576"/>
      <c r="G263" s="577"/>
      <c r="H263" s="547"/>
      <c r="I263" s="549"/>
      <c r="J263" s="547"/>
      <c r="K263" s="549"/>
      <c r="L263" s="550"/>
      <c r="M263" s="546"/>
    </row>
    <row r="264" spans="1:13" s="1" customFormat="1" ht="15" customHeight="1" x14ac:dyDescent="0.15">
      <c r="A264" s="543" t="s">
        <v>297</v>
      </c>
      <c r="B264" s="544" t="s">
        <v>446</v>
      </c>
      <c r="C264" s="543" t="s">
        <v>297</v>
      </c>
      <c r="D264" s="545" t="s">
        <v>12</v>
      </c>
      <c r="E264" s="546" t="s">
        <v>1343</v>
      </c>
      <c r="F264" s="539" t="s">
        <v>297</v>
      </c>
      <c r="G264" s="540" t="s">
        <v>1017</v>
      </c>
      <c r="H264" s="547"/>
      <c r="I264" s="549"/>
      <c r="J264" s="547"/>
      <c r="K264" s="549"/>
      <c r="L264" s="550"/>
      <c r="M264" s="546"/>
    </row>
    <row r="265" spans="1:13" s="1" customFormat="1" ht="15" customHeight="1" x14ac:dyDescent="0.15">
      <c r="A265" s="535" t="s">
        <v>1344</v>
      </c>
      <c r="B265" s="536" t="s">
        <v>446</v>
      </c>
      <c r="C265" s="535" t="s">
        <v>1344</v>
      </c>
      <c r="D265" s="562" t="s">
        <v>12</v>
      </c>
      <c r="E265" s="538" t="s">
        <v>1345</v>
      </c>
      <c r="F265" s="563" t="s">
        <v>875</v>
      </c>
      <c r="G265" s="564" t="s">
        <v>1018</v>
      </c>
      <c r="H265" s="547"/>
      <c r="I265" s="549"/>
      <c r="J265" s="547"/>
      <c r="K265" s="549"/>
      <c r="L265" s="550"/>
      <c r="M265" s="546"/>
    </row>
    <row r="266" spans="1:13" s="1" customFormat="1" ht="15" customHeight="1" x14ac:dyDescent="0.15">
      <c r="A266" s="584" t="s">
        <v>1346</v>
      </c>
      <c r="B266" s="585" t="s">
        <v>580</v>
      </c>
      <c r="C266" s="584" t="s">
        <v>1346</v>
      </c>
      <c r="D266" s="588" t="s">
        <v>1182</v>
      </c>
      <c r="E266" s="587" t="s">
        <v>335</v>
      </c>
      <c r="F266" s="563" t="s">
        <v>876</v>
      </c>
      <c r="G266" s="564" t="s">
        <v>335</v>
      </c>
      <c r="H266" s="547"/>
      <c r="I266" s="549"/>
      <c r="J266" s="547"/>
      <c r="K266" s="549"/>
      <c r="L266" s="550"/>
      <c r="M266" s="546"/>
    </row>
    <row r="267" spans="1:13" s="1" customFormat="1" ht="15" customHeight="1" x14ac:dyDescent="0.15">
      <c r="A267" s="584" t="s">
        <v>1347</v>
      </c>
      <c r="B267" s="585" t="s">
        <v>446</v>
      </c>
      <c r="C267" s="584" t="s">
        <v>1347</v>
      </c>
      <c r="D267" s="588" t="s">
        <v>12</v>
      </c>
      <c r="E267" s="587" t="s">
        <v>1348</v>
      </c>
      <c r="F267" s="563" t="s">
        <v>877</v>
      </c>
      <c r="G267" s="564" t="s">
        <v>1019</v>
      </c>
      <c r="H267" s="547"/>
      <c r="I267" s="549"/>
      <c r="J267" s="547"/>
      <c r="K267" s="549"/>
      <c r="L267" s="550"/>
      <c r="M267" s="546"/>
    </row>
    <row r="268" spans="1:13" s="1" customFormat="1" ht="15" customHeight="1" x14ac:dyDescent="0.15">
      <c r="A268" s="551" t="s">
        <v>1349</v>
      </c>
      <c r="B268" s="585" t="s">
        <v>580</v>
      </c>
      <c r="C268" s="584" t="s">
        <v>1349</v>
      </c>
      <c r="D268" s="588" t="s">
        <v>1182</v>
      </c>
      <c r="E268" s="575" t="s">
        <v>345</v>
      </c>
      <c r="F268" s="563" t="s">
        <v>878</v>
      </c>
      <c r="G268" s="564" t="s">
        <v>345</v>
      </c>
      <c r="H268" s="547"/>
      <c r="I268" s="549"/>
      <c r="J268" s="547"/>
      <c r="K268" s="549"/>
      <c r="L268" s="550"/>
      <c r="M268" s="546"/>
    </row>
    <row r="269" spans="1:13" s="1" customFormat="1" ht="15" customHeight="1" x14ac:dyDescent="0.15">
      <c r="A269" s="558" t="s">
        <v>1350</v>
      </c>
      <c r="B269" s="578" t="s">
        <v>580</v>
      </c>
      <c r="C269" s="551" t="s">
        <v>1350</v>
      </c>
      <c r="D269" s="552" t="s">
        <v>1182</v>
      </c>
      <c r="E269" s="553" t="s">
        <v>313</v>
      </c>
      <c r="F269" s="539" t="s">
        <v>298</v>
      </c>
      <c r="G269" s="540" t="s">
        <v>1020</v>
      </c>
      <c r="H269" s="539" t="s">
        <v>1021</v>
      </c>
      <c r="I269" s="541" t="s">
        <v>1020</v>
      </c>
      <c r="J269" s="539" t="s">
        <v>1022</v>
      </c>
      <c r="K269" s="541" t="s">
        <v>1023</v>
      </c>
      <c r="L269" s="550"/>
      <c r="M269" s="546"/>
    </row>
    <row r="270" spans="1:13" s="1" customFormat="1" ht="15" customHeight="1" x14ac:dyDescent="0.15">
      <c r="A270" s="567" t="s">
        <v>298</v>
      </c>
      <c r="B270" s="568" t="s">
        <v>1188</v>
      </c>
      <c r="C270" s="567" t="s">
        <v>298</v>
      </c>
      <c r="D270" s="572" t="s">
        <v>1189</v>
      </c>
      <c r="E270" s="573" t="s">
        <v>314</v>
      </c>
      <c r="F270" s="547"/>
      <c r="G270" s="548"/>
      <c r="H270" s="547"/>
      <c r="I270" s="549"/>
      <c r="J270" s="547"/>
      <c r="K270" s="549"/>
      <c r="L270" s="550"/>
      <c r="M270" s="546"/>
    </row>
    <row r="271" spans="1:13" s="1" customFormat="1" ht="15" customHeight="1" x14ac:dyDescent="0.15">
      <c r="A271" s="554" t="s">
        <v>298</v>
      </c>
      <c r="B271" s="555" t="s">
        <v>663</v>
      </c>
      <c r="C271" s="554" t="s">
        <v>298</v>
      </c>
      <c r="D271" s="591" t="s">
        <v>1190</v>
      </c>
      <c r="E271" s="561" t="s">
        <v>1351</v>
      </c>
      <c r="F271" s="547"/>
      <c r="G271" s="548"/>
      <c r="H271" s="547"/>
      <c r="I271" s="549"/>
      <c r="J271" s="547"/>
      <c r="K271" s="549"/>
      <c r="L271" s="550"/>
      <c r="M271" s="546"/>
    </row>
    <row r="272" spans="1:13" s="1" customFormat="1" ht="15" customHeight="1" x14ac:dyDescent="0.15">
      <c r="A272" s="579" t="s">
        <v>1350</v>
      </c>
      <c r="B272" s="580" t="s">
        <v>1191</v>
      </c>
      <c r="C272" s="579" t="s">
        <v>1350</v>
      </c>
      <c r="D272" s="581" t="s">
        <v>1192</v>
      </c>
      <c r="E272" s="571" t="s">
        <v>1352</v>
      </c>
      <c r="F272" s="576"/>
      <c r="G272" s="577"/>
      <c r="H272" s="576"/>
      <c r="I272" s="582"/>
      <c r="J272" s="547"/>
      <c r="K272" s="549"/>
      <c r="L272" s="550"/>
      <c r="M272" s="546"/>
    </row>
    <row r="273" spans="1:13" s="1" customFormat="1" ht="15" customHeight="1" x14ac:dyDescent="0.15">
      <c r="A273" s="558" t="s">
        <v>1353</v>
      </c>
      <c r="B273" s="559" t="s">
        <v>580</v>
      </c>
      <c r="C273" s="558" t="s">
        <v>1353</v>
      </c>
      <c r="D273" s="560" t="s">
        <v>1182</v>
      </c>
      <c r="E273" s="566" t="s">
        <v>1354</v>
      </c>
      <c r="F273" s="539" t="s">
        <v>879</v>
      </c>
      <c r="G273" s="540" t="s">
        <v>1024</v>
      </c>
      <c r="H273" s="547" t="s">
        <v>1025</v>
      </c>
      <c r="I273" s="549" t="s">
        <v>1024</v>
      </c>
      <c r="J273" s="547"/>
      <c r="K273" s="549"/>
      <c r="L273" s="550"/>
      <c r="M273" s="546"/>
    </row>
    <row r="274" spans="1:13" s="1" customFormat="1" ht="15" customHeight="1" x14ac:dyDescent="0.15">
      <c r="A274" s="554" t="s">
        <v>1353</v>
      </c>
      <c r="B274" s="555" t="s">
        <v>1188</v>
      </c>
      <c r="C274" s="554" t="s">
        <v>1353</v>
      </c>
      <c r="D274" s="591" t="s">
        <v>1189</v>
      </c>
      <c r="E274" s="561" t="s">
        <v>1355</v>
      </c>
      <c r="F274" s="547"/>
      <c r="G274" s="548"/>
      <c r="H274" s="547"/>
      <c r="I274" s="549"/>
      <c r="J274" s="547"/>
      <c r="K274" s="549"/>
      <c r="L274" s="550"/>
      <c r="M274" s="546"/>
    </row>
    <row r="275" spans="1:13" s="1" customFormat="1" ht="15" customHeight="1" x14ac:dyDescent="0.15">
      <c r="A275" s="579" t="s">
        <v>1353</v>
      </c>
      <c r="B275" s="580" t="s">
        <v>666</v>
      </c>
      <c r="C275" s="579" t="s">
        <v>1353</v>
      </c>
      <c r="D275" s="581" t="s">
        <v>1194</v>
      </c>
      <c r="E275" s="571" t="s">
        <v>1356</v>
      </c>
      <c r="F275" s="576"/>
      <c r="G275" s="577"/>
      <c r="H275" s="547"/>
      <c r="I275" s="549"/>
      <c r="J275" s="576"/>
      <c r="K275" s="582"/>
      <c r="L275" s="550"/>
      <c r="M275" s="546"/>
    </row>
    <row r="276" spans="1:13" s="1" customFormat="1" ht="15" customHeight="1" x14ac:dyDescent="0.15">
      <c r="A276" s="535" t="s">
        <v>1357</v>
      </c>
      <c r="B276" s="536" t="s">
        <v>446</v>
      </c>
      <c r="C276" s="535"/>
      <c r="D276" s="562"/>
      <c r="E276" s="538" t="s">
        <v>299</v>
      </c>
      <c r="F276" s="547" t="s">
        <v>672</v>
      </c>
      <c r="G276" s="548" t="s">
        <v>1026</v>
      </c>
      <c r="H276" s="539" t="s">
        <v>1027</v>
      </c>
      <c r="I276" s="541" t="s">
        <v>1026</v>
      </c>
      <c r="J276" s="539" t="s">
        <v>1028</v>
      </c>
      <c r="K276" s="541" t="s">
        <v>1029</v>
      </c>
      <c r="L276" s="550"/>
      <c r="M276" s="546"/>
    </row>
    <row r="277" spans="1:13" s="1" customFormat="1" ht="15" customHeight="1" x14ac:dyDescent="0.15">
      <c r="A277" s="543"/>
      <c r="B277" s="544"/>
      <c r="C277" s="543" t="s">
        <v>1357</v>
      </c>
      <c r="D277" s="589" t="s">
        <v>12</v>
      </c>
      <c r="E277" s="546" t="s">
        <v>300</v>
      </c>
      <c r="F277" s="547"/>
      <c r="G277" s="548"/>
      <c r="H277" s="547"/>
      <c r="I277" s="549"/>
      <c r="J277" s="547"/>
      <c r="K277" s="549"/>
      <c r="L277" s="550"/>
      <c r="M277" s="546"/>
    </row>
    <row r="278" spans="1:13" s="1" customFormat="1" ht="15" customHeight="1" x14ac:dyDescent="0.15">
      <c r="A278" s="626"/>
      <c r="B278" s="627"/>
      <c r="C278" s="551" t="s">
        <v>1357</v>
      </c>
      <c r="D278" s="628" t="s">
        <v>1206</v>
      </c>
      <c r="E278" s="553" t="s">
        <v>301</v>
      </c>
      <c r="F278" s="547"/>
      <c r="G278" s="548"/>
      <c r="H278" s="547"/>
      <c r="I278" s="549"/>
      <c r="J278" s="547"/>
      <c r="K278" s="549"/>
      <c r="L278" s="550"/>
      <c r="M278" s="546"/>
    </row>
    <row r="279" spans="1:13" s="1" customFormat="1" ht="15" customHeight="1" x14ac:dyDescent="0.15">
      <c r="A279" s="567" t="s">
        <v>672</v>
      </c>
      <c r="B279" s="568" t="s">
        <v>447</v>
      </c>
      <c r="C279" s="567" t="s">
        <v>672</v>
      </c>
      <c r="D279" s="572" t="s">
        <v>8</v>
      </c>
      <c r="E279" s="573" t="s">
        <v>302</v>
      </c>
      <c r="F279" s="547"/>
      <c r="G279" s="548"/>
      <c r="H279" s="547"/>
      <c r="I279" s="549"/>
      <c r="J279" s="547"/>
      <c r="K279" s="549"/>
      <c r="L279" s="550"/>
      <c r="M279" s="546"/>
    </row>
    <row r="280" spans="1:13" s="1" customFormat="1" ht="15" customHeight="1" x14ac:dyDescent="0.15">
      <c r="A280" s="567" t="s">
        <v>672</v>
      </c>
      <c r="B280" s="568" t="s">
        <v>448</v>
      </c>
      <c r="C280" s="567" t="s">
        <v>672</v>
      </c>
      <c r="D280" s="569" t="s">
        <v>30</v>
      </c>
      <c r="E280" s="573" t="s">
        <v>1358</v>
      </c>
      <c r="F280" s="547"/>
      <c r="G280" s="548"/>
      <c r="H280" s="547"/>
      <c r="I280" s="549"/>
      <c r="J280" s="547"/>
      <c r="K280" s="549"/>
      <c r="L280" s="550"/>
      <c r="M280" s="546"/>
    </row>
    <row r="281" spans="1:13" s="1" customFormat="1" ht="15" customHeight="1" x14ac:dyDescent="0.15">
      <c r="A281" s="551" t="s">
        <v>1357</v>
      </c>
      <c r="B281" s="578" t="s">
        <v>1191</v>
      </c>
      <c r="C281" s="551" t="s">
        <v>1357</v>
      </c>
      <c r="D281" s="552" t="s">
        <v>1192</v>
      </c>
      <c r="E281" s="573" t="s">
        <v>1359</v>
      </c>
      <c r="F281" s="547"/>
      <c r="G281" s="548"/>
      <c r="H281" s="547"/>
      <c r="I281" s="549"/>
      <c r="J281" s="547"/>
      <c r="K281" s="549"/>
      <c r="L281" s="550"/>
      <c r="M281" s="546"/>
    </row>
    <row r="282" spans="1:13" s="1" customFormat="1" ht="15" customHeight="1" x14ac:dyDescent="0.15">
      <c r="A282" s="567" t="s">
        <v>672</v>
      </c>
      <c r="B282" s="568" t="s">
        <v>664</v>
      </c>
      <c r="C282" s="567" t="s">
        <v>672</v>
      </c>
      <c r="D282" s="569" t="s">
        <v>1193</v>
      </c>
      <c r="E282" s="573" t="s">
        <v>1360</v>
      </c>
      <c r="F282" s="547"/>
      <c r="G282" s="548"/>
      <c r="H282" s="547"/>
      <c r="I282" s="549"/>
      <c r="J282" s="547"/>
      <c r="K282" s="549"/>
      <c r="L282" s="550"/>
      <c r="M282" s="546"/>
    </row>
    <row r="283" spans="1:13" s="1" customFormat="1" ht="15" customHeight="1" x14ac:dyDescent="0.15">
      <c r="A283" s="556" t="s">
        <v>1357</v>
      </c>
      <c r="B283" s="574" t="s">
        <v>666</v>
      </c>
      <c r="C283" s="556" t="s">
        <v>672</v>
      </c>
      <c r="D283" s="557" t="s">
        <v>1194</v>
      </c>
      <c r="E283" s="571" t="s">
        <v>1361</v>
      </c>
      <c r="F283" s="547"/>
      <c r="G283" s="548"/>
      <c r="H283" s="576"/>
      <c r="I283" s="582"/>
      <c r="J283" s="547"/>
      <c r="K283" s="549"/>
      <c r="L283" s="550"/>
      <c r="M283" s="546"/>
    </row>
    <row r="284" spans="1:13" s="1" customFormat="1" ht="15" customHeight="1" x14ac:dyDescent="0.15">
      <c r="A284" s="543" t="s">
        <v>1362</v>
      </c>
      <c r="B284" s="544" t="s">
        <v>580</v>
      </c>
      <c r="C284" s="543" t="s">
        <v>1362</v>
      </c>
      <c r="D284" s="545" t="s">
        <v>1182</v>
      </c>
      <c r="E284" s="566" t="s">
        <v>1363</v>
      </c>
      <c r="F284" s="539" t="s">
        <v>880</v>
      </c>
      <c r="G284" s="540" t="s">
        <v>1030</v>
      </c>
      <c r="H284" s="547" t="s">
        <v>1031</v>
      </c>
      <c r="I284" s="549" t="s">
        <v>1030</v>
      </c>
      <c r="J284" s="547"/>
      <c r="K284" s="549"/>
      <c r="L284" s="550"/>
      <c r="M284" s="546"/>
    </row>
    <row r="285" spans="1:13" s="1" customFormat="1" ht="15" customHeight="1" x14ac:dyDescent="0.15">
      <c r="A285" s="554" t="s">
        <v>1362</v>
      </c>
      <c r="B285" s="555" t="s">
        <v>1188</v>
      </c>
      <c r="C285" s="554" t="s">
        <v>1362</v>
      </c>
      <c r="D285" s="629" t="s">
        <v>1189</v>
      </c>
      <c r="E285" s="571" t="s">
        <v>1364</v>
      </c>
      <c r="F285" s="576"/>
      <c r="G285" s="577"/>
      <c r="H285" s="547"/>
      <c r="I285" s="549"/>
      <c r="J285" s="547"/>
      <c r="K285" s="549"/>
      <c r="L285" s="550"/>
      <c r="M285" s="546"/>
    </row>
    <row r="286" spans="1:13" s="1" customFormat="1" ht="15" customHeight="1" x14ac:dyDescent="0.15">
      <c r="A286" s="584" t="s">
        <v>1365</v>
      </c>
      <c r="B286" s="585" t="s">
        <v>446</v>
      </c>
      <c r="C286" s="584" t="s">
        <v>1365</v>
      </c>
      <c r="D286" s="586" t="s">
        <v>12</v>
      </c>
      <c r="E286" s="587" t="s">
        <v>303</v>
      </c>
      <c r="F286" s="547" t="s">
        <v>881</v>
      </c>
      <c r="G286" s="548" t="s">
        <v>303</v>
      </c>
      <c r="H286" s="539" t="s">
        <v>1032</v>
      </c>
      <c r="I286" s="763" t="s">
        <v>1033</v>
      </c>
      <c r="J286" s="547"/>
      <c r="K286" s="549"/>
      <c r="L286" s="550"/>
      <c r="M286" s="546"/>
    </row>
    <row r="287" spans="1:13" s="1" customFormat="1" ht="15" customHeight="1" x14ac:dyDescent="0.15">
      <c r="A287" s="584" t="s">
        <v>1366</v>
      </c>
      <c r="B287" s="585" t="s">
        <v>580</v>
      </c>
      <c r="C287" s="584" t="s">
        <v>1366</v>
      </c>
      <c r="D287" s="588" t="s">
        <v>12</v>
      </c>
      <c r="E287" s="587" t="s">
        <v>304</v>
      </c>
      <c r="F287" s="563" t="s">
        <v>882</v>
      </c>
      <c r="G287" s="564" t="s">
        <v>304</v>
      </c>
      <c r="H287" s="576"/>
      <c r="I287" s="765"/>
      <c r="J287" s="547"/>
      <c r="K287" s="549"/>
      <c r="L287" s="550"/>
      <c r="M287" s="546"/>
    </row>
    <row r="288" spans="1:13" s="1" customFormat="1" ht="15" customHeight="1" x14ac:dyDescent="0.15">
      <c r="A288" s="551" t="s">
        <v>1367</v>
      </c>
      <c r="B288" s="578" t="s">
        <v>580</v>
      </c>
      <c r="C288" s="551" t="s">
        <v>1367</v>
      </c>
      <c r="D288" s="552" t="s">
        <v>1182</v>
      </c>
      <c r="E288" s="566" t="s">
        <v>305</v>
      </c>
      <c r="F288" s="539" t="s">
        <v>883</v>
      </c>
      <c r="G288" s="540" t="s">
        <v>1034</v>
      </c>
      <c r="H288" s="539" t="s">
        <v>1035</v>
      </c>
      <c r="I288" s="541" t="s">
        <v>1034</v>
      </c>
      <c r="J288" s="547"/>
      <c r="K288" s="549"/>
      <c r="L288" s="550"/>
      <c r="M288" s="546"/>
    </row>
    <row r="289" spans="1:13" s="1" customFormat="1" ht="15" customHeight="1" x14ac:dyDescent="0.15">
      <c r="A289" s="567" t="s">
        <v>1367</v>
      </c>
      <c r="B289" s="568" t="s">
        <v>447</v>
      </c>
      <c r="C289" s="567" t="s">
        <v>1367</v>
      </c>
      <c r="D289" s="572" t="s">
        <v>1189</v>
      </c>
      <c r="E289" s="573" t="s">
        <v>306</v>
      </c>
      <c r="F289" s="547"/>
      <c r="G289" s="548"/>
      <c r="H289" s="547"/>
      <c r="I289" s="549"/>
      <c r="J289" s="547"/>
      <c r="K289" s="549"/>
      <c r="L289" s="550"/>
      <c r="M289" s="546"/>
    </row>
    <row r="290" spans="1:13" s="1" customFormat="1" ht="15" customHeight="1" x14ac:dyDescent="0.15">
      <c r="A290" s="567" t="s">
        <v>1367</v>
      </c>
      <c r="B290" s="568" t="s">
        <v>448</v>
      </c>
      <c r="C290" s="567" t="s">
        <v>1367</v>
      </c>
      <c r="D290" s="572" t="s">
        <v>1190</v>
      </c>
      <c r="E290" s="573" t="s">
        <v>307</v>
      </c>
      <c r="F290" s="547"/>
      <c r="G290" s="548"/>
      <c r="H290" s="547"/>
      <c r="I290" s="549"/>
      <c r="J290" s="547"/>
      <c r="K290" s="549"/>
      <c r="L290" s="550"/>
      <c r="M290" s="546"/>
    </row>
    <row r="291" spans="1:13" s="1" customFormat="1" ht="15" customHeight="1" x14ac:dyDescent="0.15">
      <c r="A291" s="579" t="s">
        <v>1367</v>
      </c>
      <c r="B291" s="580" t="s">
        <v>666</v>
      </c>
      <c r="C291" s="579" t="s">
        <v>1367</v>
      </c>
      <c r="D291" s="625" t="s">
        <v>1194</v>
      </c>
      <c r="E291" s="571" t="s">
        <v>308</v>
      </c>
      <c r="F291" s="576"/>
      <c r="G291" s="577"/>
      <c r="H291" s="576"/>
      <c r="I291" s="582"/>
      <c r="J291" s="576"/>
      <c r="K291" s="582"/>
      <c r="L291" s="550"/>
      <c r="M291" s="546"/>
    </row>
    <row r="292" spans="1:13" s="1" customFormat="1" ht="15" customHeight="1" x14ac:dyDescent="0.15">
      <c r="A292" s="558" t="s">
        <v>1368</v>
      </c>
      <c r="B292" s="559" t="s">
        <v>446</v>
      </c>
      <c r="C292" s="558" t="s">
        <v>884</v>
      </c>
      <c r="D292" s="565" t="s">
        <v>12</v>
      </c>
      <c r="E292" s="566" t="s">
        <v>311</v>
      </c>
      <c r="F292" s="539" t="s">
        <v>884</v>
      </c>
      <c r="G292" s="540" t="s">
        <v>1036</v>
      </c>
      <c r="H292" s="539" t="s">
        <v>1037</v>
      </c>
      <c r="I292" s="541" t="s">
        <v>1038</v>
      </c>
      <c r="J292" s="539" t="s">
        <v>1039</v>
      </c>
      <c r="K292" s="541" t="s">
        <v>1040</v>
      </c>
      <c r="L292" s="550"/>
      <c r="M292" s="546"/>
    </row>
    <row r="293" spans="1:13" s="1" customFormat="1" ht="15" customHeight="1" x14ac:dyDescent="0.15">
      <c r="A293" s="567" t="s">
        <v>884</v>
      </c>
      <c r="B293" s="568" t="s">
        <v>447</v>
      </c>
      <c r="C293" s="567" t="s">
        <v>884</v>
      </c>
      <c r="D293" s="572" t="s">
        <v>8</v>
      </c>
      <c r="E293" s="573" t="s">
        <v>1369</v>
      </c>
      <c r="F293" s="547"/>
      <c r="G293" s="548"/>
      <c r="H293" s="547"/>
      <c r="I293" s="549"/>
      <c r="J293" s="547"/>
      <c r="K293" s="549"/>
      <c r="L293" s="550"/>
      <c r="M293" s="546"/>
    </row>
    <row r="294" spans="1:13" s="1" customFormat="1" ht="15" customHeight="1" x14ac:dyDescent="0.15">
      <c r="A294" s="567" t="s">
        <v>884</v>
      </c>
      <c r="B294" s="568" t="s">
        <v>663</v>
      </c>
      <c r="C294" s="567" t="s">
        <v>884</v>
      </c>
      <c r="D294" s="572" t="s">
        <v>1190</v>
      </c>
      <c r="E294" s="573" t="s">
        <v>1370</v>
      </c>
      <c r="F294" s="547"/>
      <c r="G294" s="548"/>
      <c r="H294" s="547"/>
      <c r="I294" s="549"/>
      <c r="J294" s="547"/>
      <c r="K294" s="549"/>
      <c r="L294" s="550"/>
      <c r="M294" s="546"/>
    </row>
    <row r="295" spans="1:13" s="1" customFormat="1" ht="15" customHeight="1" x14ac:dyDescent="0.15">
      <c r="A295" s="567" t="s">
        <v>1368</v>
      </c>
      <c r="B295" s="568" t="s">
        <v>1191</v>
      </c>
      <c r="C295" s="567" t="s">
        <v>884</v>
      </c>
      <c r="D295" s="572" t="s">
        <v>1192</v>
      </c>
      <c r="E295" s="573" t="s">
        <v>310</v>
      </c>
      <c r="F295" s="547"/>
      <c r="G295" s="548"/>
      <c r="H295" s="547"/>
      <c r="I295" s="549"/>
      <c r="J295" s="547"/>
      <c r="K295" s="549"/>
      <c r="L295" s="550"/>
      <c r="M295" s="546"/>
    </row>
    <row r="296" spans="1:13" s="1" customFormat="1" ht="15" customHeight="1" x14ac:dyDescent="0.15">
      <c r="A296" s="556" t="s">
        <v>884</v>
      </c>
      <c r="B296" s="574" t="s">
        <v>452</v>
      </c>
      <c r="C296" s="556" t="s">
        <v>1368</v>
      </c>
      <c r="D296" s="570" t="s">
        <v>34</v>
      </c>
      <c r="E296" s="575" t="s">
        <v>312</v>
      </c>
      <c r="F296" s="576"/>
      <c r="G296" s="577"/>
      <c r="H296" s="547"/>
      <c r="I296" s="549"/>
      <c r="J296" s="547"/>
      <c r="K296" s="549"/>
      <c r="L296" s="550"/>
      <c r="M296" s="546"/>
    </row>
    <row r="297" spans="1:13" s="1" customFormat="1" ht="15" customHeight="1" x14ac:dyDescent="0.15">
      <c r="A297" s="567" t="s">
        <v>1371</v>
      </c>
      <c r="B297" s="568" t="s">
        <v>446</v>
      </c>
      <c r="C297" s="567" t="s">
        <v>885</v>
      </c>
      <c r="D297" s="572" t="s">
        <v>12</v>
      </c>
      <c r="E297" s="573" t="s">
        <v>886</v>
      </c>
      <c r="F297" s="539" t="s">
        <v>885</v>
      </c>
      <c r="G297" s="540" t="s">
        <v>1041</v>
      </c>
      <c r="H297" s="547"/>
      <c r="I297" s="549"/>
      <c r="J297" s="547"/>
      <c r="K297" s="549"/>
      <c r="L297" s="550"/>
      <c r="M297" s="546"/>
    </row>
    <row r="298" spans="1:13" s="1" customFormat="1" ht="15" customHeight="1" x14ac:dyDescent="0.15">
      <c r="A298" s="556" t="s">
        <v>885</v>
      </c>
      <c r="B298" s="574" t="s">
        <v>447</v>
      </c>
      <c r="C298" s="556" t="s">
        <v>885</v>
      </c>
      <c r="D298" s="570" t="s">
        <v>8</v>
      </c>
      <c r="E298" s="571" t="s">
        <v>309</v>
      </c>
      <c r="F298" s="576"/>
      <c r="G298" s="577"/>
      <c r="H298" s="576"/>
      <c r="I298" s="582"/>
      <c r="J298" s="547"/>
      <c r="K298" s="549"/>
      <c r="L298" s="550"/>
      <c r="M298" s="546"/>
    </row>
    <row r="299" spans="1:13" s="1" customFormat="1" ht="15" customHeight="1" x14ac:dyDescent="0.15">
      <c r="A299" s="558" t="s">
        <v>1372</v>
      </c>
      <c r="B299" s="559" t="s">
        <v>580</v>
      </c>
      <c r="C299" s="558" t="s">
        <v>1372</v>
      </c>
      <c r="D299" s="565" t="s">
        <v>12</v>
      </c>
      <c r="E299" s="553" t="s">
        <v>1373</v>
      </c>
      <c r="F299" s="539" t="s">
        <v>887</v>
      </c>
      <c r="G299" s="763" t="s">
        <v>1042</v>
      </c>
      <c r="H299" s="539" t="s">
        <v>1043</v>
      </c>
      <c r="I299" s="763" t="s">
        <v>1042</v>
      </c>
      <c r="J299" s="547"/>
      <c r="K299" s="549"/>
      <c r="L299" s="550"/>
      <c r="M299" s="546"/>
    </row>
    <row r="300" spans="1:13" s="1" customFormat="1" ht="15" customHeight="1" x14ac:dyDescent="0.15">
      <c r="A300" s="567" t="s">
        <v>1372</v>
      </c>
      <c r="B300" s="568" t="s">
        <v>1188</v>
      </c>
      <c r="C300" s="567" t="s">
        <v>1372</v>
      </c>
      <c r="D300" s="572" t="s">
        <v>1189</v>
      </c>
      <c r="E300" s="573" t="s">
        <v>1374</v>
      </c>
      <c r="F300" s="547"/>
      <c r="G300" s="764"/>
      <c r="H300" s="547"/>
      <c r="I300" s="764"/>
      <c r="J300" s="547"/>
      <c r="K300" s="549"/>
      <c r="L300" s="550"/>
      <c r="M300" s="546"/>
    </row>
    <row r="301" spans="1:13" s="1" customFormat="1" ht="15" customHeight="1" x14ac:dyDescent="0.15">
      <c r="A301" s="543" t="s">
        <v>1372</v>
      </c>
      <c r="B301" s="544" t="s">
        <v>663</v>
      </c>
      <c r="C301" s="579" t="s">
        <v>1372</v>
      </c>
      <c r="D301" s="625" t="s">
        <v>1190</v>
      </c>
      <c r="E301" s="571" t="s">
        <v>1375</v>
      </c>
      <c r="F301" s="576"/>
      <c r="G301" s="577"/>
      <c r="H301" s="576"/>
      <c r="I301" s="582"/>
      <c r="J301" s="576"/>
      <c r="K301" s="582"/>
      <c r="L301" s="550"/>
      <c r="M301" s="546"/>
    </row>
    <row r="302" spans="1:13" s="1" customFormat="1" ht="15" customHeight="1" x14ac:dyDescent="0.15">
      <c r="A302" s="535" t="s">
        <v>1376</v>
      </c>
      <c r="B302" s="536" t="s">
        <v>580</v>
      </c>
      <c r="C302" s="543" t="s">
        <v>888</v>
      </c>
      <c r="D302" s="545" t="s">
        <v>12</v>
      </c>
      <c r="E302" s="546" t="s">
        <v>1377</v>
      </c>
      <c r="F302" s="539" t="s">
        <v>888</v>
      </c>
      <c r="G302" s="540" t="s">
        <v>315</v>
      </c>
      <c r="H302" s="539" t="s">
        <v>1044</v>
      </c>
      <c r="I302" s="541" t="s">
        <v>315</v>
      </c>
      <c r="J302" s="539" t="s">
        <v>1045</v>
      </c>
      <c r="K302" s="541" t="s">
        <v>1046</v>
      </c>
      <c r="L302" s="550"/>
      <c r="M302" s="546"/>
    </row>
    <row r="303" spans="1:13" s="1" customFormat="1" ht="15" customHeight="1" x14ac:dyDescent="0.15">
      <c r="A303" s="554" t="s">
        <v>1376</v>
      </c>
      <c r="B303" s="555" t="s">
        <v>1188</v>
      </c>
      <c r="C303" s="554" t="s">
        <v>888</v>
      </c>
      <c r="D303" s="591" t="s">
        <v>1189</v>
      </c>
      <c r="E303" s="561" t="s">
        <v>1378</v>
      </c>
      <c r="F303" s="595"/>
      <c r="G303" s="577"/>
      <c r="H303" s="576"/>
      <c r="I303" s="582"/>
      <c r="J303" s="547"/>
      <c r="K303" s="549"/>
      <c r="L303" s="550"/>
      <c r="M303" s="546"/>
    </row>
    <row r="304" spans="1:13" s="1" customFormat="1" ht="15" customHeight="1" x14ac:dyDescent="0.15">
      <c r="A304" s="596" t="s">
        <v>1379</v>
      </c>
      <c r="B304" s="597" t="s">
        <v>580</v>
      </c>
      <c r="C304" s="596" t="s">
        <v>1379</v>
      </c>
      <c r="D304" s="630" t="s">
        <v>1182</v>
      </c>
      <c r="E304" s="606" t="s">
        <v>316</v>
      </c>
      <c r="F304" s="611" t="s">
        <v>889</v>
      </c>
      <c r="G304" s="605" t="s">
        <v>316</v>
      </c>
      <c r="H304" s="611" t="s">
        <v>1047</v>
      </c>
      <c r="I304" s="549" t="s">
        <v>1048</v>
      </c>
      <c r="J304" s="547"/>
      <c r="K304" s="549"/>
      <c r="L304" s="550"/>
      <c r="M304" s="546"/>
    </row>
    <row r="305" spans="1:13" s="1" customFormat="1" ht="15" customHeight="1" x14ac:dyDescent="0.15">
      <c r="A305" s="584" t="s">
        <v>1380</v>
      </c>
      <c r="B305" s="585" t="s">
        <v>446</v>
      </c>
      <c r="C305" s="584" t="s">
        <v>1380</v>
      </c>
      <c r="D305" s="586" t="s">
        <v>12</v>
      </c>
      <c r="E305" s="587" t="s">
        <v>317</v>
      </c>
      <c r="F305" s="563" t="s">
        <v>890</v>
      </c>
      <c r="G305" s="564" t="s">
        <v>317</v>
      </c>
      <c r="H305" s="547"/>
      <c r="I305" s="549"/>
      <c r="J305" s="547"/>
      <c r="K305" s="549"/>
      <c r="L305" s="550"/>
      <c r="M305" s="546"/>
    </row>
    <row r="306" spans="1:13" s="1" customFormat="1" ht="15" customHeight="1" x14ac:dyDescent="0.15">
      <c r="A306" s="551" t="s">
        <v>1381</v>
      </c>
      <c r="B306" s="578" t="s">
        <v>580</v>
      </c>
      <c r="C306" s="551" t="s">
        <v>1381</v>
      </c>
      <c r="D306" s="552" t="s">
        <v>1182</v>
      </c>
      <c r="E306" s="553" t="s">
        <v>1382</v>
      </c>
      <c r="F306" s="547" t="s">
        <v>891</v>
      </c>
      <c r="G306" s="548" t="s">
        <v>1049</v>
      </c>
      <c r="H306" s="539" t="s">
        <v>1050</v>
      </c>
      <c r="I306" s="541" t="s">
        <v>1049</v>
      </c>
      <c r="J306" s="547"/>
      <c r="K306" s="549"/>
      <c r="L306" s="550"/>
      <c r="M306" s="546"/>
    </row>
    <row r="307" spans="1:13" s="1" customFormat="1" ht="15" customHeight="1" x14ac:dyDescent="0.15">
      <c r="A307" s="556" t="s">
        <v>1381</v>
      </c>
      <c r="B307" s="574" t="s">
        <v>1188</v>
      </c>
      <c r="C307" s="556" t="s">
        <v>1381</v>
      </c>
      <c r="D307" s="570" t="s">
        <v>1189</v>
      </c>
      <c r="E307" s="571" t="s">
        <v>318</v>
      </c>
      <c r="F307" s="547"/>
      <c r="G307" s="548"/>
      <c r="H307" s="576"/>
      <c r="I307" s="582"/>
      <c r="J307" s="547"/>
      <c r="K307" s="549"/>
      <c r="L307" s="550"/>
      <c r="M307" s="546"/>
    </row>
    <row r="308" spans="1:13" s="1" customFormat="1" ht="15" customHeight="1" x14ac:dyDescent="0.15">
      <c r="A308" s="558" t="s">
        <v>1383</v>
      </c>
      <c r="B308" s="559" t="s">
        <v>446</v>
      </c>
      <c r="C308" s="558" t="s">
        <v>1383</v>
      </c>
      <c r="D308" s="565" t="s">
        <v>12</v>
      </c>
      <c r="E308" s="566" t="s">
        <v>319</v>
      </c>
      <c r="F308" s="539" t="s">
        <v>892</v>
      </c>
      <c r="G308" s="540" t="s">
        <v>320</v>
      </c>
      <c r="H308" s="547" t="s">
        <v>1051</v>
      </c>
      <c r="I308" s="549" t="s">
        <v>320</v>
      </c>
      <c r="J308" s="547"/>
      <c r="K308" s="549"/>
      <c r="L308" s="550"/>
      <c r="M308" s="546"/>
    </row>
    <row r="309" spans="1:13" s="1" customFormat="1" ht="15" customHeight="1" x14ac:dyDescent="0.15">
      <c r="A309" s="567" t="s">
        <v>1383</v>
      </c>
      <c r="B309" s="568" t="s">
        <v>447</v>
      </c>
      <c r="C309" s="567" t="s">
        <v>1383</v>
      </c>
      <c r="D309" s="572" t="s">
        <v>8</v>
      </c>
      <c r="E309" s="573" t="s">
        <v>321</v>
      </c>
      <c r="F309" s="547"/>
      <c r="G309" s="548"/>
      <c r="H309" s="547"/>
      <c r="I309" s="549"/>
      <c r="J309" s="547"/>
      <c r="K309" s="549"/>
      <c r="L309" s="550"/>
      <c r="M309" s="546"/>
    </row>
    <row r="310" spans="1:13" s="1" customFormat="1" ht="15" customHeight="1" x14ac:dyDescent="0.15">
      <c r="A310" s="567" t="s">
        <v>1383</v>
      </c>
      <c r="B310" s="568" t="s">
        <v>448</v>
      </c>
      <c r="C310" s="567" t="s">
        <v>1383</v>
      </c>
      <c r="D310" s="572" t="s">
        <v>30</v>
      </c>
      <c r="E310" s="573" t="s">
        <v>322</v>
      </c>
      <c r="F310" s="547"/>
      <c r="G310" s="548"/>
      <c r="H310" s="547"/>
      <c r="I310" s="549"/>
      <c r="J310" s="547"/>
      <c r="K310" s="549"/>
      <c r="L310" s="550"/>
      <c r="M310" s="546"/>
    </row>
    <row r="311" spans="1:13" s="1" customFormat="1" ht="15" customHeight="1" x14ac:dyDescent="0.15">
      <c r="A311" s="556" t="s">
        <v>1383</v>
      </c>
      <c r="B311" s="574" t="s">
        <v>453</v>
      </c>
      <c r="C311" s="556" t="s">
        <v>1383</v>
      </c>
      <c r="D311" s="570" t="s">
        <v>323</v>
      </c>
      <c r="E311" s="571" t="s">
        <v>324</v>
      </c>
      <c r="F311" s="576"/>
      <c r="G311" s="577"/>
      <c r="H311" s="547"/>
      <c r="I311" s="549"/>
      <c r="J311" s="547"/>
      <c r="K311" s="549"/>
      <c r="L311" s="550"/>
      <c r="M311" s="546"/>
    </row>
    <row r="312" spans="1:13" s="1" customFormat="1" ht="15" customHeight="1" x14ac:dyDescent="0.15">
      <c r="A312" s="551" t="s">
        <v>1384</v>
      </c>
      <c r="B312" s="578" t="s">
        <v>446</v>
      </c>
      <c r="C312" s="551" t="s">
        <v>1384</v>
      </c>
      <c r="D312" s="552" t="s">
        <v>12</v>
      </c>
      <c r="E312" s="553" t="s">
        <v>325</v>
      </c>
      <c r="F312" s="547" t="s">
        <v>893</v>
      </c>
      <c r="G312" s="548" t="s">
        <v>326</v>
      </c>
      <c r="H312" s="539" t="s">
        <v>1052</v>
      </c>
      <c r="I312" s="763" t="s">
        <v>327</v>
      </c>
      <c r="J312" s="547"/>
      <c r="K312" s="549"/>
      <c r="L312" s="550"/>
      <c r="M312" s="546"/>
    </row>
    <row r="313" spans="1:13" s="1" customFormat="1" ht="15" customHeight="1" x14ac:dyDescent="0.15">
      <c r="A313" s="556" t="s">
        <v>1384</v>
      </c>
      <c r="B313" s="574" t="s">
        <v>453</v>
      </c>
      <c r="C313" s="556" t="s">
        <v>1384</v>
      </c>
      <c r="D313" s="570" t="s">
        <v>323</v>
      </c>
      <c r="E313" s="571" t="s">
        <v>328</v>
      </c>
      <c r="F313" s="547"/>
      <c r="G313" s="548"/>
      <c r="H313" s="547"/>
      <c r="I313" s="764"/>
      <c r="J313" s="547"/>
      <c r="K313" s="549"/>
      <c r="L313" s="550"/>
      <c r="M313" s="546"/>
    </row>
    <row r="314" spans="1:13" s="1" customFormat="1" ht="15" customHeight="1" x14ac:dyDescent="0.15">
      <c r="A314" s="558" t="s">
        <v>1385</v>
      </c>
      <c r="B314" s="559" t="s">
        <v>446</v>
      </c>
      <c r="C314" s="558" t="s">
        <v>1385</v>
      </c>
      <c r="D314" s="565" t="s">
        <v>12</v>
      </c>
      <c r="E314" s="566" t="s">
        <v>329</v>
      </c>
      <c r="F314" s="539" t="s">
        <v>894</v>
      </c>
      <c r="G314" s="540" t="s">
        <v>330</v>
      </c>
      <c r="H314" s="547"/>
      <c r="I314" s="549"/>
      <c r="J314" s="547"/>
      <c r="K314" s="549"/>
      <c r="L314" s="550"/>
      <c r="M314" s="546"/>
    </row>
    <row r="315" spans="1:13" s="1" customFormat="1" ht="15" customHeight="1" x14ac:dyDescent="0.15">
      <c r="A315" s="556" t="s">
        <v>1385</v>
      </c>
      <c r="B315" s="574" t="s">
        <v>453</v>
      </c>
      <c r="C315" s="556" t="s">
        <v>1385</v>
      </c>
      <c r="D315" s="570" t="s">
        <v>323</v>
      </c>
      <c r="E315" s="571" t="s">
        <v>331</v>
      </c>
      <c r="F315" s="576"/>
      <c r="G315" s="577"/>
      <c r="H315" s="547"/>
      <c r="I315" s="549"/>
      <c r="J315" s="547"/>
      <c r="K315" s="549"/>
      <c r="L315" s="550"/>
      <c r="M315" s="546"/>
    </row>
    <row r="316" spans="1:13" s="1" customFormat="1" ht="15" customHeight="1" x14ac:dyDescent="0.15">
      <c r="A316" s="558" t="s">
        <v>1386</v>
      </c>
      <c r="B316" s="559" t="s">
        <v>446</v>
      </c>
      <c r="C316" s="558" t="s">
        <v>1386</v>
      </c>
      <c r="D316" s="565" t="s">
        <v>12</v>
      </c>
      <c r="E316" s="553" t="s">
        <v>332</v>
      </c>
      <c r="F316" s="539" t="s">
        <v>895</v>
      </c>
      <c r="G316" s="540" t="s">
        <v>333</v>
      </c>
      <c r="H316" s="547"/>
      <c r="I316" s="549"/>
      <c r="J316" s="547"/>
      <c r="K316" s="549"/>
      <c r="L316" s="550"/>
      <c r="M316" s="546"/>
    </row>
    <row r="317" spans="1:13" s="1" customFormat="1" ht="15" customHeight="1" x14ac:dyDescent="0.15">
      <c r="A317" s="543" t="s">
        <v>1386</v>
      </c>
      <c r="B317" s="544" t="s">
        <v>452</v>
      </c>
      <c r="C317" s="543" t="s">
        <v>895</v>
      </c>
      <c r="D317" s="545" t="s">
        <v>34</v>
      </c>
      <c r="E317" s="561" t="s">
        <v>333</v>
      </c>
      <c r="F317" s="595"/>
      <c r="G317" s="577"/>
      <c r="H317" s="576"/>
      <c r="I317" s="582"/>
      <c r="J317" s="547"/>
      <c r="K317" s="549"/>
      <c r="L317" s="550"/>
      <c r="M317" s="546"/>
    </row>
    <row r="318" spans="1:13" s="1" customFormat="1" ht="15" customHeight="1" x14ac:dyDescent="0.15">
      <c r="A318" s="558" t="s">
        <v>336</v>
      </c>
      <c r="B318" s="559" t="s">
        <v>446</v>
      </c>
      <c r="C318" s="558" t="s">
        <v>336</v>
      </c>
      <c r="D318" s="565" t="s">
        <v>12</v>
      </c>
      <c r="E318" s="566" t="s">
        <v>1387</v>
      </c>
      <c r="F318" s="547" t="s">
        <v>336</v>
      </c>
      <c r="G318" s="548" t="s">
        <v>1053</v>
      </c>
      <c r="H318" s="547" t="s">
        <v>1054</v>
      </c>
      <c r="I318" s="549" t="s">
        <v>458</v>
      </c>
      <c r="J318" s="539" t="s">
        <v>959</v>
      </c>
      <c r="K318" s="763" t="s">
        <v>1388</v>
      </c>
      <c r="L318" s="550"/>
      <c r="M318" s="546"/>
    </row>
    <row r="319" spans="1:13" s="1" customFormat="1" ht="15" customHeight="1" x14ac:dyDescent="0.15">
      <c r="A319" s="543" t="s">
        <v>336</v>
      </c>
      <c r="B319" s="544" t="s">
        <v>447</v>
      </c>
      <c r="C319" s="543" t="s">
        <v>336</v>
      </c>
      <c r="D319" s="545" t="s">
        <v>8</v>
      </c>
      <c r="E319" s="571" t="s">
        <v>337</v>
      </c>
      <c r="F319" s="547"/>
      <c r="G319" s="548"/>
      <c r="H319" s="547"/>
      <c r="I319" s="549"/>
      <c r="J319" s="547"/>
      <c r="K319" s="764"/>
      <c r="L319" s="550"/>
      <c r="M319" s="546"/>
    </row>
    <row r="320" spans="1:13" s="1" customFormat="1" ht="15" customHeight="1" x14ac:dyDescent="0.15">
      <c r="A320" s="558" t="s">
        <v>338</v>
      </c>
      <c r="B320" s="559" t="s">
        <v>580</v>
      </c>
      <c r="C320" s="558" t="s">
        <v>338</v>
      </c>
      <c r="D320" s="560" t="s">
        <v>1182</v>
      </c>
      <c r="E320" s="553" t="s">
        <v>342</v>
      </c>
      <c r="F320" s="539" t="s">
        <v>338</v>
      </c>
      <c r="G320" s="540" t="s">
        <v>458</v>
      </c>
      <c r="H320" s="547"/>
      <c r="I320" s="549"/>
      <c r="J320" s="547"/>
      <c r="K320" s="549"/>
      <c r="L320" s="550"/>
      <c r="M320" s="546"/>
    </row>
    <row r="321" spans="1:13" s="1" customFormat="1" ht="15" customHeight="1" x14ac:dyDescent="0.15">
      <c r="A321" s="567" t="s">
        <v>1389</v>
      </c>
      <c r="B321" s="568" t="s">
        <v>1188</v>
      </c>
      <c r="C321" s="567" t="s">
        <v>1389</v>
      </c>
      <c r="D321" s="569" t="s">
        <v>1189</v>
      </c>
      <c r="E321" s="573" t="s">
        <v>334</v>
      </c>
      <c r="F321" s="547"/>
      <c r="G321" s="548"/>
      <c r="H321" s="547"/>
      <c r="I321" s="549"/>
      <c r="J321" s="547"/>
      <c r="K321" s="549"/>
      <c r="L321" s="550"/>
      <c r="M321" s="546"/>
    </row>
    <row r="322" spans="1:13" s="1" customFormat="1" ht="15" customHeight="1" x14ac:dyDescent="0.15">
      <c r="A322" s="551" t="s">
        <v>338</v>
      </c>
      <c r="B322" s="578" t="s">
        <v>663</v>
      </c>
      <c r="C322" s="551" t="s">
        <v>338</v>
      </c>
      <c r="D322" s="552" t="s">
        <v>1190</v>
      </c>
      <c r="E322" s="573" t="s">
        <v>339</v>
      </c>
      <c r="F322" s="547"/>
      <c r="G322" s="548"/>
      <c r="H322" s="547"/>
      <c r="I322" s="549"/>
      <c r="J322" s="547"/>
      <c r="K322" s="549"/>
      <c r="L322" s="550"/>
      <c r="M322" s="546"/>
    </row>
    <row r="323" spans="1:13" s="1" customFormat="1" ht="15" customHeight="1" x14ac:dyDescent="0.15">
      <c r="A323" s="567" t="s">
        <v>338</v>
      </c>
      <c r="B323" s="568" t="s">
        <v>1191</v>
      </c>
      <c r="C323" s="567" t="s">
        <v>338</v>
      </c>
      <c r="D323" s="572" t="s">
        <v>1192</v>
      </c>
      <c r="E323" s="573" t="s">
        <v>341</v>
      </c>
      <c r="F323" s="547"/>
      <c r="G323" s="548"/>
      <c r="H323" s="547"/>
      <c r="I323" s="549"/>
      <c r="J323" s="547"/>
      <c r="K323" s="549"/>
      <c r="L323" s="550"/>
      <c r="M323" s="546"/>
    </row>
    <row r="324" spans="1:13" s="1" customFormat="1" ht="15" customHeight="1" x14ac:dyDescent="0.15">
      <c r="A324" s="567" t="s">
        <v>338</v>
      </c>
      <c r="B324" s="568" t="s">
        <v>664</v>
      </c>
      <c r="C324" s="567" t="s">
        <v>338</v>
      </c>
      <c r="D324" s="572" t="s">
        <v>43</v>
      </c>
      <c r="E324" s="573" t="s">
        <v>343</v>
      </c>
      <c r="F324" s="547"/>
      <c r="G324" s="548"/>
      <c r="H324" s="547"/>
      <c r="I324" s="549"/>
      <c r="J324" s="547"/>
      <c r="K324" s="549"/>
      <c r="L324" s="550"/>
      <c r="M324" s="546"/>
    </row>
    <row r="325" spans="1:13" s="1" customFormat="1" ht="15" customHeight="1" x14ac:dyDescent="0.15">
      <c r="A325" s="567" t="s">
        <v>338</v>
      </c>
      <c r="B325" s="568" t="s">
        <v>665</v>
      </c>
      <c r="C325" s="567" t="s">
        <v>338</v>
      </c>
      <c r="D325" s="572" t="s">
        <v>1390</v>
      </c>
      <c r="E325" s="573" t="s">
        <v>340</v>
      </c>
      <c r="F325" s="547"/>
      <c r="G325" s="548"/>
      <c r="H325" s="547"/>
      <c r="I325" s="549"/>
      <c r="J325" s="547"/>
      <c r="K325" s="549"/>
      <c r="L325" s="550"/>
      <c r="M325" s="546"/>
    </row>
    <row r="326" spans="1:13" s="1" customFormat="1" ht="15" customHeight="1" x14ac:dyDescent="0.15">
      <c r="A326" s="543" t="s">
        <v>338</v>
      </c>
      <c r="B326" s="544" t="s">
        <v>452</v>
      </c>
      <c r="C326" s="543" t="s">
        <v>338</v>
      </c>
      <c r="D326" s="545" t="s">
        <v>34</v>
      </c>
      <c r="E326" s="561" t="s">
        <v>458</v>
      </c>
      <c r="F326" s="576"/>
      <c r="G326" s="577"/>
      <c r="H326" s="547"/>
      <c r="I326" s="549"/>
      <c r="J326" s="547"/>
      <c r="K326" s="549"/>
      <c r="L326" s="550"/>
      <c r="M326" s="546"/>
    </row>
    <row r="327" spans="1:13" s="1" customFormat="1" ht="15" customHeight="1" x14ac:dyDescent="0.15">
      <c r="A327" s="584" t="s">
        <v>1391</v>
      </c>
      <c r="B327" s="585" t="s">
        <v>580</v>
      </c>
      <c r="C327" s="584" t="s">
        <v>1391</v>
      </c>
      <c r="D327" s="586" t="s">
        <v>1182</v>
      </c>
      <c r="E327" s="587" t="s">
        <v>1392</v>
      </c>
      <c r="F327" s="563" t="s">
        <v>896</v>
      </c>
      <c r="G327" s="631" t="s">
        <v>1055</v>
      </c>
      <c r="H327" s="563" t="s">
        <v>1056</v>
      </c>
      <c r="I327" s="622" t="s">
        <v>1055</v>
      </c>
      <c r="J327" s="576"/>
      <c r="K327" s="582"/>
      <c r="L327" s="632"/>
      <c r="M327" s="575"/>
    </row>
    <row r="328" spans="1:13" s="1" customFormat="1" ht="15" customHeight="1" x14ac:dyDescent="0.15">
      <c r="A328" s="558" t="s">
        <v>346</v>
      </c>
      <c r="B328" s="559" t="s">
        <v>446</v>
      </c>
      <c r="C328" s="558" t="s">
        <v>346</v>
      </c>
      <c r="D328" s="565" t="s">
        <v>12</v>
      </c>
      <c r="E328" s="566" t="s">
        <v>673</v>
      </c>
      <c r="F328" s="539" t="s">
        <v>346</v>
      </c>
      <c r="G328" s="540" t="s">
        <v>347</v>
      </c>
      <c r="H328" s="547" t="s">
        <v>1057</v>
      </c>
      <c r="I328" s="549" t="s">
        <v>1058</v>
      </c>
      <c r="J328" s="547" t="s">
        <v>1059</v>
      </c>
      <c r="K328" s="549" t="s">
        <v>816</v>
      </c>
      <c r="L328" s="633" t="s">
        <v>449</v>
      </c>
      <c r="M328" s="538" t="s">
        <v>348</v>
      </c>
    </row>
    <row r="329" spans="1:13" s="1" customFormat="1" ht="15" customHeight="1" x14ac:dyDescent="0.15">
      <c r="A329" s="556" t="s">
        <v>346</v>
      </c>
      <c r="B329" s="574" t="s">
        <v>447</v>
      </c>
      <c r="C329" s="556" t="s">
        <v>346</v>
      </c>
      <c r="D329" s="570" t="s">
        <v>8</v>
      </c>
      <c r="E329" s="575" t="s">
        <v>674</v>
      </c>
      <c r="F329" s="576"/>
      <c r="G329" s="577"/>
      <c r="H329" s="547"/>
      <c r="I329" s="549"/>
      <c r="J329" s="547"/>
      <c r="K329" s="549"/>
      <c r="L329" s="550"/>
      <c r="M329" s="546"/>
    </row>
    <row r="330" spans="1:13" s="1" customFormat="1" ht="15" customHeight="1" x14ac:dyDescent="0.15">
      <c r="A330" s="558" t="s">
        <v>349</v>
      </c>
      <c r="B330" s="559" t="s">
        <v>446</v>
      </c>
      <c r="C330" s="558" t="s">
        <v>349</v>
      </c>
      <c r="D330" s="565" t="s">
        <v>12</v>
      </c>
      <c r="E330" s="566" t="s">
        <v>675</v>
      </c>
      <c r="F330" s="547" t="s">
        <v>349</v>
      </c>
      <c r="G330" s="548" t="s">
        <v>350</v>
      </c>
      <c r="H330" s="547"/>
      <c r="I330" s="549"/>
      <c r="J330" s="547"/>
      <c r="K330" s="549"/>
      <c r="L330" s="550"/>
      <c r="M330" s="546"/>
    </row>
    <row r="331" spans="1:13" s="1" customFormat="1" ht="15" customHeight="1" x14ac:dyDescent="0.15">
      <c r="A331" s="556" t="s">
        <v>349</v>
      </c>
      <c r="B331" s="574" t="s">
        <v>447</v>
      </c>
      <c r="C331" s="556" t="s">
        <v>349</v>
      </c>
      <c r="D331" s="570" t="s">
        <v>8</v>
      </c>
      <c r="E331" s="575" t="s">
        <v>676</v>
      </c>
      <c r="F331" s="547"/>
      <c r="G331" s="548"/>
      <c r="H331" s="547"/>
      <c r="I331" s="549"/>
      <c r="J331" s="547"/>
      <c r="K331" s="549"/>
      <c r="L331" s="550"/>
      <c r="M331" s="546"/>
    </row>
    <row r="332" spans="1:13" s="1" customFormat="1" ht="15" customHeight="1" x14ac:dyDescent="0.15">
      <c r="A332" s="584" t="s">
        <v>351</v>
      </c>
      <c r="B332" s="585" t="s">
        <v>446</v>
      </c>
      <c r="C332" s="584" t="s">
        <v>351</v>
      </c>
      <c r="D332" s="586" t="s">
        <v>12</v>
      </c>
      <c r="E332" s="587" t="s">
        <v>352</v>
      </c>
      <c r="F332" s="563" t="s">
        <v>351</v>
      </c>
      <c r="G332" s="564" t="s">
        <v>352</v>
      </c>
      <c r="H332" s="563" t="s">
        <v>1060</v>
      </c>
      <c r="I332" s="594" t="s">
        <v>352</v>
      </c>
      <c r="J332" s="547"/>
      <c r="K332" s="549"/>
      <c r="L332" s="550"/>
      <c r="M332" s="546"/>
    </row>
    <row r="333" spans="1:13" s="1" customFormat="1" ht="15" customHeight="1" x14ac:dyDescent="0.15">
      <c r="A333" s="558" t="s">
        <v>353</v>
      </c>
      <c r="B333" s="559" t="s">
        <v>446</v>
      </c>
      <c r="C333" s="558" t="s">
        <v>353</v>
      </c>
      <c r="D333" s="565" t="s">
        <v>12</v>
      </c>
      <c r="E333" s="566" t="s">
        <v>354</v>
      </c>
      <c r="F333" s="547" t="s">
        <v>353</v>
      </c>
      <c r="G333" s="548" t="s">
        <v>355</v>
      </c>
      <c r="H333" s="539" t="s">
        <v>1061</v>
      </c>
      <c r="I333" s="541" t="s">
        <v>355</v>
      </c>
      <c r="J333" s="547"/>
      <c r="K333" s="549"/>
      <c r="L333" s="550"/>
      <c r="M333" s="546"/>
    </row>
    <row r="334" spans="1:13" s="1" customFormat="1" ht="15" customHeight="1" x14ac:dyDescent="0.15">
      <c r="A334" s="567" t="s">
        <v>353</v>
      </c>
      <c r="B334" s="568" t="s">
        <v>447</v>
      </c>
      <c r="C334" s="567" t="s">
        <v>353</v>
      </c>
      <c r="D334" s="572" t="s">
        <v>8</v>
      </c>
      <c r="E334" s="573" t="s">
        <v>356</v>
      </c>
      <c r="F334" s="547"/>
      <c r="G334" s="548"/>
      <c r="H334" s="547"/>
      <c r="I334" s="549"/>
      <c r="J334" s="547"/>
      <c r="K334" s="549"/>
      <c r="L334" s="550"/>
      <c r="M334" s="546"/>
    </row>
    <row r="335" spans="1:13" s="1" customFormat="1" ht="15" customHeight="1" x14ac:dyDescent="0.15">
      <c r="A335" s="556" t="s">
        <v>353</v>
      </c>
      <c r="B335" s="574" t="s">
        <v>448</v>
      </c>
      <c r="C335" s="556" t="s">
        <v>353</v>
      </c>
      <c r="D335" s="570" t="s">
        <v>30</v>
      </c>
      <c r="E335" s="575" t="s">
        <v>357</v>
      </c>
      <c r="F335" s="547"/>
      <c r="G335" s="548"/>
      <c r="H335" s="576"/>
      <c r="I335" s="582"/>
      <c r="J335" s="547"/>
      <c r="K335" s="549"/>
      <c r="L335" s="550"/>
      <c r="M335" s="546"/>
    </row>
    <row r="336" spans="1:13" s="1" customFormat="1" ht="15" customHeight="1" x14ac:dyDescent="0.15">
      <c r="A336" s="558" t="s">
        <v>1393</v>
      </c>
      <c r="B336" s="559" t="s">
        <v>446</v>
      </c>
      <c r="C336" s="558" t="s">
        <v>1393</v>
      </c>
      <c r="D336" s="565" t="s">
        <v>12</v>
      </c>
      <c r="E336" s="566" t="s">
        <v>1394</v>
      </c>
      <c r="F336" s="539" t="s">
        <v>677</v>
      </c>
      <c r="G336" s="540" t="s">
        <v>358</v>
      </c>
      <c r="H336" s="547" t="s">
        <v>1062</v>
      </c>
      <c r="I336" s="549" t="s">
        <v>358</v>
      </c>
      <c r="J336" s="547"/>
      <c r="K336" s="549"/>
      <c r="L336" s="550"/>
      <c r="M336" s="546"/>
    </row>
    <row r="337" spans="1:13" s="1" customFormat="1" ht="15" customHeight="1" x14ac:dyDescent="0.15">
      <c r="A337" s="567" t="s">
        <v>677</v>
      </c>
      <c r="B337" s="568" t="s">
        <v>447</v>
      </c>
      <c r="C337" s="567" t="s">
        <v>677</v>
      </c>
      <c r="D337" s="572" t="s">
        <v>8</v>
      </c>
      <c r="E337" s="573" t="s">
        <v>359</v>
      </c>
      <c r="F337" s="547"/>
      <c r="G337" s="548"/>
      <c r="H337" s="547"/>
      <c r="I337" s="549"/>
      <c r="J337" s="547"/>
      <c r="K337" s="549"/>
      <c r="L337" s="550"/>
      <c r="M337" s="546"/>
    </row>
    <row r="338" spans="1:13" s="1" customFormat="1" ht="15" customHeight="1" x14ac:dyDescent="0.15">
      <c r="A338" s="567" t="s">
        <v>677</v>
      </c>
      <c r="B338" s="568" t="s">
        <v>448</v>
      </c>
      <c r="C338" s="567" t="s">
        <v>677</v>
      </c>
      <c r="D338" s="572" t="s">
        <v>30</v>
      </c>
      <c r="E338" s="573" t="s">
        <v>360</v>
      </c>
      <c r="F338" s="547"/>
      <c r="G338" s="548"/>
      <c r="H338" s="547"/>
      <c r="I338" s="549"/>
      <c r="J338" s="547"/>
      <c r="K338" s="549"/>
      <c r="L338" s="550"/>
      <c r="M338" s="546"/>
    </row>
    <row r="339" spans="1:13" s="1" customFormat="1" ht="15" customHeight="1" x14ac:dyDescent="0.15">
      <c r="A339" s="556" t="s">
        <v>677</v>
      </c>
      <c r="B339" s="574" t="s">
        <v>452</v>
      </c>
      <c r="C339" s="556" t="s">
        <v>677</v>
      </c>
      <c r="D339" s="570" t="s">
        <v>34</v>
      </c>
      <c r="E339" s="546" t="s">
        <v>358</v>
      </c>
      <c r="F339" s="547"/>
      <c r="G339" s="548"/>
      <c r="H339" s="547"/>
      <c r="I339" s="549"/>
      <c r="J339" s="547"/>
      <c r="K339" s="549"/>
      <c r="L339" s="550"/>
      <c r="M339" s="546"/>
    </row>
    <row r="340" spans="1:13" s="1" customFormat="1" ht="15" customHeight="1" x14ac:dyDescent="0.15">
      <c r="A340" s="535"/>
      <c r="B340" s="536"/>
      <c r="C340" s="535" t="s">
        <v>1395</v>
      </c>
      <c r="D340" s="537" t="s">
        <v>5</v>
      </c>
      <c r="E340" s="538" t="s">
        <v>1396</v>
      </c>
      <c r="F340" s="539" t="s">
        <v>897</v>
      </c>
      <c r="G340" s="540" t="s">
        <v>1397</v>
      </c>
      <c r="H340" s="539" t="s">
        <v>1063</v>
      </c>
      <c r="I340" s="540" t="s">
        <v>1397</v>
      </c>
      <c r="J340" s="539" t="s">
        <v>1064</v>
      </c>
      <c r="K340" s="541" t="s">
        <v>1398</v>
      </c>
      <c r="L340" s="634" t="s">
        <v>664</v>
      </c>
      <c r="M340" s="635" t="s">
        <v>678</v>
      </c>
    </row>
    <row r="341" spans="1:13" s="1" customFormat="1" ht="15" customHeight="1" x14ac:dyDescent="0.15">
      <c r="A341" s="543" t="s">
        <v>1395</v>
      </c>
      <c r="B341" s="544" t="s">
        <v>446</v>
      </c>
      <c r="C341" s="543"/>
      <c r="D341" s="545"/>
      <c r="E341" s="546" t="s">
        <v>1399</v>
      </c>
      <c r="F341" s="547"/>
      <c r="G341" s="548"/>
      <c r="H341" s="547"/>
      <c r="I341" s="549"/>
      <c r="J341" s="547"/>
      <c r="K341" s="549"/>
      <c r="L341" s="636"/>
      <c r="M341" s="546"/>
    </row>
    <row r="342" spans="1:13" s="1" customFormat="1" ht="15" customHeight="1" x14ac:dyDescent="0.15">
      <c r="A342" s="543" t="s">
        <v>1395</v>
      </c>
      <c r="B342" s="544" t="s">
        <v>447</v>
      </c>
      <c r="C342" s="543"/>
      <c r="D342" s="545"/>
      <c r="E342" s="546" t="s">
        <v>1400</v>
      </c>
      <c r="F342" s="547"/>
      <c r="G342" s="548"/>
      <c r="H342" s="547"/>
      <c r="I342" s="549"/>
      <c r="J342" s="547"/>
      <c r="K342" s="549"/>
      <c r="L342" s="636"/>
      <c r="M342" s="546"/>
    </row>
    <row r="343" spans="1:13" s="1" customFormat="1" ht="15" customHeight="1" x14ac:dyDescent="0.15">
      <c r="A343" s="556" t="s">
        <v>897</v>
      </c>
      <c r="B343" s="574" t="s">
        <v>448</v>
      </c>
      <c r="C343" s="556"/>
      <c r="D343" s="570"/>
      <c r="E343" s="575" t="s">
        <v>1401</v>
      </c>
      <c r="F343" s="576"/>
      <c r="G343" s="577"/>
      <c r="H343" s="576"/>
      <c r="I343" s="582"/>
      <c r="J343" s="547"/>
      <c r="K343" s="549"/>
      <c r="L343" s="636"/>
      <c r="M343" s="546"/>
    </row>
    <row r="344" spans="1:13" s="1" customFormat="1" ht="15" customHeight="1" x14ac:dyDescent="0.15">
      <c r="A344" s="584" t="s">
        <v>1402</v>
      </c>
      <c r="B344" s="585" t="s">
        <v>446</v>
      </c>
      <c r="C344" s="584" t="s">
        <v>1402</v>
      </c>
      <c r="D344" s="586" t="s">
        <v>12</v>
      </c>
      <c r="E344" s="587" t="s">
        <v>362</v>
      </c>
      <c r="F344" s="563" t="s">
        <v>898</v>
      </c>
      <c r="G344" s="564" t="s">
        <v>362</v>
      </c>
      <c r="H344" s="547" t="s">
        <v>1065</v>
      </c>
      <c r="I344" s="549" t="s">
        <v>363</v>
      </c>
      <c r="J344" s="547"/>
      <c r="K344" s="549"/>
      <c r="L344" s="636"/>
      <c r="M344" s="546"/>
    </row>
    <row r="345" spans="1:13" s="1" customFormat="1" ht="15" customHeight="1" x14ac:dyDescent="0.15">
      <c r="A345" s="535" t="s">
        <v>1403</v>
      </c>
      <c r="B345" s="536" t="s">
        <v>446</v>
      </c>
      <c r="C345" s="535" t="s">
        <v>1403</v>
      </c>
      <c r="D345" s="537" t="s">
        <v>12</v>
      </c>
      <c r="E345" s="538" t="s">
        <v>364</v>
      </c>
      <c r="F345" s="563" t="s">
        <v>899</v>
      </c>
      <c r="G345" s="564" t="s">
        <v>364</v>
      </c>
      <c r="H345" s="547"/>
      <c r="I345" s="549"/>
      <c r="J345" s="576"/>
      <c r="K345" s="582"/>
      <c r="L345" s="637"/>
      <c r="M345" s="546"/>
    </row>
    <row r="346" spans="1:13" s="1" customFormat="1" ht="15" customHeight="1" x14ac:dyDescent="0.15">
      <c r="A346" s="558" t="s">
        <v>1404</v>
      </c>
      <c r="B346" s="559" t="s">
        <v>446</v>
      </c>
      <c r="C346" s="558" t="s">
        <v>1404</v>
      </c>
      <c r="D346" s="565" t="s">
        <v>12</v>
      </c>
      <c r="E346" s="566" t="s">
        <v>365</v>
      </c>
      <c r="F346" s="547" t="s">
        <v>900</v>
      </c>
      <c r="G346" s="548" t="s">
        <v>366</v>
      </c>
      <c r="H346" s="539" t="s">
        <v>1066</v>
      </c>
      <c r="I346" s="541" t="s">
        <v>366</v>
      </c>
      <c r="J346" s="539" t="s">
        <v>1067</v>
      </c>
      <c r="K346" s="541" t="s">
        <v>366</v>
      </c>
      <c r="L346" s="637"/>
      <c r="M346" s="546"/>
    </row>
    <row r="347" spans="1:13" s="1" customFormat="1" ht="15" customHeight="1" x14ac:dyDescent="0.15">
      <c r="A347" s="567" t="s">
        <v>1404</v>
      </c>
      <c r="B347" s="568" t="s">
        <v>447</v>
      </c>
      <c r="C347" s="567" t="s">
        <v>1404</v>
      </c>
      <c r="D347" s="572" t="s">
        <v>8</v>
      </c>
      <c r="E347" s="573" t="s">
        <v>367</v>
      </c>
      <c r="F347" s="547"/>
      <c r="G347" s="548"/>
      <c r="H347" s="547"/>
      <c r="I347" s="549"/>
      <c r="J347" s="547"/>
      <c r="K347" s="549"/>
      <c r="L347" s="637"/>
      <c r="M347" s="546"/>
    </row>
    <row r="348" spans="1:13" s="1" customFormat="1" ht="15" customHeight="1" x14ac:dyDescent="0.15">
      <c r="A348" s="556" t="s">
        <v>1404</v>
      </c>
      <c r="B348" s="574" t="s">
        <v>448</v>
      </c>
      <c r="C348" s="556" t="s">
        <v>1404</v>
      </c>
      <c r="D348" s="570" t="s">
        <v>30</v>
      </c>
      <c r="E348" s="573" t="s">
        <v>1405</v>
      </c>
      <c r="F348" s="547"/>
      <c r="G348" s="548"/>
      <c r="H348" s="576"/>
      <c r="I348" s="582"/>
      <c r="J348" s="576"/>
      <c r="K348" s="582"/>
      <c r="L348" s="637"/>
      <c r="M348" s="546"/>
    </row>
    <row r="349" spans="1:13" s="1" customFormat="1" ht="15" customHeight="1" x14ac:dyDescent="0.15">
      <c r="A349" s="558" t="s">
        <v>1406</v>
      </c>
      <c r="B349" s="559" t="s">
        <v>446</v>
      </c>
      <c r="C349" s="558" t="s">
        <v>1406</v>
      </c>
      <c r="D349" s="565" t="s">
        <v>12</v>
      </c>
      <c r="E349" s="566" t="s">
        <v>679</v>
      </c>
      <c r="F349" s="539" t="s">
        <v>901</v>
      </c>
      <c r="G349" s="540" t="s">
        <v>368</v>
      </c>
      <c r="H349" s="547" t="s">
        <v>1068</v>
      </c>
      <c r="I349" s="549" t="s">
        <v>368</v>
      </c>
      <c r="J349" s="539" t="s">
        <v>1069</v>
      </c>
      <c r="K349" s="541" t="s">
        <v>368</v>
      </c>
      <c r="L349" s="634" t="s">
        <v>821</v>
      </c>
      <c r="M349" s="538" t="s">
        <v>822</v>
      </c>
    </row>
    <row r="350" spans="1:13" s="1" customFormat="1" ht="15" customHeight="1" x14ac:dyDescent="0.15">
      <c r="A350" s="556" t="s">
        <v>1406</v>
      </c>
      <c r="B350" s="574" t="s">
        <v>447</v>
      </c>
      <c r="C350" s="556" t="s">
        <v>1406</v>
      </c>
      <c r="D350" s="570" t="s">
        <v>8</v>
      </c>
      <c r="E350" s="575" t="s">
        <v>368</v>
      </c>
      <c r="F350" s="576"/>
      <c r="G350" s="577"/>
      <c r="H350" s="547"/>
      <c r="I350" s="549"/>
      <c r="J350" s="576"/>
      <c r="K350" s="582"/>
      <c r="L350" s="638"/>
      <c r="M350" s="546"/>
    </row>
    <row r="351" spans="1:13" s="1" customFormat="1" ht="15" customHeight="1" x14ac:dyDescent="0.15">
      <c r="A351" s="556" t="s">
        <v>361</v>
      </c>
      <c r="B351" s="574" t="s">
        <v>446</v>
      </c>
      <c r="C351" s="556" t="s">
        <v>361</v>
      </c>
      <c r="D351" s="570" t="s">
        <v>12</v>
      </c>
      <c r="E351" s="575" t="s">
        <v>370</v>
      </c>
      <c r="F351" s="547" t="s">
        <v>361</v>
      </c>
      <c r="G351" s="548" t="s">
        <v>370</v>
      </c>
      <c r="H351" s="539" t="s">
        <v>1070</v>
      </c>
      <c r="I351" s="541" t="s">
        <v>459</v>
      </c>
      <c r="J351" s="539" t="s">
        <v>1071</v>
      </c>
      <c r="K351" s="541" t="s">
        <v>459</v>
      </c>
      <c r="L351" s="634" t="s">
        <v>665</v>
      </c>
      <c r="M351" s="538" t="s">
        <v>371</v>
      </c>
    </row>
    <row r="352" spans="1:13" s="1" customFormat="1" ht="15" customHeight="1" x14ac:dyDescent="0.15">
      <c r="A352" s="584" t="s">
        <v>680</v>
      </c>
      <c r="B352" s="585" t="s">
        <v>446</v>
      </c>
      <c r="C352" s="584" t="s">
        <v>680</v>
      </c>
      <c r="D352" s="586" t="s">
        <v>12</v>
      </c>
      <c r="E352" s="587" t="s">
        <v>373</v>
      </c>
      <c r="F352" s="563" t="s">
        <v>680</v>
      </c>
      <c r="G352" s="564" t="s">
        <v>373</v>
      </c>
      <c r="H352" s="576"/>
      <c r="I352" s="582"/>
      <c r="J352" s="576"/>
      <c r="K352" s="582"/>
      <c r="L352" s="639"/>
      <c r="M352" s="575"/>
    </row>
    <row r="353" spans="1:13" s="1" customFormat="1" ht="15" customHeight="1" x14ac:dyDescent="0.15">
      <c r="A353" s="535" t="s">
        <v>1407</v>
      </c>
      <c r="B353" s="536" t="s">
        <v>446</v>
      </c>
      <c r="C353" s="535"/>
      <c r="D353" s="537"/>
      <c r="E353" s="538" t="s">
        <v>374</v>
      </c>
      <c r="F353" s="539" t="s">
        <v>902</v>
      </c>
      <c r="G353" s="540" t="s">
        <v>374</v>
      </c>
      <c r="H353" s="539" t="s">
        <v>1072</v>
      </c>
      <c r="I353" s="541" t="s">
        <v>460</v>
      </c>
      <c r="J353" s="539" t="s">
        <v>1073</v>
      </c>
      <c r="K353" s="541" t="s">
        <v>460</v>
      </c>
      <c r="L353" s="633" t="s">
        <v>681</v>
      </c>
      <c r="M353" s="538" t="s">
        <v>375</v>
      </c>
    </row>
    <row r="354" spans="1:13" s="1" customFormat="1" ht="15" customHeight="1" x14ac:dyDescent="0.15">
      <c r="A354" s="543"/>
      <c r="B354" s="544"/>
      <c r="C354" s="543" t="s">
        <v>1407</v>
      </c>
      <c r="D354" s="545" t="s">
        <v>12</v>
      </c>
      <c r="E354" s="546" t="s">
        <v>1408</v>
      </c>
      <c r="F354" s="547"/>
      <c r="G354" s="548"/>
      <c r="H354" s="547"/>
      <c r="I354" s="549"/>
      <c r="J354" s="547"/>
      <c r="K354" s="549"/>
      <c r="L354" s="637"/>
      <c r="M354" s="546"/>
    </row>
    <row r="355" spans="1:13" s="1" customFormat="1" ht="15" customHeight="1" x14ac:dyDescent="0.15">
      <c r="A355" s="543"/>
      <c r="B355" s="544"/>
      <c r="C355" s="543" t="s">
        <v>1407</v>
      </c>
      <c r="D355" s="545" t="s">
        <v>7</v>
      </c>
      <c r="E355" s="546" t="s">
        <v>1409</v>
      </c>
      <c r="F355" s="547"/>
      <c r="G355" s="548"/>
      <c r="H355" s="547"/>
      <c r="I355" s="549"/>
      <c r="J355" s="547"/>
      <c r="K355" s="549"/>
      <c r="L355" s="637"/>
      <c r="M355" s="546"/>
    </row>
    <row r="356" spans="1:13" s="1" customFormat="1" ht="15" customHeight="1" x14ac:dyDescent="0.15">
      <c r="A356" s="543"/>
      <c r="B356" s="544"/>
      <c r="C356" s="543" t="s">
        <v>1407</v>
      </c>
      <c r="D356" s="545" t="s">
        <v>66</v>
      </c>
      <c r="E356" s="546" t="s">
        <v>682</v>
      </c>
      <c r="F356" s="547"/>
      <c r="G356" s="548"/>
      <c r="H356" s="547"/>
      <c r="I356" s="549"/>
      <c r="J356" s="547"/>
      <c r="K356" s="549"/>
      <c r="L356" s="637"/>
      <c r="M356" s="546"/>
    </row>
    <row r="357" spans="1:13" s="1" customFormat="1" ht="15" customHeight="1" x14ac:dyDescent="0.15">
      <c r="A357" s="556"/>
      <c r="B357" s="574"/>
      <c r="C357" s="556" t="s">
        <v>1407</v>
      </c>
      <c r="D357" s="570" t="s">
        <v>67</v>
      </c>
      <c r="E357" s="575" t="s">
        <v>683</v>
      </c>
      <c r="F357" s="576"/>
      <c r="G357" s="577"/>
      <c r="H357" s="547"/>
      <c r="I357" s="549"/>
      <c r="J357" s="547"/>
      <c r="K357" s="549"/>
      <c r="L357" s="637"/>
      <c r="M357" s="546"/>
    </row>
    <row r="358" spans="1:13" s="1" customFormat="1" ht="15" customHeight="1" x14ac:dyDescent="0.15">
      <c r="A358" s="558" t="s">
        <v>1410</v>
      </c>
      <c r="B358" s="559" t="s">
        <v>446</v>
      </c>
      <c r="C358" s="558" t="s">
        <v>1410</v>
      </c>
      <c r="D358" s="565" t="s">
        <v>12</v>
      </c>
      <c r="E358" s="566" t="s">
        <v>376</v>
      </c>
      <c r="F358" s="539" t="s">
        <v>903</v>
      </c>
      <c r="G358" s="540" t="s">
        <v>377</v>
      </c>
      <c r="H358" s="547"/>
      <c r="I358" s="549"/>
      <c r="J358" s="547"/>
      <c r="K358" s="549"/>
      <c r="L358" s="638"/>
      <c r="M358" s="546"/>
    </row>
    <row r="359" spans="1:13" s="1" customFormat="1" ht="15" customHeight="1" x14ac:dyDescent="0.15">
      <c r="A359" s="556" t="s">
        <v>1410</v>
      </c>
      <c r="B359" s="574" t="s">
        <v>447</v>
      </c>
      <c r="C359" s="556" t="s">
        <v>1410</v>
      </c>
      <c r="D359" s="570" t="s">
        <v>8</v>
      </c>
      <c r="E359" s="575" t="s">
        <v>378</v>
      </c>
      <c r="F359" s="576"/>
      <c r="G359" s="577"/>
      <c r="H359" s="576"/>
      <c r="I359" s="582"/>
      <c r="J359" s="576"/>
      <c r="K359" s="582"/>
      <c r="L359" s="640"/>
      <c r="M359" s="575"/>
    </row>
    <row r="360" spans="1:13" s="1" customFormat="1" ht="15" customHeight="1" x14ac:dyDescent="0.15">
      <c r="A360" s="558" t="s">
        <v>1411</v>
      </c>
      <c r="B360" s="559" t="s">
        <v>446</v>
      </c>
      <c r="C360" s="558" t="s">
        <v>1411</v>
      </c>
      <c r="D360" s="565" t="s">
        <v>12</v>
      </c>
      <c r="E360" s="573" t="s">
        <v>380</v>
      </c>
      <c r="F360" s="539" t="s">
        <v>904</v>
      </c>
      <c r="G360" s="540" t="s">
        <v>381</v>
      </c>
      <c r="H360" s="547" t="s">
        <v>1074</v>
      </c>
      <c r="I360" s="549" t="s">
        <v>381</v>
      </c>
      <c r="J360" s="539" t="s">
        <v>1075</v>
      </c>
      <c r="K360" s="541" t="s">
        <v>817</v>
      </c>
      <c r="L360" s="634" t="s">
        <v>684</v>
      </c>
      <c r="M360" s="538" t="s">
        <v>382</v>
      </c>
    </row>
    <row r="361" spans="1:13" s="1" customFormat="1" ht="15" customHeight="1" x14ac:dyDescent="0.15">
      <c r="A361" s="543" t="s">
        <v>1411</v>
      </c>
      <c r="B361" s="544" t="s">
        <v>447</v>
      </c>
      <c r="C361" s="543" t="s">
        <v>1411</v>
      </c>
      <c r="D361" s="545" t="s">
        <v>8</v>
      </c>
      <c r="E361" s="561" t="s">
        <v>383</v>
      </c>
      <c r="F361" s="547"/>
      <c r="G361" s="548"/>
      <c r="H361" s="547"/>
      <c r="I361" s="549"/>
      <c r="J361" s="547"/>
      <c r="K361" s="549"/>
      <c r="L361" s="638"/>
      <c r="M361" s="546"/>
    </row>
    <row r="362" spans="1:13" s="1" customFormat="1" ht="15" customHeight="1" x14ac:dyDescent="0.15">
      <c r="A362" s="584" t="s">
        <v>685</v>
      </c>
      <c r="B362" s="585" t="s">
        <v>446</v>
      </c>
      <c r="C362" s="584" t="s">
        <v>685</v>
      </c>
      <c r="D362" s="586" t="s">
        <v>12</v>
      </c>
      <c r="E362" s="587" t="s">
        <v>1412</v>
      </c>
      <c r="F362" s="641" t="s">
        <v>685</v>
      </c>
      <c r="G362" s="564" t="s">
        <v>1412</v>
      </c>
      <c r="H362" s="563" t="s">
        <v>1076</v>
      </c>
      <c r="I362" s="594" t="s">
        <v>385</v>
      </c>
      <c r="J362" s="547"/>
      <c r="K362" s="549"/>
      <c r="L362" s="638"/>
      <c r="M362" s="546"/>
    </row>
    <row r="363" spans="1:13" s="1" customFormat="1" ht="15" customHeight="1" x14ac:dyDescent="0.15">
      <c r="A363" s="556" t="s">
        <v>686</v>
      </c>
      <c r="B363" s="574" t="s">
        <v>580</v>
      </c>
      <c r="C363" s="556" t="s">
        <v>686</v>
      </c>
      <c r="D363" s="570" t="s">
        <v>1182</v>
      </c>
      <c r="E363" s="575" t="s">
        <v>1413</v>
      </c>
      <c r="F363" s="642" t="s">
        <v>686</v>
      </c>
      <c r="G363" s="577" t="s">
        <v>1413</v>
      </c>
      <c r="H363" s="563" t="s">
        <v>1077</v>
      </c>
      <c r="I363" s="594" t="s">
        <v>1078</v>
      </c>
      <c r="J363" s="576"/>
      <c r="K363" s="582"/>
      <c r="L363" s="643"/>
      <c r="M363" s="575"/>
    </row>
    <row r="364" spans="1:13" s="1" customFormat="1" ht="15" customHeight="1" x14ac:dyDescent="0.15">
      <c r="A364" s="535" t="s">
        <v>1414</v>
      </c>
      <c r="B364" s="536" t="s">
        <v>446</v>
      </c>
      <c r="C364" s="535" t="s">
        <v>1414</v>
      </c>
      <c r="D364" s="537" t="s">
        <v>1182</v>
      </c>
      <c r="E364" s="587" t="s">
        <v>386</v>
      </c>
      <c r="F364" s="547" t="s">
        <v>905</v>
      </c>
      <c r="G364" s="548" t="s">
        <v>386</v>
      </c>
      <c r="H364" s="547" t="s">
        <v>1079</v>
      </c>
      <c r="I364" s="549" t="s">
        <v>387</v>
      </c>
      <c r="J364" s="539" t="s">
        <v>1080</v>
      </c>
      <c r="K364" s="541" t="s">
        <v>818</v>
      </c>
      <c r="L364" s="633" t="s">
        <v>666</v>
      </c>
      <c r="M364" s="538" t="s">
        <v>687</v>
      </c>
    </row>
    <row r="365" spans="1:13" s="1" customFormat="1" ht="15" customHeight="1" x14ac:dyDescent="0.15">
      <c r="A365" s="584" t="s">
        <v>1415</v>
      </c>
      <c r="B365" s="585" t="s">
        <v>446</v>
      </c>
      <c r="C365" s="584" t="s">
        <v>1415</v>
      </c>
      <c r="D365" s="586" t="s">
        <v>12</v>
      </c>
      <c r="E365" s="587" t="s">
        <v>388</v>
      </c>
      <c r="F365" s="563" t="s">
        <v>906</v>
      </c>
      <c r="G365" s="564" t="s">
        <v>388</v>
      </c>
      <c r="H365" s="547"/>
      <c r="I365" s="549"/>
      <c r="J365" s="547"/>
      <c r="K365" s="549"/>
      <c r="L365" s="644"/>
      <c r="M365" s="546"/>
    </row>
    <row r="366" spans="1:13" s="1" customFormat="1" ht="15" customHeight="1" x14ac:dyDescent="0.15">
      <c r="A366" s="558" t="s">
        <v>1416</v>
      </c>
      <c r="B366" s="559" t="s">
        <v>446</v>
      </c>
      <c r="C366" s="558" t="s">
        <v>1416</v>
      </c>
      <c r="D366" s="565" t="s">
        <v>12</v>
      </c>
      <c r="E366" s="566" t="s">
        <v>389</v>
      </c>
      <c r="F366" s="547" t="s">
        <v>907</v>
      </c>
      <c r="G366" s="548" t="s">
        <v>390</v>
      </c>
      <c r="H366" s="539" t="s">
        <v>1081</v>
      </c>
      <c r="I366" s="763" t="s">
        <v>1082</v>
      </c>
      <c r="J366" s="547"/>
      <c r="K366" s="549"/>
      <c r="L366" s="644"/>
      <c r="M366" s="546"/>
    </row>
    <row r="367" spans="1:13" s="1" customFormat="1" ht="15" customHeight="1" x14ac:dyDescent="0.15">
      <c r="A367" s="556" t="s">
        <v>1416</v>
      </c>
      <c r="B367" s="574" t="s">
        <v>447</v>
      </c>
      <c r="C367" s="556" t="s">
        <v>1416</v>
      </c>
      <c r="D367" s="570" t="s">
        <v>8</v>
      </c>
      <c r="E367" s="571" t="s">
        <v>391</v>
      </c>
      <c r="F367" s="547"/>
      <c r="G367" s="548"/>
      <c r="H367" s="547"/>
      <c r="I367" s="764"/>
      <c r="J367" s="547"/>
      <c r="K367" s="549"/>
      <c r="L367" s="644"/>
      <c r="M367" s="546"/>
    </row>
    <row r="368" spans="1:13" s="1" customFormat="1" ht="15" customHeight="1" x14ac:dyDescent="0.15">
      <c r="A368" s="619" t="s">
        <v>1417</v>
      </c>
      <c r="B368" s="620" t="s">
        <v>446</v>
      </c>
      <c r="C368" s="619" t="s">
        <v>1417</v>
      </c>
      <c r="D368" s="621" t="s">
        <v>1182</v>
      </c>
      <c r="E368" s="599" t="s">
        <v>1418</v>
      </c>
      <c r="F368" s="600" t="s">
        <v>908</v>
      </c>
      <c r="G368" s="645" t="s">
        <v>1083</v>
      </c>
      <c r="H368" s="576"/>
      <c r="I368" s="582"/>
      <c r="J368" s="576"/>
      <c r="K368" s="582"/>
      <c r="L368" s="644"/>
      <c r="M368" s="546"/>
    </row>
    <row r="369" spans="1:13" s="1" customFormat="1" ht="15" customHeight="1" x14ac:dyDescent="0.15">
      <c r="A369" s="584" t="s">
        <v>1419</v>
      </c>
      <c r="B369" s="585" t="s">
        <v>1420</v>
      </c>
      <c r="C369" s="584" t="s">
        <v>1419</v>
      </c>
      <c r="D369" s="586" t="s">
        <v>1300</v>
      </c>
      <c r="E369" s="587" t="s">
        <v>1421</v>
      </c>
      <c r="F369" s="563" t="s">
        <v>909</v>
      </c>
      <c r="G369" s="564" t="s">
        <v>1084</v>
      </c>
      <c r="H369" s="539" t="s">
        <v>1085</v>
      </c>
      <c r="I369" s="541" t="s">
        <v>1086</v>
      </c>
      <c r="J369" s="539" t="s">
        <v>1080</v>
      </c>
      <c r="K369" s="541" t="s">
        <v>1422</v>
      </c>
      <c r="L369" s="644"/>
      <c r="M369" s="546"/>
    </row>
    <row r="370" spans="1:13" s="1" customFormat="1" ht="15" customHeight="1" x14ac:dyDescent="0.15">
      <c r="A370" s="584" t="s">
        <v>1423</v>
      </c>
      <c r="B370" s="585" t="s">
        <v>1420</v>
      </c>
      <c r="C370" s="584" t="s">
        <v>1423</v>
      </c>
      <c r="D370" s="586" t="s">
        <v>1300</v>
      </c>
      <c r="E370" s="587" t="s">
        <v>1424</v>
      </c>
      <c r="F370" s="547" t="s">
        <v>910</v>
      </c>
      <c r="G370" s="548" t="s">
        <v>1087</v>
      </c>
      <c r="H370" s="547"/>
      <c r="I370" s="549"/>
      <c r="J370" s="547"/>
      <c r="K370" s="549"/>
      <c r="L370" s="644"/>
      <c r="M370" s="546"/>
    </row>
    <row r="371" spans="1:13" s="1" customFormat="1" ht="15" customHeight="1" x14ac:dyDescent="0.15">
      <c r="A371" s="584" t="s">
        <v>1425</v>
      </c>
      <c r="B371" s="585" t="s">
        <v>446</v>
      </c>
      <c r="C371" s="584" t="s">
        <v>1425</v>
      </c>
      <c r="D371" s="586" t="s">
        <v>12</v>
      </c>
      <c r="E371" s="587" t="s">
        <v>392</v>
      </c>
      <c r="F371" s="563" t="s">
        <v>911</v>
      </c>
      <c r="G371" s="564" t="s">
        <v>392</v>
      </c>
      <c r="H371" s="539" t="s">
        <v>1088</v>
      </c>
      <c r="I371" s="541" t="s">
        <v>393</v>
      </c>
      <c r="J371" s="547"/>
      <c r="K371" s="549"/>
      <c r="L371" s="644"/>
      <c r="M371" s="546"/>
    </row>
    <row r="372" spans="1:13" s="1" customFormat="1" ht="15" customHeight="1" x14ac:dyDescent="0.15">
      <c r="A372" s="535" t="s">
        <v>1426</v>
      </c>
      <c r="B372" s="536" t="s">
        <v>446</v>
      </c>
      <c r="C372" s="535"/>
      <c r="D372" s="537"/>
      <c r="E372" s="538" t="s">
        <v>394</v>
      </c>
      <c r="F372" s="547" t="s">
        <v>912</v>
      </c>
      <c r="G372" s="548" t="s">
        <v>394</v>
      </c>
      <c r="H372" s="547"/>
      <c r="I372" s="549"/>
      <c r="J372" s="547"/>
      <c r="K372" s="549"/>
      <c r="L372" s="644"/>
      <c r="M372" s="546"/>
    </row>
    <row r="373" spans="1:13" s="1" customFormat="1" ht="15" customHeight="1" x14ac:dyDescent="0.15">
      <c r="A373" s="543"/>
      <c r="B373" s="544"/>
      <c r="C373" s="543" t="s">
        <v>1426</v>
      </c>
      <c r="D373" s="545" t="s">
        <v>12</v>
      </c>
      <c r="E373" s="546" t="s">
        <v>395</v>
      </c>
      <c r="F373" s="547"/>
      <c r="G373" s="548"/>
      <c r="H373" s="547"/>
      <c r="I373" s="549"/>
      <c r="J373" s="547"/>
      <c r="K373" s="549"/>
      <c r="L373" s="644"/>
      <c r="M373" s="546"/>
    </row>
    <row r="374" spans="1:13" s="1" customFormat="1" ht="15" customHeight="1" x14ac:dyDescent="0.15">
      <c r="A374" s="556"/>
      <c r="B374" s="574"/>
      <c r="C374" s="556" t="s">
        <v>1426</v>
      </c>
      <c r="D374" s="570" t="s">
        <v>7</v>
      </c>
      <c r="E374" s="575" t="s">
        <v>396</v>
      </c>
      <c r="F374" s="547"/>
      <c r="G374" s="548"/>
      <c r="H374" s="547"/>
      <c r="I374" s="549"/>
      <c r="J374" s="547"/>
      <c r="K374" s="549"/>
      <c r="L374" s="644"/>
      <c r="M374" s="546"/>
    </row>
    <row r="375" spans="1:13" s="1" customFormat="1" ht="15" customHeight="1" x14ac:dyDescent="0.15">
      <c r="A375" s="584" t="s">
        <v>1427</v>
      </c>
      <c r="B375" s="585" t="s">
        <v>446</v>
      </c>
      <c r="C375" s="584" t="s">
        <v>1427</v>
      </c>
      <c r="D375" s="586" t="s">
        <v>12</v>
      </c>
      <c r="E375" s="587" t="s">
        <v>397</v>
      </c>
      <c r="F375" s="563" t="s">
        <v>913</v>
      </c>
      <c r="G375" s="564" t="s">
        <v>397</v>
      </c>
      <c r="H375" s="576"/>
      <c r="I375" s="582"/>
      <c r="J375" s="547"/>
      <c r="K375" s="549"/>
      <c r="L375" s="644"/>
      <c r="M375" s="546"/>
    </row>
    <row r="376" spans="1:13" s="1" customFormat="1" ht="15" customHeight="1" x14ac:dyDescent="0.15">
      <c r="A376" s="535" t="s">
        <v>1428</v>
      </c>
      <c r="B376" s="536" t="s">
        <v>446</v>
      </c>
      <c r="C376" s="535"/>
      <c r="D376" s="537"/>
      <c r="E376" s="538" t="s">
        <v>398</v>
      </c>
      <c r="F376" s="547" t="s">
        <v>688</v>
      </c>
      <c r="G376" s="548" t="s">
        <v>398</v>
      </c>
      <c r="H376" s="547" t="s">
        <v>1089</v>
      </c>
      <c r="I376" s="549" t="s">
        <v>398</v>
      </c>
      <c r="J376" s="547"/>
      <c r="K376" s="549"/>
      <c r="L376" s="644"/>
      <c r="M376" s="546"/>
    </row>
    <row r="377" spans="1:13" s="1" customFormat="1" ht="15" customHeight="1" x14ac:dyDescent="0.15">
      <c r="A377" s="543"/>
      <c r="B377" s="544"/>
      <c r="C377" s="543" t="s">
        <v>1428</v>
      </c>
      <c r="D377" s="545" t="s">
        <v>12</v>
      </c>
      <c r="E377" s="546" t="s">
        <v>399</v>
      </c>
      <c r="F377" s="547"/>
      <c r="G377" s="548"/>
      <c r="H377" s="547"/>
      <c r="I377" s="549"/>
      <c r="J377" s="547"/>
      <c r="K377" s="549"/>
      <c r="L377" s="644"/>
      <c r="M377" s="546"/>
    </row>
    <row r="378" spans="1:13" s="1" customFormat="1" ht="15" customHeight="1" x14ac:dyDescent="0.15">
      <c r="A378" s="543"/>
      <c r="B378" s="544"/>
      <c r="C378" s="543" t="s">
        <v>688</v>
      </c>
      <c r="D378" s="545" t="s">
        <v>7</v>
      </c>
      <c r="E378" s="546" t="s">
        <v>689</v>
      </c>
      <c r="F378" s="547"/>
      <c r="G378" s="548"/>
      <c r="H378" s="547"/>
      <c r="I378" s="549"/>
      <c r="J378" s="547"/>
      <c r="K378" s="549"/>
      <c r="L378" s="644"/>
      <c r="M378" s="546"/>
    </row>
    <row r="379" spans="1:13" s="1" customFormat="1" ht="15" customHeight="1" x14ac:dyDescent="0.15">
      <c r="A379" s="543"/>
      <c r="B379" s="544"/>
      <c r="C379" s="543" t="s">
        <v>688</v>
      </c>
      <c r="D379" s="545" t="s">
        <v>66</v>
      </c>
      <c r="E379" s="546" t="s">
        <v>690</v>
      </c>
      <c r="F379" s="547"/>
      <c r="G379" s="548"/>
      <c r="H379" s="547"/>
      <c r="I379" s="549"/>
      <c r="J379" s="547"/>
      <c r="K379" s="549"/>
      <c r="L379" s="644"/>
      <c r="M379" s="546"/>
    </row>
    <row r="380" spans="1:13" s="1" customFormat="1" ht="15" customHeight="1" x14ac:dyDescent="0.15">
      <c r="A380" s="556"/>
      <c r="B380" s="574"/>
      <c r="C380" s="556" t="s">
        <v>688</v>
      </c>
      <c r="D380" s="570" t="s">
        <v>67</v>
      </c>
      <c r="E380" s="575" t="s">
        <v>400</v>
      </c>
      <c r="F380" s="547"/>
      <c r="G380" s="548"/>
      <c r="H380" s="547"/>
      <c r="I380" s="549"/>
      <c r="J380" s="547"/>
      <c r="K380" s="549"/>
      <c r="L380" s="637"/>
      <c r="M380" s="646"/>
    </row>
    <row r="381" spans="1:13" s="1" customFormat="1" ht="15" customHeight="1" x14ac:dyDescent="0.15">
      <c r="A381" s="584" t="s">
        <v>1429</v>
      </c>
      <c r="B381" s="585" t="s">
        <v>446</v>
      </c>
      <c r="C381" s="584" t="s">
        <v>1429</v>
      </c>
      <c r="D381" s="586" t="s">
        <v>12</v>
      </c>
      <c r="E381" s="587" t="s">
        <v>1430</v>
      </c>
      <c r="F381" s="563" t="s">
        <v>914</v>
      </c>
      <c r="G381" s="564" t="s">
        <v>1090</v>
      </c>
      <c r="H381" s="563" t="s">
        <v>1091</v>
      </c>
      <c r="I381" s="594" t="s">
        <v>1090</v>
      </c>
      <c r="J381" s="547"/>
      <c r="K381" s="549"/>
      <c r="L381" s="637"/>
      <c r="M381" s="646"/>
    </row>
    <row r="382" spans="1:13" s="1" customFormat="1" ht="15" customHeight="1" x14ac:dyDescent="0.15">
      <c r="A382" s="584" t="s">
        <v>1431</v>
      </c>
      <c r="B382" s="585" t="s">
        <v>446</v>
      </c>
      <c r="C382" s="584" t="s">
        <v>1431</v>
      </c>
      <c r="D382" s="586" t="s">
        <v>12</v>
      </c>
      <c r="E382" s="587" t="s">
        <v>401</v>
      </c>
      <c r="F382" s="547" t="s">
        <v>915</v>
      </c>
      <c r="G382" s="548" t="s">
        <v>401</v>
      </c>
      <c r="H382" s="563" t="s">
        <v>1092</v>
      </c>
      <c r="I382" s="594" t="s">
        <v>401</v>
      </c>
      <c r="J382" s="547"/>
      <c r="K382" s="549"/>
      <c r="L382" s="637"/>
      <c r="M382" s="646"/>
    </row>
    <row r="383" spans="1:13" s="1" customFormat="1" ht="15" customHeight="1" x14ac:dyDescent="0.15">
      <c r="A383" s="584" t="s">
        <v>1432</v>
      </c>
      <c r="B383" s="585" t="s">
        <v>446</v>
      </c>
      <c r="C383" s="584" t="s">
        <v>1432</v>
      </c>
      <c r="D383" s="586" t="s">
        <v>12</v>
      </c>
      <c r="E383" s="587" t="s">
        <v>402</v>
      </c>
      <c r="F383" s="563" t="s">
        <v>916</v>
      </c>
      <c r="G383" s="564" t="s">
        <v>402</v>
      </c>
      <c r="H383" s="539" t="s">
        <v>1093</v>
      </c>
      <c r="I383" s="541" t="s">
        <v>1094</v>
      </c>
      <c r="J383" s="547"/>
      <c r="K383" s="549"/>
      <c r="L383" s="637"/>
      <c r="M383" s="646"/>
    </row>
    <row r="384" spans="1:13" s="1" customFormat="1" ht="15" customHeight="1" x14ac:dyDescent="0.15">
      <c r="A384" s="558" t="s">
        <v>691</v>
      </c>
      <c r="B384" s="559" t="s">
        <v>446</v>
      </c>
      <c r="C384" s="558" t="s">
        <v>691</v>
      </c>
      <c r="D384" s="565" t="s">
        <v>12</v>
      </c>
      <c r="E384" s="566" t="s">
        <v>403</v>
      </c>
      <c r="F384" s="547" t="s">
        <v>691</v>
      </c>
      <c r="G384" s="763" t="s">
        <v>1095</v>
      </c>
      <c r="H384" s="547"/>
      <c r="I384" s="549"/>
      <c r="J384" s="547"/>
      <c r="K384" s="549"/>
      <c r="L384" s="637"/>
      <c r="M384" s="646"/>
    </row>
    <row r="385" spans="1:13" s="1" customFormat="1" ht="15" customHeight="1" x14ac:dyDescent="0.15">
      <c r="A385" s="567" t="s">
        <v>691</v>
      </c>
      <c r="B385" s="568" t="s">
        <v>447</v>
      </c>
      <c r="C385" s="567" t="s">
        <v>691</v>
      </c>
      <c r="D385" s="572" t="s">
        <v>8</v>
      </c>
      <c r="E385" s="573" t="s">
        <v>1433</v>
      </c>
      <c r="F385" s="547"/>
      <c r="G385" s="764"/>
      <c r="H385" s="547"/>
      <c r="I385" s="549"/>
      <c r="J385" s="547"/>
      <c r="K385" s="549"/>
      <c r="L385" s="637"/>
      <c r="M385" s="646"/>
    </row>
    <row r="386" spans="1:13" s="1" customFormat="1" ht="15" customHeight="1" x14ac:dyDescent="0.15">
      <c r="A386" s="567" t="s">
        <v>691</v>
      </c>
      <c r="B386" s="568" t="s">
        <v>448</v>
      </c>
      <c r="C386" s="567" t="s">
        <v>691</v>
      </c>
      <c r="D386" s="572" t="s">
        <v>30</v>
      </c>
      <c r="E386" s="573" t="s">
        <v>1434</v>
      </c>
      <c r="F386" s="547"/>
      <c r="G386" s="548"/>
      <c r="H386" s="547"/>
      <c r="I386" s="549"/>
      <c r="J386" s="547"/>
      <c r="K386" s="549"/>
      <c r="L386" s="637"/>
      <c r="M386" s="646"/>
    </row>
    <row r="387" spans="1:13" s="1" customFormat="1" ht="15" customHeight="1" x14ac:dyDescent="0.15">
      <c r="A387" s="567" t="s">
        <v>691</v>
      </c>
      <c r="B387" s="568" t="s">
        <v>449</v>
      </c>
      <c r="C387" s="567" t="s">
        <v>691</v>
      </c>
      <c r="D387" s="572" t="s">
        <v>41</v>
      </c>
      <c r="E387" s="573" t="s">
        <v>1435</v>
      </c>
      <c r="F387" s="547"/>
      <c r="G387" s="548"/>
      <c r="H387" s="547"/>
      <c r="I387" s="549"/>
      <c r="J387" s="547"/>
      <c r="K387" s="549"/>
      <c r="L387" s="637"/>
      <c r="M387" s="646"/>
    </row>
    <row r="388" spans="1:13" s="1" customFormat="1" ht="15" customHeight="1" x14ac:dyDescent="0.15">
      <c r="A388" s="567" t="s">
        <v>691</v>
      </c>
      <c r="B388" s="568" t="s">
        <v>450</v>
      </c>
      <c r="C388" s="567" t="s">
        <v>691</v>
      </c>
      <c r="D388" s="572" t="s">
        <v>43</v>
      </c>
      <c r="E388" s="573" t="s">
        <v>1436</v>
      </c>
      <c r="F388" s="547"/>
      <c r="G388" s="548"/>
      <c r="H388" s="547"/>
      <c r="I388" s="549"/>
      <c r="J388" s="547"/>
      <c r="K388" s="549"/>
      <c r="L388" s="637"/>
      <c r="M388" s="646"/>
    </row>
    <row r="389" spans="1:13" s="1" customFormat="1" ht="15" customHeight="1" x14ac:dyDescent="0.15">
      <c r="A389" s="567" t="s">
        <v>691</v>
      </c>
      <c r="B389" s="568" t="s">
        <v>451</v>
      </c>
      <c r="C389" s="567" t="s">
        <v>691</v>
      </c>
      <c r="D389" s="572" t="s">
        <v>344</v>
      </c>
      <c r="E389" s="573" t="s">
        <v>1437</v>
      </c>
      <c r="F389" s="547"/>
      <c r="G389" s="548"/>
      <c r="H389" s="547"/>
      <c r="I389" s="549"/>
      <c r="J389" s="547"/>
      <c r="K389" s="549"/>
      <c r="L389" s="637"/>
      <c r="M389" s="646"/>
    </row>
    <row r="390" spans="1:13" s="1" customFormat="1" ht="15" customHeight="1" x14ac:dyDescent="0.15">
      <c r="A390" s="567" t="s">
        <v>691</v>
      </c>
      <c r="B390" s="568" t="s">
        <v>780</v>
      </c>
      <c r="C390" s="567" t="s">
        <v>691</v>
      </c>
      <c r="D390" s="572" t="s">
        <v>917</v>
      </c>
      <c r="E390" s="573" t="s">
        <v>1438</v>
      </c>
      <c r="F390" s="547"/>
      <c r="G390" s="548"/>
      <c r="H390" s="547"/>
      <c r="I390" s="549"/>
      <c r="J390" s="547"/>
      <c r="K390" s="549"/>
      <c r="L390" s="637"/>
      <c r="M390" s="646"/>
    </row>
    <row r="391" spans="1:13" s="1" customFormat="1" ht="15" customHeight="1" x14ac:dyDescent="0.15">
      <c r="A391" s="556" t="s">
        <v>1439</v>
      </c>
      <c r="B391" s="574" t="s">
        <v>452</v>
      </c>
      <c r="C391" s="556" t="s">
        <v>1439</v>
      </c>
      <c r="D391" s="570" t="s">
        <v>34</v>
      </c>
      <c r="E391" s="571" t="s">
        <v>1440</v>
      </c>
      <c r="F391" s="547"/>
      <c r="G391" s="548"/>
      <c r="H391" s="547"/>
      <c r="I391" s="549"/>
      <c r="J391" s="547"/>
      <c r="K391" s="549"/>
      <c r="L391" s="637"/>
      <c r="M391" s="646"/>
    </row>
    <row r="392" spans="1:13" s="1" customFormat="1" ht="15" customHeight="1" x14ac:dyDescent="0.15">
      <c r="A392" s="535" t="s">
        <v>1441</v>
      </c>
      <c r="B392" s="536" t="s">
        <v>446</v>
      </c>
      <c r="C392" s="535" t="s">
        <v>1441</v>
      </c>
      <c r="D392" s="537" t="s">
        <v>12</v>
      </c>
      <c r="E392" s="546" t="s">
        <v>1442</v>
      </c>
      <c r="F392" s="563" t="s">
        <v>918</v>
      </c>
      <c r="G392" s="564" t="s">
        <v>1096</v>
      </c>
      <c r="H392" s="563" t="s">
        <v>1097</v>
      </c>
      <c r="I392" s="594" t="s">
        <v>1096</v>
      </c>
      <c r="J392" s="576"/>
      <c r="K392" s="582"/>
      <c r="L392" s="637"/>
      <c r="M392" s="646"/>
    </row>
    <row r="393" spans="1:13" s="1" customFormat="1" ht="15" customHeight="1" x14ac:dyDescent="0.15">
      <c r="A393" s="558" t="s">
        <v>1443</v>
      </c>
      <c r="B393" s="559" t="s">
        <v>580</v>
      </c>
      <c r="C393" s="558" t="s">
        <v>1443</v>
      </c>
      <c r="D393" s="565" t="s">
        <v>1182</v>
      </c>
      <c r="E393" s="566" t="s">
        <v>1444</v>
      </c>
      <c r="F393" s="547" t="s">
        <v>919</v>
      </c>
      <c r="G393" s="548" t="s">
        <v>1445</v>
      </c>
      <c r="H393" s="547" t="s">
        <v>1099</v>
      </c>
      <c r="I393" s="549" t="s">
        <v>1098</v>
      </c>
      <c r="J393" s="547" t="s">
        <v>1100</v>
      </c>
      <c r="K393" s="549" t="s">
        <v>624</v>
      </c>
      <c r="L393" s="647" t="s">
        <v>1446</v>
      </c>
      <c r="M393" s="538" t="s">
        <v>1447</v>
      </c>
    </row>
    <row r="394" spans="1:13" s="1" customFormat="1" ht="15" customHeight="1" x14ac:dyDescent="0.15">
      <c r="A394" s="567" t="s">
        <v>1443</v>
      </c>
      <c r="B394" s="568" t="s">
        <v>447</v>
      </c>
      <c r="C394" s="567" t="s">
        <v>1443</v>
      </c>
      <c r="D394" s="572" t="s">
        <v>8</v>
      </c>
      <c r="E394" s="573" t="s">
        <v>1448</v>
      </c>
      <c r="F394" s="547"/>
      <c r="G394" s="548"/>
      <c r="H394" s="547"/>
      <c r="I394" s="549"/>
      <c r="J394" s="547"/>
      <c r="K394" s="549"/>
      <c r="L394" s="637"/>
      <c r="M394" s="646"/>
    </row>
    <row r="395" spans="1:13" s="1" customFormat="1" ht="15" customHeight="1" x14ac:dyDescent="0.15">
      <c r="A395" s="579" t="s">
        <v>1443</v>
      </c>
      <c r="B395" s="580" t="s">
        <v>663</v>
      </c>
      <c r="C395" s="579" t="s">
        <v>1443</v>
      </c>
      <c r="D395" s="581" t="s">
        <v>1190</v>
      </c>
      <c r="E395" s="571" t="s">
        <v>1449</v>
      </c>
      <c r="F395" s="547"/>
      <c r="G395" s="548"/>
      <c r="H395" s="547"/>
      <c r="I395" s="549"/>
      <c r="J395" s="547"/>
      <c r="K395" s="549"/>
      <c r="L395" s="637"/>
      <c r="M395" s="646"/>
    </row>
    <row r="396" spans="1:13" s="1" customFormat="1" ht="15" customHeight="1" x14ac:dyDescent="0.15">
      <c r="A396" s="558" t="s">
        <v>1450</v>
      </c>
      <c r="B396" s="559" t="s">
        <v>446</v>
      </c>
      <c r="C396" s="558" t="s">
        <v>1450</v>
      </c>
      <c r="D396" s="565" t="s">
        <v>12</v>
      </c>
      <c r="E396" s="566" t="s">
        <v>404</v>
      </c>
      <c r="F396" s="539" t="s">
        <v>920</v>
      </c>
      <c r="G396" s="540" t="s">
        <v>405</v>
      </c>
      <c r="H396" s="539" t="s">
        <v>1101</v>
      </c>
      <c r="I396" s="541" t="s">
        <v>405</v>
      </c>
      <c r="J396" s="547"/>
      <c r="K396" s="549"/>
      <c r="L396" s="637"/>
      <c r="M396" s="646"/>
    </row>
    <row r="397" spans="1:13" s="1" customFormat="1" ht="15" customHeight="1" x14ac:dyDescent="0.15">
      <c r="A397" s="567" t="s">
        <v>1450</v>
      </c>
      <c r="B397" s="568" t="s">
        <v>447</v>
      </c>
      <c r="C397" s="567" t="s">
        <v>1450</v>
      </c>
      <c r="D397" s="572" t="s">
        <v>8</v>
      </c>
      <c r="E397" s="573" t="s">
        <v>406</v>
      </c>
      <c r="F397" s="547"/>
      <c r="G397" s="548"/>
      <c r="H397" s="547"/>
      <c r="I397" s="549"/>
      <c r="J397" s="547"/>
      <c r="K397" s="549"/>
      <c r="L397" s="644"/>
      <c r="M397" s="546"/>
    </row>
    <row r="398" spans="1:13" s="1" customFormat="1" ht="15" customHeight="1" x14ac:dyDescent="0.15">
      <c r="A398" s="556" t="s">
        <v>1450</v>
      </c>
      <c r="B398" s="574" t="s">
        <v>448</v>
      </c>
      <c r="C398" s="556" t="s">
        <v>1450</v>
      </c>
      <c r="D398" s="570" t="s">
        <v>30</v>
      </c>
      <c r="E398" s="571" t="s">
        <v>407</v>
      </c>
      <c r="F398" s="576"/>
      <c r="G398" s="577"/>
      <c r="H398" s="576"/>
      <c r="I398" s="582"/>
      <c r="J398" s="547"/>
      <c r="K398" s="549"/>
      <c r="L398" s="644"/>
      <c r="M398" s="546"/>
    </row>
    <row r="399" spans="1:13" s="1" customFormat="1" ht="15" customHeight="1" x14ac:dyDescent="0.15">
      <c r="A399" s="535" t="s">
        <v>1451</v>
      </c>
      <c r="B399" s="536" t="s">
        <v>580</v>
      </c>
      <c r="C399" s="535"/>
      <c r="D399" s="562"/>
      <c r="E399" s="561" t="s">
        <v>1452</v>
      </c>
      <c r="F399" s="547" t="s">
        <v>921</v>
      </c>
      <c r="G399" s="548" t="s">
        <v>408</v>
      </c>
      <c r="H399" s="547" t="s">
        <v>1102</v>
      </c>
      <c r="I399" s="549" t="s">
        <v>408</v>
      </c>
      <c r="J399" s="547"/>
      <c r="K399" s="549"/>
      <c r="L399" s="644"/>
      <c r="M399" s="546"/>
    </row>
    <row r="400" spans="1:13" s="1" customFormat="1" ht="15" customHeight="1" x14ac:dyDescent="0.15">
      <c r="A400" s="543"/>
      <c r="B400" s="544"/>
      <c r="C400" s="543" t="s">
        <v>1451</v>
      </c>
      <c r="D400" s="589" t="s">
        <v>1182</v>
      </c>
      <c r="E400" s="546" t="s">
        <v>409</v>
      </c>
      <c r="F400" s="547"/>
      <c r="G400" s="548"/>
      <c r="H400" s="547"/>
      <c r="I400" s="549"/>
      <c r="J400" s="547"/>
      <c r="K400" s="549"/>
      <c r="L400" s="644"/>
      <c r="M400" s="546"/>
    </row>
    <row r="401" spans="1:13" s="1" customFormat="1" ht="15" customHeight="1" x14ac:dyDescent="0.15">
      <c r="A401" s="556"/>
      <c r="B401" s="574"/>
      <c r="C401" s="556" t="s">
        <v>1451</v>
      </c>
      <c r="D401" s="557" t="s">
        <v>1206</v>
      </c>
      <c r="E401" s="553" t="s">
        <v>410</v>
      </c>
      <c r="F401" s="547"/>
      <c r="G401" s="548"/>
      <c r="H401" s="547"/>
      <c r="I401" s="549"/>
      <c r="J401" s="547"/>
      <c r="K401" s="549"/>
      <c r="L401" s="644"/>
      <c r="M401" s="546"/>
    </row>
    <row r="402" spans="1:13" s="1" customFormat="1" ht="15" customHeight="1" x14ac:dyDescent="0.15">
      <c r="A402" s="648" t="s">
        <v>1453</v>
      </c>
      <c r="B402" s="649" t="s">
        <v>580</v>
      </c>
      <c r="C402" s="648" t="s">
        <v>1453</v>
      </c>
      <c r="D402" s="650" t="s">
        <v>1182</v>
      </c>
      <c r="E402" s="599" t="s">
        <v>1454</v>
      </c>
      <c r="F402" s="600" t="s">
        <v>922</v>
      </c>
      <c r="G402" s="651" t="s">
        <v>1103</v>
      </c>
      <c r="H402" s="600" t="s">
        <v>1104</v>
      </c>
      <c r="I402" s="651" t="s">
        <v>1103</v>
      </c>
      <c r="J402" s="547"/>
      <c r="K402" s="549"/>
      <c r="L402" s="644"/>
      <c r="M402" s="546"/>
    </row>
    <row r="403" spans="1:13" s="1" customFormat="1" ht="15" customHeight="1" x14ac:dyDescent="0.15">
      <c r="A403" s="558" t="s">
        <v>1455</v>
      </c>
      <c r="B403" s="652" t="s">
        <v>580</v>
      </c>
      <c r="C403" s="558" t="s">
        <v>1455</v>
      </c>
      <c r="D403" s="560" t="s">
        <v>1182</v>
      </c>
      <c r="E403" s="566" t="s">
        <v>1456</v>
      </c>
      <c r="F403" s="547" t="s">
        <v>923</v>
      </c>
      <c r="G403" s="763" t="s">
        <v>1105</v>
      </c>
      <c r="H403" s="547" t="s">
        <v>1106</v>
      </c>
      <c r="I403" s="763" t="s">
        <v>1105</v>
      </c>
      <c r="J403" s="547"/>
      <c r="K403" s="549"/>
      <c r="L403" s="644"/>
      <c r="M403" s="546"/>
    </row>
    <row r="404" spans="1:13" s="1" customFormat="1" ht="15" customHeight="1" x14ac:dyDescent="0.15">
      <c r="A404" s="567" t="s">
        <v>1455</v>
      </c>
      <c r="B404" s="653" t="s">
        <v>1188</v>
      </c>
      <c r="C404" s="567" t="s">
        <v>1455</v>
      </c>
      <c r="D404" s="569" t="s">
        <v>1189</v>
      </c>
      <c r="E404" s="573" t="s">
        <v>1457</v>
      </c>
      <c r="F404" s="547"/>
      <c r="G404" s="764"/>
      <c r="H404" s="547"/>
      <c r="I404" s="764"/>
      <c r="J404" s="547"/>
      <c r="K404" s="549"/>
      <c r="L404" s="644"/>
      <c r="M404" s="546"/>
    </row>
    <row r="405" spans="1:13" s="1" customFormat="1" ht="15" customHeight="1" x14ac:dyDescent="0.15">
      <c r="A405" s="579" t="s">
        <v>1455</v>
      </c>
      <c r="B405" s="654" t="s">
        <v>663</v>
      </c>
      <c r="C405" s="579" t="s">
        <v>1455</v>
      </c>
      <c r="D405" s="625" t="s">
        <v>1190</v>
      </c>
      <c r="E405" s="571" t="s">
        <v>1458</v>
      </c>
      <c r="F405" s="547"/>
      <c r="G405" s="548"/>
      <c r="H405" s="547"/>
      <c r="I405" s="549"/>
      <c r="J405" s="547"/>
      <c r="K405" s="549"/>
      <c r="L405" s="644"/>
      <c r="M405" s="546"/>
    </row>
    <row r="406" spans="1:13" s="1" customFormat="1" ht="15" customHeight="1" x14ac:dyDescent="0.15">
      <c r="A406" s="556" t="s">
        <v>369</v>
      </c>
      <c r="B406" s="574" t="s">
        <v>446</v>
      </c>
      <c r="C406" s="556" t="s">
        <v>369</v>
      </c>
      <c r="D406" s="570" t="s">
        <v>12</v>
      </c>
      <c r="E406" s="575" t="s">
        <v>692</v>
      </c>
      <c r="F406" s="539" t="s">
        <v>369</v>
      </c>
      <c r="G406" s="540" t="s">
        <v>693</v>
      </c>
      <c r="H406" s="539" t="s">
        <v>1107</v>
      </c>
      <c r="I406" s="541" t="s">
        <v>461</v>
      </c>
      <c r="J406" s="539" t="s">
        <v>1108</v>
      </c>
      <c r="K406" s="541" t="s">
        <v>461</v>
      </c>
      <c r="L406" s="539" t="s">
        <v>454</v>
      </c>
      <c r="M406" s="541" t="s">
        <v>411</v>
      </c>
    </row>
    <row r="407" spans="1:13" s="1" customFormat="1" ht="15" customHeight="1" x14ac:dyDescent="0.15">
      <c r="A407" s="584" t="s">
        <v>372</v>
      </c>
      <c r="B407" s="585" t="s">
        <v>446</v>
      </c>
      <c r="C407" s="584" t="s">
        <v>372</v>
      </c>
      <c r="D407" s="586" t="s">
        <v>12</v>
      </c>
      <c r="E407" s="575" t="s">
        <v>694</v>
      </c>
      <c r="F407" s="563" t="s">
        <v>372</v>
      </c>
      <c r="G407" s="564" t="s">
        <v>695</v>
      </c>
      <c r="H407" s="576"/>
      <c r="I407" s="582"/>
      <c r="J407" s="576"/>
      <c r="K407" s="582"/>
      <c r="L407" s="655"/>
      <c r="M407" s="624"/>
    </row>
    <row r="408" spans="1:13" s="1" customFormat="1" ht="15" customHeight="1" x14ac:dyDescent="0.15">
      <c r="A408" s="558" t="s">
        <v>1459</v>
      </c>
      <c r="B408" s="559" t="s">
        <v>446</v>
      </c>
      <c r="C408" s="558" t="s">
        <v>1459</v>
      </c>
      <c r="D408" s="565" t="s">
        <v>12</v>
      </c>
      <c r="E408" s="566" t="s">
        <v>696</v>
      </c>
      <c r="F408" s="539" t="s">
        <v>924</v>
      </c>
      <c r="G408" s="540" t="s">
        <v>412</v>
      </c>
      <c r="H408" s="547" t="s">
        <v>1109</v>
      </c>
      <c r="I408" s="549" t="s">
        <v>413</v>
      </c>
      <c r="J408" s="539" t="s">
        <v>1110</v>
      </c>
      <c r="K408" s="541" t="s">
        <v>1111</v>
      </c>
      <c r="L408" s="634" t="s">
        <v>821</v>
      </c>
      <c r="M408" s="538" t="s">
        <v>1112</v>
      </c>
    </row>
    <row r="409" spans="1:13" s="1" customFormat="1" ht="15" customHeight="1" x14ac:dyDescent="0.15">
      <c r="A409" s="543" t="s">
        <v>1459</v>
      </c>
      <c r="B409" s="544" t="s">
        <v>447</v>
      </c>
      <c r="C409" s="543" t="s">
        <v>1459</v>
      </c>
      <c r="D409" s="545" t="s">
        <v>8</v>
      </c>
      <c r="E409" s="561" t="s">
        <v>697</v>
      </c>
      <c r="F409" s="547"/>
      <c r="G409" s="548"/>
      <c r="H409" s="547"/>
      <c r="I409" s="549"/>
      <c r="J409" s="547"/>
      <c r="K409" s="549"/>
      <c r="L409" s="655"/>
      <c r="M409" s="624"/>
    </row>
    <row r="410" spans="1:13" s="1" customFormat="1" ht="15" customHeight="1" x14ac:dyDescent="0.15">
      <c r="A410" s="567" t="s">
        <v>924</v>
      </c>
      <c r="B410" s="568" t="s">
        <v>663</v>
      </c>
      <c r="C410" s="567" t="s">
        <v>924</v>
      </c>
      <c r="D410" s="572" t="s">
        <v>1190</v>
      </c>
      <c r="E410" s="573" t="s">
        <v>1460</v>
      </c>
      <c r="F410" s="547"/>
      <c r="G410" s="548"/>
      <c r="H410" s="547"/>
      <c r="I410" s="549"/>
      <c r="J410" s="547"/>
      <c r="K410" s="549"/>
      <c r="L410" s="655"/>
      <c r="M410" s="624"/>
    </row>
    <row r="411" spans="1:13" s="1" customFormat="1" ht="15" customHeight="1" x14ac:dyDescent="0.15">
      <c r="A411" s="579" t="s">
        <v>924</v>
      </c>
      <c r="B411" s="580" t="s">
        <v>1191</v>
      </c>
      <c r="C411" s="579" t="s">
        <v>924</v>
      </c>
      <c r="D411" s="581" t="s">
        <v>1192</v>
      </c>
      <c r="E411" s="571" t="s">
        <v>1461</v>
      </c>
      <c r="F411" s="576"/>
      <c r="G411" s="577"/>
      <c r="H411" s="547"/>
      <c r="I411" s="549"/>
      <c r="J411" s="547"/>
      <c r="K411" s="549"/>
      <c r="L411" s="655"/>
      <c r="M411" s="624"/>
    </row>
    <row r="412" spans="1:13" s="1" customFormat="1" ht="15" customHeight="1" x14ac:dyDescent="0.15">
      <c r="A412" s="558" t="s">
        <v>698</v>
      </c>
      <c r="B412" s="559" t="s">
        <v>446</v>
      </c>
      <c r="C412" s="558" t="s">
        <v>698</v>
      </c>
      <c r="D412" s="565" t="s">
        <v>12</v>
      </c>
      <c r="E412" s="566" t="s">
        <v>699</v>
      </c>
      <c r="F412" s="539" t="s">
        <v>698</v>
      </c>
      <c r="G412" s="540" t="s">
        <v>1113</v>
      </c>
      <c r="H412" s="547"/>
      <c r="I412" s="549"/>
      <c r="J412" s="547"/>
      <c r="K412" s="549"/>
      <c r="L412" s="655"/>
      <c r="M412" s="624"/>
    </row>
    <row r="413" spans="1:13" s="1" customFormat="1" ht="15" customHeight="1" x14ac:dyDescent="0.15">
      <c r="A413" s="567" t="s">
        <v>698</v>
      </c>
      <c r="B413" s="568" t="s">
        <v>447</v>
      </c>
      <c r="C413" s="567" t="s">
        <v>698</v>
      </c>
      <c r="D413" s="572" t="s">
        <v>8</v>
      </c>
      <c r="E413" s="573" t="s">
        <v>700</v>
      </c>
      <c r="F413" s="547"/>
      <c r="G413" s="548"/>
      <c r="H413" s="547"/>
      <c r="I413" s="549"/>
      <c r="J413" s="547"/>
      <c r="K413" s="549"/>
      <c r="L413" s="655"/>
      <c r="M413" s="624"/>
    </row>
    <row r="414" spans="1:13" s="1" customFormat="1" ht="15" customHeight="1" x14ac:dyDescent="0.15">
      <c r="A414" s="567" t="s">
        <v>698</v>
      </c>
      <c r="B414" s="568" t="s">
        <v>448</v>
      </c>
      <c r="C414" s="567" t="s">
        <v>698</v>
      </c>
      <c r="D414" s="572" t="s">
        <v>30</v>
      </c>
      <c r="E414" s="573" t="s">
        <v>1462</v>
      </c>
      <c r="F414" s="547"/>
      <c r="G414" s="548"/>
      <c r="H414" s="547"/>
      <c r="I414" s="549"/>
      <c r="J414" s="547"/>
      <c r="K414" s="549"/>
      <c r="L414" s="655"/>
      <c r="M414" s="624"/>
    </row>
    <row r="415" spans="1:13" s="1" customFormat="1" ht="15" customHeight="1" x14ac:dyDescent="0.15">
      <c r="A415" s="556" t="s">
        <v>698</v>
      </c>
      <c r="B415" s="574" t="s">
        <v>449</v>
      </c>
      <c r="C415" s="556" t="s">
        <v>698</v>
      </c>
      <c r="D415" s="570" t="s">
        <v>41</v>
      </c>
      <c r="E415" s="571" t="s">
        <v>925</v>
      </c>
      <c r="F415" s="576"/>
      <c r="G415" s="577"/>
      <c r="H415" s="547"/>
      <c r="I415" s="549"/>
      <c r="J415" s="547"/>
      <c r="K415" s="549"/>
      <c r="L415" s="655"/>
      <c r="M415" s="624"/>
    </row>
    <row r="416" spans="1:13" s="1" customFormat="1" ht="15" customHeight="1" x14ac:dyDescent="0.15">
      <c r="A416" s="558" t="s">
        <v>701</v>
      </c>
      <c r="B416" s="559" t="s">
        <v>446</v>
      </c>
      <c r="C416" s="558" t="s">
        <v>701</v>
      </c>
      <c r="D416" s="565" t="s">
        <v>12</v>
      </c>
      <c r="E416" s="566" t="s">
        <v>702</v>
      </c>
      <c r="F416" s="539" t="s">
        <v>701</v>
      </c>
      <c r="G416" s="540" t="s">
        <v>414</v>
      </c>
      <c r="H416" s="593" t="s">
        <v>1463</v>
      </c>
      <c r="I416" s="541" t="s">
        <v>1464</v>
      </c>
      <c r="J416" s="547"/>
      <c r="K416" s="549"/>
      <c r="L416" s="655"/>
      <c r="M416" s="624"/>
    </row>
    <row r="417" spans="1:13" s="1" customFormat="1" ht="15" customHeight="1" x14ac:dyDescent="0.15">
      <c r="A417" s="567" t="s">
        <v>701</v>
      </c>
      <c r="B417" s="568" t="s">
        <v>447</v>
      </c>
      <c r="C417" s="567" t="s">
        <v>701</v>
      </c>
      <c r="D417" s="572" t="s">
        <v>8</v>
      </c>
      <c r="E417" s="573" t="s">
        <v>1465</v>
      </c>
      <c r="F417" s="547"/>
      <c r="G417" s="548"/>
      <c r="H417" s="547"/>
      <c r="I417" s="549"/>
      <c r="J417" s="547"/>
      <c r="K417" s="549"/>
      <c r="L417" s="655"/>
      <c r="M417" s="624"/>
    </row>
    <row r="418" spans="1:13" s="1" customFormat="1" ht="15" customHeight="1" x14ac:dyDescent="0.15">
      <c r="A418" s="567" t="s">
        <v>701</v>
      </c>
      <c r="B418" s="568" t="s">
        <v>448</v>
      </c>
      <c r="C418" s="567" t="s">
        <v>701</v>
      </c>
      <c r="D418" s="572" t="s">
        <v>30</v>
      </c>
      <c r="E418" s="573" t="s">
        <v>703</v>
      </c>
      <c r="F418" s="547"/>
      <c r="G418" s="548"/>
      <c r="H418" s="547"/>
      <c r="I418" s="549"/>
      <c r="J418" s="547"/>
      <c r="K418" s="549"/>
      <c r="L418" s="637"/>
      <c r="M418" s="656"/>
    </row>
    <row r="419" spans="1:13" s="1" customFormat="1" ht="15" customHeight="1" x14ac:dyDescent="0.15">
      <c r="A419" s="567" t="s">
        <v>701</v>
      </c>
      <c r="B419" s="568" t="s">
        <v>449</v>
      </c>
      <c r="C419" s="567" t="s">
        <v>701</v>
      </c>
      <c r="D419" s="572" t="s">
        <v>41</v>
      </c>
      <c r="E419" s="573" t="s">
        <v>1466</v>
      </c>
      <c r="F419" s="547"/>
      <c r="G419" s="548"/>
      <c r="H419" s="547"/>
      <c r="I419" s="549"/>
      <c r="J419" s="547"/>
      <c r="K419" s="549"/>
      <c r="L419" s="550"/>
      <c r="M419" s="623"/>
    </row>
    <row r="420" spans="1:13" s="1" customFormat="1" ht="15" customHeight="1" x14ac:dyDescent="0.15">
      <c r="A420" s="567" t="s">
        <v>701</v>
      </c>
      <c r="B420" s="568" t="s">
        <v>450</v>
      </c>
      <c r="C420" s="567" t="s">
        <v>701</v>
      </c>
      <c r="D420" s="572" t="s">
        <v>43</v>
      </c>
      <c r="E420" s="573" t="s">
        <v>926</v>
      </c>
      <c r="F420" s="547"/>
      <c r="G420" s="548"/>
      <c r="H420" s="547"/>
      <c r="I420" s="549"/>
      <c r="J420" s="547"/>
      <c r="K420" s="549"/>
      <c r="L420" s="550"/>
      <c r="M420" s="657"/>
    </row>
    <row r="421" spans="1:13" s="1" customFormat="1" ht="15" customHeight="1" x14ac:dyDescent="0.15">
      <c r="A421" s="556" t="s">
        <v>701</v>
      </c>
      <c r="B421" s="574" t="s">
        <v>451</v>
      </c>
      <c r="C421" s="556" t="s">
        <v>701</v>
      </c>
      <c r="D421" s="570" t="s">
        <v>344</v>
      </c>
      <c r="E421" s="571" t="s">
        <v>1467</v>
      </c>
      <c r="F421" s="576"/>
      <c r="G421" s="577"/>
      <c r="H421" s="547"/>
      <c r="I421" s="549"/>
      <c r="J421" s="547"/>
      <c r="K421" s="549"/>
      <c r="L421" s="550"/>
      <c r="M421" s="546"/>
    </row>
    <row r="422" spans="1:13" s="1" customFormat="1" ht="15" customHeight="1" x14ac:dyDescent="0.15">
      <c r="A422" s="584" t="s">
        <v>1468</v>
      </c>
      <c r="B422" s="585" t="s">
        <v>446</v>
      </c>
      <c r="C422" s="584" t="s">
        <v>1468</v>
      </c>
      <c r="D422" s="586" t="s">
        <v>12</v>
      </c>
      <c r="E422" s="575" t="s">
        <v>415</v>
      </c>
      <c r="F422" s="547" t="s">
        <v>927</v>
      </c>
      <c r="G422" s="548" t="s">
        <v>415</v>
      </c>
      <c r="H422" s="547"/>
      <c r="I422" s="549"/>
      <c r="J422" s="576"/>
      <c r="K422" s="582"/>
      <c r="L422" s="550"/>
      <c r="M422" s="546"/>
    </row>
    <row r="423" spans="1:13" s="1" customFormat="1" ht="15" customHeight="1" x14ac:dyDescent="0.15">
      <c r="A423" s="558" t="s">
        <v>379</v>
      </c>
      <c r="B423" s="559" t="s">
        <v>446</v>
      </c>
      <c r="C423" s="558" t="s">
        <v>379</v>
      </c>
      <c r="D423" s="565" t="s">
        <v>12</v>
      </c>
      <c r="E423" s="566" t="s">
        <v>1469</v>
      </c>
      <c r="F423" s="539" t="s">
        <v>379</v>
      </c>
      <c r="G423" s="540" t="s">
        <v>1114</v>
      </c>
      <c r="H423" s="539" t="s">
        <v>1115</v>
      </c>
      <c r="I423" s="541" t="s">
        <v>1114</v>
      </c>
      <c r="J423" s="547" t="s">
        <v>1116</v>
      </c>
      <c r="K423" s="549" t="s">
        <v>1117</v>
      </c>
      <c r="L423" s="550"/>
      <c r="M423" s="546"/>
    </row>
    <row r="424" spans="1:13" s="1" customFormat="1" ht="15" customHeight="1" x14ac:dyDescent="0.15">
      <c r="A424" s="567" t="s">
        <v>379</v>
      </c>
      <c r="B424" s="568" t="s">
        <v>447</v>
      </c>
      <c r="C424" s="567" t="s">
        <v>379</v>
      </c>
      <c r="D424" s="572" t="s">
        <v>8</v>
      </c>
      <c r="E424" s="573" t="s">
        <v>1470</v>
      </c>
      <c r="F424" s="547"/>
      <c r="G424" s="548"/>
      <c r="H424" s="547"/>
      <c r="I424" s="549"/>
      <c r="J424" s="547"/>
      <c r="K424" s="549"/>
      <c r="L424" s="550"/>
      <c r="M424" s="546"/>
    </row>
    <row r="425" spans="1:13" s="1" customFormat="1" ht="15" customHeight="1" x14ac:dyDescent="0.15">
      <c r="A425" s="567" t="s">
        <v>379</v>
      </c>
      <c r="B425" s="568" t="s">
        <v>448</v>
      </c>
      <c r="C425" s="567" t="s">
        <v>379</v>
      </c>
      <c r="D425" s="572" t="s">
        <v>30</v>
      </c>
      <c r="E425" s="573" t="s">
        <v>1471</v>
      </c>
      <c r="F425" s="547"/>
      <c r="G425" s="548"/>
      <c r="H425" s="547"/>
      <c r="I425" s="549"/>
      <c r="J425" s="547"/>
      <c r="K425" s="549"/>
      <c r="L425" s="550"/>
      <c r="M425" s="546"/>
    </row>
    <row r="426" spans="1:13" s="1" customFormat="1" ht="15" customHeight="1" x14ac:dyDescent="0.15">
      <c r="A426" s="567" t="s">
        <v>1472</v>
      </c>
      <c r="B426" s="568" t="s">
        <v>1191</v>
      </c>
      <c r="C426" s="567" t="s">
        <v>1472</v>
      </c>
      <c r="D426" s="572" t="s">
        <v>1192</v>
      </c>
      <c r="E426" s="573" t="s">
        <v>1473</v>
      </c>
      <c r="F426" s="547"/>
      <c r="G426" s="548"/>
      <c r="H426" s="547"/>
      <c r="I426" s="549"/>
      <c r="J426" s="547"/>
      <c r="K426" s="549"/>
      <c r="L426" s="550"/>
      <c r="M426" s="546"/>
    </row>
    <row r="427" spans="1:13" s="1" customFormat="1" ht="15" customHeight="1" x14ac:dyDescent="0.15">
      <c r="A427" s="543" t="s">
        <v>379</v>
      </c>
      <c r="B427" s="544" t="s">
        <v>664</v>
      </c>
      <c r="C427" s="543" t="s">
        <v>379</v>
      </c>
      <c r="D427" s="545" t="s">
        <v>1193</v>
      </c>
      <c r="E427" s="546" t="s">
        <v>1474</v>
      </c>
      <c r="F427" s="576"/>
      <c r="G427" s="577"/>
      <c r="H427" s="576"/>
      <c r="I427" s="582"/>
      <c r="J427" s="547"/>
      <c r="K427" s="549"/>
      <c r="L427" s="550"/>
      <c r="M427" s="546"/>
    </row>
    <row r="428" spans="1:13" s="1" customFormat="1" ht="15" customHeight="1" x14ac:dyDescent="0.15">
      <c r="A428" s="558" t="s">
        <v>384</v>
      </c>
      <c r="B428" s="559" t="s">
        <v>446</v>
      </c>
      <c r="C428" s="558" t="s">
        <v>384</v>
      </c>
      <c r="D428" s="565" t="s">
        <v>12</v>
      </c>
      <c r="E428" s="566" t="s">
        <v>704</v>
      </c>
      <c r="F428" s="547" t="s">
        <v>384</v>
      </c>
      <c r="G428" s="548" t="s">
        <v>928</v>
      </c>
      <c r="H428" s="547" t="s">
        <v>1118</v>
      </c>
      <c r="I428" s="549" t="s">
        <v>928</v>
      </c>
      <c r="J428" s="547"/>
      <c r="K428" s="549"/>
      <c r="L428" s="550"/>
      <c r="M428" s="546"/>
    </row>
    <row r="429" spans="1:13" s="1" customFormat="1" ht="15" customHeight="1" x14ac:dyDescent="0.15">
      <c r="A429" s="556" t="s">
        <v>384</v>
      </c>
      <c r="B429" s="574" t="s">
        <v>447</v>
      </c>
      <c r="C429" s="556" t="s">
        <v>384</v>
      </c>
      <c r="D429" s="570" t="s">
        <v>8</v>
      </c>
      <c r="E429" s="561" t="s">
        <v>928</v>
      </c>
      <c r="F429" s="547"/>
      <c r="G429" s="548"/>
      <c r="H429" s="547"/>
      <c r="I429" s="549"/>
      <c r="J429" s="547"/>
      <c r="K429" s="549"/>
      <c r="L429" s="550"/>
      <c r="M429" s="546"/>
    </row>
    <row r="430" spans="1:13" s="1" customFormat="1" ht="15" customHeight="1" x14ac:dyDescent="0.15">
      <c r="A430" s="558" t="s">
        <v>705</v>
      </c>
      <c r="B430" s="559" t="s">
        <v>446</v>
      </c>
      <c r="C430" s="558" t="s">
        <v>705</v>
      </c>
      <c r="D430" s="565" t="s">
        <v>12</v>
      </c>
      <c r="E430" s="566" t="s">
        <v>1475</v>
      </c>
      <c r="F430" s="539" t="s">
        <v>705</v>
      </c>
      <c r="G430" s="540" t="s">
        <v>1119</v>
      </c>
      <c r="H430" s="539" t="s">
        <v>1120</v>
      </c>
      <c r="I430" s="541" t="s">
        <v>1119</v>
      </c>
      <c r="J430" s="547"/>
      <c r="K430" s="549"/>
      <c r="L430" s="550"/>
      <c r="M430" s="546"/>
    </row>
    <row r="431" spans="1:13" s="1" customFormat="1" ht="15" customHeight="1" x14ac:dyDescent="0.15">
      <c r="A431" s="567" t="s">
        <v>705</v>
      </c>
      <c r="B431" s="568" t="s">
        <v>1188</v>
      </c>
      <c r="C431" s="567" t="s">
        <v>705</v>
      </c>
      <c r="D431" s="572" t="s">
        <v>1189</v>
      </c>
      <c r="E431" s="573" t="s">
        <v>706</v>
      </c>
      <c r="F431" s="547"/>
      <c r="G431" s="548"/>
      <c r="H431" s="547"/>
      <c r="I431" s="549"/>
      <c r="J431" s="547"/>
      <c r="K431" s="549"/>
      <c r="L431" s="550"/>
      <c r="M431" s="546"/>
    </row>
    <row r="432" spans="1:13" s="1" customFormat="1" ht="15" customHeight="1" x14ac:dyDescent="0.15">
      <c r="A432" s="543" t="s">
        <v>705</v>
      </c>
      <c r="B432" s="544" t="s">
        <v>663</v>
      </c>
      <c r="C432" s="543" t="s">
        <v>705</v>
      </c>
      <c r="D432" s="545" t="s">
        <v>1190</v>
      </c>
      <c r="E432" s="573" t="s">
        <v>707</v>
      </c>
      <c r="F432" s="547"/>
      <c r="G432" s="548"/>
      <c r="H432" s="547"/>
      <c r="I432" s="549"/>
      <c r="J432" s="547"/>
      <c r="K432" s="549"/>
      <c r="L432" s="550"/>
      <c r="M432" s="546"/>
    </row>
    <row r="433" spans="1:13" s="1" customFormat="1" ht="15" customHeight="1" x14ac:dyDescent="0.15">
      <c r="A433" s="554" t="s">
        <v>705</v>
      </c>
      <c r="B433" s="555" t="s">
        <v>1191</v>
      </c>
      <c r="C433" s="554" t="s">
        <v>705</v>
      </c>
      <c r="D433" s="591" t="s">
        <v>1192</v>
      </c>
      <c r="E433" s="561" t="s">
        <v>1476</v>
      </c>
      <c r="F433" s="547"/>
      <c r="G433" s="548"/>
      <c r="H433" s="547"/>
      <c r="I433" s="549"/>
      <c r="J433" s="547"/>
      <c r="K433" s="549"/>
      <c r="L433" s="550"/>
      <c r="M433" s="546"/>
    </row>
    <row r="434" spans="1:13" s="1" customFormat="1" ht="15" customHeight="1" x14ac:dyDescent="0.15">
      <c r="A434" s="579" t="s">
        <v>1477</v>
      </c>
      <c r="B434" s="580" t="s">
        <v>664</v>
      </c>
      <c r="C434" s="579" t="s">
        <v>1477</v>
      </c>
      <c r="D434" s="581" t="s">
        <v>1193</v>
      </c>
      <c r="E434" s="571" t="s">
        <v>1478</v>
      </c>
      <c r="F434" s="576"/>
      <c r="G434" s="577"/>
      <c r="H434" s="576"/>
      <c r="I434" s="582"/>
      <c r="J434" s="547"/>
      <c r="K434" s="549"/>
      <c r="L434" s="550"/>
      <c r="M434" s="546"/>
    </row>
    <row r="435" spans="1:13" s="1" customFormat="1" ht="15" customHeight="1" x14ac:dyDescent="0.15">
      <c r="A435" s="551" t="s">
        <v>708</v>
      </c>
      <c r="B435" s="578" t="s">
        <v>580</v>
      </c>
      <c r="C435" s="551" t="s">
        <v>708</v>
      </c>
      <c r="D435" s="552" t="s">
        <v>1182</v>
      </c>
      <c r="E435" s="553" t="s">
        <v>1479</v>
      </c>
      <c r="F435" s="547" t="s">
        <v>708</v>
      </c>
      <c r="G435" s="548" t="s">
        <v>1121</v>
      </c>
      <c r="H435" s="547" t="s">
        <v>1122</v>
      </c>
      <c r="I435" s="549" t="s">
        <v>1121</v>
      </c>
      <c r="J435" s="547"/>
      <c r="K435" s="549"/>
      <c r="L435" s="550"/>
      <c r="M435" s="546"/>
    </row>
    <row r="436" spans="1:13" s="1" customFormat="1" ht="15" customHeight="1" x14ac:dyDescent="0.15">
      <c r="A436" s="551" t="s">
        <v>708</v>
      </c>
      <c r="B436" s="578" t="s">
        <v>1188</v>
      </c>
      <c r="C436" s="551" t="s">
        <v>708</v>
      </c>
      <c r="D436" s="552" t="s">
        <v>1189</v>
      </c>
      <c r="E436" s="553" t="s">
        <v>1480</v>
      </c>
      <c r="F436" s="547"/>
      <c r="G436" s="548"/>
      <c r="H436" s="547"/>
      <c r="I436" s="549"/>
      <c r="J436" s="547"/>
      <c r="K436" s="549"/>
      <c r="L436" s="550"/>
      <c r="M436" s="546"/>
    </row>
    <row r="437" spans="1:13" s="1" customFormat="1" ht="15" customHeight="1" x14ac:dyDescent="0.15">
      <c r="A437" s="558" t="s">
        <v>929</v>
      </c>
      <c r="B437" s="559" t="s">
        <v>446</v>
      </c>
      <c r="C437" s="558" t="s">
        <v>929</v>
      </c>
      <c r="D437" s="565" t="s">
        <v>12</v>
      </c>
      <c r="E437" s="566" t="s">
        <v>1481</v>
      </c>
      <c r="F437" s="539" t="s">
        <v>929</v>
      </c>
      <c r="G437" s="763" t="s">
        <v>1482</v>
      </c>
      <c r="H437" s="539" t="s">
        <v>1123</v>
      </c>
      <c r="I437" s="763" t="s">
        <v>1482</v>
      </c>
      <c r="J437" s="539" t="s">
        <v>1124</v>
      </c>
      <c r="K437" s="763" t="s">
        <v>1482</v>
      </c>
      <c r="L437" s="550"/>
      <c r="M437" s="546"/>
    </row>
    <row r="438" spans="1:13" s="1" customFormat="1" ht="15" customHeight="1" x14ac:dyDescent="0.15">
      <c r="A438" s="556" t="s">
        <v>1483</v>
      </c>
      <c r="B438" s="574" t="s">
        <v>447</v>
      </c>
      <c r="C438" s="556" t="s">
        <v>1483</v>
      </c>
      <c r="D438" s="570" t="s">
        <v>8</v>
      </c>
      <c r="E438" s="571" t="s">
        <v>1484</v>
      </c>
      <c r="F438" s="576"/>
      <c r="G438" s="765"/>
      <c r="H438" s="576"/>
      <c r="I438" s="766"/>
      <c r="J438" s="576"/>
      <c r="K438" s="766"/>
      <c r="L438" s="550"/>
      <c r="M438" s="546"/>
    </row>
    <row r="439" spans="1:13" s="1" customFormat="1" ht="15" customHeight="1" x14ac:dyDescent="0.15">
      <c r="A439" s="535" t="s">
        <v>709</v>
      </c>
      <c r="B439" s="536" t="s">
        <v>446</v>
      </c>
      <c r="C439" s="535"/>
      <c r="D439" s="537"/>
      <c r="E439" s="538" t="s">
        <v>1485</v>
      </c>
      <c r="F439" s="547" t="s">
        <v>709</v>
      </c>
      <c r="G439" s="763" t="s">
        <v>1125</v>
      </c>
      <c r="H439" s="547" t="s">
        <v>1126</v>
      </c>
      <c r="I439" s="549" t="s">
        <v>419</v>
      </c>
      <c r="J439" s="547" t="s">
        <v>1127</v>
      </c>
      <c r="K439" s="549" t="s">
        <v>1128</v>
      </c>
      <c r="L439" s="550"/>
      <c r="M439" s="546"/>
    </row>
    <row r="440" spans="1:13" s="1" customFormat="1" ht="15" customHeight="1" x14ac:dyDescent="0.15">
      <c r="A440" s="543"/>
      <c r="B440" s="544"/>
      <c r="C440" s="543" t="s">
        <v>709</v>
      </c>
      <c r="D440" s="545" t="s">
        <v>12</v>
      </c>
      <c r="E440" s="546" t="s">
        <v>1486</v>
      </c>
      <c r="F440" s="547"/>
      <c r="G440" s="764"/>
      <c r="H440" s="547"/>
      <c r="I440" s="549"/>
      <c r="J440" s="547"/>
      <c r="K440" s="549"/>
      <c r="L440" s="550"/>
      <c r="M440" s="546"/>
    </row>
    <row r="441" spans="1:13" s="1" customFormat="1" ht="15" customHeight="1" x14ac:dyDescent="0.15">
      <c r="A441" s="543"/>
      <c r="B441" s="544"/>
      <c r="C441" s="543" t="s">
        <v>709</v>
      </c>
      <c r="D441" s="545" t="s">
        <v>7</v>
      </c>
      <c r="E441" s="546" t="s">
        <v>420</v>
      </c>
      <c r="F441" s="547"/>
      <c r="G441" s="548"/>
      <c r="H441" s="547"/>
      <c r="I441" s="549"/>
      <c r="J441" s="547"/>
      <c r="K441" s="549"/>
      <c r="L441" s="550"/>
      <c r="M441" s="546"/>
    </row>
    <row r="442" spans="1:13" s="1" customFormat="1" ht="15" customHeight="1" x14ac:dyDescent="0.15">
      <c r="A442" s="543"/>
      <c r="B442" s="544"/>
      <c r="C442" s="543" t="s">
        <v>709</v>
      </c>
      <c r="D442" s="545" t="s">
        <v>66</v>
      </c>
      <c r="E442" s="546" t="s">
        <v>421</v>
      </c>
      <c r="F442" s="547"/>
      <c r="G442" s="548"/>
      <c r="H442" s="547"/>
      <c r="I442" s="549"/>
      <c r="J442" s="547"/>
      <c r="K442" s="549"/>
      <c r="L442" s="550"/>
      <c r="M442" s="546"/>
    </row>
    <row r="443" spans="1:13" s="1" customFormat="1" ht="15" customHeight="1" x14ac:dyDescent="0.15">
      <c r="A443" s="543"/>
      <c r="B443" s="544"/>
      <c r="C443" s="543" t="s">
        <v>709</v>
      </c>
      <c r="D443" s="545" t="s">
        <v>67</v>
      </c>
      <c r="E443" s="546" t="s">
        <v>1487</v>
      </c>
      <c r="F443" s="547"/>
      <c r="G443" s="548"/>
      <c r="H443" s="547"/>
      <c r="I443" s="549"/>
      <c r="J443" s="547"/>
      <c r="K443" s="549"/>
      <c r="L443" s="550"/>
      <c r="M443" s="546"/>
    </row>
    <row r="444" spans="1:13" s="1" customFormat="1" ht="15" customHeight="1" x14ac:dyDescent="0.15">
      <c r="A444" s="556"/>
      <c r="B444" s="574"/>
      <c r="C444" s="556" t="s">
        <v>709</v>
      </c>
      <c r="D444" s="570" t="s">
        <v>68</v>
      </c>
      <c r="E444" s="575" t="s">
        <v>422</v>
      </c>
      <c r="F444" s="547"/>
      <c r="G444" s="548"/>
      <c r="H444" s="547"/>
      <c r="I444" s="549"/>
      <c r="J444" s="547"/>
      <c r="K444" s="549"/>
      <c r="L444" s="550"/>
      <c r="M444" s="546"/>
    </row>
    <row r="445" spans="1:13" s="1" customFormat="1" ht="15" customHeight="1" x14ac:dyDescent="0.15">
      <c r="A445" s="584" t="s">
        <v>710</v>
      </c>
      <c r="B445" s="585" t="s">
        <v>446</v>
      </c>
      <c r="C445" s="584" t="s">
        <v>710</v>
      </c>
      <c r="D445" s="586" t="s">
        <v>12</v>
      </c>
      <c r="E445" s="575" t="s">
        <v>423</v>
      </c>
      <c r="F445" s="563" t="s">
        <v>710</v>
      </c>
      <c r="G445" s="564" t="s">
        <v>423</v>
      </c>
      <c r="H445" s="576"/>
      <c r="I445" s="582"/>
      <c r="J445" s="576"/>
      <c r="K445" s="582"/>
      <c r="L445" s="550"/>
      <c r="M445" s="546"/>
    </row>
    <row r="446" spans="1:13" s="1" customFormat="1" ht="15" customHeight="1" x14ac:dyDescent="0.15">
      <c r="A446" s="535" t="s">
        <v>711</v>
      </c>
      <c r="B446" s="536" t="s">
        <v>446</v>
      </c>
      <c r="C446" s="535"/>
      <c r="D446" s="537"/>
      <c r="E446" s="538" t="s">
        <v>416</v>
      </c>
      <c r="F446" s="539" t="s">
        <v>711</v>
      </c>
      <c r="G446" s="540" t="s">
        <v>416</v>
      </c>
      <c r="H446" s="539" t="s">
        <v>1129</v>
      </c>
      <c r="I446" s="541" t="s">
        <v>416</v>
      </c>
      <c r="J446" s="539" t="s">
        <v>1127</v>
      </c>
      <c r="K446" s="763" t="s">
        <v>1488</v>
      </c>
      <c r="L446" s="550"/>
      <c r="M446" s="546"/>
    </row>
    <row r="447" spans="1:13" s="1" customFormat="1" ht="15" customHeight="1" x14ac:dyDescent="0.15">
      <c r="A447" s="543"/>
      <c r="B447" s="544"/>
      <c r="C447" s="543" t="s">
        <v>711</v>
      </c>
      <c r="D447" s="545" t="s">
        <v>12</v>
      </c>
      <c r="E447" s="546" t="s">
        <v>417</v>
      </c>
      <c r="F447" s="547"/>
      <c r="G447" s="548"/>
      <c r="H447" s="547"/>
      <c r="I447" s="549"/>
      <c r="J447" s="547"/>
      <c r="K447" s="764"/>
      <c r="L447" s="550"/>
      <c r="M447" s="546"/>
    </row>
    <row r="448" spans="1:13" s="1" customFormat="1" ht="15" customHeight="1" x14ac:dyDescent="0.15">
      <c r="A448" s="556"/>
      <c r="B448" s="574"/>
      <c r="C448" s="556" t="s">
        <v>711</v>
      </c>
      <c r="D448" s="570" t="s">
        <v>7</v>
      </c>
      <c r="E448" s="575" t="s">
        <v>418</v>
      </c>
      <c r="F448" s="576"/>
      <c r="G448" s="577"/>
      <c r="H448" s="576"/>
      <c r="I448" s="582"/>
      <c r="J448" s="547"/>
      <c r="K448" s="549"/>
      <c r="L448" s="550"/>
      <c r="M448" s="546"/>
    </row>
    <row r="449" spans="1:13" s="1" customFormat="1" ht="15" customHeight="1" x14ac:dyDescent="0.15">
      <c r="A449" s="584" t="s">
        <v>712</v>
      </c>
      <c r="B449" s="585" t="s">
        <v>453</v>
      </c>
      <c r="C449" s="584" t="s">
        <v>712</v>
      </c>
      <c r="D449" s="586" t="s">
        <v>323</v>
      </c>
      <c r="E449" s="587" t="s">
        <v>1489</v>
      </c>
      <c r="F449" s="563" t="s">
        <v>712</v>
      </c>
      <c r="G449" s="564" t="s">
        <v>1130</v>
      </c>
      <c r="H449" s="539" t="s">
        <v>1131</v>
      </c>
      <c r="I449" s="541" t="s">
        <v>1132</v>
      </c>
      <c r="J449" s="547"/>
      <c r="K449" s="549"/>
      <c r="L449" s="550"/>
      <c r="M449" s="546"/>
    </row>
    <row r="450" spans="1:13" s="1" customFormat="1" ht="15" customHeight="1" x14ac:dyDescent="0.15">
      <c r="A450" s="584" t="s">
        <v>713</v>
      </c>
      <c r="B450" s="585" t="s">
        <v>453</v>
      </c>
      <c r="C450" s="584" t="s">
        <v>713</v>
      </c>
      <c r="D450" s="586" t="s">
        <v>323</v>
      </c>
      <c r="E450" s="587" t="s">
        <v>424</v>
      </c>
      <c r="F450" s="576" t="s">
        <v>713</v>
      </c>
      <c r="G450" s="577" t="s">
        <v>424</v>
      </c>
      <c r="H450" s="576"/>
      <c r="I450" s="582"/>
      <c r="J450" s="547"/>
      <c r="K450" s="549"/>
      <c r="L450" s="550"/>
      <c r="M450" s="546"/>
    </row>
    <row r="451" spans="1:13" s="1" customFormat="1" ht="15" customHeight="1" x14ac:dyDescent="0.15">
      <c r="A451" s="558" t="s">
        <v>714</v>
      </c>
      <c r="B451" s="559" t="s">
        <v>580</v>
      </c>
      <c r="C451" s="558" t="s">
        <v>714</v>
      </c>
      <c r="D451" s="565" t="s">
        <v>1182</v>
      </c>
      <c r="E451" s="566" t="s">
        <v>1490</v>
      </c>
      <c r="F451" s="539" t="s">
        <v>714</v>
      </c>
      <c r="G451" s="763" t="s">
        <v>1491</v>
      </c>
      <c r="H451" s="539" t="s">
        <v>1133</v>
      </c>
      <c r="I451" s="763" t="s">
        <v>426</v>
      </c>
      <c r="J451" s="547"/>
      <c r="K451" s="764"/>
      <c r="L451" s="550"/>
      <c r="M451" s="546"/>
    </row>
    <row r="452" spans="1:13" s="1" customFormat="1" ht="15" customHeight="1" x14ac:dyDescent="0.15">
      <c r="A452" s="567" t="s">
        <v>714</v>
      </c>
      <c r="B452" s="568" t="s">
        <v>1188</v>
      </c>
      <c r="C452" s="567" t="s">
        <v>714</v>
      </c>
      <c r="D452" s="572" t="s">
        <v>1189</v>
      </c>
      <c r="E452" s="573" t="s">
        <v>427</v>
      </c>
      <c r="F452" s="547"/>
      <c r="G452" s="764"/>
      <c r="H452" s="547"/>
      <c r="I452" s="764"/>
      <c r="J452" s="547"/>
      <c r="K452" s="764"/>
      <c r="L452" s="550"/>
      <c r="M452" s="546"/>
    </row>
    <row r="453" spans="1:13" s="1" customFormat="1" ht="15" customHeight="1" x14ac:dyDescent="0.15">
      <c r="A453" s="567" t="s">
        <v>714</v>
      </c>
      <c r="B453" s="568" t="s">
        <v>663</v>
      </c>
      <c r="C453" s="567" t="s">
        <v>714</v>
      </c>
      <c r="D453" s="569" t="s">
        <v>1190</v>
      </c>
      <c r="E453" s="573" t="s">
        <v>428</v>
      </c>
      <c r="F453" s="547"/>
      <c r="G453" s="548"/>
      <c r="H453" s="547"/>
      <c r="I453" s="549"/>
      <c r="J453" s="547"/>
      <c r="K453" s="549"/>
      <c r="L453" s="550"/>
      <c r="M453" s="546"/>
    </row>
    <row r="454" spans="1:13" s="1" customFormat="1" ht="15" customHeight="1" x14ac:dyDescent="0.15">
      <c r="A454" s="551" t="s">
        <v>714</v>
      </c>
      <c r="B454" s="578" t="s">
        <v>1191</v>
      </c>
      <c r="C454" s="551" t="s">
        <v>714</v>
      </c>
      <c r="D454" s="552" t="s">
        <v>1192</v>
      </c>
      <c r="E454" s="573" t="s">
        <v>425</v>
      </c>
      <c r="F454" s="547"/>
      <c r="G454" s="548"/>
      <c r="H454" s="547"/>
      <c r="I454" s="549"/>
      <c r="J454" s="547"/>
      <c r="K454" s="549"/>
      <c r="L454" s="550"/>
      <c r="M454" s="546"/>
    </row>
    <row r="455" spans="1:13" s="1" customFormat="1" ht="15" customHeight="1" x14ac:dyDescent="0.15">
      <c r="A455" s="554" t="s">
        <v>714</v>
      </c>
      <c r="B455" s="555" t="s">
        <v>664</v>
      </c>
      <c r="C455" s="554" t="s">
        <v>714</v>
      </c>
      <c r="D455" s="629" t="s">
        <v>1193</v>
      </c>
      <c r="E455" s="561" t="s">
        <v>1492</v>
      </c>
      <c r="F455" s="547"/>
      <c r="G455" s="548"/>
      <c r="H455" s="547"/>
      <c r="I455" s="549"/>
      <c r="J455" s="547"/>
      <c r="K455" s="549"/>
      <c r="L455" s="550"/>
      <c r="M455" s="546"/>
    </row>
    <row r="456" spans="1:13" s="1" customFormat="1" ht="15" customHeight="1" x14ac:dyDescent="0.15">
      <c r="A456" s="554" t="s">
        <v>714</v>
      </c>
      <c r="B456" s="555" t="s">
        <v>451</v>
      </c>
      <c r="C456" s="554" t="s">
        <v>714</v>
      </c>
      <c r="D456" s="629" t="s">
        <v>344</v>
      </c>
      <c r="E456" s="573" t="s">
        <v>1493</v>
      </c>
      <c r="F456" s="547"/>
      <c r="G456" s="548"/>
      <c r="H456" s="547"/>
      <c r="I456" s="549"/>
      <c r="J456" s="547"/>
      <c r="K456" s="549"/>
      <c r="L456" s="550"/>
      <c r="M456" s="546"/>
    </row>
    <row r="457" spans="1:13" s="1" customFormat="1" ht="15" customHeight="1" x14ac:dyDescent="0.15">
      <c r="A457" s="567" t="s">
        <v>714</v>
      </c>
      <c r="B457" s="568" t="s">
        <v>780</v>
      </c>
      <c r="C457" s="567" t="s">
        <v>714</v>
      </c>
      <c r="D457" s="569" t="s">
        <v>917</v>
      </c>
      <c r="E457" s="573" t="s">
        <v>1494</v>
      </c>
      <c r="F457" s="547"/>
      <c r="G457" s="548"/>
      <c r="H457" s="547"/>
      <c r="I457" s="549"/>
      <c r="J457" s="547"/>
      <c r="K457" s="549"/>
      <c r="L457" s="550"/>
      <c r="M457" s="546"/>
    </row>
    <row r="458" spans="1:13" s="1" customFormat="1" ht="15" customHeight="1" x14ac:dyDescent="0.15">
      <c r="A458" s="556" t="s">
        <v>714</v>
      </c>
      <c r="B458" s="574" t="s">
        <v>452</v>
      </c>
      <c r="C458" s="556" t="s">
        <v>714</v>
      </c>
      <c r="D458" s="570" t="s">
        <v>34</v>
      </c>
      <c r="E458" s="575" t="s">
        <v>426</v>
      </c>
      <c r="F458" s="576"/>
      <c r="G458" s="577"/>
      <c r="H458" s="576"/>
      <c r="I458" s="582"/>
      <c r="J458" s="547"/>
      <c r="K458" s="549"/>
      <c r="L458" s="550"/>
      <c r="M458" s="546"/>
    </row>
    <row r="459" spans="1:13" s="1" customFormat="1" ht="15" customHeight="1" x14ac:dyDescent="0.15">
      <c r="A459" s="584" t="s">
        <v>715</v>
      </c>
      <c r="B459" s="585" t="s">
        <v>446</v>
      </c>
      <c r="C459" s="584" t="s">
        <v>715</v>
      </c>
      <c r="D459" s="586" t="s">
        <v>12</v>
      </c>
      <c r="E459" s="587" t="s">
        <v>1495</v>
      </c>
      <c r="F459" s="547" t="s">
        <v>715</v>
      </c>
      <c r="G459" s="548" t="s">
        <v>1134</v>
      </c>
      <c r="H459" s="547" t="s">
        <v>1135</v>
      </c>
      <c r="I459" s="549" t="s">
        <v>1134</v>
      </c>
      <c r="J459" s="539" t="s">
        <v>1496</v>
      </c>
      <c r="K459" s="541" t="s">
        <v>1497</v>
      </c>
      <c r="L459" s="550"/>
      <c r="M459" s="546"/>
    </row>
    <row r="460" spans="1:13" s="1" customFormat="1" ht="15" customHeight="1" x14ac:dyDescent="0.15">
      <c r="A460" s="535" t="s">
        <v>716</v>
      </c>
      <c r="B460" s="536" t="s">
        <v>580</v>
      </c>
      <c r="C460" s="535" t="s">
        <v>716</v>
      </c>
      <c r="D460" s="537" t="s">
        <v>1182</v>
      </c>
      <c r="E460" s="538" t="s">
        <v>930</v>
      </c>
      <c r="F460" s="539" t="s">
        <v>716</v>
      </c>
      <c r="G460" s="540" t="s">
        <v>1136</v>
      </c>
      <c r="H460" s="539" t="s">
        <v>1137</v>
      </c>
      <c r="I460" s="541" t="s">
        <v>1136</v>
      </c>
      <c r="J460" s="547"/>
      <c r="K460" s="549"/>
      <c r="L460" s="550"/>
      <c r="M460" s="546"/>
    </row>
    <row r="461" spans="1:13" s="1" customFormat="1" ht="15" customHeight="1" x14ac:dyDescent="0.15">
      <c r="A461" s="579" t="s">
        <v>716</v>
      </c>
      <c r="B461" s="580" t="s">
        <v>1188</v>
      </c>
      <c r="C461" s="579" t="s">
        <v>716</v>
      </c>
      <c r="D461" s="581" t="s">
        <v>1189</v>
      </c>
      <c r="E461" s="571" t="s">
        <v>931</v>
      </c>
      <c r="F461" s="576"/>
      <c r="G461" s="577"/>
      <c r="H461" s="576"/>
      <c r="I461" s="582"/>
      <c r="J461" s="547"/>
      <c r="K461" s="549"/>
      <c r="L461" s="550"/>
      <c r="M461" s="546"/>
    </row>
    <row r="462" spans="1:13" s="1" customFormat="1" ht="15" customHeight="1" x14ac:dyDescent="0.15">
      <c r="A462" s="558" t="s">
        <v>717</v>
      </c>
      <c r="B462" s="559" t="s">
        <v>446</v>
      </c>
      <c r="C462" s="558" t="s">
        <v>717</v>
      </c>
      <c r="D462" s="565" t="s">
        <v>12</v>
      </c>
      <c r="E462" s="566" t="s">
        <v>1498</v>
      </c>
      <c r="F462" s="547" t="s">
        <v>717</v>
      </c>
      <c r="G462" s="763" t="s">
        <v>1138</v>
      </c>
      <c r="H462" s="547" t="s">
        <v>1139</v>
      </c>
      <c r="I462" s="763" t="s">
        <v>1138</v>
      </c>
      <c r="J462" s="547"/>
      <c r="K462" s="549"/>
      <c r="L462" s="550"/>
      <c r="M462" s="546"/>
    </row>
    <row r="463" spans="1:13" s="1" customFormat="1" ht="15" customHeight="1" x14ac:dyDescent="0.15">
      <c r="A463" s="567" t="s">
        <v>717</v>
      </c>
      <c r="B463" s="568" t="s">
        <v>447</v>
      </c>
      <c r="C463" s="567" t="s">
        <v>717</v>
      </c>
      <c r="D463" s="572" t="s">
        <v>8</v>
      </c>
      <c r="E463" s="573" t="s">
        <v>432</v>
      </c>
      <c r="F463" s="547"/>
      <c r="G463" s="764"/>
      <c r="H463" s="547"/>
      <c r="I463" s="764"/>
      <c r="J463" s="547"/>
      <c r="K463" s="549"/>
      <c r="L463" s="550"/>
      <c r="M463" s="546"/>
    </row>
    <row r="464" spans="1:13" s="1" customFormat="1" ht="15" customHeight="1" x14ac:dyDescent="0.15">
      <c r="A464" s="567" t="s">
        <v>717</v>
      </c>
      <c r="B464" s="568" t="s">
        <v>448</v>
      </c>
      <c r="C464" s="567" t="s">
        <v>717</v>
      </c>
      <c r="D464" s="572" t="s">
        <v>30</v>
      </c>
      <c r="E464" s="573" t="s">
        <v>433</v>
      </c>
      <c r="F464" s="547"/>
      <c r="G464" s="548"/>
      <c r="H464" s="547"/>
      <c r="I464" s="549"/>
      <c r="J464" s="547"/>
      <c r="K464" s="549"/>
      <c r="L464" s="550"/>
      <c r="M464" s="546"/>
    </row>
    <row r="465" spans="1:13" s="1" customFormat="1" ht="15" customHeight="1" x14ac:dyDescent="0.15">
      <c r="A465" s="567" t="s">
        <v>717</v>
      </c>
      <c r="B465" s="568" t="s">
        <v>449</v>
      </c>
      <c r="C465" s="567" t="s">
        <v>717</v>
      </c>
      <c r="D465" s="572" t="s">
        <v>41</v>
      </c>
      <c r="E465" s="573" t="s">
        <v>434</v>
      </c>
      <c r="F465" s="547"/>
      <c r="G465" s="548"/>
      <c r="H465" s="547"/>
      <c r="I465" s="549"/>
      <c r="J465" s="547"/>
      <c r="K465" s="549"/>
      <c r="L465" s="550"/>
      <c r="M465" s="546"/>
    </row>
    <row r="466" spans="1:13" s="1" customFormat="1" ht="15" customHeight="1" x14ac:dyDescent="0.15">
      <c r="A466" s="579" t="s">
        <v>717</v>
      </c>
      <c r="B466" s="580" t="s">
        <v>666</v>
      </c>
      <c r="C466" s="579" t="s">
        <v>717</v>
      </c>
      <c r="D466" s="581" t="s">
        <v>1194</v>
      </c>
      <c r="E466" s="571" t="s">
        <v>1499</v>
      </c>
      <c r="F466" s="547"/>
      <c r="G466" s="548"/>
      <c r="H466" s="547"/>
      <c r="I466" s="549"/>
      <c r="J466" s="547"/>
      <c r="K466" s="549"/>
      <c r="L466" s="550"/>
      <c r="M466" s="546"/>
    </row>
    <row r="467" spans="1:13" s="1" customFormat="1" ht="15" customHeight="1" x14ac:dyDescent="0.15">
      <c r="A467" s="558" t="s">
        <v>718</v>
      </c>
      <c r="B467" s="559" t="s">
        <v>446</v>
      </c>
      <c r="C467" s="558" t="s">
        <v>718</v>
      </c>
      <c r="D467" s="565" t="s">
        <v>12</v>
      </c>
      <c r="E467" s="566" t="s">
        <v>429</v>
      </c>
      <c r="F467" s="539" t="s">
        <v>718</v>
      </c>
      <c r="G467" s="540" t="s">
        <v>1140</v>
      </c>
      <c r="H467" s="539" t="s">
        <v>1141</v>
      </c>
      <c r="I467" s="541" t="s">
        <v>1140</v>
      </c>
      <c r="J467" s="547"/>
      <c r="K467" s="549"/>
      <c r="L467" s="550"/>
      <c r="M467" s="546"/>
    </row>
    <row r="468" spans="1:13" s="1" customFormat="1" ht="15" customHeight="1" x14ac:dyDescent="0.15">
      <c r="A468" s="567" t="s">
        <v>718</v>
      </c>
      <c r="B468" s="568" t="s">
        <v>447</v>
      </c>
      <c r="C468" s="567" t="s">
        <v>718</v>
      </c>
      <c r="D468" s="572" t="s">
        <v>8</v>
      </c>
      <c r="E468" s="573" t="s">
        <v>1500</v>
      </c>
      <c r="F468" s="547"/>
      <c r="G468" s="548"/>
      <c r="H468" s="547"/>
      <c r="I468" s="549"/>
      <c r="J468" s="547"/>
      <c r="K468" s="549"/>
      <c r="L468" s="550"/>
      <c r="M468" s="546"/>
    </row>
    <row r="469" spans="1:13" s="1" customFormat="1" ht="15" customHeight="1" x14ac:dyDescent="0.15">
      <c r="A469" s="567" t="s">
        <v>718</v>
      </c>
      <c r="B469" s="568" t="s">
        <v>663</v>
      </c>
      <c r="C469" s="567" t="s">
        <v>718</v>
      </c>
      <c r="D469" s="572" t="s">
        <v>1190</v>
      </c>
      <c r="E469" s="573" t="s">
        <v>430</v>
      </c>
      <c r="F469" s="547"/>
      <c r="G469" s="548"/>
      <c r="H469" s="547"/>
      <c r="I469" s="549"/>
      <c r="J469" s="547"/>
      <c r="K469" s="549"/>
      <c r="L469" s="550"/>
      <c r="M469" s="546"/>
    </row>
    <row r="470" spans="1:13" s="1" customFormat="1" ht="15" customHeight="1" x14ac:dyDescent="0.15">
      <c r="A470" s="567" t="s">
        <v>718</v>
      </c>
      <c r="B470" s="568" t="s">
        <v>1191</v>
      </c>
      <c r="C470" s="567" t="s">
        <v>718</v>
      </c>
      <c r="D470" s="572" t="s">
        <v>1192</v>
      </c>
      <c r="E470" s="573" t="s">
        <v>431</v>
      </c>
      <c r="F470" s="547"/>
      <c r="G470" s="548"/>
      <c r="H470" s="547"/>
      <c r="I470" s="549"/>
      <c r="J470" s="547"/>
      <c r="K470" s="549"/>
      <c r="L470" s="550"/>
      <c r="M470" s="546"/>
    </row>
    <row r="471" spans="1:13" s="1" customFormat="1" ht="15" customHeight="1" x14ac:dyDescent="0.15">
      <c r="A471" s="554" t="s">
        <v>718</v>
      </c>
      <c r="B471" s="555" t="s">
        <v>664</v>
      </c>
      <c r="C471" s="554" t="s">
        <v>718</v>
      </c>
      <c r="D471" s="591" t="s">
        <v>1193</v>
      </c>
      <c r="E471" s="561" t="s">
        <v>1501</v>
      </c>
      <c r="F471" s="658"/>
      <c r="G471" s="548"/>
      <c r="H471" s="576"/>
      <c r="I471" s="582"/>
      <c r="J471" s="547"/>
      <c r="K471" s="549"/>
      <c r="L471" s="550"/>
      <c r="M471" s="546"/>
    </row>
    <row r="472" spans="1:13" s="1" customFormat="1" ht="15" customHeight="1" x14ac:dyDescent="0.15">
      <c r="A472" s="584" t="s">
        <v>1502</v>
      </c>
      <c r="B472" s="585" t="s">
        <v>446</v>
      </c>
      <c r="C472" s="584" t="s">
        <v>1502</v>
      </c>
      <c r="D472" s="588" t="s">
        <v>12</v>
      </c>
      <c r="E472" s="587" t="s">
        <v>47</v>
      </c>
      <c r="F472" s="659" t="s">
        <v>1502</v>
      </c>
      <c r="G472" s="587" t="s">
        <v>47</v>
      </c>
      <c r="H472" s="659" t="s">
        <v>1503</v>
      </c>
      <c r="I472" s="587" t="s">
        <v>47</v>
      </c>
      <c r="J472" s="547"/>
      <c r="K472" s="549"/>
      <c r="L472" s="550"/>
      <c r="M472" s="546"/>
    </row>
    <row r="473" spans="1:13" s="1" customFormat="1" ht="15" customHeight="1" x14ac:dyDescent="0.15">
      <c r="A473" s="551" t="s">
        <v>719</v>
      </c>
      <c r="B473" s="578" t="s">
        <v>580</v>
      </c>
      <c r="C473" s="551" t="s">
        <v>719</v>
      </c>
      <c r="D473" s="552" t="s">
        <v>1182</v>
      </c>
      <c r="E473" s="553" t="s">
        <v>435</v>
      </c>
      <c r="F473" s="547" t="s">
        <v>719</v>
      </c>
      <c r="G473" s="548" t="s">
        <v>436</v>
      </c>
      <c r="H473" s="547" t="s">
        <v>1142</v>
      </c>
      <c r="I473" s="549" t="s">
        <v>436</v>
      </c>
      <c r="J473" s="547"/>
      <c r="K473" s="549"/>
      <c r="L473" s="550"/>
      <c r="M473" s="546"/>
    </row>
    <row r="474" spans="1:13" s="1" customFormat="1" ht="15" customHeight="1" x14ac:dyDescent="0.15">
      <c r="A474" s="567" t="s">
        <v>719</v>
      </c>
      <c r="B474" s="568" t="s">
        <v>1188</v>
      </c>
      <c r="C474" s="567" t="s">
        <v>719</v>
      </c>
      <c r="D474" s="572" t="s">
        <v>1189</v>
      </c>
      <c r="E474" s="573" t="s">
        <v>437</v>
      </c>
      <c r="F474" s="547"/>
      <c r="G474" s="548"/>
      <c r="H474" s="547"/>
      <c r="I474" s="549"/>
      <c r="J474" s="547"/>
      <c r="K474" s="549"/>
      <c r="L474" s="550"/>
      <c r="M474" s="546"/>
    </row>
    <row r="475" spans="1:13" s="1" customFormat="1" ht="15" customHeight="1" x14ac:dyDescent="0.15">
      <c r="A475" s="567" t="s">
        <v>719</v>
      </c>
      <c r="B475" s="568" t="s">
        <v>663</v>
      </c>
      <c r="C475" s="567" t="s">
        <v>719</v>
      </c>
      <c r="D475" s="572" t="s">
        <v>1190</v>
      </c>
      <c r="E475" s="573" t="s">
        <v>1504</v>
      </c>
      <c r="F475" s="547"/>
      <c r="G475" s="548"/>
      <c r="H475" s="547"/>
      <c r="I475" s="549"/>
      <c r="J475" s="547"/>
      <c r="K475" s="549"/>
      <c r="L475" s="550"/>
      <c r="M475" s="546"/>
    </row>
    <row r="476" spans="1:13" s="1" customFormat="1" ht="15" customHeight="1" x14ac:dyDescent="0.15">
      <c r="A476" s="567" t="s">
        <v>719</v>
      </c>
      <c r="B476" s="568" t="s">
        <v>1191</v>
      </c>
      <c r="C476" s="567" t="s">
        <v>719</v>
      </c>
      <c r="D476" s="572" t="s">
        <v>1192</v>
      </c>
      <c r="E476" s="573" t="s">
        <v>1505</v>
      </c>
      <c r="F476" s="547"/>
      <c r="G476" s="548"/>
      <c r="H476" s="547"/>
      <c r="I476" s="549"/>
      <c r="J476" s="547"/>
      <c r="K476" s="549"/>
      <c r="L476" s="550"/>
      <c r="M476" s="546"/>
    </row>
    <row r="477" spans="1:13" s="1" customFormat="1" ht="15" customHeight="1" x14ac:dyDescent="0.15">
      <c r="A477" s="556" t="s">
        <v>719</v>
      </c>
      <c r="B477" s="574" t="s">
        <v>452</v>
      </c>
      <c r="C477" s="556" t="s">
        <v>719</v>
      </c>
      <c r="D477" s="570" t="s">
        <v>34</v>
      </c>
      <c r="E477" s="571" t="s">
        <v>1506</v>
      </c>
      <c r="F477" s="576"/>
      <c r="G477" s="548"/>
      <c r="H477" s="576"/>
      <c r="I477" s="549"/>
      <c r="J477" s="576"/>
      <c r="K477" s="582"/>
      <c r="L477" s="550"/>
      <c r="M477" s="546"/>
    </row>
    <row r="478" spans="1:13" s="1" customFormat="1" ht="15" customHeight="1" x14ac:dyDescent="0.15">
      <c r="A478" s="584" t="s">
        <v>1507</v>
      </c>
      <c r="B478" s="585" t="s">
        <v>1508</v>
      </c>
      <c r="C478" s="584" t="s">
        <v>1507</v>
      </c>
      <c r="D478" s="586" t="s">
        <v>1509</v>
      </c>
      <c r="E478" s="575" t="s">
        <v>438</v>
      </c>
      <c r="F478" s="660" t="s">
        <v>1507</v>
      </c>
      <c r="G478" s="564" t="s">
        <v>1510</v>
      </c>
      <c r="H478" s="660" t="s">
        <v>1511</v>
      </c>
      <c r="I478" s="594" t="s">
        <v>1510</v>
      </c>
      <c r="J478" s="660" t="s">
        <v>1512</v>
      </c>
      <c r="K478" s="541" t="s">
        <v>1510</v>
      </c>
      <c r="L478" s="542" t="s">
        <v>663</v>
      </c>
      <c r="M478" s="538" t="s">
        <v>720</v>
      </c>
    </row>
    <row r="479" spans="1:13" s="1" customFormat="1" ht="15" customHeight="1" x14ac:dyDescent="0.15">
      <c r="A479" s="584" t="s">
        <v>1513</v>
      </c>
      <c r="B479" s="585" t="s">
        <v>439</v>
      </c>
      <c r="C479" s="584" t="s">
        <v>1513</v>
      </c>
      <c r="D479" s="586" t="s">
        <v>440</v>
      </c>
      <c r="E479" s="587" t="s">
        <v>1514</v>
      </c>
      <c r="F479" s="660" t="s">
        <v>1513</v>
      </c>
      <c r="G479" s="564" t="s">
        <v>1515</v>
      </c>
      <c r="H479" s="660" t="s">
        <v>1516</v>
      </c>
      <c r="I479" s="594" t="s">
        <v>1515</v>
      </c>
      <c r="J479" s="660" t="s">
        <v>1517</v>
      </c>
      <c r="K479" s="594" t="s">
        <v>1515</v>
      </c>
      <c r="L479" s="660" t="s">
        <v>721</v>
      </c>
      <c r="M479" s="587" t="s">
        <v>1515</v>
      </c>
    </row>
    <row r="480" spans="1:13" s="1" customFormat="1" ht="15" customHeight="1" x14ac:dyDescent="0.15">
      <c r="A480" s="556" t="s">
        <v>1518</v>
      </c>
      <c r="B480" s="574" t="s">
        <v>439</v>
      </c>
      <c r="C480" s="556" t="s">
        <v>1518</v>
      </c>
      <c r="D480" s="570" t="s">
        <v>440</v>
      </c>
      <c r="E480" s="575" t="s">
        <v>472</v>
      </c>
      <c r="F480" s="660" t="s">
        <v>1518</v>
      </c>
      <c r="G480" s="577" t="s">
        <v>472</v>
      </c>
      <c r="H480" s="660" t="s">
        <v>1519</v>
      </c>
      <c r="I480" s="594" t="s">
        <v>472</v>
      </c>
      <c r="J480" s="660" t="s">
        <v>722</v>
      </c>
      <c r="K480" s="594" t="s">
        <v>472</v>
      </c>
      <c r="L480" s="660" t="s">
        <v>722</v>
      </c>
      <c r="M480" s="575" t="s">
        <v>441</v>
      </c>
    </row>
    <row r="481" spans="1:13" s="1" customFormat="1" ht="15" customHeight="1" x14ac:dyDescent="0.15">
      <c r="A481" s="661"/>
      <c r="B481" s="661"/>
      <c r="C481" s="661"/>
      <c r="D481" s="661"/>
      <c r="E481" s="661"/>
      <c r="F481" s="662"/>
      <c r="G481" s="663"/>
      <c r="H481" s="663"/>
      <c r="I481" s="664"/>
      <c r="J481" s="663"/>
      <c r="K481" s="664"/>
      <c r="L481" s="665"/>
      <c r="M481" s="665"/>
    </row>
    <row r="482" spans="1:13" s="1" customFormat="1" ht="15" customHeight="1" x14ac:dyDescent="0.15">
      <c r="A482" s="666"/>
      <c r="B482" s="666" t="s">
        <v>723</v>
      </c>
      <c r="C482" s="666"/>
      <c r="D482" s="666"/>
      <c r="E482" s="666"/>
      <c r="F482" s="667"/>
      <c r="G482" s="666"/>
      <c r="H482" s="667"/>
      <c r="I482" s="666"/>
      <c r="J482" s="667"/>
      <c r="K482" s="668"/>
      <c r="L482" s="665"/>
      <c r="M482" s="665"/>
    </row>
    <row r="483" spans="1:13" s="1" customFormat="1" ht="15" customHeight="1" x14ac:dyDescent="0.15">
      <c r="A483" s="666"/>
      <c r="B483" s="669"/>
      <c r="C483" s="666"/>
      <c r="D483" s="666"/>
      <c r="E483" s="666"/>
      <c r="F483" s="667"/>
      <c r="G483" s="666"/>
      <c r="H483" s="667"/>
      <c r="I483" s="666"/>
      <c r="J483" s="667"/>
      <c r="K483" s="668"/>
      <c r="L483" s="665"/>
      <c r="M483" s="665"/>
    </row>
    <row r="484" spans="1:13" s="1" customFormat="1" ht="15" customHeight="1" x14ac:dyDescent="0.15">
      <c r="A484" s="666"/>
      <c r="B484" s="666"/>
      <c r="C484" s="666"/>
      <c r="D484" s="666" t="s">
        <v>724</v>
      </c>
      <c r="E484" s="666"/>
      <c r="F484" s="667"/>
      <c r="G484" s="666"/>
      <c r="H484" s="667"/>
      <c r="I484" s="666"/>
      <c r="J484" s="667"/>
      <c r="K484" s="668"/>
      <c r="L484" s="665"/>
      <c r="M484" s="665"/>
    </row>
    <row r="485" spans="1:13" s="1" customFormat="1" ht="15" customHeight="1" x14ac:dyDescent="0.15">
      <c r="A485" s="666"/>
      <c r="B485" s="666"/>
      <c r="C485" s="666"/>
      <c r="D485" s="666" t="s">
        <v>725</v>
      </c>
      <c r="E485" s="666"/>
      <c r="F485" s="667"/>
      <c r="G485" s="666"/>
      <c r="H485" s="667"/>
      <c r="I485" s="666"/>
      <c r="J485" s="667"/>
      <c r="K485" s="668"/>
      <c r="L485" s="665"/>
      <c r="M485" s="665"/>
    </row>
    <row r="486" spans="1:13" s="1" customFormat="1" ht="15" customHeight="1" x14ac:dyDescent="0.15">
      <c r="A486" s="666"/>
      <c r="B486" s="666"/>
      <c r="C486" s="666"/>
      <c r="D486" s="666" t="s">
        <v>726</v>
      </c>
      <c r="E486" s="666"/>
      <c r="F486" s="667"/>
      <c r="G486" s="666"/>
      <c r="H486" s="667"/>
      <c r="I486" s="666"/>
      <c r="J486" s="667"/>
      <c r="K486" s="668"/>
      <c r="L486" s="665"/>
      <c r="M486" s="665"/>
    </row>
    <row r="487" spans="1:13" s="1" customFormat="1" ht="15" customHeight="1" x14ac:dyDescent="0.15">
      <c r="A487" s="666"/>
      <c r="B487" s="670" t="s">
        <v>1520</v>
      </c>
      <c r="C487" s="670"/>
      <c r="D487" s="666"/>
      <c r="E487" s="666"/>
      <c r="F487" s="667"/>
      <c r="G487" s="666"/>
      <c r="H487" s="667"/>
      <c r="I487" s="666"/>
      <c r="J487" s="667"/>
      <c r="K487" s="668"/>
      <c r="L487" s="665"/>
      <c r="M487" s="665"/>
    </row>
    <row r="488" spans="1:13" s="1" customFormat="1" ht="15" customHeight="1" x14ac:dyDescent="0.15">
      <c r="A488" s="666"/>
      <c r="B488" s="670"/>
      <c r="C488" s="670"/>
      <c r="D488" s="666"/>
      <c r="E488" s="666"/>
      <c r="F488" s="667"/>
      <c r="G488" s="666"/>
      <c r="H488" s="667"/>
      <c r="I488" s="666"/>
      <c r="J488" s="667"/>
      <c r="K488" s="668"/>
      <c r="L488" s="665"/>
      <c r="M488" s="665"/>
    </row>
    <row r="489" spans="1:13" s="1" customFormat="1" ht="15" customHeight="1" x14ac:dyDescent="0.15">
      <c r="A489" s="666"/>
      <c r="B489" s="670" t="s">
        <v>1521</v>
      </c>
      <c r="C489" s="670"/>
      <c r="D489" s="666"/>
      <c r="E489" s="666"/>
      <c r="F489" s="667"/>
      <c r="G489" s="666"/>
      <c r="H489" s="667"/>
      <c r="I489" s="666"/>
      <c r="J489" s="667"/>
      <c r="K489" s="668"/>
      <c r="L489" s="665"/>
      <c r="M489" s="665"/>
    </row>
    <row r="490" spans="1:13" s="1" customFormat="1" ht="15" customHeight="1" x14ac:dyDescent="0.15">
      <c r="A490" s="666"/>
      <c r="B490" s="668"/>
      <c r="C490" s="666"/>
      <c r="D490" s="666"/>
      <c r="E490" s="666"/>
      <c r="F490" s="667"/>
      <c r="G490" s="666"/>
      <c r="H490" s="667"/>
      <c r="I490" s="666"/>
      <c r="J490" s="667"/>
      <c r="K490" s="668"/>
      <c r="L490" s="665"/>
      <c r="M490" s="665"/>
    </row>
    <row r="491" spans="1:13" s="1" customFormat="1" ht="15" customHeight="1" x14ac:dyDescent="0.15">
      <c r="A491" s="669"/>
      <c r="B491" s="671"/>
      <c r="C491" s="669"/>
      <c r="D491" s="669"/>
      <c r="E491" s="669"/>
      <c r="F491" s="672"/>
      <c r="G491" s="669"/>
      <c r="H491" s="672"/>
      <c r="I491" s="669"/>
      <c r="J491" s="672"/>
      <c r="K491" s="671"/>
      <c r="L491" s="669"/>
      <c r="M491" s="669"/>
    </row>
    <row r="492" spans="1:13" s="1" customFormat="1" ht="15" customHeight="1" x14ac:dyDescent="0.15">
      <c r="A492" s="527"/>
      <c r="B492" s="673"/>
      <c r="C492" s="527"/>
      <c r="D492" s="527"/>
      <c r="E492" s="527"/>
      <c r="F492" s="674"/>
      <c r="G492" s="527"/>
      <c r="H492" s="674"/>
      <c r="I492" s="527"/>
      <c r="J492" s="674"/>
      <c r="K492" s="673"/>
      <c r="L492" s="527"/>
      <c r="M492" s="527"/>
    </row>
    <row r="493" spans="1:13" s="1" customFormat="1" ht="15" customHeight="1" x14ac:dyDescent="0.15">
      <c r="A493" s="527"/>
      <c r="B493" s="673"/>
      <c r="C493" s="527"/>
      <c r="D493" s="527"/>
      <c r="E493" s="527"/>
      <c r="F493" s="674"/>
      <c r="G493" s="527"/>
      <c r="H493" s="674"/>
      <c r="I493" s="527"/>
      <c r="J493" s="674"/>
      <c r="K493" s="673"/>
      <c r="L493" s="527"/>
      <c r="M493" s="527"/>
    </row>
    <row r="494" spans="1:13" s="1" customFormat="1" ht="15" customHeight="1" x14ac:dyDescent="0.15">
      <c r="A494" s="527"/>
      <c r="B494" s="673"/>
      <c r="C494" s="527"/>
      <c r="D494" s="527"/>
      <c r="E494" s="527"/>
      <c r="F494" s="674"/>
      <c r="G494" s="527"/>
      <c r="H494" s="674"/>
      <c r="I494" s="527"/>
      <c r="J494" s="674"/>
      <c r="K494" s="673"/>
      <c r="L494" s="527"/>
      <c r="M494" s="527"/>
    </row>
    <row r="495" spans="1:13" s="1" customFormat="1" ht="15" customHeight="1" x14ac:dyDescent="0.15">
      <c r="A495" s="527"/>
      <c r="B495" s="673"/>
      <c r="C495" s="527"/>
      <c r="D495" s="527"/>
      <c r="E495" s="527"/>
      <c r="F495" s="674"/>
      <c r="G495" s="527"/>
      <c r="H495" s="674"/>
      <c r="I495" s="527"/>
      <c r="J495" s="674"/>
      <c r="K495" s="673"/>
      <c r="L495" s="527"/>
      <c r="M495" s="527"/>
    </row>
    <row r="496" spans="1:13" s="1" customFormat="1" ht="15" customHeight="1" x14ac:dyDescent="0.15">
      <c r="A496" s="527"/>
      <c r="B496" s="673"/>
      <c r="C496" s="527"/>
      <c r="D496" s="527"/>
      <c r="E496" s="527"/>
      <c r="F496" s="674"/>
      <c r="G496" s="527"/>
      <c r="H496" s="674"/>
      <c r="I496" s="527"/>
      <c r="J496" s="674"/>
      <c r="K496" s="673"/>
      <c r="L496" s="527"/>
      <c r="M496" s="527"/>
    </row>
    <row r="497" spans="1:13" s="1" customFormat="1" ht="15" customHeight="1" x14ac:dyDescent="0.15">
      <c r="A497" s="527"/>
      <c r="B497" s="673"/>
      <c r="C497" s="527"/>
      <c r="D497" s="527"/>
      <c r="E497" s="527"/>
      <c r="F497" s="674"/>
      <c r="G497" s="527"/>
      <c r="H497" s="674"/>
      <c r="I497" s="527"/>
      <c r="J497" s="674"/>
      <c r="K497" s="673"/>
      <c r="L497" s="527"/>
      <c r="M497" s="527"/>
    </row>
    <row r="498" spans="1:13" s="1" customFormat="1" ht="15" customHeight="1" x14ac:dyDescent="0.15">
      <c r="A498" s="527"/>
      <c r="B498" s="673"/>
      <c r="C498" s="527"/>
      <c r="D498" s="527"/>
      <c r="E498" s="527"/>
      <c r="F498" s="674"/>
      <c r="G498" s="527"/>
      <c r="H498" s="674"/>
      <c r="I498" s="527"/>
      <c r="J498" s="674"/>
      <c r="K498" s="673"/>
      <c r="L498" s="527"/>
      <c r="M498" s="527"/>
    </row>
    <row r="499" spans="1:13" s="1" customFormat="1" ht="15" customHeight="1" x14ac:dyDescent="0.15">
      <c r="A499" s="527"/>
      <c r="B499" s="673"/>
      <c r="C499" s="527"/>
      <c r="D499" s="527"/>
      <c r="E499" s="527"/>
      <c r="F499" s="674"/>
      <c r="G499" s="527"/>
      <c r="H499" s="674"/>
      <c r="I499" s="527"/>
      <c r="J499" s="674"/>
      <c r="K499" s="673"/>
      <c r="L499" s="527"/>
      <c r="M499" s="527"/>
    </row>
    <row r="500" spans="1:13" s="1" customFormat="1" ht="15" customHeight="1" x14ac:dyDescent="0.15">
      <c r="A500" s="527"/>
      <c r="B500" s="673"/>
      <c r="C500" s="527"/>
      <c r="D500" s="527"/>
      <c r="E500" s="527"/>
      <c r="F500" s="674"/>
      <c r="G500" s="527"/>
      <c r="H500" s="674"/>
      <c r="I500" s="527"/>
      <c r="J500" s="674"/>
      <c r="K500" s="673"/>
      <c r="L500" s="527"/>
      <c r="M500" s="527"/>
    </row>
    <row r="501" spans="1:13" s="1" customFormat="1" ht="15" customHeight="1" x14ac:dyDescent="0.15">
      <c r="A501" s="527"/>
      <c r="B501" s="673"/>
      <c r="C501" s="527"/>
      <c r="D501" s="527"/>
      <c r="E501" s="527"/>
      <c r="F501" s="674"/>
      <c r="G501" s="527"/>
      <c r="H501" s="674"/>
      <c r="I501" s="527"/>
      <c r="J501" s="674"/>
      <c r="K501" s="673"/>
      <c r="L501" s="527"/>
      <c r="M501" s="527"/>
    </row>
    <row r="502" spans="1:13" s="1" customFormat="1" ht="15" customHeight="1" x14ac:dyDescent="0.15">
      <c r="A502" s="527"/>
      <c r="B502" s="673"/>
      <c r="C502" s="527"/>
      <c r="D502" s="527"/>
      <c r="E502" s="527"/>
      <c r="F502" s="674"/>
      <c r="G502" s="527"/>
      <c r="H502" s="674"/>
      <c r="I502" s="527"/>
      <c r="J502" s="674"/>
      <c r="K502" s="673"/>
      <c r="L502" s="527"/>
      <c r="M502" s="527"/>
    </row>
    <row r="503" spans="1:13" s="1" customFormat="1" ht="15" customHeight="1" x14ac:dyDescent="0.15">
      <c r="A503" s="527"/>
      <c r="B503" s="673"/>
      <c r="C503" s="527"/>
      <c r="D503" s="527"/>
      <c r="E503" s="527"/>
      <c r="F503" s="674"/>
      <c r="G503" s="527"/>
      <c r="H503" s="674"/>
      <c r="I503" s="527"/>
      <c r="J503" s="674"/>
      <c r="K503" s="673"/>
      <c r="L503" s="527"/>
      <c r="M503" s="527"/>
    </row>
    <row r="504" spans="1:13" s="1" customFormat="1" ht="15" customHeight="1" x14ac:dyDescent="0.15">
      <c r="A504" s="527"/>
      <c r="B504" s="673"/>
      <c r="C504" s="527"/>
      <c r="D504" s="527"/>
      <c r="E504" s="527"/>
      <c r="F504" s="674"/>
      <c r="G504" s="527"/>
      <c r="H504" s="674"/>
      <c r="I504" s="527"/>
      <c r="J504" s="674"/>
      <c r="K504" s="673"/>
      <c r="L504" s="527"/>
      <c r="M504" s="527"/>
    </row>
    <row r="505" spans="1:13" s="1" customFormat="1" ht="15" customHeight="1" x14ac:dyDescent="0.15">
      <c r="A505" s="527"/>
      <c r="B505" s="673"/>
      <c r="C505" s="527"/>
      <c r="D505" s="527"/>
      <c r="E505" s="527"/>
      <c r="F505" s="674"/>
      <c r="G505" s="527"/>
      <c r="H505" s="674"/>
      <c r="I505" s="527"/>
      <c r="J505" s="674"/>
      <c r="K505" s="673"/>
      <c r="L505" s="527"/>
      <c r="M505" s="527"/>
    </row>
    <row r="506" spans="1:13" s="1" customFormat="1" ht="15" customHeight="1" x14ac:dyDescent="0.15">
      <c r="A506" s="527"/>
      <c r="B506" s="673"/>
      <c r="C506" s="527"/>
      <c r="D506" s="527"/>
      <c r="E506" s="527"/>
      <c r="F506" s="674"/>
      <c r="G506" s="527"/>
      <c r="H506" s="674"/>
      <c r="I506" s="527"/>
      <c r="J506" s="674"/>
      <c r="K506" s="673"/>
      <c r="L506" s="527"/>
      <c r="M506" s="527"/>
    </row>
    <row r="507" spans="1:13" s="1" customFormat="1" ht="15" customHeight="1" x14ac:dyDescent="0.15">
      <c r="A507" s="527"/>
      <c r="B507" s="673"/>
      <c r="C507" s="527"/>
      <c r="D507" s="527"/>
      <c r="E507" s="527"/>
      <c r="F507" s="674"/>
      <c r="G507" s="527"/>
      <c r="H507" s="674"/>
      <c r="I507" s="527"/>
      <c r="J507" s="674"/>
      <c r="K507" s="673"/>
      <c r="L507" s="527"/>
      <c r="M507" s="527"/>
    </row>
    <row r="508" spans="1:13" s="1" customFormat="1" ht="15" customHeight="1" x14ac:dyDescent="0.15">
      <c r="A508" s="527"/>
      <c r="B508" s="673"/>
      <c r="C508" s="527"/>
      <c r="D508" s="527"/>
      <c r="E508" s="527"/>
      <c r="F508" s="674"/>
      <c r="G508" s="527"/>
      <c r="H508" s="674"/>
      <c r="I508" s="527"/>
      <c r="J508" s="674"/>
      <c r="K508" s="673"/>
      <c r="L508" s="527"/>
      <c r="M508" s="527"/>
    </row>
    <row r="509" spans="1:13" s="1" customFormat="1" ht="15" customHeight="1" x14ac:dyDescent="0.15">
      <c r="A509" s="527"/>
      <c r="B509" s="673"/>
      <c r="C509" s="527"/>
      <c r="D509" s="527"/>
      <c r="E509" s="527"/>
      <c r="F509" s="674"/>
      <c r="G509" s="527"/>
      <c r="H509" s="674"/>
      <c r="I509" s="527"/>
      <c r="J509" s="674"/>
      <c r="K509" s="673"/>
      <c r="L509" s="527"/>
      <c r="M509" s="527"/>
    </row>
    <row r="510" spans="1:13" s="1" customFormat="1" ht="15" customHeight="1" x14ac:dyDescent="0.15">
      <c r="A510" s="527"/>
      <c r="B510" s="673"/>
      <c r="C510" s="527"/>
      <c r="D510" s="527"/>
      <c r="E510" s="527"/>
      <c r="F510" s="674"/>
      <c r="G510" s="527"/>
      <c r="H510" s="674"/>
      <c r="I510" s="527"/>
      <c r="J510" s="674"/>
      <c r="K510" s="673"/>
      <c r="L510" s="527"/>
      <c r="M510" s="527"/>
    </row>
    <row r="511" spans="1:13" s="1" customFormat="1" ht="15" customHeight="1" x14ac:dyDescent="0.15">
      <c r="A511" s="527"/>
      <c r="B511" s="673"/>
      <c r="C511" s="527"/>
      <c r="D511" s="527"/>
      <c r="E511" s="527"/>
      <c r="F511" s="674"/>
      <c r="G511" s="527"/>
      <c r="H511" s="674"/>
      <c r="I511" s="527"/>
      <c r="J511" s="674"/>
      <c r="K511" s="673"/>
      <c r="L511" s="527"/>
      <c r="M511" s="527"/>
    </row>
    <row r="512" spans="1:13" s="1" customFormat="1" ht="15" customHeight="1" x14ac:dyDescent="0.15">
      <c r="A512" s="527"/>
      <c r="B512" s="673"/>
      <c r="C512" s="527"/>
      <c r="D512" s="527"/>
      <c r="E512" s="527"/>
      <c r="F512" s="674"/>
      <c r="G512" s="527"/>
      <c r="H512" s="674"/>
      <c r="I512" s="527"/>
      <c r="J512" s="674"/>
      <c r="K512" s="673"/>
      <c r="L512" s="527"/>
      <c r="M512" s="527"/>
    </row>
    <row r="513" spans="1:13" s="1" customFormat="1" ht="15" customHeight="1" x14ac:dyDescent="0.15">
      <c r="A513" s="527"/>
      <c r="B513" s="673"/>
      <c r="C513" s="527"/>
      <c r="D513" s="527"/>
      <c r="E513" s="527"/>
      <c r="F513" s="674"/>
      <c r="G513" s="527"/>
      <c r="H513" s="674"/>
      <c r="I513" s="527"/>
      <c r="J513" s="674"/>
      <c r="K513" s="673"/>
      <c r="L513" s="527"/>
      <c r="M513" s="527"/>
    </row>
    <row r="514" spans="1:13" s="1" customFormat="1" ht="15" customHeight="1" x14ac:dyDescent="0.15">
      <c r="A514" s="527"/>
      <c r="B514" s="673"/>
      <c r="C514" s="527"/>
      <c r="D514" s="527"/>
      <c r="E514" s="527"/>
      <c r="F514" s="674"/>
      <c r="G514" s="527"/>
      <c r="H514" s="674"/>
      <c r="I514" s="527"/>
      <c r="J514" s="674"/>
      <c r="K514" s="673"/>
      <c r="L514" s="527"/>
      <c r="M514" s="527"/>
    </row>
    <row r="515" spans="1:13" s="1" customFormat="1" ht="15" customHeight="1" x14ac:dyDescent="0.15">
      <c r="A515" s="527"/>
      <c r="B515" s="673"/>
      <c r="C515" s="527"/>
      <c r="D515" s="527"/>
      <c r="E515" s="527"/>
      <c r="F515" s="674"/>
      <c r="G515" s="527"/>
      <c r="H515" s="674"/>
      <c r="I515" s="527"/>
      <c r="J515" s="674"/>
      <c r="K515" s="673"/>
      <c r="L515" s="527"/>
      <c r="M515" s="527"/>
    </row>
    <row r="516" spans="1:13" s="1" customFormat="1" ht="15" customHeight="1" x14ac:dyDescent="0.15">
      <c r="A516" s="527"/>
      <c r="B516" s="673"/>
      <c r="C516" s="527"/>
      <c r="D516" s="527"/>
      <c r="E516" s="527"/>
      <c r="F516" s="674"/>
      <c r="G516" s="527"/>
      <c r="H516" s="674"/>
      <c r="I516" s="527"/>
      <c r="J516" s="674"/>
      <c r="K516" s="673"/>
      <c r="L516" s="527"/>
      <c r="M516" s="527"/>
    </row>
    <row r="517" spans="1:13" s="1" customFormat="1" ht="15" customHeight="1" x14ac:dyDescent="0.15">
      <c r="A517" s="527"/>
      <c r="B517" s="673"/>
      <c r="C517" s="527"/>
      <c r="D517" s="527"/>
      <c r="E517" s="527"/>
      <c r="F517" s="674"/>
      <c r="G517" s="527"/>
      <c r="H517" s="674"/>
      <c r="I517" s="527"/>
      <c r="J517" s="674"/>
      <c r="K517" s="673"/>
      <c r="L517" s="527"/>
      <c r="M517" s="527"/>
    </row>
    <row r="518" spans="1:13" s="1" customFormat="1" ht="15" customHeight="1" x14ac:dyDescent="0.15">
      <c r="A518" s="527"/>
      <c r="B518" s="673"/>
      <c r="C518" s="527"/>
      <c r="D518" s="527"/>
      <c r="E518" s="527"/>
      <c r="F518" s="674"/>
      <c r="G518" s="527"/>
      <c r="H518" s="674"/>
      <c r="I518" s="527"/>
      <c r="J518" s="674"/>
      <c r="K518" s="673"/>
      <c r="L518" s="527"/>
      <c r="M518" s="527"/>
    </row>
    <row r="519" spans="1:13" s="1" customFormat="1" ht="15" customHeight="1" x14ac:dyDescent="0.15">
      <c r="A519" s="527"/>
      <c r="B519" s="673"/>
      <c r="C519" s="527"/>
      <c r="D519" s="527"/>
      <c r="E519" s="527"/>
      <c r="F519" s="674"/>
      <c r="G519" s="527"/>
      <c r="H519" s="674"/>
      <c r="I519" s="527"/>
      <c r="J519" s="674"/>
      <c r="K519" s="673"/>
      <c r="L519" s="527"/>
      <c r="M519" s="527"/>
    </row>
    <row r="520" spans="1:13" s="1" customFormat="1" ht="15" customHeight="1" x14ac:dyDescent="0.15">
      <c r="A520" s="527"/>
      <c r="B520" s="673"/>
      <c r="C520" s="527"/>
      <c r="D520" s="527"/>
      <c r="E520" s="527"/>
      <c r="F520" s="674"/>
      <c r="G520" s="527"/>
      <c r="H520" s="674"/>
      <c r="I520" s="527"/>
      <c r="J520" s="674"/>
      <c r="K520" s="673"/>
      <c r="L520" s="527"/>
      <c r="M520" s="527"/>
    </row>
    <row r="521" spans="1:13" s="1" customFormat="1" ht="15" customHeight="1" x14ac:dyDescent="0.15">
      <c r="A521" s="527"/>
      <c r="B521" s="673"/>
      <c r="C521" s="527"/>
      <c r="D521" s="527"/>
      <c r="E521" s="527"/>
      <c r="F521" s="674"/>
      <c r="G521" s="527"/>
      <c r="H521" s="674"/>
      <c r="I521" s="527"/>
      <c r="J521" s="674"/>
      <c r="K521" s="673"/>
      <c r="L521" s="527"/>
      <c r="M521" s="527"/>
    </row>
    <row r="522" spans="1:13" s="1" customFormat="1" ht="15" customHeight="1" x14ac:dyDescent="0.15">
      <c r="A522" s="527"/>
      <c r="B522" s="673"/>
      <c r="C522" s="527"/>
      <c r="D522" s="527"/>
      <c r="E522" s="527"/>
      <c r="F522" s="674"/>
      <c r="G522" s="527"/>
      <c r="H522" s="674"/>
      <c r="I522" s="527"/>
      <c r="J522" s="674"/>
      <c r="K522" s="673"/>
      <c r="L522" s="527"/>
      <c r="M522" s="527"/>
    </row>
    <row r="523" spans="1:13" s="1" customFormat="1" ht="15" customHeight="1" x14ac:dyDescent="0.15">
      <c r="A523" s="527"/>
      <c r="B523" s="673"/>
      <c r="C523" s="527"/>
      <c r="D523" s="527"/>
      <c r="E523" s="527"/>
      <c r="F523" s="674"/>
      <c r="G523" s="527"/>
      <c r="H523" s="674"/>
      <c r="I523" s="527"/>
      <c r="J523" s="674"/>
      <c r="K523" s="673"/>
      <c r="L523" s="527"/>
      <c r="M523" s="527"/>
    </row>
    <row r="524" spans="1:13" s="1" customFormat="1" ht="15" customHeight="1" x14ac:dyDescent="0.15">
      <c r="A524" s="527"/>
      <c r="B524" s="673"/>
      <c r="C524" s="527"/>
      <c r="D524" s="527"/>
      <c r="E524" s="527"/>
      <c r="F524" s="674"/>
      <c r="G524" s="527"/>
      <c r="H524" s="674"/>
      <c r="I524" s="527"/>
      <c r="J524" s="674"/>
      <c r="K524" s="673"/>
      <c r="L524" s="527"/>
      <c r="M524" s="527"/>
    </row>
    <row r="525" spans="1:13" s="1" customFormat="1" ht="15" customHeight="1" x14ac:dyDescent="0.15">
      <c r="A525" s="527"/>
      <c r="B525" s="673"/>
      <c r="C525" s="527"/>
      <c r="D525" s="527"/>
      <c r="E525" s="527"/>
      <c r="F525" s="674"/>
      <c r="G525" s="527"/>
      <c r="H525" s="674"/>
      <c r="I525" s="527"/>
      <c r="J525" s="674"/>
      <c r="K525" s="673"/>
      <c r="L525" s="527"/>
      <c r="M525" s="527"/>
    </row>
    <row r="526" spans="1:13" s="1" customFormat="1" ht="15" customHeight="1" x14ac:dyDescent="0.15">
      <c r="A526" s="527"/>
      <c r="B526" s="673"/>
      <c r="C526" s="527"/>
      <c r="D526" s="527"/>
      <c r="E526" s="527"/>
      <c r="F526" s="674"/>
      <c r="G526" s="527"/>
      <c r="H526" s="674"/>
      <c r="I526" s="527"/>
      <c r="J526" s="674"/>
      <c r="K526" s="673"/>
      <c r="L526" s="527"/>
      <c r="M526" s="527"/>
    </row>
    <row r="527" spans="1:13" s="1" customFormat="1" ht="15" customHeight="1" x14ac:dyDescent="0.15">
      <c r="A527" s="527"/>
      <c r="B527" s="673"/>
      <c r="C527" s="527"/>
      <c r="D527" s="527"/>
      <c r="E527" s="527"/>
      <c r="F527" s="674"/>
      <c r="G527" s="527"/>
      <c r="H527" s="674"/>
      <c r="I527" s="527"/>
      <c r="J527" s="674"/>
      <c r="K527" s="673"/>
      <c r="L527" s="527"/>
      <c r="M527" s="527"/>
    </row>
    <row r="528" spans="1:13" s="1" customFormat="1" ht="15" customHeight="1" x14ac:dyDescent="0.15">
      <c r="A528" s="527"/>
      <c r="B528" s="673"/>
      <c r="C528" s="527"/>
      <c r="D528" s="527"/>
      <c r="E528" s="527"/>
      <c r="F528" s="674"/>
      <c r="G528" s="527"/>
      <c r="H528" s="674"/>
      <c r="I528" s="527"/>
      <c r="J528" s="674"/>
      <c r="K528" s="673"/>
      <c r="L528" s="527"/>
      <c r="M528" s="527"/>
    </row>
    <row r="529" spans="1:13" s="1" customFormat="1" ht="15" customHeight="1" x14ac:dyDescent="0.15">
      <c r="A529" s="527"/>
      <c r="B529" s="673"/>
      <c r="C529" s="527"/>
      <c r="D529" s="527"/>
      <c r="E529" s="527"/>
      <c r="F529" s="674"/>
      <c r="G529" s="527"/>
      <c r="H529" s="674"/>
      <c r="I529" s="527"/>
      <c r="J529" s="674"/>
      <c r="K529" s="673"/>
      <c r="L529" s="527"/>
      <c r="M529" s="527"/>
    </row>
    <row r="530" spans="1:13" s="1" customFormat="1" ht="15" customHeight="1" x14ac:dyDescent="0.15">
      <c r="A530" s="527"/>
      <c r="B530" s="673"/>
      <c r="C530" s="527"/>
      <c r="D530" s="527"/>
      <c r="E530" s="527"/>
      <c r="F530" s="674"/>
      <c r="G530" s="527"/>
      <c r="H530" s="674"/>
      <c r="I530" s="527"/>
      <c r="J530" s="674"/>
      <c r="K530" s="673"/>
      <c r="L530" s="527"/>
      <c r="M530" s="527"/>
    </row>
    <row r="531" spans="1:13" s="1" customFormat="1" ht="15" customHeight="1" x14ac:dyDescent="0.15">
      <c r="A531" s="527"/>
      <c r="B531" s="673"/>
      <c r="C531" s="527"/>
      <c r="D531" s="527"/>
      <c r="E531" s="527"/>
      <c r="F531" s="674"/>
      <c r="G531" s="527"/>
      <c r="H531" s="674"/>
      <c r="I531" s="527"/>
      <c r="J531" s="674"/>
      <c r="K531" s="673"/>
      <c r="L531" s="527"/>
      <c r="M531" s="527"/>
    </row>
    <row r="532" spans="1:13" s="1" customFormat="1" ht="15" customHeight="1" x14ac:dyDescent="0.15">
      <c r="A532" s="527"/>
      <c r="B532" s="673"/>
      <c r="C532" s="527"/>
      <c r="D532" s="527"/>
      <c r="E532" s="527"/>
      <c r="F532" s="674"/>
      <c r="G532" s="527"/>
      <c r="H532" s="674"/>
      <c r="I532" s="527"/>
      <c r="J532" s="674"/>
      <c r="K532" s="673"/>
      <c r="L532" s="527"/>
      <c r="M532" s="527"/>
    </row>
    <row r="533" spans="1:13" s="1" customFormat="1" ht="15" customHeight="1" x14ac:dyDescent="0.15">
      <c r="A533" s="527"/>
      <c r="B533" s="673"/>
      <c r="C533" s="527"/>
      <c r="D533" s="527"/>
      <c r="E533" s="527"/>
      <c r="F533" s="674"/>
      <c r="G533" s="527"/>
      <c r="H533" s="674"/>
      <c r="I533" s="527"/>
      <c r="J533" s="674"/>
      <c r="K533" s="673"/>
      <c r="L533" s="527"/>
      <c r="M533" s="527"/>
    </row>
    <row r="534" spans="1:13" s="1" customFormat="1" ht="15" customHeight="1" x14ac:dyDescent="0.15">
      <c r="A534" s="527"/>
      <c r="B534" s="673"/>
      <c r="C534" s="527"/>
      <c r="D534" s="527"/>
      <c r="E534" s="527"/>
      <c r="F534" s="674"/>
      <c r="G534" s="527"/>
      <c r="H534" s="674"/>
      <c r="I534" s="527"/>
      <c r="J534" s="674"/>
      <c r="K534" s="673"/>
      <c r="L534" s="527"/>
      <c r="M534" s="527"/>
    </row>
    <row r="535" spans="1:13" s="1" customFormat="1" ht="15" customHeight="1" x14ac:dyDescent="0.15">
      <c r="A535" s="527"/>
      <c r="B535" s="673"/>
      <c r="C535" s="527"/>
      <c r="D535" s="527"/>
      <c r="E535" s="527"/>
      <c r="F535" s="674"/>
      <c r="G535" s="527"/>
      <c r="H535" s="674"/>
      <c r="I535" s="527"/>
      <c r="J535" s="674"/>
      <c r="K535" s="673"/>
      <c r="L535" s="527"/>
      <c r="M535" s="527"/>
    </row>
    <row r="536" spans="1:13" s="1" customFormat="1" ht="15" customHeight="1" x14ac:dyDescent="0.15">
      <c r="A536" s="527"/>
      <c r="B536" s="673"/>
      <c r="C536" s="527"/>
      <c r="D536" s="527"/>
      <c r="E536" s="527"/>
      <c r="F536" s="674"/>
      <c r="G536" s="527"/>
      <c r="H536" s="674"/>
      <c r="I536" s="527"/>
      <c r="J536" s="674"/>
      <c r="K536" s="673"/>
      <c r="L536" s="527"/>
      <c r="M536" s="527"/>
    </row>
    <row r="537" spans="1:13" s="1" customFormat="1" ht="15" customHeight="1" x14ac:dyDescent="0.15">
      <c r="A537" s="527"/>
      <c r="B537" s="673"/>
      <c r="C537" s="527"/>
      <c r="D537" s="527"/>
      <c r="E537" s="527"/>
      <c r="F537" s="674"/>
      <c r="G537" s="527"/>
      <c r="H537" s="674"/>
      <c r="I537" s="527"/>
      <c r="J537" s="674"/>
      <c r="K537" s="673"/>
      <c r="L537" s="527"/>
      <c r="M537" s="527"/>
    </row>
    <row r="538" spans="1:13" s="1" customFormat="1" ht="15" customHeight="1" x14ac:dyDescent="0.15">
      <c r="A538" s="527"/>
      <c r="B538" s="673"/>
      <c r="C538" s="527"/>
      <c r="D538" s="527"/>
      <c r="E538" s="527"/>
      <c r="F538" s="674"/>
      <c r="G538" s="527"/>
      <c r="H538" s="674"/>
      <c r="I538" s="527"/>
      <c r="J538" s="674"/>
      <c r="K538" s="673"/>
      <c r="L538" s="527"/>
      <c r="M538" s="527"/>
    </row>
    <row r="539" spans="1:13" s="1" customFormat="1" ht="15" customHeight="1" x14ac:dyDescent="0.15">
      <c r="A539" s="527"/>
      <c r="B539" s="673"/>
      <c r="C539" s="527"/>
      <c r="D539" s="527"/>
      <c r="E539" s="527"/>
      <c r="F539" s="674"/>
      <c r="G539" s="527"/>
      <c r="H539" s="674"/>
      <c r="I539" s="527"/>
      <c r="J539" s="674"/>
      <c r="K539" s="673"/>
      <c r="L539" s="527"/>
      <c r="M539" s="527"/>
    </row>
    <row r="540" spans="1:13" s="1" customFormat="1" ht="15" customHeight="1" x14ac:dyDescent="0.15">
      <c r="A540" s="527"/>
      <c r="B540" s="673"/>
      <c r="C540" s="527"/>
      <c r="D540" s="527"/>
      <c r="E540" s="527"/>
      <c r="F540" s="674"/>
      <c r="G540" s="527"/>
      <c r="H540" s="674"/>
      <c r="I540" s="527"/>
      <c r="J540" s="674"/>
      <c r="K540" s="673"/>
      <c r="L540" s="527"/>
      <c r="M540" s="527"/>
    </row>
    <row r="541" spans="1:13" s="1" customFormat="1" ht="15" customHeight="1" x14ac:dyDescent="0.15">
      <c r="A541" s="527"/>
      <c r="B541" s="673"/>
      <c r="C541" s="527"/>
      <c r="D541" s="527"/>
      <c r="E541" s="527"/>
      <c r="F541" s="674"/>
      <c r="G541" s="527"/>
      <c r="H541" s="674"/>
      <c r="I541" s="527"/>
      <c r="J541" s="674"/>
      <c r="K541" s="673"/>
      <c r="L541" s="527"/>
      <c r="M541" s="527"/>
    </row>
    <row r="542" spans="1:13" s="1" customFormat="1" ht="15" customHeight="1" x14ac:dyDescent="0.15">
      <c r="A542" s="527"/>
      <c r="B542" s="673"/>
      <c r="C542" s="527"/>
      <c r="D542" s="527"/>
      <c r="E542" s="527"/>
      <c r="F542" s="674"/>
      <c r="G542" s="527"/>
      <c r="H542" s="674"/>
      <c r="I542" s="527"/>
      <c r="J542" s="674"/>
      <c r="K542" s="673"/>
      <c r="L542" s="527"/>
      <c r="M542" s="527"/>
    </row>
    <row r="543" spans="1:13" s="1" customFormat="1" ht="15" customHeight="1" x14ac:dyDescent="0.15">
      <c r="A543" s="527"/>
      <c r="B543" s="673"/>
      <c r="C543" s="527"/>
      <c r="D543" s="527"/>
      <c r="E543" s="527"/>
      <c r="F543" s="674"/>
      <c r="G543" s="527"/>
      <c r="H543" s="674"/>
      <c r="I543" s="527"/>
      <c r="J543" s="674"/>
      <c r="K543" s="673"/>
      <c r="L543" s="527"/>
      <c r="M543" s="527"/>
    </row>
    <row r="544" spans="1:13" s="1" customFormat="1" ht="15" customHeight="1" x14ac:dyDescent="0.15">
      <c r="A544" s="527"/>
      <c r="B544" s="673"/>
      <c r="C544" s="527"/>
      <c r="D544" s="527"/>
      <c r="E544" s="527"/>
      <c r="F544" s="674"/>
      <c r="G544" s="527"/>
      <c r="H544" s="674"/>
      <c r="I544" s="527"/>
      <c r="J544" s="674"/>
      <c r="K544" s="673"/>
      <c r="L544" s="527"/>
      <c r="M544" s="527"/>
    </row>
    <row r="545" spans="1:13" s="1" customFormat="1" ht="15" customHeight="1" x14ac:dyDescent="0.15">
      <c r="A545" s="527"/>
      <c r="B545" s="673"/>
      <c r="C545" s="527"/>
      <c r="D545" s="527"/>
      <c r="E545" s="527"/>
      <c r="F545" s="674"/>
      <c r="G545" s="527"/>
      <c r="H545" s="674"/>
      <c r="I545" s="527"/>
      <c r="J545" s="674"/>
      <c r="K545" s="673"/>
      <c r="L545" s="527"/>
      <c r="M545" s="527"/>
    </row>
    <row r="546" spans="1:13" s="1" customFormat="1" ht="15" customHeight="1" x14ac:dyDescent="0.15">
      <c r="A546" s="527"/>
      <c r="B546" s="673"/>
      <c r="C546" s="527"/>
      <c r="D546" s="527"/>
      <c r="E546" s="527"/>
      <c r="F546" s="674"/>
      <c r="G546" s="527"/>
      <c r="H546" s="674"/>
      <c r="I546" s="527"/>
      <c r="J546" s="674"/>
      <c r="K546" s="673"/>
      <c r="L546" s="527"/>
      <c r="M546" s="527"/>
    </row>
    <row r="547" spans="1:13" s="1" customFormat="1" ht="15" customHeight="1" x14ac:dyDescent="0.15">
      <c r="A547" s="527"/>
      <c r="B547" s="673"/>
      <c r="C547" s="527"/>
      <c r="D547" s="527"/>
      <c r="E547" s="527"/>
      <c r="F547" s="674"/>
      <c r="G547" s="527"/>
      <c r="H547" s="674"/>
      <c r="I547" s="527"/>
      <c r="J547" s="674"/>
      <c r="K547" s="673"/>
      <c r="L547" s="527"/>
      <c r="M547" s="527"/>
    </row>
    <row r="548" spans="1:13" s="1" customFormat="1" ht="15" customHeight="1" x14ac:dyDescent="0.15">
      <c r="A548" s="527"/>
      <c r="B548" s="673"/>
      <c r="C548" s="527"/>
      <c r="D548" s="527"/>
      <c r="E548" s="527"/>
      <c r="F548" s="674"/>
      <c r="G548" s="527"/>
      <c r="H548" s="674"/>
      <c r="I548" s="527"/>
      <c r="J548" s="674"/>
      <c r="K548" s="673"/>
      <c r="L548" s="527"/>
      <c r="M548" s="527"/>
    </row>
    <row r="549" spans="1:13" s="1" customFormat="1" ht="15" customHeight="1" x14ac:dyDescent="0.15">
      <c r="A549" s="527"/>
      <c r="B549" s="673"/>
      <c r="C549" s="527"/>
      <c r="D549" s="527"/>
      <c r="E549" s="527"/>
      <c r="F549" s="674"/>
      <c r="G549" s="527"/>
      <c r="H549" s="674"/>
      <c r="I549" s="527"/>
      <c r="J549" s="674"/>
      <c r="K549" s="673"/>
      <c r="L549" s="527"/>
      <c r="M549" s="527"/>
    </row>
    <row r="550" spans="1:13" s="1" customFormat="1" ht="15" customHeight="1" x14ac:dyDescent="0.15">
      <c r="A550" s="527"/>
      <c r="B550" s="673"/>
      <c r="C550" s="527"/>
      <c r="D550" s="527"/>
      <c r="E550" s="527"/>
      <c r="F550" s="674"/>
      <c r="G550" s="527"/>
      <c r="H550" s="674"/>
      <c r="I550" s="527"/>
      <c r="J550" s="674"/>
      <c r="K550" s="673"/>
      <c r="L550" s="527"/>
      <c r="M550" s="527"/>
    </row>
    <row r="551" spans="1:13" s="1" customFormat="1" ht="15" customHeight="1" x14ac:dyDescent="0.15">
      <c r="A551" s="527"/>
      <c r="B551" s="673"/>
      <c r="C551" s="527"/>
      <c r="D551" s="527"/>
      <c r="E551" s="527"/>
      <c r="F551" s="674"/>
      <c r="G551" s="527"/>
      <c r="H551" s="674"/>
      <c r="I551" s="527"/>
      <c r="J551" s="674"/>
      <c r="K551" s="673"/>
      <c r="L551" s="527"/>
      <c r="M551" s="527"/>
    </row>
    <row r="552" spans="1:13" s="1" customFormat="1" ht="15" customHeight="1" x14ac:dyDescent="0.15">
      <c r="A552" s="527"/>
      <c r="B552" s="673"/>
      <c r="C552" s="527"/>
      <c r="D552" s="527"/>
      <c r="E552" s="527"/>
      <c r="F552" s="674"/>
      <c r="G552" s="527"/>
      <c r="H552" s="674"/>
      <c r="I552" s="527"/>
      <c r="J552" s="674"/>
      <c r="K552" s="673"/>
      <c r="L552" s="527"/>
      <c r="M552" s="527"/>
    </row>
    <row r="553" spans="1:13" s="1" customFormat="1" ht="15" customHeight="1" x14ac:dyDescent="0.15">
      <c r="A553" s="527"/>
      <c r="B553" s="673"/>
      <c r="C553" s="527"/>
      <c r="D553" s="527"/>
      <c r="E553" s="527"/>
      <c r="F553" s="674"/>
      <c r="G553" s="527"/>
      <c r="H553" s="674"/>
      <c r="I553" s="527"/>
      <c r="J553" s="674"/>
      <c r="K553" s="673"/>
      <c r="L553" s="527"/>
      <c r="M553" s="527"/>
    </row>
    <row r="554" spans="1:13" s="1" customFormat="1" ht="15" customHeight="1" x14ac:dyDescent="0.15">
      <c r="A554" s="527"/>
      <c r="B554" s="673"/>
      <c r="C554" s="527"/>
      <c r="D554" s="527"/>
      <c r="E554" s="527"/>
      <c r="F554" s="674"/>
      <c r="G554" s="527"/>
      <c r="H554" s="674"/>
      <c r="I554" s="527"/>
      <c r="J554" s="674"/>
      <c r="K554" s="673"/>
      <c r="L554" s="527"/>
      <c r="M554" s="527"/>
    </row>
    <row r="555" spans="1:13" s="1" customFormat="1" ht="15" customHeight="1" x14ac:dyDescent="0.15">
      <c r="A555" s="527"/>
      <c r="B555" s="673"/>
      <c r="C555" s="527"/>
      <c r="D555" s="527"/>
      <c r="E555" s="527"/>
      <c r="F555" s="674"/>
      <c r="G555" s="527"/>
      <c r="H555" s="674"/>
      <c r="I555" s="527"/>
      <c r="J555" s="674"/>
      <c r="K555" s="673"/>
      <c r="L555" s="527"/>
      <c r="M555" s="527"/>
    </row>
    <row r="556" spans="1:13" s="1" customFormat="1" ht="15" customHeight="1" x14ac:dyDescent="0.15">
      <c r="A556" s="527"/>
      <c r="B556" s="673"/>
      <c r="C556" s="527"/>
      <c r="D556" s="527"/>
      <c r="E556" s="527"/>
      <c r="F556" s="674"/>
      <c r="G556" s="527"/>
      <c r="H556" s="674"/>
      <c r="I556" s="527"/>
      <c r="J556" s="674"/>
      <c r="K556" s="673"/>
      <c r="L556" s="527"/>
      <c r="M556" s="527"/>
    </row>
    <row r="557" spans="1:13" s="1" customFormat="1" ht="15" customHeight="1" x14ac:dyDescent="0.15">
      <c r="A557" s="527"/>
      <c r="B557" s="673"/>
      <c r="C557" s="527"/>
      <c r="D557" s="527"/>
      <c r="E557" s="527"/>
      <c r="F557" s="674"/>
      <c r="G557" s="527"/>
      <c r="H557" s="674"/>
      <c r="I557" s="527"/>
      <c r="J557" s="674"/>
      <c r="K557" s="673"/>
      <c r="L557" s="527"/>
      <c r="M557" s="527"/>
    </row>
    <row r="558" spans="1:13" s="1" customFormat="1" ht="15" customHeight="1" x14ac:dyDescent="0.15">
      <c r="A558" s="527"/>
      <c r="B558" s="673"/>
      <c r="C558" s="527"/>
      <c r="D558" s="527"/>
      <c r="E558" s="527"/>
      <c r="F558" s="674"/>
      <c r="G558" s="527"/>
      <c r="H558" s="674"/>
      <c r="I558" s="527"/>
      <c r="J558" s="674"/>
      <c r="K558" s="673"/>
      <c r="L558" s="527"/>
      <c r="M558" s="527"/>
    </row>
    <row r="559" spans="1:13" s="1" customFormat="1" ht="15" customHeight="1" x14ac:dyDescent="0.15">
      <c r="A559" s="527"/>
      <c r="B559" s="673"/>
      <c r="C559" s="527"/>
      <c r="D559" s="527"/>
      <c r="E559" s="527"/>
      <c r="F559" s="674"/>
      <c r="G559" s="527"/>
      <c r="H559" s="674"/>
      <c r="I559" s="527"/>
      <c r="J559" s="674"/>
      <c r="K559" s="673"/>
      <c r="L559" s="527"/>
      <c r="M559" s="527"/>
    </row>
    <row r="560" spans="1:13" s="1" customFormat="1" ht="15" customHeight="1" x14ac:dyDescent="0.15">
      <c r="A560" s="527"/>
      <c r="B560" s="673"/>
      <c r="C560" s="527"/>
      <c r="D560" s="527"/>
      <c r="E560" s="527"/>
      <c r="F560" s="674"/>
      <c r="G560" s="527"/>
      <c r="H560" s="674"/>
      <c r="I560" s="527"/>
      <c r="J560" s="674"/>
      <c r="K560" s="673"/>
      <c r="L560" s="527"/>
      <c r="M560" s="527"/>
    </row>
    <row r="561" spans="1:13" s="1" customFormat="1" ht="15" customHeight="1" x14ac:dyDescent="0.15">
      <c r="A561" s="527"/>
      <c r="B561" s="673"/>
      <c r="C561" s="527"/>
      <c r="D561" s="527"/>
      <c r="E561" s="527"/>
      <c r="F561" s="674"/>
      <c r="G561" s="527"/>
      <c r="H561" s="674"/>
      <c r="I561" s="527"/>
      <c r="J561" s="674"/>
      <c r="K561" s="673"/>
      <c r="L561" s="527"/>
      <c r="M561" s="527"/>
    </row>
    <row r="562" spans="1:13" s="1" customFormat="1" ht="15" customHeight="1" x14ac:dyDescent="0.15">
      <c r="A562" s="527"/>
      <c r="B562" s="673"/>
      <c r="C562" s="527"/>
      <c r="D562" s="527"/>
      <c r="E562" s="527"/>
      <c r="F562" s="674"/>
      <c r="G562" s="527"/>
      <c r="H562" s="674"/>
      <c r="I562" s="527"/>
      <c r="J562" s="674"/>
      <c r="K562" s="673"/>
      <c r="L562" s="527"/>
      <c r="M562" s="527"/>
    </row>
    <row r="563" spans="1:13" s="1" customFormat="1" ht="15" customHeight="1" x14ac:dyDescent="0.15">
      <c r="A563" s="527"/>
      <c r="B563" s="673"/>
      <c r="C563" s="527"/>
      <c r="D563" s="527"/>
      <c r="E563" s="527"/>
      <c r="F563" s="674"/>
      <c r="G563" s="527"/>
      <c r="H563" s="674"/>
      <c r="I563" s="527"/>
      <c r="J563" s="674"/>
      <c r="K563" s="673"/>
      <c r="L563" s="527"/>
      <c r="M563" s="527"/>
    </row>
    <row r="564" spans="1:13" s="1" customFormat="1" ht="15" customHeight="1" x14ac:dyDescent="0.15">
      <c r="A564" s="527"/>
      <c r="B564" s="673"/>
      <c r="C564" s="527"/>
      <c r="D564" s="527"/>
      <c r="E564" s="527"/>
      <c r="F564" s="674"/>
      <c r="G564" s="527"/>
      <c r="H564" s="674"/>
      <c r="I564" s="527"/>
      <c r="J564" s="674"/>
      <c r="K564" s="673"/>
      <c r="L564" s="527"/>
      <c r="M564" s="527"/>
    </row>
    <row r="565" spans="1:13" s="1" customFormat="1" ht="15" customHeight="1" x14ac:dyDescent="0.15">
      <c r="A565" s="527"/>
      <c r="B565" s="673"/>
      <c r="C565" s="527"/>
      <c r="D565" s="527"/>
      <c r="E565" s="527"/>
      <c r="F565" s="674"/>
      <c r="G565" s="527"/>
      <c r="H565" s="674"/>
      <c r="I565" s="527"/>
      <c r="J565" s="674"/>
      <c r="K565" s="673"/>
      <c r="L565" s="527"/>
      <c r="M565" s="527"/>
    </row>
    <row r="566" spans="1:13" s="1" customFormat="1" ht="15" customHeight="1" x14ac:dyDescent="0.15">
      <c r="A566" s="527"/>
      <c r="B566" s="673"/>
      <c r="C566" s="527"/>
      <c r="D566" s="527"/>
      <c r="E566" s="527"/>
      <c r="F566" s="674"/>
      <c r="G566" s="527"/>
      <c r="H566" s="674"/>
      <c r="I566" s="527"/>
      <c r="J566" s="674"/>
      <c r="K566" s="673"/>
      <c r="L566" s="527"/>
      <c r="M566" s="527"/>
    </row>
    <row r="567" spans="1:13" s="1" customFormat="1" ht="15" customHeight="1" x14ac:dyDescent="0.15">
      <c r="A567" s="527"/>
      <c r="B567" s="673"/>
      <c r="C567" s="527"/>
      <c r="D567" s="527"/>
      <c r="E567" s="527"/>
      <c r="F567" s="674"/>
      <c r="G567" s="527"/>
      <c r="H567" s="674"/>
      <c r="I567" s="527"/>
      <c r="J567" s="674"/>
      <c r="K567" s="673"/>
      <c r="L567" s="527"/>
      <c r="M567" s="527"/>
    </row>
    <row r="568" spans="1:13" s="1" customFormat="1" ht="15" customHeight="1" x14ac:dyDescent="0.15">
      <c r="A568" s="527"/>
      <c r="B568" s="673"/>
      <c r="C568" s="527"/>
      <c r="D568" s="527"/>
      <c r="E568" s="527"/>
      <c r="F568" s="674"/>
      <c r="G568" s="527"/>
      <c r="H568" s="674"/>
      <c r="I568" s="527"/>
      <c r="J568" s="674"/>
      <c r="K568" s="673"/>
      <c r="L568" s="527"/>
      <c r="M568" s="527"/>
    </row>
    <row r="569" spans="1:13" s="1" customFormat="1" ht="15" customHeight="1" x14ac:dyDescent="0.15">
      <c r="A569" s="527"/>
      <c r="B569" s="673"/>
      <c r="C569" s="527"/>
      <c r="D569" s="527"/>
      <c r="E569" s="527"/>
      <c r="F569" s="674"/>
      <c r="G569" s="527"/>
      <c r="H569" s="674"/>
      <c r="I569" s="527"/>
      <c r="J569" s="674"/>
      <c r="K569" s="673"/>
      <c r="L569" s="527"/>
      <c r="M569" s="527"/>
    </row>
    <row r="570" spans="1:13" s="1" customFormat="1" ht="15" customHeight="1" x14ac:dyDescent="0.15">
      <c r="A570" s="527"/>
      <c r="B570" s="673"/>
      <c r="C570" s="527"/>
      <c r="D570" s="527"/>
      <c r="E570" s="527"/>
      <c r="F570" s="674"/>
      <c r="G570" s="527"/>
      <c r="H570" s="674"/>
      <c r="I570" s="527"/>
      <c r="J570" s="674"/>
      <c r="K570" s="673"/>
      <c r="L570" s="527"/>
      <c r="M570" s="527"/>
    </row>
    <row r="571" spans="1:13" s="1" customFormat="1" ht="15" customHeight="1" x14ac:dyDescent="0.15">
      <c r="A571" s="527"/>
      <c r="B571" s="673"/>
      <c r="C571" s="527"/>
      <c r="D571" s="527"/>
      <c r="E571" s="527"/>
      <c r="F571" s="674"/>
      <c r="G571" s="527"/>
      <c r="H571" s="674"/>
      <c r="I571" s="527"/>
      <c r="J571" s="674"/>
      <c r="K571" s="673"/>
      <c r="L571" s="527"/>
      <c r="M571" s="527"/>
    </row>
    <row r="572" spans="1:13" s="1" customFormat="1" ht="15" customHeight="1" x14ac:dyDescent="0.15">
      <c r="A572" s="527"/>
      <c r="B572" s="673"/>
      <c r="C572" s="527"/>
      <c r="D572" s="527"/>
      <c r="E572" s="527"/>
      <c r="F572" s="674"/>
      <c r="G572" s="527"/>
      <c r="H572" s="674"/>
      <c r="I572" s="527"/>
      <c r="J572" s="674"/>
      <c r="K572" s="673"/>
      <c r="L572" s="527"/>
      <c r="M572" s="527"/>
    </row>
    <row r="573" spans="1:13" s="1" customFormat="1" ht="15" customHeight="1" x14ac:dyDescent="0.15">
      <c r="A573" s="527"/>
      <c r="B573" s="673"/>
      <c r="C573" s="527"/>
      <c r="D573" s="527"/>
      <c r="E573" s="527"/>
      <c r="F573" s="674"/>
      <c r="G573" s="527"/>
      <c r="H573" s="674"/>
      <c r="I573" s="527"/>
      <c r="J573" s="674"/>
      <c r="K573" s="673"/>
      <c r="L573" s="527"/>
      <c r="M573" s="527"/>
    </row>
    <row r="574" spans="1:13" s="1" customFormat="1" ht="15" customHeight="1" x14ac:dyDescent="0.15">
      <c r="A574" s="527"/>
      <c r="B574" s="673"/>
      <c r="C574" s="527"/>
      <c r="D574" s="527"/>
      <c r="E574" s="527"/>
      <c r="F574" s="674"/>
      <c r="G574" s="527"/>
      <c r="H574" s="674"/>
      <c r="I574" s="527"/>
      <c r="J574" s="674"/>
      <c r="K574" s="673"/>
      <c r="L574" s="527"/>
      <c r="M574" s="527"/>
    </row>
    <row r="575" spans="1:13" s="1" customFormat="1" ht="15" customHeight="1" x14ac:dyDescent="0.15">
      <c r="A575" s="527"/>
      <c r="B575" s="673"/>
      <c r="C575" s="527"/>
      <c r="D575" s="527"/>
      <c r="E575" s="527"/>
      <c r="F575" s="674"/>
      <c r="G575" s="527"/>
      <c r="H575" s="674"/>
      <c r="I575" s="527"/>
      <c r="J575" s="674"/>
      <c r="K575" s="673"/>
      <c r="L575" s="527"/>
      <c r="M575" s="527"/>
    </row>
    <row r="576" spans="1:13" s="1" customFormat="1" ht="15" customHeight="1" x14ac:dyDescent="0.15">
      <c r="A576" s="527"/>
      <c r="B576" s="673"/>
      <c r="C576" s="527"/>
      <c r="D576" s="527"/>
      <c r="E576" s="527"/>
      <c r="F576" s="674"/>
      <c r="G576" s="527"/>
      <c r="H576" s="674"/>
      <c r="I576" s="527"/>
      <c r="J576" s="674"/>
      <c r="K576" s="673"/>
      <c r="L576" s="527"/>
      <c r="M576" s="527"/>
    </row>
    <row r="577" spans="1:13" s="1" customFormat="1" ht="15" customHeight="1" x14ac:dyDescent="0.15">
      <c r="A577" s="527"/>
      <c r="B577" s="673"/>
      <c r="C577" s="527"/>
      <c r="D577" s="527"/>
      <c r="E577" s="527"/>
      <c r="F577" s="674"/>
      <c r="G577" s="527"/>
      <c r="H577" s="674"/>
      <c r="I577" s="527"/>
      <c r="J577" s="674"/>
      <c r="K577" s="673"/>
      <c r="L577" s="527"/>
      <c r="M577" s="527"/>
    </row>
    <row r="578" spans="1:13" s="1" customFormat="1" ht="15" customHeight="1" x14ac:dyDescent="0.15">
      <c r="A578" s="527"/>
      <c r="B578" s="673"/>
      <c r="C578" s="527"/>
      <c r="D578" s="527"/>
      <c r="E578" s="527"/>
      <c r="F578" s="674"/>
      <c r="G578" s="527"/>
      <c r="H578" s="674"/>
      <c r="I578" s="527"/>
      <c r="J578" s="674"/>
      <c r="K578" s="673"/>
      <c r="L578" s="527"/>
      <c r="M578" s="527"/>
    </row>
    <row r="579" spans="1:13" s="1" customFormat="1" ht="15" customHeight="1" x14ac:dyDescent="0.15">
      <c r="A579" s="527"/>
      <c r="B579" s="673"/>
      <c r="C579" s="527"/>
      <c r="D579" s="527"/>
      <c r="E579" s="527"/>
      <c r="F579" s="674"/>
      <c r="G579" s="527"/>
      <c r="H579" s="674"/>
      <c r="I579" s="527"/>
      <c r="J579" s="674"/>
      <c r="K579" s="673"/>
      <c r="L579" s="527"/>
      <c r="M579" s="527"/>
    </row>
    <row r="580" spans="1:13" s="1" customFormat="1" ht="15" customHeight="1" x14ac:dyDescent="0.15">
      <c r="A580" s="527"/>
      <c r="B580" s="673"/>
      <c r="C580" s="527"/>
      <c r="D580" s="527"/>
      <c r="E580" s="527"/>
      <c r="F580" s="674"/>
      <c r="G580" s="527"/>
      <c r="H580" s="674"/>
      <c r="I580" s="527"/>
      <c r="J580" s="674"/>
      <c r="K580" s="673"/>
      <c r="L580" s="527"/>
      <c r="M580" s="527"/>
    </row>
    <row r="581" spans="1:13" s="1" customFormat="1" x14ac:dyDescent="0.15">
      <c r="A581" s="527"/>
      <c r="B581" s="673"/>
      <c r="C581" s="527"/>
      <c r="D581" s="527"/>
      <c r="E581" s="527"/>
      <c r="F581" s="674"/>
      <c r="G581" s="527"/>
      <c r="H581" s="674"/>
      <c r="I581" s="527"/>
      <c r="J581" s="674"/>
      <c r="K581" s="673"/>
      <c r="L581" s="527"/>
      <c r="M581" s="527"/>
    </row>
    <row r="582" spans="1:13" s="1" customFormat="1" ht="6" customHeight="1" x14ac:dyDescent="0.15">
      <c r="A582" s="527"/>
      <c r="B582" s="673"/>
      <c r="C582" s="527"/>
      <c r="D582" s="527"/>
      <c r="E582" s="527"/>
      <c r="F582" s="674"/>
      <c r="G582" s="527"/>
      <c r="H582" s="674"/>
      <c r="I582" s="527"/>
      <c r="J582" s="674"/>
      <c r="K582" s="673"/>
      <c r="L582" s="527"/>
      <c r="M582" s="527"/>
    </row>
    <row r="583" spans="1:13" s="1" customFormat="1" ht="15" customHeight="1" x14ac:dyDescent="0.15">
      <c r="A583" s="527"/>
      <c r="B583" s="673"/>
      <c r="C583" s="527"/>
      <c r="D583" s="527"/>
      <c r="E583" s="527"/>
      <c r="F583" s="674"/>
      <c r="G583" s="527"/>
      <c r="H583" s="674"/>
      <c r="I583" s="527"/>
      <c r="J583" s="674"/>
      <c r="K583" s="673"/>
      <c r="L583" s="527"/>
      <c r="M583" s="527"/>
    </row>
    <row r="584" spans="1:13" s="1" customFormat="1" ht="15" customHeight="1" x14ac:dyDescent="0.15">
      <c r="A584" s="527"/>
      <c r="B584" s="673"/>
      <c r="C584" s="527"/>
      <c r="D584" s="527"/>
      <c r="E584" s="527"/>
      <c r="F584" s="674"/>
      <c r="G584" s="527"/>
      <c r="H584" s="674"/>
      <c r="I584" s="527"/>
      <c r="J584" s="674"/>
      <c r="K584" s="673"/>
      <c r="L584" s="527"/>
      <c r="M584" s="527"/>
    </row>
    <row r="585" spans="1:13" s="1" customFormat="1" ht="15" customHeight="1" x14ac:dyDescent="0.15">
      <c r="A585" s="527"/>
      <c r="B585" s="673"/>
      <c r="C585" s="527"/>
      <c r="D585" s="527"/>
      <c r="E585" s="527"/>
      <c r="F585" s="674"/>
      <c r="G585" s="527"/>
      <c r="H585" s="674"/>
      <c r="I585" s="527"/>
      <c r="J585" s="674"/>
      <c r="K585" s="673"/>
      <c r="L585" s="527"/>
      <c r="M585" s="527"/>
    </row>
    <row r="586" spans="1:13" s="1" customFormat="1" ht="6" customHeight="1" x14ac:dyDescent="0.15">
      <c r="A586" s="527"/>
      <c r="B586" s="673"/>
      <c r="C586" s="527"/>
      <c r="D586" s="527"/>
      <c r="E586" s="527"/>
      <c r="F586" s="674"/>
      <c r="G586" s="527"/>
      <c r="H586" s="674"/>
      <c r="I586" s="527"/>
      <c r="J586" s="674"/>
      <c r="K586" s="673"/>
      <c r="L586" s="527"/>
      <c r="M586" s="527"/>
    </row>
    <row r="587" spans="1:13" s="1" customFormat="1" ht="15" customHeight="1" x14ac:dyDescent="0.15">
      <c r="A587" s="527"/>
      <c r="B587" s="673"/>
      <c r="C587" s="527"/>
      <c r="D587" s="527"/>
      <c r="E587" s="527"/>
      <c r="F587" s="674"/>
      <c r="G587" s="527"/>
      <c r="H587" s="674"/>
      <c r="I587" s="527"/>
      <c r="J587" s="674"/>
      <c r="K587" s="673"/>
      <c r="L587" s="527"/>
      <c r="M587" s="527"/>
    </row>
    <row r="588" spans="1:13" s="1" customFormat="1" ht="6" customHeight="1" x14ac:dyDescent="0.15">
      <c r="A588" s="527"/>
      <c r="B588" s="673"/>
      <c r="C588" s="527"/>
      <c r="D588" s="527"/>
      <c r="E588" s="527"/>
      <c r="F588" s="674"/>
      <c r="G588" s="527"/>
      <c r="H588" s="674"/>
      <c r="I588" s="527"/>
      <c r="J588" s="674"/>
      <c r="K588" s="673"/>
      <c r="L588" s="527"/>
      <c r="M588" s="527"/>
    </row>
    <row r="589" spans="1:13" s="1" customFormat="1" ht="15" customHeight="1" x14ac:dyDescent="0.15">
      <c r="A589" s="527"/>
      <c r="B589" s="673"/>
      <c r="C589" s="527"/>
      <c r="D589" s="527"/>
      <c r="E589" s="527"/>
      <c r="F589" s="674"/>
      <c r="G589" s="527"/>
      <c r="H589" s="674"/>
      <c r="I589" s="527"/>
      <c r="J589" s="674"/>
      <c r="K589" s="673"/>
      <c r="L589" s="527"/>
      <c r="M589" s="527"/>
    </row>
    <row r="590" spans="1:13" s="1" customFormat="1" ht="15" customHeight="1" x14ac:dyDescent="0.15">
      <c r="A590" s="527"/>
      <c r="B590" s="673"/>
      <c r="C590" s="527"/>
      <c r="D590" s="527"/>
      <c r="E590" s="527"/>
      <c r="F590" s="674"/>
      <c r="G590" s="527"/>
      <c r="H590" s="674"/>
      <c r="I590" s="527"/>
      <c r="J590" s="674"/>
      <c r="K590" s="673"/>
      <c r="L590" s="527"/>
      <c r="M590" s="527"/>
    </row>
  </sheetData>
  <mergeCells count="47">
    <mergeCell ref="A1:M1"/>
    <mergeCell ref="G5:G6"/>
    <mergeCell ref="M5:M6"/>
    <mergeCell ref="I5:I6"/>
    <mergeCell ref="L5:L6"/>
    <mergeCell ref="K5:K6"/>
    <mergeCell ref="A5:D5"/>
    <mergeCell ref="E5:E6"/>
    <mergeCell ref="F5:F6"/>
    <mergeCell ref="H5:H6"/>
    <mergeCell ref="G439:G440"/>
    <mergeCell ref="J5:J6"/>
    <mergeCell ref="A6:B6"/>
    <mergeCell ref="C6:D6"/>
    <mergeCell ref="H4:I4"/>
    <mergeCell ref="J4:K4"/>
    <mergeCell ref="F4:G4"/>
    <mergeCell ref="A3:E4"/>
    <mergeCell ref="F3:M3"/>
    <mergeCell ref="L4:M4"/>
    <mergeCell ref="G88:G89"/>
    <mergeCell ref="I88:I89"/>
    <mergeCell ref="I98:I99"/>
    <mergeCell ref="I112:I113"/>
    <mergeCell ref="I133:I135"/>
    <mergeCell ref="G145:G146"/>
    <mergeCell ref="I145:I146"/>
    <mergeCell ref="K185:K186"/>
    <mergeCell ref="I230:I231"/>
    <mergeCell ref="I286:I287"/>
    <mergeCell ref="G299:G300"/>
    <mergeCell ref="I299:I300"/>
    <mergeCell ref="I312:I313"/>
    <mergeCell ref="K318:K319"/>
    <mergeCell ref="I366:I367"/>
    <mergeCell ref="G384:G385"/>
    <mergeCell ref="G403:G404"/>
    <mergeCell ref="I403:I404"/>
    <mergeCell ref="G437:G438"/>
    <mergeCell ref="I437:I438"/>
    <mergeCell ref="K437:K438"/>
    <mergeCell ref="K446:K447"/>
    <mergeCell ref="G451:G452"/>
    <mergeCell ref="I451:I452"/>
    <mergeCell ref="K451:K452"/>
    <mergeCell ref="G462:G463"/>
    <mergeCell ref="I462:I463"/>
  </mergeCells>
  <phoneticPr fontId="3"/>
  <pageMargins left="0.78740157480314965" right="0.78740157480314965" top="0.78740157480314965" bottom="0.78740157480314965" header="0.19685039370078741" footer="0.19685039370078741"/>
  <pageSetup paperSize="9" scale="52" orientation="portrait" r:id="rId1"/>
  <headerFooter alignWithMargins="0"/>
  <rowBreaks count="1" manualBreakCount="1">
    <brk id="39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17</vt:i4>
      </vt:variant>
    </vt:vector>
  </HeadingPairs>
  <TitlesOfParts>
    <vt:vector size="30" baseType="lpstr">
      <vt:lpstr>（ご一読下さい）概要</vt:lpstr>
      <vt:lpstr>入力</vt:lpstr>
      <vt:lpstr>波及効果フローチャート</vt:lpstr>
      <vt:lpstr>結果</vt:lpstr>
      <vt:lpstr>結果（詳細）</vt:lpstr>
      <vt:lpstr>結果（グラフ）</vt:lpstr>
      <vt:lpstr>各種係数</vt:lpstr>
      <vt:lpstr>増加最終需要額</vt:lpstr>
      <vt:lpstr>部門分類表</vt:lpstr>
      <vt:lpstr>生産者価格評価表</vt:lpstr>
      <vt:lpstr>投入係数表_A</vt:lpstr>
      <vt:lpstr>逆行列係数表_(I-(I-M)A)-1</vt:lpstr>
      <vt:lpstr>雇用表</vt:lpstr>
      <vt:lpstr>'（ご一読下さい）概要'!Print_Area</vt:lpstr>
      <vt:lpstr>各種係数!Print_Area</vt:lpstr>
      <vt:lpstr>'逆行列係数表_(I-(I-M)A)-1'!Print_Area</vt:lpstr>
      <vt:lpstr>結果!Print_Area</vt:lpstr>
      <vt:lpstr>'結果（グラフ）'!Print_Area</vt:lpstr>
      <vt:lpstr>雇用表!Print_Area</vt:lpstr>
      <vt:lpstr>生産者価格評価表!Print_Area</vt:lpstr>
      <vt:lpstr>増加最終需要額!Print_Area</vt:lpstr>
      <vt:lpstr>投入係数表_A!Print_Area</vt:lpstr>
      <vt:lpstr>入力!Print_Area</vt:lpstr>
      <vt:lpstr>波及効果フローチャート!Print_Area</vt:lpstr>
      <vt:lpstr>'逆行列係数表_(I-(I-M)A)-1'!Print_Titles</vt:lpstr>
      <vt:lpstr>'結果（詳細）'!Print_Titles</vt:lpstr>
      <vt:lpstr>生産者価格評価表!Print_Titles</vt:lpstr>
      <vt:lpstr>増加最終需要額!Print_Titles</vt:lpstr>
      <vt:lpstr>投入係数表_A!Print_Titles</vt:lpstr>
      <vt:lpstr>部門分類表!Print_Titles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永藁　伸一</dc:creator>
  <cp:lastModifiedBy>一ノ瀬　真人</cp:lastModifiedBy>
  <cp:lastPrinted>2022-03-23T02:23:06Z</cp:lastPrinted>
  <dcterms:created xsi:type="dcterms:W3CDTF">2007-07-03T23:34:09Z</dcterms:created>
  <dcterms:modified xsi:type="dcterms:W3CDTF">2026-05-25T07:01:04Z</dcterms:modified>
</cp:coreProperties>
</file>