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Flsv\1106005_統計情報室\11_統計分析G\31_産業連関表\表作成\令和2年（2020）\公表\R2HP掲載用\"/>
    </mc:Choice>
  </mc:AlternateContent>
  <xr:revisionPtr revIDLastSave="0" documentId="8_{4E1CD439-8CEC-4646-86C1-7AB2855AF72F}" xr6:coauthVersionLast="47" xr6:coauthVersionMax="47" xr10:uidLastSave="{00000000-0000-0000-0000-000000000000}"/>
  <bookViews>
    <workbookView xWindow="-120" yWindow="-120" windowWidth="29040" windowHeight="15720" tabRatio="889" xr2:uid="{80BBC217-6A3E-4EE7-99EC-401E5E928C4B}"/>
  </bookViews>
  <sheets>
    <sheet name="（ご一読下さい）概要" sheetId="42" r:id="rId1"/>
    <sheet name="入力" sheetId="4" r:id="rId2"/>
    <sheet name="波及効果フローチャート" sheetId="41" r:id="rId3"/>
    <sheet name="結果" sheetId="5" r:id="rId4"/>
    <sheet name="結果（詳細）" sheetId="15" r:id="rId5"/>
    <sheet name="結果（グラフ）" sheetId="20" r:id="rId6"/>
    <sheet name="各種係数" sheetId="9" r:id="rId7"/>
    <sheet name="増加最終需要額" sheetId="35" r:id="rId8"/>
    <sheet name="部門分類表" sheetId="37" r:id="rId9"/>
    <sheet name="生産者価格評価表" sheetId="25" r:id="rId10"/>
    <sheet name="投入係数表_A" sheetId="26" r:id="rId11"/>
    <sheet name="逆行列係数表_(I-(I-M)A)-1" sheetId="27" r:id="rId12"/>
    <sheet name="雇用表" sheetId="39" r:id="rId13"/>
  </sheets>
  <definedNames>
    <definedName name="_xlnm._FilterDatabase" localSheetId="11" hidden="1">'逆行列係数表_(I-(I-M)A)-1'!$E$6:$AO$43</definedName>
    <definedName name="_xlnm._FilterDatabase" localSheetId="9" hidden="1">生産者価格評価表!$E$6:$BD$52</definedName>
    <definedName name="_xlnm._FilterDatabase" localSheetId="7" hidden="1">増加最終需要額!$E$6:$AO$52</definedName>
    <definedName name="_xlnm._FilterDatabase" localSheetId="10" hidden="1">投入係数表_A!$E$6:$AP$52</definedName>
    <definedName name="_xlnm._FilterDatabase" localSheetId="8" hidden="1">部門分類表!#REF!</definedName>
    <definedName name="_Order1" hidden="1">255</definedName>
    <definedName name="_Order2" hidden="1">255</definedName>
    <definedName name="_xlnm.Print_Area" localSheetId="0">'（ご一読下さい）概要'!$A$1:$G$81</definedName>
    <definedName name="_xlnm.Print_Area" localSheetId="6">各種係数!$B$1:$S$54</definedName>
    <definedName name="_xlnm.Print_Area" localSheetId="11">'逆行列係数表_(I-(I-M)A)-1'!$B$1:$AO$43</definedName>
    <definedName name="_xlnm.Print_Area" localSheetId="3">結果!$A$1:$H$17</definedName>
    <definedName name="_xlnm.Print_Area" localSheetId="5">'結果（グラフ）'!$A$1:$S$141</definedName>
    <definedName name="_xlnm.Print_Area" localSheetId="12">雇用表!$B$1:$P$45</definedName>
    <definedName name="_xlnm.Print_Area" localSheetId="9">生産者価格評価表!$B$1:$BD$52</definedName>
    <definedName name="_xlnm.Print_Area" localSheetId="7">増加最終需要額!$B$1:$AP$52</definedName>
    <definedName name="_xlnm.Print_Area" localSheetId="10">投入係数表_A!$B$1:$AP$52</definedName>
    <definedName name="_xlnm.Print_Area" localSheetId="1">入力!$A$1:$H$51</definedName>
    <definedName name="_xlnm.Print_Area" localSheetId="2">波及効果フローチャート!$A$1:$AH$67</definedName>
    <definedName name="_xlnm.Print_Area" localSheetId="8">部門分類表!#REF!</definedName>
    <definedName name="_xlnm.Print_Titles" localSheetId="11">'逆行列係数表_(I-(I-M)A)-1'!$B:$D</definedName>
    <definedName name="_xlnm.Print_Titles" localSheetId="4">'結果（詳細）'!$A:$C</definedName>
    <definedName name="_xlnm.Print_Titles" localSheetId="9">生産者価格評価表!$B:$D</definedName>
    <definedName name="_xlnm.Print_Titles" localSheetId="7">増加最終需要額!$B:$D</definedName>
    <definedName name="_xlnm.Print_Titles" localSheetId="10">投入係数表_A!$B:$D</definedName>
    <definedName name="_xlnm.Print_Titles" localSheetId="8">部門分類表!$3:$6</definedName>
  </definedNames>
  <calcPr calcId="191029" fullCalcOnLoad="1" iterate="1"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9" l="1"/>
  <c r="E7" i="9"/>
  <c r="G7" i="9"/>
  <c r="H7" i="9"/>
  <c r="G15" i="4"/>
  <c r="E11" i="15"/>
  <c r="F11" i="15"/>
  <c r="F45" i="35"/>
  <c r="E8" i="9"/>
  <c r="E9" i="9"/>
  <c r="E10" i="9"/>
  <c r="E11" i="9"/>
  <c r="E12" i="9"/>
  <c r="E13" i="9"/>
  <c r="E14" i="9"/>
  <c r="E15" i="9"/>
  <c r="E16" i="9"/>
  <c r="G16" i="9"/>
  <c r="H16" i="9"/>
  <c r="G24" i="4"/>
  <c r="E20" i="15"/>
  <c r="F20" i="15"/>
  <c r="O48" i="35"/>
  <c r="E17" i="9"/>
  <c r="G17" i="9"/>
  <c r="H17" i="9"/>
  <c r="G25" i="4"/>
  <c r="E21" i="15"/>
  <c r="F21" i="15"/>
  <c r="E18" i="9"/>
  <c r="G18" i="9"/>
  <c r="H18" i="9"/>
  <c r="G26" i="4"/>
  <c r="E22" i="15"/>
  <c r="F22" i="15"/>
  <c r="Q15" i="35"/>
  <c r="E19" i="9"/>
  <c r="E20" i="9"/>
  <c r="E21" i="9"/>
  <c r="E22" i="9"/>
  <c r="E23" i="9"/>
  <c r="E24" i="9"/>
  <c r="E25" i="9"/>
  <c r="E26" i="9"/>
  <c r="E27" i="9"/>
  <c r="E28" i="9"/>
  <c r="E29" i="9"/>
  <c r="E30" i="9"/>
  <c r="E31" i="9"/>
  <c r="G31" i="9"/>
  <c r="H31" i="9"/>
  <c r="G39" i="4"/>
  <c r="E35" i="15"/>
  <c r="F35" i="15"/>
  <c r="AD30" i="35"/>
  <c r="E32" i="9"/>
  <c r="E33" i="9"/>
  <c r="E34" i="9"/>
  <c r="E35" i="9"/>
  <c r="E36" i="9"/>
  <c r="E37" i="9"/>
  <c r="E38" i="9"/>
  <c r="E39" i="9"/>
  <c r="E40" i="9"/>
  <c r="G40" i="9"/>
  <c r="H40" i="9"/>
  <c r="G48" i="4"/>
  <c r="E44" i="15"/>
  <c r="F44" i="15"/>
  <c r="E41" i="9"/>
  <c r="G41" i="9"/>
  <c r="H41" i="9"/>
  <c r="G49" i="4"/>
  <c r="E45" i="15"/>
  <c r="F45" i="15"/>
  <c r="E42" i="9"/>
  <c r="G42" i="9"/>
  <c r="H42" i="9"/>
  <c r="G50" i="4"/>
  <c r="E46" i="15"/>
  <c r="F46" i="15"/>
  <c r="F6" i="9"/>
  <c r="F43" i="9"/>
  <c r="F7" i="9"/>
  <c r="F8" i="9"/>
  <c r="F9" i="9"/>
  <c r="F10" i="9"/>
  <c r="F11" i="9"/>
  <c r="G11" i="9"/>
  <c r="H11" i="9"/>
  <c r="G19" i="4"/>
  <c r="E15" i="15"/>
  <c r="F12" i="9"/>
  <c r="F13" i="9"/>
  <c r="F14" i="9"/>
  <c r="G14" i="9"/>
  <c r="H14" i="9"/>
  <c r="G22" i="4"/>
  <c r="E18" i="15"/>
  <c r="F18" i="15"/>
  <c r="F15" i="9"/>
  <c r="F16" i="9"/>
  <c r="F17" i="9"/>
  <c r="F18" i="9"/>
  <c r="F19" i="9"/>
  <c r="F20" i="9"/>
  <c r="G20" i="9"/>
  <c r="H20" i="9"/>
  <c r="G28" i="4"/>
  <c r="E24" i="15"/>
  <c r="F24" i="15"/>
  <c r="F21" i="9"/>
  <c r="F22" i="9"/>
  <c r="F23" i="9"/>
  <c r="G23" i="9"/>
  <c r="H23" i="9"/>
  <c r="G31" i="4"/>
  <c r="E27" i="15"/>
  <c r="F27" i="15"/>
  <c r="F24" i="9"/>
  <c r="F25" i="9"/>
  <c r="F26" i="9"/>
  <c r="F27" i="9"/>
  <c r="G27" i="9"/>
  <c r="H27" i="9"/>
  <c r="G35" i="4"/>
  <c r="E31" i="15"/>
  <c r="F31" i="15"/>
  <c r="F28" i="9"/>
  <c r="G28" i="9"/>
  <c r="H28" i="9"/>
  <c r="G36" i="4"/>
  <c r="E32" i="15"/>
  <c r="F32" i="15"/>
  <c r="F29" i="9"/>
  <c r="G29" i="9"/>
  <c r="H29" i="9"/>
  <c r="G37" i="4"/>
  <c r="E33" i="15"/>
  <c r="F33" i="15"/>
  <c r="F30" i="9"/>
  <c r="F31" i="9"/>
  <c r="F32" i="9"/>
  <c r="F33" i="9"/>
  <c r="F34" i="9"/>
  <c r="F35" i="9"/>
  <c r="G35" i="9"/>
  <c r="H35" i="9"/>
  <c r="G43" i="4"/>
  <c r="E39" i="15"/>
  <c r="F39" i="15"/>
  <c r="F36" i="9"/>
  <c r="G36" i="9"/>
  <c r="H36" i="9"/>
  <c r="G44" i="4"/>
  <c r="E40" i="15"/>
  <c r="F40" i="15"/>
  <c r="F37" i="9"/>
  <c r="G37" i="9"/>
  <c r="H37" i="9"/>
  <c r="G45" i="4"/>
  <c r="E41" i="15"/>
  <c r="F41" i="15"/>
  <c r="F38" i="9"/>
  <c r="F39" i="9"/>
  <c r="F40" i="9"/>
  <c r="F41" i="9"/>
  <c r="F42" i="9"/>
  <c r="T43" i="9"/>
  <c r="K42" i="9"/>
  <c r="N42" i="9"/>
  <c r="K41" i="9"/>
  <c r="N41" i="9"/>
  <c r="K40" i="9"/>
  <c r="O40" i="9"/>
  <c r="P40" i="9"/>
  <c r="Q40" i="9"/>
  <c r="F48" i="4"/>
  <c r="D44" i="15"/>
  <c r="K39" i="9"/>
  <c r="O39" i="9"/>
  <c r="K38" i="9"/>
  <c r="O38" i="9"/>
  <c r="N38" i="9"/>
  <c r="P38" i="9"/>
  <c r="Q38" i="9"/>
  <c r="F46" i="4"/>
  <c r="D42" i="15"/>
  <c r="K37" i="9"/>
  <c r="O37" i="9"/>
  <c r="K36" i="9"/>
  <c r="O36" i="9"/>
  <c r="K35" i="9"/>
  <c r="O35" i="9"/>
  <c r="K34" i="9"/>
  <c r="O34" i="9"/>
  <c r="K33" i="9"/>
  <c r="N33" i="9"/>
  <c r="K32" i="9"/>
  <c r="N32" i="9"/>
  <c r="P32" i="9"/>
  <c r="Q32" i="9"/>
  <c r="F40" i="4"/>
  <c r="D36" i="15"/>
  <c r="O32" i="9"/>
  <c r="K31" i="9"/>
  <c r="O31" i="9"/>
  <c r="K30" i="9"/>
  <c r="O30" i="9"/>
  <c r="K29" i="9"/>
  <c r="O29" i="9"/>
  <c r="K28" i="9"/>
  <c r="N28" i="9"/>
  <c r="K27" i="9"/>
  <c r="O27" i="9"/>
  <c r="K26" i="9"/>
  <c r="O26" i="9"/>
  <c r="K25" i="9"/>
  <c r="N25" i="9"/>
  <c r="K24" i="9"/>
  <c r="K23" i="9"/>
  <c r="N23" i="9"/>
  <c r="P23" i="9"/>
  <c r="Q23" i="9"/>
  <c r="F31" i="4"/>
  <c r="D27" i="15"/>
  <c r="K22" i="9"/>
  <c r="O22" i="9"/>
  <c r="N22" i="9"/>
  <c r="K21" i="9"/>
  <c r="K20" i="9"/>
  <c r="K19" i="9"/>
  <c r="K18" i="9"/>
  <c r="N18" i="9"/>
  <c r="K17" i="9"/>
  <c r="O17" i="9"/>
  <c r="K16" i="9"/>
  <c r="O16" i="9"/>
  <c r="K15" i="9"/>
  <c r="N15" i="9"/>
  <c r="K14" i="9"/>
  <c r="O14" i="9"/>
  <c r="N14" i="9"/>
  <c r="P14" i="9"/>
  <c r="Q14" i="9"/>
  <c r="F22" i="4"/>
  <c r="D18" i="15"/>
  <c r="K13" i="9"/>
  <c r="K12" i="9"/>
  <c r="N12" i="9"/>
  <c r="K11" i="9"/>
  <c r="O11" i="9"/>
  <c r="K10" i="9"/>
  <c r="N10" i="9"/>
  <c r="K9" i="9"/>
  <c r="O9" i="9"/>
  <c r="K8" i="9"/>
  <c r="K7" i="9"/>
  <c r="N7"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R43" i="9"/>
  <c r="R42" i="9"/>
  <c r="R41" i="9"/>
  <c r="R40" i="9"/>
  <c r="R39" i="9"/>
  <c r="R38" i="9"/>
  <c r="R37" i="9"/>
  <c r="R36" i="9"/>
  <c r="R35" i="9"/>
  <c r="R34" i="9"/>
  <c r="R33" i="9"/>
  <c r="R32" i="9"/>
  <c r="R31" i="9"/>
  <c r="R30" i="9"/>
  <c r="R29" i="9"/>
  <c r="R28" i="9"/>
  <c r="R27" i="9"/>
  <c r="R26" i="9"/>
  <c r="R25" i="9"/>
  <c r="R24" i="9"/>
  <c r="R23" i="9"/>
  <c r="R22" i="9"/>
  <c r="R21" i="9"/>
  <c r="R20" i="9"/>
  <c r="R19" i="9"/>
  <c r="R18" i="9"/>
  <c r="R17" i="9"/>
  <c r="R16" i="9"/>
  <c r="R15" i="9"/>
  <c r="R14" i="9"/>
  <c r="R13" i="9"/>
  <c r="R12" i="9"/>
  <c r="R11" i="9"/>
  <c r="R10" i="9"/>
  <c r="R9" i="9"/>
  <c r="R8" i="9"/>
  <c r="R7" i="9"/>
  <c r="R6" i="9"/>
  <c r="K44" i="15"/>
  <c r="K43" i="15"/>
  <c r="K42" i="15"/>
  <c r="K41" i="15"/>
  <c r="L41" i="15"/>
  <c r="I43" i="15"/>
  <c r="I42" i="15"/>
  <c r="I41" i="15"/>
  <c r="I11" i="15"/>
  <c r="I12" i="15"/>
  <c r="I13" i="15"/>
  <c r="I14" i="15"/>
  <c r="I15" i="15"/>
  <c r="I16" i="15"/>
  <c r="I17" i="15"/>
  <c r="I18" i="15"/>
  <c r="I19" i="15"/>
  <c r="I20" i="15"/>
  <c r="I21" i="15"/>
  <c r="I22" i="15"/>
  <c r="I23" i="15"/>
  <c r="I24" i="15"/>
  <c r="I25" i="15"/>
  <c r="I26" i="15"/>
  <c r="I27" i="15"/>
  <c r="I28" i="15"/>
  <c r="I29" i="15"/>
  <c r="I30" i="15"/>
  <c r="I31" i="15"/>
  <c r="I32" i="15"/>
  <c r="I33" i="15"/>
  <c r="I34" i="15"/>
  <c r="I35" i="15"/>
  <c r="I36" i="15"/>
  <c r="I37" i="15"/>
  <c r="I38" i="15"/>
  <c r="I39" i="15"/>
  <c r="I40" i="15"/>
  <c r="I44" i="15"/>
  <c r="I45" i="15"/>
  <c r="I46" i="15"/>
  <c r="J43" i="9"/>
  <c r="J42" i="9"/>
  <c r="I42" i="9"/>
  <c r="J41" i="9"/>
  <c r="I41" i="9"/>
  <c r="J40" i="9"/>
  <c r="I40" i="9"/>
  <c r="J39" i="9"/>
  <c r="I39" i="9"/>
  <c r="J38" i="9"/>
  <c r="I38" i="9"/>
  <c r="J37" i="9"/>
  <c r="I37" i="9"/>
  <c r="J36" i="9"/>
  <c r="I36" i="9"/>
  <c r="J35" i="9"/>
  <c r="I35" i="9"/>
  <c r="J34" i="9"/>
  <c r="I34" i="9"/>
  <c r="J33" i="9"/>
  <c r="I33" i="9"/>
  <c r="J32" i="9"/>
  <c r="I32" i="9"/>
  <c r="J31" i="9"/>
  <c r="I31" i="9"/>
  <c r="J30" i="9"/>
  <c r="I30" i="9"/>
  <c r="J29" i="9"/>
  <c r="I29" i="9"/>
  <c r="J28" i="9"/>
  <c r="I28" i="9"/>
  <c r="J27" i="9"/>
  <c r="I27" i="9"/>
  <c r="J26" i="9"/>
  <c r="I26" i="9"/>
  <c r="J25" i="9"/>
  <c r="I25" i="9"/>
  <c r="J24" i="9"/>
  <c r="I24" i="9"/>
  <c r="J23" i="9"/>
  <c r="I23" i="9"/>
  <c r="J22" i="9"/>
  <c r="I22" i="9"/>
  <c r="J21" i="9"/>
  <c r="I21" i="9"/>
  <c r="J20" i="9"/>
  <c r="I20" i="9"/>
  <c r="J19" i="9"/>
  <c r="I19" i="9"/>
  <c r="J18" i="9"/>
  <c r="I18" i="9"/>
  <c r="J17" i="9"/>
  <c r="I17" i="9"/>
  <c r="J16" i="9"/>
  <c r="I16" i="9"/>
  <c r="J15" i="9"/>
  <c r="I15" i="9"/>
  <c r="J14" i="9"/>
  <c r="I14" i="9"/>
  <c r="J13" i="9"/>
  <c r="I13" i="9"/>
  <c r="J12" i="9"/>
  <c r="I12" i="9"/>
  <c r="J11" i="9"/>
  <c r="I11" i="9"/>
  <c r="J10" i="9"/>
  <c r="I10" i="9"/>
  <c r="J9" i="9"/>
  <c r="I9" i="9"/>
  <c r="J8" i="9"/>
  <c r="I8" i="9"/>
  <c r="J7" i="9"/>
  <c r="I7" i="9"/>
  <c r="J6" i="9"/>
  <c r="I6" i="9"/>
  <c r="BB3" i="25"/>
  <c r="AP3" i="25"/>
  <c r="E10" i="4"/>
  <c r="S40" i="41"/>
  <c r="AF3" i="15"/>
  <c r="S3" i="15"/>
  <c r="G4" i="5"/>
  <c r="AD3" i="25"/>
  <c r="Q3" i="25"/>
  <c r="AD3" i="35"/>
  <c r="Q3" i="35"/>
  <c r="AP3" i="35"/>
  <c r="Q4" i="9"/>
  <c r="S50" i="20"/>
  <c r="I50" i="20"/>
  <c r="S3" i="20"/>
  <c r="I3" i="20"/>
  <c r="K6" i="9"/>
  <c r="N6" i="9"/>
  <c r="I10"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5" i="15"/>
  <c r="K46" i="15"/>
  <c r="I47" i="15"/>
  <c r="K47" i="15"/>
  <c r="D51" i="4"/>
  <c r="E51" i="4"/>
  <c r="N17" i="9"/>
  <c r="P17" i="9"/>
  <c r="Q17" i="9"/>
  <c r="F25" i="4"/>
  <c r="D21" i="15"/>
  <c r="O42" i="9"/>
  <c r="P42" i="9"/>
  <c r="Q42" i="9"/>
  <c r="F50" i="4"/>
  <c r="D46" i="15"/>
  <c r="O7" i="9"/>
  <c r="P7" i="9"/>
  <c r="Q7" i="9"/>
  <c r="F15" i="4"/>
  <c r="D11" i="15"/>
  <c r="O24" i="9"/>
  <c r="N40" i="9"/>
  <c r="N13" i="9"/>
  <c r="N27" i="9"/>
  <c r="N35" i="9"/>
  <c r="N36" i="9"/>
  <c r="P36" i="9"/>
  <c r="Q36" i="9"/>
  <c r="F44" i="4"/>
  <c r="D40" i="15"/>
  <c r="N34" i="9"/>
  <c r="P34" i="9"/>
  <c r="Q34" i="9"/>
  <c r="F42" i="4"/>
  <c r="D38" i="15"/>
  <c r="F38" i="15"/>
  <c r="N20" i="9"/>
  <c r="N24" i="9"/>
  <c r="P24" i="9"/>
  <c r="Q24" i="9"/>
  <c r="F32" i="4"/>
  <c r="D28" i="15"/>
  <c r="F28" i="15"/>
  <c r="N11" i="9"/>
  <c r="O28" i="9"/>
  <c r="O23" i="9"/>
  <c r="O15" i="9"/>
  <c r="N26" i="9"/>
  <c r="P26" i="9"/>
  <c r="Q26" i="9"/>
  <c r="F34" i="4"/>
  <c r="D30" i="15"/>
  <c r="O41" i="9"/>
  <c r="N16" i="9"/>
  <c r="O10" i="9"/>
  <c r="P10" i="9"/>
  <c r="Q10" i="9"/>
  <c r="F18" i="4"/>
  <c r="D14" i="15"/>
  <c r="O12" i="9"/>
  <c r="P12" i="9"/>
  <c r="Q12" i="9"/>
  <c r="F20" i="4"/>
  <c r="D16" i="15"/>
  <c r="N9" i="9"/>
  <c r="N29" i="9"/>
  <c r="P29" i="9"/>
  <c r="Q29" i="9"/>
  <c r="F37" i="4"/>
  <c r="D33" i="15"/>
  <c r="N39" i="9"/>
  <c r="O25" i="9"/>
  <c r="N31" i="9"/>
  <c r="P31" i="9"/>
  <c r="Q31" i="9"/>
  <c r="F39" i="4"/>
  <c r="D35" i="15"/>
  <c r="G13" i="9"/>
  <c r="H13" i="9"/>
  <c r="G21" i="4"/>
  <c r="E17" i="15"/>
  <c r="F17" i="15"/>
  <c r="G34" i="9"/>
  <c r="H34" i="9"/>
  <c r="G42" i="4"/>
  <c r="E38" i="15"/>
  <c r="G10" i="9"/>
  <c r="H10" i="9"/>
  <c r="G18" i="4"/>
  <c r="E14" i="15"/>
  <c r="F14" i="15"/>
  <c r="G22" i="9"/>
  <c r="H22" i="9"/>
  <c r="G30" i="4"/>
  <c r="E26" i="15"/>
  <c r="F26" i="15"/>
  <c r="G8" i="9"/>
  <c r="H8" i="9"/>
  <c r="G16" i="4"/>
  <c r="E12" i="15"/>
  <c r="G24" i="9"/>
  <c r="H24" i="9"/>
  <c r="G32" i="4"/>
  <c r="E28" i="15"/>
  <c r="G33" i="9"/>
  <c r="H33" i="9"/>
  <c r="G41" i="4"/>
  <c r="E37" i="15"/>
  <c r="G12" i="9"/>
  <c r="H12" i="9"/>
  <c r="G20" i="4"/>
  <c r="E16" i="15"/>
  <c r="F16" i="15"/>
  <c r="G32" i="9"/>
  <c r="H32" i="9"/>
  <c r="G40" i="4"/>
  <c r="E36" i="15"/>
  <c r="F36" i="15"/>
  <c r="G21" i="9"/>
  <c r="H21" i="9"/>
  <c r="G29" i="4"/>
  <c r="E25" i="15"/>
  <c r="F25" i="15"/>
  <c r="G39" i="9"/>
  <c r="H39" i="9"/>
  <c r="G47" i="4"/>
  <c r="E43" i="15"/>
  <c r="F43" i="15"/>
  <c r="G9" i="9"/>
  <c r="H9" i="9"/>
  <c r="G17" i="4"/>
  <c r="E13" i="15"/>
  <c r="F13" i="15"/>
  <c r="H38" i="35"/>
  <c r="G26" i="9"/>
  <c r="H26" i="9"/>
  <c r="G34" i="4"/>
  <c r="E30" i="15"/>
  <c r="F30" i="15"/>
  <c r="O19" i="9"/>
  <c r="N19" i="9"/>
  <c r="P19" i="9"/>
  <c r="Q19" i="9"/>
  <c r="F27" i="4"/>
  <c r="D23" i="15"/>
  <c r="O18" i="9"/>
  <c r="O20" i="9"/>
  <c r="O21" i="9"/>
  <c r="N21" i="9"/>
  <c r="G6" i="9"/>
  <c r="H6" i="9"/>
  <c r="G14" i="4"/>
  <c r="E10" i="15"/>
  <c r="F10" i="15"/>
  <c r="O13" i="9"/>
  <c r="G15" i="9"/>
  <c r="H15" i="9"/>
  <c r="G23" i="4"/>
  <c r="E19" i="15"/>
  <c r="F19" i="15"/>
  <c r="G38" i="9"/>
  <c r="H38" i="9"/>
  <c r="G46" i="4"/>
  <c r="E42" i="15"/>
  <c r="F42" i="15"/>
  <c r="AK13" i="35"/>
  <c r="O8" i="9"/>
  <c r="N8" i="9"/>
  <c r="K43" i="9"/>
  <c r="N37" i="9"/>
  <c r="P37" i="9"/>
  <c r="Q37" i="9"/>
  <c r="F45" i="4"/>
  <c r="D41" i="15"/>
  <c r="G25" i="9"/>
  <c r="H25" i="9"/>
  <c r="G33" i="4"/>
  <c r="E29" i="15"/>
  <c r="O6" i="9"/>
  <c r="Y10" i="35"/>
  <c r="P20" i="9"/>
  <c r="Q20" i="9"/>
  <c r="F28" i="4"/>
  <c r="D24" i="15"/>
  <c r="P6" i="9"/>
  <c r="Q6" i="9"/>
  <c r="P39" i="9"/>
  <c r="Q39" i="9"/>
  <c r="F47" i="4"/>
  <c r="D43" i="15"/>
  <c r="P18" i="9"/>
  <c r="Q18" i="9"/>
  <c r="F26" i="4"/>
  <c r="D22" i="15"/>
  <c r="M28" i="35"/>
  <c r="V37" i="35"/>
  <c r="V15" i="35"/>
  <c r="V9" i="35"/>
  <c r="M27" i="15"/>
  <c r="AK23" i="35"/>
  <c r="AK14" i="35"/>
  <c r="AK47" i="35"/>
  <c r="AK32" i="35"/>
  <c r="M36" i="15"/>
  <c r="AE9" i="35"/>
  <c r="J36" i="15"/>
  <c r="AE25" i="35"/>
  <c r="M41" i="35"/>
  <c r="M16" i="35"/>
  <c r="M46" i="35"/>
  <c r="M33" i="35"/>
  <c r="M50" i="35"/>
  <c r="M34" i="35"/>
  <c r="J18" i="15"/>
  <c r="M8" i="35"/>
  <c r="AE15" i="35"/>
  <c r="M9" i="35"/>
  <c r="M40" i="35"/>
  <c r="W27" i="35"/>
  <c r="W17" i="35"/>
  <c r="W25" i="35"/>
  <c r="W9" i="35"/>
  <c r="W32" i="35"/>
  <c r="W21" i="35"/>
  <c r="W37" i="35"/>
  <c r="W28" i="35"/>
  <c r="L28" i="15"/>
  <c r="W41" i="35"/>
  <c r="W39" i="35"/>
  <c r="W44" i="35"/>
  <c r="M28" i="15"/>
  <c r="W13" i="35"/>
  <c r="AE12" i="35"/>
  <c r="W26" i="35"/>
  <c r="W35" i="35"/>
  <c r="M17" i="35"/>
  <c r="W45" i="35"/>
  <c r="P27" i="9"/>
  <c r="Q27" i="9"/>
  <c r="F35" i="4"/>
  <c r="D31" i="15"/>
  <c r="Y24" i="35"/>
  <c r="Y21" i="35"/>
  <c r="Y33" i="35"/>
  <c r="M39" i="35"/>
  <c r="I23" i="35"/>
  <c r="AJ14" i="35"/>
  <c r="AJ24" i="35"/>
  <c r="P8" i="9"/>
  <c r="Q8" i="9"/>
  <c r="F16" i="4"/>
  <c r="D12" i="15"/>
  <c r="F12" i="15"/>
  <c r="P13" i="9"/>
  <c r="Q13" i="9"/>
  <c r="F21" i="4"/>
  <c r="D17" i="15"/>
  <c r="P28" i="9"/>
  <c r="Q28" i="9"/>
  <c r="F36" i="4"/>
  <c r="D32" i="15"/>
  <c r="P35" i="9"/>
  <c r="Q35" i="9"/>
  <c r="F43" i="4"/>
  <c r="D39" i="15"/>
  <c r="P25" i="9"/>
  <c r="Q25" i="9"/>
  <c r="F33" i="4"/>
  <c r="D29" i="15"/>
  <c r="F29" i="15"/>
  <c r="P21" i="9"/>
  <c r="Q21" i="9"/>
  <c r="F29" i="4"/>
  <c r="D25" i="15"/>
  <c r="P16" i="9"/>
  <c r="Q16" i="9"/>
  <c r="F24" i="4"/>
  <c r="D20" i="15"/>
  <c r="G9" i="35"/>
  <c r="S8" i="35"/>
  <c r="S9" i="35"/>
  <c r="S31" i="35"/>
  <c r="S46" i="35"/>
  <c r="S36" i="35"/>
  <c r="S45" i="35"/>
  <c r="S39" i="35"/>
  <c r="AL18" i="35"/>
  <c r="AL19" i="35"/>
  <c r="AL21" i="35"/>
  <c r="AG33" i="35"/>
  <c r="AG44" i="35"/>
  <c r="AG11" i="35"/>
  <c r="AG43" i="35"/>
  <c r="AI52" i="35"/>
  <c r="AI14" i="35"/>
  <c r="AI44" i="35"/>
  <c r="AI19" i="35"/>
  <c r="AI34" i="35"/>
  <c r="AI29" i="35"/>
  <c r="P51" i="35"/>
  <c r="P50" i="35"/>
  <c r="K33" i="35"/>
  <c r="N30" i="9"/>
  <c r="P30" i="9"/>
  <c r="Q30" i="9"/>
  <c r="F38" i="4"/>
  <c r="D34" i="15"/>
  <c r="P15" i="9"/>
  <c r="Q15" i="9"/>
  <c r="F23" i="4"/>
  <c r="D19" i="15"/>
  <c r="M35" i="15"/>
  <c r="P9" i="9"/>
  <c r="Q9" i="9"/>
  <c r="F17" i="4"/>
  <c r="D13" i="15"/>
  <c r="G13" i="35"/>
  <c r="G36" i="35"/>
  <c r="J12" i="15"/>
  <c r="G16" i="35"/>
  <c r="G21" i="35"/>
  <c r="G32" i="35"/>
  <c r="G49" i="35"/>
  <c r="G33" i="35"/>
  <c r="G11" i="35"/>
  <c r="G29" i="35"/>
  <c r="G35" i="35"/>
  <c r="G10" i="35"/>
  <c r="G41" i="35"/>
  <c r="G24" i="35"/>
  <c r="G31" i="35"/>
  <c r="G27" i="35"/>
  <c r="L12" i="15"/>
  <c r="G28" i="35"/>
  <c r="G19" i="35"/>
  <c r="G25" i="35"/>
  <c r="G12" i="35"/>
  <c r="G48" i="35"/>
  <c r="G8" i="35"/>
  <c r="G51" i="35"/>
  <c r="G46" i="35"/>
  <c r="G14" i="35"/>
  <c r="G50" i="35"/>
  <c r="G37" i="35"/>
  <c r="G15" i="35"/>
  <c r="G7" i="35"/>
  <c r="G26" i="35"/>
  <c r="N12" i="15"/>
  <c r="G18" i="35"/>
  <c r="G39" i="35"/>
  <c r="G23" i="35"/>
  <c r="I31" i="35"/>
  <c r="I25" i="35"/>
  <c r="I46" i="35"/>
  <c r="I24" i="35"/>
  <c r="I22" i="35"/>
  <c r="I52" i="35"/>
  <c r="I38" i="35"/>
  <c r="I34" i="35"/>
  <c r="I28" i="35"/>
  <c r="I20" i="35"/>
  <c r="I43" i="35"/>
  <c r="I27" i="35"/>
  <c r="I11" i="35"/>
  <c r="I18" i="35"/>
  <c r="I26" i="35"/>
  <c r="I19" i="35"/>
  <c r="M14" i="15"/>
  <c r="I7" i="35"/>
  <c r="I15" i="35"/>
  <c r="I9" i="35"/>
  <c r="N14" i="15"/>
  <c r="I44" i="35"/>
  <c r="I45" i="35"/>
  <c r="L14" i="15"/>
  <c r="I49" i="35"/>
  <c r="I39" i="35"/>
  <c r="I48" i="35"/>
  <c r="I30" i="35"/>
  <c r="AJ40" i="35"/>
  <c r="AJ33" i="35"/>
  <c r="AJ8" i="35"/>
  <c r="AJ46" i="35"/>
  <c r="AJ17" i="35"/>
  <c r="AJ27" i="35"/>
  <c r="AJ7" i="35"/>
  <c r="J41" i="15"/>
  <c r="AJ52" i="35"/>
  <c r="AJ15" i="35"/>
  <c r="N41" i="15"/>
  <c r="AJ26" i="35"/>
  <c r="AJ44" i="35"/>
  <c r="AJ10" i="35"/>
  <c r="AJ48" i="35"/>
  <c r="AJ43" i="35"/>
  <c r="AJ47" i="35"/>
  <c r="AJ12" i="35"/>
  <c r="AJ32" i="35"/>
  <c r="AJ22" i="35"/>
  <c r="AJ34" i="35"/>
  <c r="AJ42" i="35"/>
  <c r="AJ41" i="35"/>
  <c r="T42" i="35"/>
  <c r="T43" i="35"/>
  <c r="T25" i="35"/>
  <c r="T38" i="35"/>
  <c r="AJ9" i="35"/>
  <c r="P11" i="9"/>
  <c r="Q11" i="9"/>
  <c r="F19" i="4"/>
  <c r="D15" i="15"/>
  <c r="F15" i="15"/>
  <c r="W49" i="35"/>
  <c r="W20" i="35"/>
  <c r="W15" i="35"/>
  <c r="W30" i="35"/>
  <c r="W16" i="35"/>
  <c r="W14" i="35"/>
  <c r="W42" i="35"/>
  <c r="W34" i="35"/>
  <c r="W52" i="35"/>
  <c r="W7" i="35"/>
  <c r="W29" i="35"/>
  <c r="N28" i="15"/>
  <c r="W24" i="35"/>
  <c r="W22" i="35"/>
  <c r="W50" i="35"/>
  <c r="W47" i="35"/>
  <c r="W43" i="35"/>
  <c r="W36" i="35"/>
  <c r="W10" i="35"/>
  <c r="W23" i="35"/>
  <c r="W8" i="35"/>
  <c r="W48" i="35"/>
  <c r="W51" i="35"/>
  <c r="W19" i="35"/>
  <c r="W33" i="35"/>
  <c r="W31" i="35"/>
  <c r="W12" i="35"/>
  <c r="W11" i="35"/>
  <c r="W40" i="35"/>
  <c r="W38" i="35"/>
  <c r="W18" i="35"/>
  <c r="W46" i="35"/>
  <c r="O33" i="9"/>
  <c r="P33" i="9"/>
  <c r="Q33" i="9"/>
  <c r="F41" i="4"/>
  <c r="D37" i="15"/>
  <c r="F37" i="15"/>
  <c r="AF52" i="35"/>
  <c r="V18" i="35"/>
  <c r="V34" i="35"/>
  <c r="V11" i="35"/>
  <c r="V42" i="35"/>
  <c r="V46" i="35"/>
  <c r="L27" i="15"/>
  <c r="V10" i="35"/>
  <c r="V19" i="35"/>
  <c r="V7" i="35"/>
  <c r="V49" i="35"/>
  <c r="V17" i="35"/>
  <c r="V51" i="35"/>
  <c r="V21" i="35"/>
  <c r="V50" i="35"/>
  <c r="V38" i="35"/>
  <c r="V44" i="35"/>
  <c r="V35" i="35"/>
  <c r="V47" i="35"/>
  <c r="V40" i="35"/>
  <c r="V31" i="35"/>
  <c r="V39" i="35"/>
  <c r="V27" i="35"/>
  <c r="V43" i="35"/>
  <c r="V28" i="35"/>
  <c r="V52" i="35"/>
  <c r="N27" i="15"/>
  <c r="V29" i="35"/>
  <c r="V26" i="35"/>
  <c r="V33" i="35"/>
  <c r="V20" i="35"/>
  <c r="V14" i="35"/>
  <c r="V25" i="35"/>
  <c r="V48" i="35"/>
  <c r="V36" i="35"/>
  <c r="Y22" i="35"/>
  <c r="Y13" i="35"/>
  <c r="Y44" i="35"/>
  <c r="Y11" i="35"/>
  <c r="Y51" i="35"/>
  <c r="Y18" i="35"/>
  <c r="Y37" i="35"/>
  <c r="Y16" i="35"/>
  <c r="Y12" i="35"/>
  <c r="Y26" i="35"/>
  <c r="X21" i="35"/>
  <c r="X11" i="35"/>
  <c r="X37" i="35"/>
  <c r="X36" i="35"/>
  <c r="M26" i="35"/>
  <c r="M30" i="35"/>
  <c r="M36" i="35"/>
  <c r="M21" i="35"/>
  <c r="P41" i="9"/>
  <c r="Q41" i="9"/>
  <c r="F49" i="4"/>
  <c r="D45" i="15"/>
  <c r="P22" i="9"/>
  <c r="Q22" i="9"/>
  <c r="F30" i="4"/>
  <c r="D26" i="15"/>
  <c r="Q14" i="35"/>
  <c r="Q52" i="35"/>
  <c r="AL29" i="35"/>
  <c r="AL34" i="35"/>
  <c r="AL11" i="35"/>
  <c r="AL50" i="35"/>
  <c r="J43" i="15"/>
  <c r="M43" i="15"/>
  <c r="AL48" i="35"/>
  <c r="AL23" i="35"/>
  <c r="AL27" i="35"/>
  <c r="AL43" i="35"/>
  <c r="AL24" i="35"/>
  <c r="AL41" i="35"/>
  <c r="AL22" i="35"/>
  <c r="AL26" i="35"/>
  <c r="AL7" i="35"/>
  <c r="AL13" i="35"/>
  <c r="AL40" i="35"/>
  <c r="AL44" i="35"/>
  <c r="AL10" i="35"/>
  <c r="AL32" i="35"/>
  <c r="AL14" i="35"/>
  <c r="AL47" i="35"/>
  <c r="AL37" i="35"/>
  <c r="AL51" i="35"/>
  <c r="AL33" i="35"/>
  <c r="AL52" i="35"/>
  <c r="AL39" i="35"/>
  <c r="AL46" i="35"/>
  <c r="N43" i="15"/>
  <c r="AL30" i="35"/>
  <c r="AL45" i="35"/>
  <c r="AL25" i="35"/>
  <c r="AL38" i="35"/>
  <c r="AL42" i="35"/>
  <c r="AL17" i="35"/>
  <c r="N43" i="9"/>
  <c r="AL49" i="35"/>
  <c r="AL8" i="35"/>
  <c r="AL31" i="35"/>
  <c r="AL16" i="35"/>
  <c r="AL20" i="35"/>
  <c r="AL12" i="35"/>
  <c r="AL9" i="35"/>
  <c r="AL28" i="35"/>
  <c r="AL35" i="35"/>
  <c r="S33" i="35"/>
  <c r="S14" i="35"/>
  <c r="T40" i="35"/>
  <c r="S26" i="35"/>
  <c r="S49" i="35"/>
  <c r="S48" i="35"/>
  <c r="S25" i="35"/>
  <c r="S16" i="35"/>
  <c r="T13" i="35"/>
  <c r="S11" i="35"/>
  <c r="S18" i="35"/>
  <c r="S52" i="35"/>
  <c r="S42" i="35"/>
  <c r="T36" i="35"/>
  <c r="T46" i="35"/>
  <c r="O21" i="35"/>
  <c r="T24" i="35"/>
  <c r="S22" i="35"/>
  <c r="S38" i="35"/>
  <c r="S10" i="35"/>
  <c r="S19" i="35"/>
  <c r="N24" i="15"/>
  <c r="S35" i="35"/>
  <c r="S27" i="35"/>
  <c r="S24" i="35"/>
  <c r="N20" i="15"/>
  <c r="O35" i="35"/>
  <c r="S43" i="35"/>
  <c r="S30" i="35"/>
  <c r="S17" i="35"/>
  <c r="S32" i="35"/>
  <c r="AA25" i="35"/>
  <c r="AA15" i="35"/>
  <c r="T14" i="35"/>
  <c r="T22" i="35"/>
  <c r="T21" i="35"/>
  <c r="T32" i="35"/>
  <c r="T8" i="35"/>
  <c r="T7" i="35"/>
  <c r="T10" i="35"/>
  <c r="T19" i="35"/>
  <c r="T18" i="35"/>
  <c r="T28" i="35"/>
  <c r="T48" i="35"/>
  <c r="X20" i="35"/>
  <c r="X42" i="35"/>
  <c r="M29" i="15"/>
  <c r="X30" i="35"/>
  <c r="X29" i="35"/>
  <c r="X25" i="35"/>
  <c r="X12" i="35"/>
  <c r="X52" i="35"/>
  <c r="X45" i="35"/>
  <c r="X28" i="35"/>
  <c r="X13" i="35"/>
  <c r="X49" i="35"/>
  <c r="X14" i="35"/>
  <c r="X40" i="35"/>
  <c r="X46" i="35"/>
  <c r="X43" i="35"/>
  <c r="X32" i="35"/>
  <c r="X19" i="35"/>
  <c r="X22" i="35"/>
  <c r="X8" i="35"/>
  <c r="X35" i="35"/>
  <c r="X48" i="35"/>
  <c r="X15" i="35"/>
  <c r="L29" i="15"/>
  <c r="X34" i="35"/>
  <c r="X31" i="35"/>
  <c r="X7" i="35"/>
  <c r="X24" i="35"/>
  <c r="X10" i="35"/>
  <c r="X47" i="35"/>
  <c r="X33" i="35"/>
  <c r="X44" i="35"/>
  <c r="X41" i="35"/>
  <c r="X23" i="35"/>
  <c r="X17" i="35"/>
  <c r="X26" i="35"/>
  <c r="N29" i="15"/>
  <c r="X9" i="35"/>
  <c r="X51" i="35"/>
  <c r="X16" i="35"/>
  <c r="X39" i="35"/>
  <c r="X50" i="35"/>
  <c r="X38" i="35"/>
  <c r="X18" i="35"/>
  <c r="X27" i="35"/>
  <c r="O24" i="35"/>
  <c r="O52" i="35"/>
  <c r="T26" i="35"/>
  <c r="N25" i="15"/>
  <c r="T34" i="35"/>
  <c r="O22" i="35"/>
  <c r="G17" i="35"/>
  <c r="G22" i="35"/>
  <c r="G43" i="35"/>
  <c r="G40" i="35"/>
  <c r="G42" i="35"/>
  <c r="G38" i="35"/>
  <c r="M12" i="15"/>
  <c r="G52" i="35"/>
  <c r="G45" i="35"/>
  <c r="G34" i="35"/>
  <c r="G44" i="35"/>
  <c r="G30" i="35"/>
  <c r="G47" i="35"/>
  <c r="G20" i="35"/>
  <c r="AF13" i="35"/>
  <c r="AF34" i="35"/>
  <c r="AF43" i="35"/>
  <c r="AF38" i="35"/>
  <c r="AF32" i="35"/>
  <c r="AF50" i="35"/>
  <c r="AF21" i="35"/>
  <c r="AF42" i="35"/>
  <c r="AF29" i="35"/>
  <c r="AF40" i="35"/>
  <c r="AF44" i="35"/>
  <c r="AF23" i="35"/>
  <c r="AF48" i="35"/>
  <c r="AF28" i="35"/>
  <c r="AF30" i="35"/>
  <c r="AF39" i="35"/>
  <c r="AF45" i="35"/>
  <c r="AF7" i="35"/>
  <c r="AF20" i="35"/>
  <c r="AF27" i="35"/>
  <c r="AF25" i="35"/>
  <c r="AF19" i="35"/>
  <c r="AF31" i="35"/>
  <c r="AF51" i="35"/>
  <c r="AF16" i="35"/>
  <c r="AF14" i="35"/>
  <c r="AF41" i="35"/>
  <c r="J37" i="15"/>
  <c r="AF26" i="35"/>
  <c r="AF17" i="35"/>
  <c r="AF49" i="35"/>
  <c r="AF46" i="35"/>
  <c r="AF22" i="35"/>
  <c r="AF9" i="35"/>
  <c r="M37" i="15"/>
  <c r="AF8" i="35"/>
  <c r="N37" i="15"/>
  <c r="L37" i="15"/>
  <c r="AF15" i="35"/>
  <c r="AF47" i="35"/>
  <c r="AF24" i="35"/>
  <c r="AF12" i="35"/>
  <c r="AF35" i="35"/>
  <c r="AF33" i="35"/>
  <c r="AF37" i="35"/>
  <c r="P43" i="9"/>
  <c r="Q43" i="9"/>
  <c r="F14" i="4"/>
  <c r="U32" i="35"/>
  <c r="U40" i="35"/>
  <c r="U20" i="35"/>
  <c r="U43" i="35"/>
  <c r="U28" i="35"/>
  <c r="L26" i="15"/>
  <c r="U38" i="35"/>
  <c r="U17" i="35"/>
  <c r="U51" i="35"/>
  <c r="U25" i="35"/>
  <c r="U37" i="35"/>
  <c r="U9" i="35"/>
  <c r="U12" i="35"/>
  <c r="U23" i="35"/>
  <c r="U41" i="35"/>
  <c r="U18" i="35"/>
  <c r="U46" i="35"/>
  <c r="U31" i="35"/>
  <c r="U50" i="35"/>
  <c r="U19" i="35"/>
  <c r="U10" i="35"/>
  <c r="U39" i="35"/>
  <c r="U24" i="35"/>
  <c r="U16" i="35"/>
  <c r="U47" i="35"/>
  <c r="U8" i="35"/>
  <c r="U33" i="35"/>
  <c r="U11" i="35"/>
  <c r="U13" i="35"/>
  <c r="U7" i="35"/>
  <c r="U44" i="35"/>
  <c r="J31" i="35"/>
  <c r="J19" i="35"/>
  <c r="J9" i="35"/>
  <c r="J29" i="35"/>
  <c r="J48" i="35"/>
  <c r="J35" i="35"/>
  <c r="J26" i="35"/>
  <c r="J15" i="35"/>
  <c r="L15" i="15"/>
  <c r="J10" i="35"/>
  <c r="J22" i="35"/>
  <c r="J40" i="35"/>
  <c r="N15" i="15"/>
  <c r="J14" i="35"/>
  <c r="J45" i="35"/>
  <c r="J46" i="35"/>
  <c r="J42" i="35"/>
  <c r="J23" i="35"/>
  <c r="J16" i="35"/>
  <c r="J49" i="35"/>
  <c r="J32" i="35"/>
  <c r="J18" i="35"/>
  <c r="J21" i="35"/>
  <c r="J7" i="35"/>
  <c r="J34" i="35"/>
  <c r="J17" i="35"/>
  <c r="J44" i="35"/>
  <c r="J12" i="35"/>
  <c r="J11" i="35"/>
  <c r="J28" i="35"/>
  <c r="J27" i="35"/>
  <c r="J37" i="35"/>
  <c r="J24" i="35"/>
  <c r="J33" i="35"/>
  <c r="J47" i="35"/>
  <c r="J41" i="35"/>
  <c r="J39" i="35"/>
  <c r="J52" i="35"/>
  <c r="J38" i="35"/>
  <c r="J51" i="35"/>
  <c r="J20" i="35"/>
  <c r="J50" i="35"/>
  <c r="J30" i="35"/>
  <c r="J43" i="35"/>
  <c r="J8" i="35"/>
  <c r="J25" i="35"/>
  <c r="J36" i="35"/>
  <c r="J13" i="35"/>
  <c r="M15" i="15"/>
  <c r="H22" i="35"/>
  <c r="H27" i="35"/>
  <c r="H39" i="35"/>
  <c r="H44" i="35"/>
  <c r="H34" i="35"/>
  <c r="H11" i="35"/>
  <c r="H43" i="35"/>
  <c r="H12" i="35"/>
  <c r="H8" i="35"/>
  <c r="H46" i="35"/>
  <c r="O43" i="9"/>
  <c r="N41" i="35"/>
  <c r="N39" i="35"/>
  <c r="N30" i="35"/>
  <c r="N20" i="35"/>
  <c r="N10" i="35"/>
  <c r="N15" i="35"/>
  <c r="N18" i="35"/>
  <c r="N12" i="35"/>
  <c r="N23" i="35"/>
  <c r="N11" i="35"/>
  <c r="N44" i="35"/>
  <c r="N28" i="35"/>
  <c r="N37" i="35"/>
  <c r="N49" i="35"/>
  <c r="N32" i="35"/>
  <c r="N22" i="35"/>
  <c r="N19" i="35"/>
  <c r="N36" i="35"/>
  <c r="N50" i="35"/>
  <c r="N27" i="35"/>
  <c r="N9" i="35"/>
  <c r="N29" i="35"/>
  <c r="N48" i="35"/>
  <c r="N43" i="35"/>
  <c r="N14" i="35"/>
  <c r="N47" i="35"/>
  <c r="N35" i="35"/>
  <c r="N38" i="35"/>
  <c r="N25" i="35"/>
  <c r="N52" i="35"/>
  <c r="N24" i="35"/>
  <c r="N33" i="35"/>
  <c r="N19" i="15"/>
  <c r="N8" i="35"/>
  <c r="N34" i="35"/>
  <c r="N40" i="35"/>
  <c r="N45" i="35"/>
  <c r="N7" i="35"/>
  <c r="N13" i="35"/>
  <c r="N31" i="35"/>
  <c r="N21" i="35"/>
  <c r="N16" i="35"/>
  <c r="L19" i="15"/>
  <c r="M19" i="15"/>
  <c r="N26" i="35"/>
  <c r="N46" i="35"/>
  <c r="N17" i="35"/>
  <c r="N51" i="35"/>
  <c r="N42" i="35"/>
  <c r="F51" i="4"/>
  <c r="D10" i="15"/>
  <c r="T7" i="41"/>
  <c r="R45" i="41"/>
  <c r="D5" i="41"/>
  <c r="A2" i="5"/>
  <c r="A2" i="41"/>
  <c r="M20" i="41"/>
  <c r="D47" i="15"/>
  <c r="J31" i="15"/>
  <c r="Z24" i="35"/>
  <c r="Z13" i="35"/>
  <c r="Z10" i="35"/>
  <c r="Z31" i="35"/>
  <c r="Z37" i="35"/>
  <c r="Z15" i="35"/>
  <c r="Z35" i="35"/>
  <c r="Z44" i="35"/>
  <c r="Z12" i="35"/>
  <c r="Z36" i="35"/>
  <c r="Z29" i="35"/>
  <c r="Z27" i="35"/>
  <c r="Z19" i="35"/>
  <c r="Z49" i="35"/>
  <c r="Z32" i="35"/>
  <c r="Z30" i="35"/>
  <c r="Z22" i="35"/>
  <c r="Z48" i="35"/>
  <c r="Z20" i="35"/>
  <c r="Z40" i="35"/>
  <c r="Z21" i="35"/>
  <c r="Z42" i="35"/>
  <c r="Z9" i="35"/>
  <c r="Z14" i="35"/>
  <c r="Z25" i="35"/>
  <c r="Z45" i="35"/>
  <c r="Z18" i="35"/>
  <c r="Z34" i="35"/>
  <c r="Z7" i="35"/>
  <c r="Z46" i="35"/>
  <c r="Z28" i="35"/>
  <c r="M31" i="15"/>
  <c r="Z26" i="35"/>
  <c r="Z16" i="35"/>
  <c r="Z50" i="35"/>
  <c r="Z52" i="35"/>
  <c r="Z43" i="35"/>
  <c r="Z17" i="35"/>
  <c r="Z11" i="35"/>
  <c r="Z23" i="35"/>
  <c r="N31" i="15"/>
  <c r="Z39" i="35"/>
  <c r="Z41" i="35"/>
  <c r="Z38" i="35"/>
  <c r="Z8" i="35"/>
  <c r="Z33" i="35"/>
  <c r="Z47" i="35"/>
  <c r="Z51" i="35"/>
  <c r="AN33" i="35"/>
  <c r="AN26" i="35"/>
  <c r="AN18" i="35"/>
  <c r="M45" i="15"/>
  <c r="AN52" i="35"/>
  <c r="AN14" i="35"/>
  <c r="AN15" i="35"/>
  <c r="AN27" i="35"/>
  <c r="AN37" i="35"/>
  <c r="AN45" i="35"/>
  <c r="L45" i="15"/>
  <c r="AN23" i="35"/>
  <c r="AN7" i="35"/>
  <c r="AN39" i="35"/>
  <c r="AN16" i="35"/>
  <c r="AN28" i="35"/>
  <c r="AN22" i="35"/>
  <c r="AN25" i="35"/>
  <c r="AN17" i="35"/>
  <c r="AN30" i="35"/>
  <c r="AN8" i="35"/>
  <c r="AN31" i="35"/>
  <c r="AN38" i="35"/>
  <c r="AN36" i="35"/>
  <c r="AN40" i="35"/>
  <c r="AN50" i="35"/>
  <c r="AN29" i="35"/>
  <c r="AN49" i="35"/>
  <c r="AN41" i="35"/>
  <c r="AN12" i="35"/>
  <c r="AN35" i="35"/>
  <c r="AN9" i="35"/>
  <c r="AN11" i="35"/>
  <c r="AN48" i="35"/>
  <c r="AN20" i="35"/>
  <c r="AN44" i="35"/>
  <c r="AN21" i="35"/>
  <c r="AN34" i="35"/>
  <c r="AN46" i="35"/>
  <c r="AN10" i="35"/>
  <c r="AN43" i="35"/>
  <c r="AN24" i="35"/>
  <c r="AN51" i="35"/>
  <c r="AN42" i="35"/>
  <c r="AN13" i="35"/>
  <c r="AN19" i="35"/>
  <c r="AN47" i="35"/>
  <c r="AN32" i="35"/>
  <c r="N45" i="15"/>
  <c r="L7" i="35"/>
  <c r="L21" i="35"/>
  <c r="L28" i="35"/>
  <c r="L43" i="35"/>
  <c r="L9" i="35"/>
  <c r="L37" i="35"/>
  <c r="L29" i="35"/>
  <c r="L40" i="35"/>
  <c r="L25" i="35"/>
  <c r="L48" i="35"/>
  <c r="L18" i="35"/>
  <c r="L16" i="35"/>
  <c r="L15" i="35"/>
  <c r="L22" i="35"/>
  <c r="L27" i="35"/>
  <c r="L13" i="35"/>
  <c r="L47" i="35"/>
  <c r="L14" i="35"/>
  <c r="L34" i="35"/>
  <c r="L32" i="35"/>
  <c r="L26" i="35"/>
  <c r="L49" i="35"/>
  <c r="L23" i="35"/>
  <c r="M17" i="15"/>
  <c r="L10" i="35"/>
  <c r="L33" i="35"/>
  <c r="L8" i="35"/>
  <c r="L52" i="35"/>
  <c r="L45" i="35"/>
  <c r="N17" i="15"/>
  <c r="L35" i="35"/>
  <c r="L12" i="35"/>
  <c r="L38" i="35"/>
  <c r="L42" i="35"/>
  <c r="L17" i="35"/>
  <c r="L31" i="35"/>
  <c r="L46" i="35"/>
  <c r="L50" i="35"/>
  <c r="L20" i="35"/>
  <c r="L36" i="35"/>
  <c r="L24" i="35"/>
  <c r="L44" i="35"/>
  <c r="L19" i="35"/>
  <c r="L11" i="35"/>
  <c r="L51" i="35"/>
  <c r="L39" i="35"/>
  <c r="L30" i="35"/>
  <c r="L41" i="35"/>
  <c r="AM9" i="35"/>
  <c r="AM44" i="35"/>
  <c r="AM52" i="35"/>
  <c r="AM47" i="35"/>
  <c r="AM49" i="35"/>
  <c r="AM11" i="35"/>
  <c r="AM10" i="35"/>
  <c r="AM20" i="35"/>
  <c r="AM13" i="35"/>
  <c r="AM48" i="35"/>
  <c r="AM43" i="35"/>
  <c r="AM28" i="35"/>
  <c r="AM18" i="35"/>
  <c r="AM15" i="35"/>
  <c r="AM50" i="35"/>
  <c r="AM27" i="35"/>
  <c r="AM7" i="35"/>
  <c r="AM26" i="35"/>
  <c r="AM41" i="35"/>
  <c r="AM23" i="35"/>
  <c r="AM22" i="35"/>
  <c r="AM8" i="35"/>
  <c r="AM25" i="35"/>
  <c r="AM31" i="35"/>
  <c r="AM37" i="35"/>
  <c r="AM34" i="35"/>
  <c r="AM51" i="35"/>
  <c r="AM36" i="35"/>
  <c r="AM12" i="35"/>
  <c r="AM40" i="35"/>
  <c r="AM16" i="35"/>
  <c r="AM46" i="35"/>
  <c r="AM30" i="35"/>
  <c r="AM35" i="35"/>
  <c r="AM32" i="35"/>
  <c r="AM33" i="35"/>
  <c r="AM19" i="35"/>
  <c r="AM42" i="35"/>
  <c r="AM14" i="35"/>
  <c r="AM38" i="35"/>
  <c r="M44" i="15"/>
  <c r="AM39" i="35"/>
  <c r="N44" i="15"/>
  <c r="AM21" i="35"/>
  <c r="AM24" i="35"/>
  <c r="AM17" i="35"/>
  <c r="AM45" i="35"/>
  <c r="AM29" i="35"/>
  <c r="AH14" i="35"/>
  <c r="AH27" i="35"/>
  <c r="AH38" i="35"/>
  <c r="AH29" i="35"/>
  <c r="AH35" i="35"/>
  <c r="AH7" i="35"/>
  <c r="AH42" i="35"/>
  <c r="AH9" i="35"/>
  <c r="AH49" i="35"/>
  <c r="AH24" i="35"/>
  <c r="AH48" i="35"/>
  <c r="AH22" i="35"/>
  <c r="AH19" i="35"/>
  <c r="AH30" i="35"/>
  <c r="AH15" i="35"/>
  <c r="AH36" i="35"/>
  <c r="AH32" i="35"/>
  <c r="AH12" i="35"/>
  <c r="AH13" i="35"/>
  <c r="AH33" i="35"/>
  <c r="AH8" i="35"/>
  <c r="AH17" i="35"/>
  <c r="AH52" i="35"/>
  <c r="AH18" i="35"/>
  <c r="AH46" i="35"/>
  <c r="AH16" i="35"/>
  <c r="AH25" i="35"/>
  <c r="M39" i="15"/>
  <c r="AH28" i="35"/>
  <c r="AH11" i="35"/>
  <c r="AH44" i="35"/>
  <c r="AH43" i="35"/>
  <c r="AH20" i="35"/>
  <c r="AH51" i="35"/>
  <c r="AH34" i="35"/>
  <c r="L39" i="15"/>
  <c r="AH40" i="35"/>
  <c r="J39" i="15"/>
  <c r="AH39" i="35"/>
  <c r="N39" i="15"/>
  <c r="AH23" i="35"/>
  <c r="AH45" i="35"/>
  <c r="AH37" i="35"/>
  <c r="AH10" i="35"/>
  <c r="AH21" i="35"/>
  <c r="AH31" i="35"/>
  <c r="AH41" i="35"/>
  <c r="AH50" i="35"/>
  <c r="AH47" i="35"/>
  <c r="AH26" i="35"/>
  <c r="E31" i="35"/>
  <c r="E47" i="35"/>
  <c r="N10" i="15"/>
  <c r="E25" i="35"/>
  <c r="M10" i="15"/>
  <c r="E51" i="35"/>
  <c r="E39" i="35"/>
  <c r="E32" i="35"/>
  <c r="E19" i="35"/>
  <c r="E17" i="35"/>
  <c r="E24" i="35"/>
  <c r="E22" i="35"/>
  <c r="E33" i="35"/>
  <c r="E29" i="35"/>
  <c r="E42" i="35"/>
  <c r="E7" i="35"/>
  <c r="E26" i="35"/>
  <c r="E28" i="35"/>
  <c r="E10" i="35"/>
  <c r="E8" i="35"/>
  <c r="E30" i="35"/>
  <c r="E20" i="35"/>
  <c r="E40" i="35"/>
  <c r="E36" i="35"/>
  <c r="E35" i="35"/>
  <c r="E12" i="35"/>
  <c r="E18" i="35"/>
  <c r="E48" i="35"/>
  <c r="E38" i="35"/>
  <c r="E15" i="35"/>
  <c r="E13" i="35"/>
  <c r="E50" i="35"/>
  <c r="E52" i="35"/>
  <c r="E46" i="35"/>
  <c r="E44" i="35"/>
  <c r="J10" i="15"/>
  <c r="E43" i="35"/>
  <c r="E11" i="35"/>
  <c r="E49" i="35"/>
  <c r="E27" i="35"/>
  <c r="E16" i="35"/>
  <c r="E34" i="35"/>
  <c r="E41" i="35"/>
  <c r="E37" i="35"/>
  <c r="E14" i="35"/>
  <c r="E45" i="35"/>
  <c r="E21" i="35"/>
  <c r="E9" i="35"/>
  <c r="E23" i="35"/>
  <c r="AO27" i="35"/>
  <c r="AO19" i="35"/>
  <c r="AO24" i="35"/>
  <c r="AO8" i="35"/>
  <c r="AO34" i="35"/>
  <c r="AO47" i="35"/>
  <c r="AO37" i="35"/>
  <c r="AO51" i="35"/>
  <c r="AO49" i="35"/>
  <c r="AO46" i="35"/>
  <c r="AO11" i="35"/>
  <c r="AO45" i="35"/>
  <c r="AO25" i="35"/>
  <c r="AO52" i="35"/>
  <c r="AO41" i="35"/>
  <c r="AO16" i="35"/>
  <c r="AO38" i="35"/>
  <c r="AO35" i="35"/>
  <c r="AO21" i="35"/>
  <c r="N46" i="15"/>
  <c r="AO40" i="35"/>
  <c r="AO15" i="35"/>
  <c r="AO20" i="35"/>
  <c r="AO31" i="35"/>
  <c r="L46" i="15"/>
  <c r="AO12" i="35"/>
  <c r="AO33" i="35"/>
  <c r="AO7" i="35"/>
  <c r="AO44" i="35"/>
  <c r="AO32" i="35"/>
  <c r="AO29" i="35"/>
  <c r="M46" i="15"/>
  <c r="AO18" i="35"/>
  <c r="AO42" i="35"/>
  <c r="AO23" i="35"/>
  <c r="AO30" i="35"/>
  <c r="AO28" i="35"/>
  <c r="AO22" i="35"/>
  <c r="AO13" i="35"/>
  <c r="AO36" i="35"/>
  <c r="AO48" i="35"/>
  <c r="AO26" i="35"/>
  <c r="AO39" i="35"/>
  <c r="AO14" i="35"/>
  <c r="AO43" i="35"/>
  <c r="AO10" i="35"/>
  <c r="AO9" i="35"/>
  <c r="AO50" i="35"/>
  <c r="AO17" i="35"/>
  <c r="AB50" i="35"/>
  <c r="AB42" i="35"/>
  <c r="AB35" i="35"/>
  <c r="AB37" i="35"/>
  <c r="AB22" i="35"/>
  <c r="AB48" i="35"/>
  <c r="AB33" i="35"/>
  <c r="AB45" i="35"/>
  <c r="AB24" i="35"/>
  <c r="AB29" i="35"/>
  <c r="AB40" i="35"/>
  <c r="AB20" i="35"/>
  <c r="AB51" i="35"/>
  <c r="AB31" i="35"/>
  <c r="AB26" i="35"/>
  <c r="AB39" i="35"/>
  <c r="AB9" i="35"/>
  <c r="AB43" i="35"/>
  <c r="AB46" i="35"/>
  <c r="J33" i="15"/>
  <c r="AB44" i="35"/>
  <c r="AB16" i="35"/>
  <c r="AB10" i="35"/>
  <c r="AB30" i="35"/>
  <c r="AB27" i="35"/>
  <c r="AB38" i="35"/>
  <c r="AB19" i="35"/>
  <c r="AB36" i="35"/>
  <c r="AB47" i="35"/>
  <c r="AB13" i="35"/>
  <c r="N33" i="15"/>
  <c r="AB17" i="35"/>
  <c r="AB8" i="35"/>
  <c r="AB18" i="35"/>
  <c r="AB41" i="35"/>
  <c r="AB14" i="35"/>
  <c r="AB28" i="35"/>
  <c r="M33" i="15"/>
  <c r="AB11" i="35"/>
  <c r="AB7" i="35"/>
  <c r="AB32" i="35"/>
  <c r="AA23" i="35"/>
  <c r="AA39" i="35"/>
  <c r="AA46" i="35"/>
  <c r="AA44" i="35"/>
  <c r="AA8" i="35"/>
  <c r="N32" i="15"/>
  <c r="AA11" i="35"/>
  <c r="AA35" i="35"/>
  <c r="AA43" i="35"/>
  <c r="AA24" i="35"/>
  <c r="AA17" i="35"/>
  <c r="AA37" i="35"/>
  <c r="AA38" i="35"/>
  <c r="AA29" i="35"/>
  <c r="AA36" i="35"/>
  <c r="AA32" i="35"/>
  <c r="AA31" i="35"/>
  <c r="AA21" i="35"/>
  <c r="AA45" i="35"/>
  <c r="AA18" i="35"/>
  <c r="AA9" i="35"/>
  <c r="AA10" i="35"/>
  <c r="AA22" i="35"/>
  <c r="M32" i="15"/>
  <c r="AA19" i="35"/>
  <c r="AA27" i="35"/>
  <c r="AA49" i="35"/>
  <c r="AA48" i="35"/>
  <c r="AA40" i="35"/>
  <c r="N22" i="15"/>
  <c r="M16" i="15"/>
  <c r="K34" i="35"/>
  <c r="K18" i="35"/>
  <c r="K8" i="35"/>
  <c r="K29" i="35"/>
  <c r="K37" i="35"/>
  <c r="K26" i="35"/>
  <c r="K41" i="35"/>
  <c r="K39" i="35"/>
  <c r="K17" i="35"/>
  <c r="K21" i="35"/>
  <c r="K9" i="35"/>
  <c r="K51" i="35"/>
  <c r="K19" i="35"/>
  <c r="K40" i="35"/>
  <c r="K32" i="35"/>
  <c r="K10" i="35"/>
  <c r="K15" i="35"/>
  <c r="K35" i="35"/>
  <c r="K38" i="35"/>
  <c r="K52" i="35"/>
  <c r="K42" i="35"/>
  <c r="K43" i="35"/>
  <c r="K11" i="35"/>
  <c r="N16" i="15"/>
  <c r="K25" i="35"/>
  <c r="K7" i="35"/>
  <c r="K49" i="35"/>
  <c r="K22" i="35"/>
  <c r="K50" i="35"/>
  <c r="K14" i="35"/>
  <c r="K23" i="35"/>
  <c r="K20" i="35"/>
  <c r="K28" i="35"/>
  <c r="K30" i="35"/>
  <c r="K47" i="35"/>
  <c r="K27" i="35"/>
  <c r="K45" i="35"/>
  <c r="K48" i="35"/>
  <c r="K36" i="35"/>
  <c r="K24" i="35"/>
  <c r="L13" i="15"/>
  <c r="O36" i="35"/>
  <c r="O14" i="35"/>
  <c r="Q13" i="35"/>
  <c r="F29" i="35"/>
  <c r="AA41" i="35"/>
  <c r="AB15" i="35"/>
  <c r="K12" i="35"/>
  <c r="F43" i="35"/>
  <c r="N13" i="15"/>
  <c r="M13" i="15"/>
  <c r="H33" i="35"/>
  <c r="O31" i="35"/>
  <c r="AA14" i="35"/>
  <c r="Q28" i="35"/>
  <c r="F8" i="35"/>
  <c r="AA12" i="35"/>
  <c r="AB52" i="35"/>
  <c r="K31" i="35"/>
  <c r="F22" i="35"/>
  <c r="AI45" i="35"/>
  <c r="AI26" i="35"/>
  <c r="AI22" i="35"/>
  <c r="AI37" i="35"/>
  <c r="AI43" i="35"/>
  <c r="AI28" i="35"/>
  <c r="AI21" i="35"/>
  <c r="AI49" i="35"/>
  <c r="AI46" i="35"/>
  <c r="AI10" i="35"/>
  <c r="M40" i="15"/>
  <c r="AI30" i="35"/>
  <c r="AI48" i="35"/>
  <c r="AI8" i="35"/>
  <c r="AI50" i="35"/>
  <c r="AI17" i="35"/>
  <c r="AI20" i="35"/>
  <c r="AI41" i="35"/>
  <c r="AI12" i="35"/>
  <c r="AI23" i="35"/>
  <c r="AI39" i="35"/>
  <c r="AI25" i="35"/>
  <c r="AI7" i="35"/>
  <c r="AI32" i="35"/>
  <c r="AI16" i="35"/>
  <c r="L40" i="15"/>
  <c r="AI9" i="35"/>
  <c r="AI18" i="35"/>
  <c r="AI31" i="35"/>
  <c r="N40" i="15"/>
  <c r="AI36" i="35"/>
  <c r="AI33" i="35"/>
  <c r="J40" i="15"/>
  <c r="AI27" i="35"/>
  <c r="AI51" i="35"/>
  <c r="AI13" i="35"/>
  <c r="AI40" i="35"/>
  <c r="AI24" i="35"/>
  <c r="AI47" i="35"/>
  <c r="AI42" i="35"/>
  <c r="AI38" i="35"/>
  <c r="AI35" i="35"/>
  <c r="AI11" i="35"/>
  <c r="AD48" i="35"/>
  <c r="J35" i="15"/>
  <c r="O11" i="35"/>
  <c r="O7" i="35"/>
  <c r="O46" i="35"/>
  <c r="O20" i="35"/>
  <c r="O51" i="35"/>
  <c r="O50" i="35"/>
  <c r="O10" i="35"/>
  <c r="O45" i="35"/>
  <c r="O12" i="35"/>
  <c r="O9" i="35"/>
  <c r="O17" i="35"/>
  <c r="O42" i="35"/>
  <c r="O19" i="35"/>
  <c r="O25" i="35"/>
  <c r="O28" i="35"/>
  <c r="O30" i="35"/>
  <c r="O33" i="35"/>
  <c r="O29" i="35"/>
  <c r="O8" i="35"/>
  <c r="O40" i="35"/>
  <c r="O38" i="35"/>
  <c r="O18" i="35"/>
  <c r="O47" i="35"/>
  <c r="M20" i="15"/>
  <c r="O34" i="35"/>
  <c r="O23" i="35"/>
  <c r="O39" i="35"/>
  <c r="O49" i="35"/>
  <c r="O16" i="35"/>
  <c r="O27" i="35"/>
  <c r="O13" i="35"/>
  <c r="H31" i="35"/>
  <c r="H48" i="35"/>
  <c r="H26" i="35"/>
  <c r="AA28" i="35"/>
  <c r="AA7" i="35"/>
  <c r="AA52" i="35"/>
  <c r="Q35" i="35"/>
  <c r="Q50" i="35"/>
  <c r="F36" i="35"/>
  <c r="AA13" i="35"/>
  <c r="AB12" i="35"/>
  <c r="O43" i="35"/>
  <c r="K13" i="35"/>
  <c r="H49" i="35"/>
  <c r="H10" i="35"/>
  <c r="AA42" i="35"/>
  <c r="O41" i="35"/>
  <c r="Q38" i="35"/>
  <c r="Q49" i="35"/>
  <c r="Q21" i="35"/>
  <c r="F46" i="35"/>
  <c r="AB49" i="35"/>
  <c r="K44" i="35"/>
  <c r="U48" i="35"/>
  <c r="U34" i="35"/>
  <c r="U14" i="35"/>
  <c r="U21" i="35"/>
  <c r="U42" i="35"/>
  <c r="U52" i="35"/>
  <c r="U36" i="35"/>
  <c r="M26" i="15"/>
  <c r="U15" i="35"/>
  <c r="U26" i="35"/>
  <c r="U22" i="35"/>
  <c r="U35" i="35"/>
  <c r="N26" i="15"/>
  <c r="U30" i="35"/>
  <c r="U49" i="35"/>
  <c r="U27" i="35"/>
  <c r="U29" i="35"/>
  <c r="U45" i="35"/>
  <c r="H23" i="35"/>
  <c r="AA30" i="35"/>
  <c r="H14" i="35"/>
  <c r="H18" i="35"/>
  <c r="H24" i="35"/>
  <c r="AA47" i="35"/>
  <c r="AA50" i="35"/>
  <c r="O15" i="35"/>
  <c r="O32" i="35"/>
  <c r="Q12" i="35"/>
  <c r="F44" i="35"/>
  <c r="AB23" i="35"/>
  <c r="L16" i="15"/>
  <c r="P10" i="35"/>
  <c r="P52" i="35"/>
  <c r="P17" i="35"/>
  <c r="P11" i="35"/>
  <c r="P15" i="35"/>
  <c r="P35" i="35"/>
  <c r="P37" i="35"/>
  <c r="P42" i="35"/>
  <c r="P20" i="35"/>
  <c r="P28" i="35"/>
  <c r="P40" i="35"/>
  <c r="P36" i="35"/>
  <c r="P26" i="35"/>
  <c r="P19" i="35"/>
  <c r="P41" i="35"/>
  <c r="M21" i="15"/>
  <c r="P38" i="35"/>
  <c r="P31" i="35"/>
  <c r="P27" i="35"/>
  <c r="P16" i="35"/>
  <c r="P24" i="35"/>
  <c r="P32" i="35"/>
  <c r="N21" i="15"/>
  <c r="P48" i="35"/>
  <c r="P46" i="35"/>
  <c r="P47" i="35"/>
  <c r="P12" i="35"/>
  <c r="P45" i="35"/>
  <c r="P21" i="35"/>
  <c r="P39" i="35"/>
  <c r="L21" i="15"/>
  <c r="P29" i="35"/>
  <c r="P18" i="35"/>
  <c r="P34" i="35"/>
  <c r="P8" i="35"/>
  <c r="P13" i="35"/>
  <c r="P22" i="35"/>
  <c r="P43" i="35"/>
  <c r="P9" i="35"/>
  <c r="P14" i="35"/>
  <c r="P33" i="35"/>
  <c r="P25" i="35"/>
  <c r="P49" i="35"/>
  <c r="P44" i="35"/>
  <c r="P7" i="35"/>
  <c r="H29" i="35"/>
  <c r="H13" i="35"/>
  <c r="H37" i="35"/>
  <c r="H20" i="35"/>
  <c r="H40" i="35"/>
  <c r="AA20" i="35"/>
  <c r="O37" i="35"/>
  <c r="Q34" i="35"/>
  <c r="Q44" i="35"/>
  <c r="AB21" i="35"/>
  <c r="K46" i="35"/>
  <c r="AI15" i="35"/>
  <c r="F41" i="35"/>
  <c r="F16" i="35"/>
  <c r="F25" i="35"/>
  <c r="F7" i="35"/>
  <c r="F51" i="35"/>
  <c r="F32" i="35"/>
  <c r="F33" i="35"/>
  <c r="J11" i="15"/>
  <c r="F27" i="35"/>
  <c r="F37" i="35"/>
  <c r="F28" i="35"/>
  <c r="M11" i="15"/>
  <c r="F39" i="35"/>
  <c r="F11" i="35"/>
  <c r="F12" i="35"/>
  <c r="F31" i="35"/>
  <c r="F19" i="35"/>
  <c r="F42" i="35"/>
  <c r="F30" i="35"/>
  <c r="F26" i="35"/>
  <c r="F40" i="35"/>
  <c r="F23" i="35"/>
  <c r="F38" i="35"/>
  <c r="F48" i="35"/>
  <c r="F34" i="35"/>
  <c r="F15" i="35"/>
  <c r="N11" i="15"/>
  <c r="F47" i="35"/>
  <c r="F21" i="35"/>
  <c r="F50" i="35"/>
  <c r="F18" i="35"/>
  <c r="F49" i="35"/>
  <c r="F14" i="35"/>
  <c r="F52" i="35"/>
  <c r="F9" i="35"/>
  <c r="F20" i="35"/>
  <c r="F24" i="35"/>
  <c r="F17" i="35"/>
  <c r="K16" i="35"/>
  <c r="F13" i="35"/>
  <c r="H50" i="35"/>
  <c r="H51" i="35"/>
  <c r="H17" i="35"/>
  <c r="H47" i="35"/>
  <c r="H35" i="35"/>
  <c r="O26" i="35"/>
  <c r="AA33" i="35"/>
  <c r="Q48" i="35"/>
  <c r="Q36" i="35"/>
  <c r="F35" i="35"/>
  <c r="P23" i="35"/>
  <c r="F10" i="35"/>
  <c r="AK26" i="35"/>
  <c r="AK9" i="35"/>
  <c r="AK16" i="35"/>
  <c r="AK42" i="35"/>
  <c r="AK36" i="35"/>
  <c r="AK8" i="35"/>
  <c r="N42" i="15"/>
  <c r="AK50" i="35"/>
  <c r="AK37" i="35"/>
  <c r="J42" i="15"/>
  <c r="AK18" i="35"/>
  <c r="AK35" i="35"/>
  <c r="AK29" i="35"/>
  <c r="AK46" i="35"/>
  <c r="AK38" i="35"/>
  <c r="AK20" i="35"/>
  <c r="AK12" i="35"/>
  <c r="AK40" i="35"/>
  <c r="AK51" i="35"/>
  <c r="AK45" i="35"/>
  <c r="AK33" i="35"/>
  <c r="AK44" i="35"/>
  <c r="AK21" i="35"/>
  <c r="AK22" i="35"/>
  <c r="AK41" i="35"/>
  <c r="AK7" i="35"/>
  <c r="AK15" i="35"/>
  <c r="AK43" i="35"/>
  <c r="AK39" i="35"/>
  <c r="AK11" i="35"/>
  <c r="AK52" i="35"/>
  <c r="AK10" i="35"/>
  <c r="AK17" i="35"/>
  <c r="AK34" i="35"/>
  <c r="AK31" i="35"/>
  <c r="M42" i="15"/>
  <c r="AK24" i="35"/>
  <c r="AK27" i="35"/>
  <c r="AK49" i="35"/>
  <c r="AK30" i="35"/>
  <c r="AK48" i="35"/>
  <c r="AK25" i="35"/>
  <c r="AK19" i="35"/>
  <c r="AK28" i="35"/>
  <c r="T37" i="35"/>
  <c r="T41" i="35"/>
  <c r="T29" i="35"/>
  <c r="L25" i="15"/>
  <c r="T35" i="35"/>
  <c r="T12" i="35"/>
  <c r="T20" i="35"/>
  <c r="M25" i="15"/>
  <c r="T15" i="35"/>
  <c r="T23" i="35"/>
  <c r="T11" i="35"/>
  <c r="J25" i="15"/>
  <c r="T33" i="35"/>
  <c r="T50" i="35"/>
  <c r="T51" i="35"/>
  <c r="T9" i="35"/>
  <c r="T27" i="35"/>
  <c r="T31" i="35"/>
  <c r="T44" i="35"/>
  <c r="T49" i="35"/>
  <c r="T39" i="35"/>
  <c r="T45" i="35"/>
  <c r="T47" i="35"/>
  <c r="T17" i="35"/>
  <c r="T16" i="35"/>
  <c r="T52" i="35"/>
  <c r="T30" i="35"/>
  <c r="AG30" i="35"/>
  <c r="AG28" i="35"/>
  <c r="AG31" i="35"/>
  <c r="AG34" i="35"/>
  <c r="AG25" i="35"/>
  <c r="AG16" i="35"/>
  <c r="AG18" i="35"/>
  <c r="AG27" i="35"/>
  <c r="AG13" i="35"/>
  <c r="AG7" i="35"/>
  <c r="AG50" i="35"/>
  <c r="AG32" i="35"/>
  <c r="AG17" i="35"/>
  <c r="AG20" i="35"/>
  <c r="AG36" i="35"/>
  <c r="AG45" i="35"/>
  <c r="AG15" i="35"/>
  <c r="AG38" i="35"/>
  <c r="AG24" i="35"/>
  <c r="AG37" i="35"/>
  <c r="AG42" i="35"/>
  <c r="AG22" i="35"/>
  <c r="J38" i="15"/>
  <c r="M38" i="15"/>
  <c r="L38" i="15"/>
  <c r="AG40" i="35"/>
  <c r="AG52" i="35"/>
  <c r="AG9" i="35"/>
  <c r="AG26" i="35"/>
  <c r="AG51" i="35"/>
  <c r="N38" i="15"/>
  <c r="AG19" i="35"/>
  <c r="AG29" i="35"/>
  <c r="AG48" i="35"/>
  <c r="AG41" i="35"/>
  <c r="AG8" i="35"/>
  <c r="AG23" i="35"/>
  <c r="AG35" i="35"/>
  <c r="AG39" i="35"/>
  <c r="AG21" i="35"/>
  <c r="AG46" i="35"/>
  <c r="AG47" i="35"/>
  <c r="AG14" i="35"/>
  <c r="AG10" i="35"/>
  <c r="AG49" i="35"/>
  <c r="AG12" i="35"/>
  <c r="E43" i="9"/>
  <c r="G43" i="9"/>
  <c r="H43" i="9"/>
  <c r="G51" i="4"/>
  <c r="E47" i="15"/>
  <c r="AA26" i="35"/>
  <c r="AB25" i="35"/>
  <c r="H9" i="35"/>
  <c r="H41" i="35"/>
  <c r="H25" i="35"/>
  <c r="AA16" i="35"/>
  <c r="J21" i="15"/>
  <c r="AD42" i="35"/>
  <c r="N35" i="15"/>
  <c r="AD19" i="35"/>
  <c r="AD26" i="35"/>
  <c r="AD36" i="35"/>
  <c r="AD49" i="35"/>
  <c r="AD47" i="35"/>
  <c r="AD39" i="35"/>
  <c r="AD28" i="35"/>
  <c r="AD24" i="35"/>
  <c r="AD14" i="35"/>
  <c r="AD25" i="35"/>
  <c r="AD51" i="35"/>
  <c r="AD40" i="35"/>
  <c r="AD12" i="35"/>
  <c r="AD38" i="35"/>
  <c r="AD21" i="35"/>
  <c r="AD23" i="35"/>
  <c r="AD43" i="35"/>
  <c r="AD17" i="35"/>
  <c r="AD13" i="35"/>
  <c r="AD34" i="35"/>
  <c r="AD20" i="35"/>
  <c r="AD44" i="35"/>
  <c r="AD18" i="35"/>
  <c r="AD32" i="35"/>
  <c r="AD11" i="35"/>
  <c r="AD29" i="35"/>
  <c r="AD16" i="35"/>
  <c r="AD15" i="35"/>
  <c r="AD37" i="35"/>
  <c r="AD50" i="35"/>
  <c r="AD10" i="35"/>
  <c r="AD46" i="35"/>
  <c r="AD31" i="35"/>
  <c r="AD27" i="35"/>
  <c r="AD52" i="35"/>
  <c r="AD33" i="35"/>
  <c r="AD7" i="35"/>
  <c r="AD22" i="35"/>
  <c r="AD8" i="35"/>
  <c r="AD45" i="35"/>
  <c r="AD9" i="35"/>
  <c r="Q40" i="35"/>
  <c r="Q17" i="35"/>
  <c r="Q16" i="35"/>
  <c r="Q10" i="35"/>
  <c r="Q27" i="35"/>
  <c r="Q19" i="35"/>
  <c r="Q18" i="35"/>
  <c r="Q39" i="35"/>
  <c r="Q32" i="35"/>
  <c r="Q43" i="35"/>
  <c r="Q9" i="35"/>
  <c r="Q42" i="35"/>
  <c r="Q20" i="35"/>
  <c r="Q22" i="35"/>
  <c r="Q41" i="35"/>
  <c r="Q23" i="35"/>
  <c r="M22" i="15"/>
  <c r="Q11" i="35"/>
  <c r="Q30" i="35"/>
  <c r="L22" i="15"/>
  <c r="Q29" i="35"/>
  <c r="J22" i="15"/>
  <c r="Q31" i="35"/>
  <c r="Q33" i="35"/>
  <c r="Q45" i="35"/>
  <c r="Q37" i="35"/>
  <c r="Q47" i="35"/>
  <c r="Q51" i="35"/>
  <c r="Q25" i="35"/>
  <c r="Q24" i="35"/>
  <c r="Q46" i="35"/>
  <c r="Q8" i="35"/>
  <c r="H19" i="35"/>
  <c r="H30" i="35"/>
  <c r="H15" i="35"/>
  <c r="H7" i="35"/>
  <c r="H36" i="35"/>
  <c r="H16" i="35"/>
  <c r="J13" i="15"/>
  <c r="H42" i="35"/>
  <c r="H32" i="35"/>
  <c r="AA34" i="35"/>
  <c r="AD41" i="35"/>
  <c r="H28" i="35"/>
  <c r="H52" i="35"/>
  <c r="H21" i="35"/>
  <c r="H45" i="35"/>
  <c r="O44" i="35"/>
  <c r="AA51" i="35"/>
  <c r="Q7" i="35"/>
  <c r="Q26" i="35"/>
  <c r="AD35" i="35"/>
  <c r="P30" i="35"/>
  <c r="AB34" i="35"/>
  <c r="Y40" i="35"/>
  <c r="Y46" i="35"/>
  <c r="Y42" i="35"/>
  <c r="Y49" i="35"/>
  <c r="Y39" i="35"/>
  <c r="N30" i="15"/>
  <c r="Y34" i="35"/>
  <c r="Y25" i="35"/>
  <c r="Y31" i="35"/>
  <c r="Y28" i="35"/>
  <c r="Y29" i="35"/>
  <c r="Y23" i="35"/>
  <c r="Y35" i="35"/>
  <c r="Y50" i="35"/>
  <c r="Y9" i="35"/>
  <c r="M30" i="15"/>
  <c r="Y43" i="35"/>
  <c r="Y41" i="35"/>
  <c r="Y36" i="35"/>
  <c r="Y45" i="35"/>
  <c r="Y27" i="35"/>
  <c r="Y14" i="35"/>
  <c r="Y15" i="35"/>
  <c r="Y19" i="35"/>
  <c r="L30" i="15"/>
  <c r="Y30" i="35"/>
  <c r="Y48" i="35"/>
  <c r="Y47" i="35"/>
  <c r="Y38" i="35"/>
  <c r="Y32" i="35"/>
  <c r="Y7" i="35"/>
  <c r="Y8" i="35"/>
  <c r="Y20" i="35"/>
  <c r="Y52" i="35"/>
  <c r="Y17" i="35"/>
  <c r="AE42" i="35"/>
  <c r="AE47" i="35"/>
  <c r="AE13" i="35"/>
  <c r="AE51" i="35"/>
  <c r="AE11" i="35"/>
  <c r="AE37" i="35"/>
  <c r="AE43" i="35"/>
  <c r="AE49" i="35"/>
  <c r="AE48" i="35"/>
  <c r="AE22" i="35"/>
  <c r="AE24" i="35"/>
  <c r="AE8" i="35"/>
  <c r="AE28" i="35"/>
  <c r="AE38" i="35"/>
  <c r="AE52" i="35"/>
  <c r="AE18" i="35"/>
  <c r="AE14" i="35"/>
  <c r="AE33" i="35"/>
  <c r="AE26" i="35"/>
  <c r="AE36" i="35"/>
  <c r="AE19" i="35"/>
  <c r="AE16" i="35"/>
  <c r="AE31" i="35"/>
  <c r="AE17" i="35"/>
  <c r="AE50" i="35"/>
  <c r="AE41" i="35"/>
  <c r="AE29" i="35"/>
  <c r="AE39" i="35"/>
  <c r="AE46" i="35"/>
  <c r="L36" i="15"/>
  <c r="AE45" i="35"/>
  <c r="N36" i="15"/>
  <c r="AE35" i="35"/>
  <c r="AE27" i="35"/>
  <c r="AE40" i="35"/>
  <c r="AE23" i="35"/>
  <c r="AE21" i="35"/>
  <c r="AE44" i="35"/>
  <c r="AE30" i="35"/>
  <c r="AE32" i="35"/>
  <c r="AE20" i="35"/>
  <c r="AE7" i="35"/>
  <c r="AE10" i="35"/>
  <c r="AE34" i="35"/>
  <c r="AF11" i="35"/>
  <c r="AF36" i="35"/>
  <c r="N18" i="15"/>
  <c r="M43" i="35"/>
  <c r="M25" i="35"/>
  <c r="M35" i="35"/>
  <c r="M22" i="35"/>
  <c r="M29" i="35"/>
  <c r="M51" i="35"/>
  <c r="M10" i="35"/>
  <c r="M27" i="35"/>
  <c r="M13" i="35"/>
  <c r="M38" i="35"/>
  <c r="M45" i="35"/>
  <c r="M18" i="35"/>
  <c r="M44" i="35"/>
  <c r="M49" i="35"/>
  <c r="M24" i="35"/>
  <c r="M52" i="35"/>
  <c r="M32" i="35"/>
  <c r="M47" i="35"/>
  <c r="M12" i="35"/>
  <c r="M20" i="35"/>
  <c r="M37" i="35"/>
  <c r="M15" i="35"/>
  <c r="M23" i="35"/>
  <c r="M42" i="35"/>
  <c r="M14" i="35"/>
  <c r="M11" i="35"/>
  <c r="L18" i="15"/>
  <c r="M7" i="35"/>
  <c r="M18" i="15"/>
  <c r="M31" i="35"/>
  <c r="M19" i="35"/>
  <c r="M48" i="35"/>
  <c r="AL15" i="35"/>
  <c r="AL36" i="35"/>
  <c r="V23" i="35"/>
  <c r="V30" i="35"/>
  <c r="V8" i="35"/>
  <c r="V13" i="35"/>
  <c r="V16" i="35"/>
  <c r="V41" i="35"/>
  <c r="V45" i="35"/>
  <c r="V22" i="35"/>
  <c r="V24" i="35"/>
  <c r="V32" i="35"/>
  <c r="V12" i="35"/>
  <c r="AF18" i="35"/>
  <c r="AF10" i="35"/>
  <c r="L35" i="15"/>
  <c r="L11" i="15"/>
  <c r="I43" i="9"/>
  <c r="J32" i="15"/>
  <c r="J20" i="15"/>
  <c r="I41" i="35"/>
  <c r="I17" i="35"/>
  <c r="I32" i="35"/>
  <c r="I14" i="35"/>
  <c r="I51" i="35"/>
  <c r="I42" i="35"/>
  <c r="I29" i="35"/>
  <c r="I37" i="35"/>
  <c r="I8" i="35"/>
  <c r="I12" i="35"/>
  <c r="I35" i="35"/>
  <c r="I47" i="35"/>
  <c r="I33" i="35"/>
  <c r="I16" i="35"/>
  <c r="I36" i="35"/>
  <c r="I40" i="35"/>
  <c r="I50" i="35"/>
  <c r="I13" i="35"/>
  <c r="I21" i="35"/>
  <c r="I10" i="35"/>
  <c r="L34" i="15"/>
  <c r="L10" i="15"/>
  <c r="J46" i="15"/>
  <c r="J19" i="15"/>
  <c r="L33" i="15"/>
  <c r="J45" i="15"/>
  <c r="J30" i="15"/>
  <c r="L42" i="15"/>
  <c r="G30" i="9"/>
  <c r="H30" i="9"/>
  <c r="G38" i="4"/>
  <c r="E34" i="15"/>
  <c r="F34" i="15"/>
  <c r="S50" i="35"/>
  <c r="S13" i="35"/>
  <c r="S21" i="35"/>
  <c r="S7" i="35"/>
  <c r="L24" i="15"/>
  <c r="S44" i="35"/>
  <c r="S20" i="35"/>
  <c r="S40" i="35"/>
  <c r="S15" i="35"/>
  <c r="S37" i="35"/>
  <c r="S34" i="35"/>
  <c r="S51" i="35"/>
  <c r="S29" i="35"/>
  <c r="S41" i="35"/>
  <c r="J24" i="15"/>
  <c r="M24" i="15"/>
  <c r="S28" i="35"/>
  <c r="S23" i="35"/>
  <c r="S12" i="35"/>
  <c r="S47" i="35"/>
  <c r="L32" i="15"/>
  <c r="L20" i="15"/>
  <c r="J44" i="15"/>
  <c r="J29" i="15"/>
  <c r="J17" i="15"/>
  <c r="L43" i="15"/>
  <c r="AJ28" i="35"/>
  <c r="AJ11" i="35"/>
  <c r="AJ30" i="35"/>
  <c r="AJ13" i="35"/>
  <c r="AJ50" i="35"/>
  <c r="AJ51" i="35"/>
  <c r="AJ37" i="35"/>
  <c r="AJ29" i="35"/>
  <c r="AJ39" i="35"/>
  <c r="AJ18" i="35"/>
  <c r="AJ35" i="35"/>
  <c r="AJ20" i="35"/>
  <c r="AJ36" i="35"/>
  <c r="AJ16" i="35"/>
  <c r="AJ49" i="35"/>
  <c r="M41" i="15"/>
  <c r="AJ23" i="35"/>
  <c r="AJ25" i="35"/>
  <c r="AJ19" i="35"/>
  <c r="AJ21" i="35"/>
  <c r="AJ31" i="35"/>
  <c r="AJ38" i="35"/>
  <c r="AJ45" i="35"/>
  <c r="G19" i="9"/>
  <c r="H19" i="9"/>
  <c r="G27" i="4"/>
  <c r="E23" i="15"/>
  <c r="F23" i="15"/>
  <c r="F47" i="15"/>
  <c r="L31" i="15"/>
  <c r="J28" i="15"/>
  <c r="J16" i="15"/>
  <c r="L44" i="15"/>
  <c r="J27" i="15"/>
  <c r="J15" i="15"/>
  <c r="L17" i="15"/>
  <c r="J26" i="15"/>
  <c r="J14" i="15"/>
  <c r="D11" i="41"/>
  <c r="AB11" i="41"/>
  <c r="C9" i="5"/>
  <c r="J47" i="15"/>
  <c r="AA16" i="41"/>
  <c r="AP31" i="35"/>
  <c r="G34" i="15"/>
  <c r="H34" i="15"/>
  <c r="AC22" i="35"/>
  <c r="AC31" i="35"/>
  <c r="AC30" i="35"/>
  <c r="AC47" i="35"/>
  <c r="AP47" i="35"/>
  <c r="AC50" i="35"/>
  <c r="AC8" i="35"/>
  <c r="AC45" i="35"/>
  <c r="AC17" i="35"/>
  <c r="AC41" i="35"/>
  <c r="AC34" i="35"/>
  <c r="AC20" i="35"/>
  <c r="AC19" i="35"/>
  <c r="AC13" i="35"/>
  <c r="AC25" i="35"/>
  <c r="AC36" i="35"/>
  <c r="AC24" i="35"/>
  <c r="AP24" i="35"/>
  <c r="G27" i="15"/>
  <c r="H27" i="15"/>
  <c r="AC37" i="35"/>
  <c r="AC43" i="35"/>
  <c r="AC42" i="35"/>
  <c r="AC27" i="35"/>
  <c r="AC7" i="35"/>
  <c r="AC21" i="35"/>
  <c r="AC52" i="35"/>
  <c r="AP52" i="35"/>
  <c r="AC16" i="35"/>
  <c r="AC51" i="35"/>
  <c r="AC38" i="35"/>
  <c r="AP38" i="35"/>
  <c r="G41" i="15"/>
  <c r="H41" i="15"/>
  <c r="AC35" i="35"/>
  <c r="AP35" i="35"/>
  <c r="G38" i="15"/>
  <c r="H38" i="15"/>
  <c r="AC33" i="35"/>
  <c r="AC9" i="35"/>
  <c r="AC40" i="35"/>
  <c r="AC44" i="35"/>
  <c r="AC18" i="35"/>
  <c r="AC32" i="35"/>
  <c r="AC23" i="35"/>
  <c r="AC15" i="35"/>
  <c r="AC14" i="35"/>
  <c r="AC28" i="35"/>
  <c r="AC26" i="35"/>
  <c r="AC49" i="35"/>
  <c r="N34" i="15"/>
  <c r="AC29" i="35"/>
  <c r="AC11" i="35"/>
  <c r="AC12" i="35"/>
  <c r="J34" i="15"/>
  <c r="AC48" i="35"/>
  <c r="AC46" i="35"/>
  <c r="AC39" i="35"/>
  <c r="AC10" i="35"/>
  <c r="M34" i="15"/>
  <c r="AP15" i="35"/>
  <c r="G18" i="15"/>
  <c r="H18" i="15"/>
  <c r="AP22" i="35"/>
  <c r="G25" i="15"/>
  <c r="H25" i="15"/>
  <c r="AP25" i="35"/>
  <c r="G28" i="15"/>
  <c r="H28" i="15"/>
  <c r="N47" i="15"/>
  <c r="AP11" i="35"/>
  <c r="G14" i="15"/>
  <c r="H14" i="15"/>
  <c r="AP42" i="35"/>
  <c r="G45" i="15"/>
  <c r="H45" i="15"/>
  <c r="AP8" i="35"/>
  <c r="G11" i="15"/>
  <c r="H11" i="15"/>
  <c r="R18" i="35"/>
  <c r="R44" i="35"/>
  <c r="AP44" i="35"/>
  <c r="R20" i="35"/>
  <c r="R43" i="35"/>
  <c r="R34" i="35"/>
  <c r="AP34" i="35"/>
  <c r="G37" i="15"/>
  <c r="H37" i="15"/>
  <c r="R13" i="35"/>
  <c r="AP13" i="35"/>
  <c r="G16" i="15"/>
  <c r="H16" i="15"/>
  <c r="R36" i="35"/>
  <c r="R51" i="35"/>
  <c r="AP51" i="35"/>
  <c r="R50" i="35"/>
  <c r="AP50" i="35"/>
  <c r="R12" i="35"/>
  <c r="AP12" i="35"/>
  <c r="G15" i="15"/>
  <c r="H15" i="15"/>
  <c r="R24" i="35"/>
  <c r="R11" i="35"/>
  <c r="R39" i="35"/>
  <c r="AP39" i="35"/>
  <c r="G42" i="15"/>
  <c r="H42" i="15"/>
  <c r="R29" i="35"/>
  <c r="AP29" i="35"/>
  <c r="G32" i="15"/>
  <c r="H32" i="15"/>
  <c r="R47" i="35"/>
  <c r="R9" i="35"/>
  <c r="AP9" i="35"/>
  <c r="G12" i="15"/>
  <c r="H12" i="15"/>
  <c r="M23" i="15"/>
  <c r="M47" i="15"/>
  <c r="R10" i="35"/>
  <c r="AP10" i="35"/>
  <c r="G13" i="15"/>
  <c r="H13" i="15"/>
  <c r="R8" i="35"/>
  <c r="R21" i="35"/>
  <c r="AP21" i="35"/>
  <c r="G24" i="15"/>
  <c r="H24" i="15"/>
  <c r="R30" i="35"/>
  <c r="AP30" i="35"/>
  <c r="G33" i="15"/>
  <c r="H33" i="15"/>
  <c r="R28" i="35"/>
  <c r="AP28" i="35"/>
  <c r="G31" i="15"/>
  <c r="H31" i="15"/>
  <c r="R52" i="35"/>
  <c r="R48" i="35"/>
  <c r="AP48" i="35"/>
  <c r="J23" i="15"/>
  <c r="R45" i="35"/>
  <c r="AP45" i="35"/>
  <c r="R27" i="35"/>
  <c r="AP27" i="35"/>
  <c r="G30" i="15"/>
  <c r="H30" i="15"/>
  <c r="R15" i="35"/>
  <c r="R42" i="35"/>
  <c r="R19" i="35"/>
  <c r="AP19" i="35"/>
  <c r="G22" i="15"/>
  <c r="H22" i="15"/>
  <c r="R16" i="35"/>
  <c r="AP16" i="35"/>
  <c r="G19" i="15"/>
  <c r="H19" i="15"/>
  <c r="R23" i="35"/>
  <c r="AP23" i="35"/>
  <c r="G26" i="15"/>
  <c r="H26" i="15"/>
  <c r="R40" i="35"/>
  <c r="AP40" i="35"/>
  <c r="G43" i="15"/>
  <c r="H43" i="15"/>
  <c r="R14" i="35"/>
  <c r="AP14" i="35"/>
  <c r="G17" i="15"/>
  <c r="H17" i="15"/>
  <c r="R38" i="35"/>
  <c r="N23" i="15"/>
  <c r="R17" i="35"/>
  <c r="AP17" i="35"/>
  <c r="G20" i="15"/>
  <c r="H20" i="15"/>
  <c r="R31" i="35"/>
  <c r="R25" i="35"/>
  <c r="R26" i="35"/>
  <c r="R37" i="35"/>
  <c r="AP37" i="35"/>
  <c r="G40" i="15"/>
  <c r="H40" i="15"/>
  <c r="R41" i="35"/>
  <c r="AP41" i="35"/>
  <c r="G44" i="15"/>
  <c r="H44" i="15"/>
  <c r="R7" i="35"/>
  <c r="AP7" i="35"/>
  <c r="G10" i="15"/>
  <c r="R32" i="35"/>
  <c r="AP32" i="35"/>
  <c r="G35" i="15"/>
  <c r="H35" i="15"/>
  <c r="R33" i="35"/>
  <c r="AP33" i="35"/>
  <c r="G36" i="15"/>
  <c r="H36" i="15"/>
  <c r="R49" i="35"/>
  <c r="AP49" i="35"/>
  <c r="R35" i="35"/>
  <c r="R46" i="35"/>
  <c r="R22" i="35"/>
  <c r="L23" i="15"/>
  <c r="L47" i="15"/>
  <c r="AP43" i="35"/>
  <c r="G46" i="15"/>
  <c r="H46" i="15"/>
  <c r="AP26" i="35"/>
  <c r="G29" i="15"/>
  <c r="H29" i="15"/>
  <c r="AP36" i="35"/>
  <c r="G39" i="15"/>
  <c r="H39" i="15"/>
  <c r="AP46" i="35"/>
  <c r="AP20" i="35"/>
  <c r="G23" i="15"/>
  <c r="H23" i="15"/>
  <c r="AP18" i="35"/>
  <c r="G21" i="15"/>
  <c r="H21" i="15"/>
  <c r="AH16" i="41"/>
  <c r="F9" i="5"/>
  <c r="AA18" i="41"/>
  <c r="E9" i="5"/>
  <c r="H10" i="15"/>
  <c r="G47" i="15"/>
  <c r="D9" i="5"/>
  <c r="AH18" i="41"/>
  <c r="G9" i="5"/>
  <c r="D17" i="41"/>
  <c r="O10" i="15" a="1"/>
  <c r="H47" i="15"/>
  <c r="D24" i="41"/>
  <c r="O17" i="15"/>
  <c r="O35" i="15"/>
  <c r="O36" i="15"/>
  <c r="O19" i="15"/>
  <c r="O40" i="15"/>
  <c r="O41" i="15"/>
  <c r="O26" i="15"/>
  <c r="O38" i="15"/>
  <c r="O28" i="15"/>
  <c r="O29" i="15"/>
  <c r="O21" i="15"/>
  <c r="O18" i="15"/>
  <c r="O37" i="15"/>
  <c r="O11" i="15"/>
  <c r="O44" i="15"/>
  <c r="O43" i="15"/>
  <c r="O15" i="15"/>
  <c r="O45" i="15"/>
  <c r="O46" i="15"/>
  <c r="O31" i="15"/>
  <c r="O12" i="15"/>
  <c r="O16" i="15"/>
  <c r="O39" i="15"/>
  <c r="O13" i="15"/>
  <c r="O25" i="15"/>
  <c r="O24" i="15"/>
  <c r="O30" i="15"/>
  <c r="O42" i="15"/>
  <c r="O14" i="15"/>
  <c r="O20" i="15"/>
  <c r="O33" i="15"/>
  <c r="O34" i="15"/>
  <c r="O23" i="15"/>
  <c r="O22" i="15"/>
  <c r="O10" i="15"/>
  <c r="O27" i="15"/>
  <c r="O32" i="15"/>
  <c r="O24" i="41"/>
  <c r="P37" i="15"/>
  <c r="Q37" i="15"/>
  <c r="T37" i="15"/>
  <c r="S37" i="15"/>
  <c r="R37" i="15"/>
  <c r="Q27" i="15"/>
  <c r="T27" i="15"/>
  <c r="P27" i="15"/>
  <c r="S27" i="15"/>
  <c r="R27" i="15"/>
  <c r="S29" i="15"/>
  <c r="Q29" i="15"/>
  <c r="T29" i="15"/>
  <c r="P29" i="15"/>
  <c r="R29" i="15"/>
  <c r="Q34" i="15"/>
  <c r="T34" i="15"/>
  <c r="S34" i="15"/>
  <c r="R34" i="15"/>
  <c r="P34" i="15"/>
  <c r="P31" i="15"/>
  <c r="Q31" i="15"/>
  <c r="T31" i="15"/>
  <c r="R31" i="15"/>
  <c r="S31" i="15"/>
  <c r="R38" i="15"/>
  <c r="P38" i="15"/>
  <c r="Q38" i="15"/>
  <c r="T38" i="15"/>
  <c r="S38" i="15"/>
  <c r="P18" i="15"/>
  <c r="R18" i="15"/>
  <c r="Q18" i="15"/>
  <c r="T18" i="15"/>
  <c r="S18" i="15"/>
  <c r="Q16" i="15"/>
  <c r="T16" i="15"/>
  <c r="S16" i="15"/>
  <c r="P16" i="15"/>
  <c r="R16" i="15"/>
  <c r="R33" i="15"/>
  <c r="S33" i="15"/>
  <c r="Q33" i="15"/>
  <c r="T33" i="15"/>
  <c r="P33" i="15"/>
  <c r="S26" i="15"/>
  <c r="Q26" i="15"/>
  <c r="T26" i="15"/>
  <c r="P26" i="15"/>
  <c r="R26" i="15"/>
  <c r="S25" i="15"/>
  <c r="Q25" i="15"/>
  <c r="T25" i="15"/>
  <c r="R25" i="15"/>
  <c r="P25" i="15"/>
  <c r="P39" i="15"/>
  <c r="S39" i="15"/>
  <c r="R39" i="15"/>
  <c r="Q39" i="15"/>
  <c r="T39" i="15"/>
  <c r="S22" i="15"/>
  <c r="R22" i="15"/>
  <c r="Q22" i="15"/>
  <c r="T22" i="15"/>
  <c r="P22" i="15"/>
  <c r="Q28" i="15"/>
  <c r="T28" i="15"/>
  <c r="S28" i="15"/>
  <c r="R28" i="15"/>
  <c r="P28" i="15"/>
  <c r="P20" i="15"/>
  <c r="R20" i="15"/>
  <c r="S20" i="15"/>
  <c r="Q20" i="15"/>
  <c r="T20" i="15"/>
  <c r="R45" i="15"/>
  <c r="Q45" i="15"/>
  <c r="T45" i="15"/>
  <c r="P45" i="15"/>
  <c r="S45" i="15"/>
  <c r="R41" i="15"/>
  <c r="P41" i="15"/>
  <c r="S41" i="15"/>
  <c r="Q41" i="15"/>
  <c r="T41" i="15"/>
  <c r="R32" i="15"/>
  <c r="S32" i="15"/>
  <c r="P32" i="15"/>
  <c r="Q32" i="15"/>
  <c r="T32" i="15"/>
  <c r="P10" i="15"/>
  <c r="O47" i="15"/>
  <c r="S10" i="15"/>
  <c r="R10" i="15"/>
  <c r="Q10" i="15"/>
  <c r="Q23" i="15"/>
  <c r="T23" i="15"/>
  <c r="R23" i="15"/>
  <c r="P23" i="15"/>
  <c r="S23" i="15"/>
  <c r="P14" i="15"/>
  <c r="R14" i="15"/>
  <c r="Q14" i="15"/>
  <c r="T14" i="15"/>
  <c r="S14" i="15"/>
  <c r="P15" i="15"/>
  <c r="Q15" i="15"/>
  <c r="T15" i="15"/>
  <c r="S15" i="15"/>
  <c r="R15" i="15"/>
  <c r="P40" i="15"/>
  <c r="Q40" i="15"/>
  <c r="T40" i="15"/>
  <c r="R40" i="15"/>
  <c r="S40" i="15"/>
  <c r="S12" i="15"/>
  <c r="R12" i="15"/>
  <c r="Q12" i="15"/>
  <c r="T12" i="15"/>
  <c r="P12" i="15"/>
  <c r="R46" i="15"/>
  <c r="Q46" i="15"/>
  <c r="T46" i="15"/>
  <c r="P46" i="15"/>
  <c r="S46" i="15"/>
  <c r="Q42" i="15"/>
  <c r="T42" i="15"/>
  <c r="S42" i="15"/>
  <c r="P42" i="15"/>
  <c r="R42" i="15"/>
  <c r="P43" i="15"/>
  <c r="S43" i="15"/>
  <c r="R43" i="15"/>
  <c r="Q43" i="15"/>
  <c r="T43" i="15"/>
  <c r="S19" i="15"/>
  <c r="P19" i="15"/>
  <c r="Q19" i="15"/>
  <c r="T19" i="15"/>
  <c r="R19" i="15"/>
  <c r="R17" i="15"/>
  <c r="Q17" i="15"/>
  <c r="T17" i="15"/>
  <c r="S17" i="15"/>
  <c r="P17" i="15"/>
  <c r="R21" i="15"/>
  <c r="S21" i="15"/>
  <c r="Q21" i="15"/>
  <c r="T21" i="15"/>
  <c r="P21" i="15"/>
  <c r="R30" i="15"/>
  <c r="P30" i="15"/>
  <c r="Q30" i="15"/>
  <c r="T30" i="15"/>
  <c r="S30" i="15"/>
  <c r="S44" i="15"/>
  <c r="Q44" i="15"/>
  <c r="T44" i="15"/>
  <c r="R44" i="15"/>
  <c r="P44" i="15"/>
  <c r="Q36" i="15"/>
  <c r="T36" i="15"/>
  <c r="S36" i="15"/>
  <c r="R36" i="15"/>
  <c r="P36" i="15"/>
  <c r="Q13" i="15"/>
  <c r="T13" i="15"/>
  <c r="S13" i="15"/>
  <c r="R13" i="15"/>
  <c r="P13" i="15"/>
  <c r="P24" i="15"/>
  <c r="S24" i="15"/>
  <c r="Q24" i="15"/>
  <c r="T24" i="15"/>
  <c r="R24" i="15"/>
  <c r="P11" i="15"/>
  <c r="R11" i="15"/>
  <c r="S11" i="15"/>
  <c r="Q11" i="15"/>
  <c r="T11" i="15"/>
  <c r="P35" i="15"/>
  <c r="S35" i="15"/>
  <c r="R35" i="15"/>
  <c r="Q35" i="15"/>
  <c r="T35" i="15"/>
  <c r="Q47" i="15"/>
  <c r="T10" i="15"/>
  <c r="T47" i="15"/>
  <c r="S47" i="15"/>
  <c r="C10" i="5"/>
  <c r="N29" i="41"/>
  <c r="R47" i="15"/>
  <c r="P47" i="15"/>
  <c r="D10" i="5"/>
  <c r="N31" i="41"/>
  <c r="G10" i="5"/>
  <c r="AD32" i="41"/>
  <c r="U41" i="15"/>
  <c r="V41" i="15"/>
  <c r="U42" i="15"/>
  <c r="V42" i="15"/>
  <c r="U10" i="15"/>
  <c r="U45" i="15"/>
  <c r="V45" i="15"/>
  <c r="U21" i="15"/>
  <c r="V21" i="15"/>
  <c r="U23" i="15"/>
  <c r="V23" i="15"/>
  <c r="U25" i="15"/>
  <c r="V25" i="15"/>
  <c r="U36" i="15"/>
  <c r="V36" i="15"/>
  <c r="U46" i="15"/>
  <c r="V46" i="15"/>
  <c r="U17" i="15"/>
  <c r="V17" i="15"/>
  <c r="U15" i="15"/>
  <c r="V15" i="15"/>
  <c r="U16" i="15"/>
  <c r="V16" i="15"/>
  <c r="U43" i="15"/>
  <c r="V43" i="15"/>
  <c r="U40" i="15"/>
  <c r="V40" i="15"/>
  <c r="U38" i="15"/>
  <c r="V38" i="15"/>
  <c r="U33" i="15"/>
  <c r="V33" i="15"/>
  <c r="U20" i="15"/>
  <c r="V20" i="15"/>
  <c r="U29" i="15"/>
  <c r="V29" i="15"/>
  <c r="U18" i="15"/>
  <c r="V18" i="15"/>
  <c r="U30" i="15"/>
  <c r="V30" i="15"/>
  <c r="J38" i="41"/>
  <c r="U12" i="15"/>
  <c r="V12" i="15"/>
  <c r="U37" i="15"/>
  <c r="V37" i="15"/>
  <c r="U26" i="15"/>
  <c r="V26" i="15"/>
  <c r="U28" i="15"/>
  <c r="V28" i="15"/>
  <c r="U19" i="15"/>
  <c r="V19" i="15"/>
  <c r="U22" i="15"/>
  <c r="V22" i="15"/>
  <c r="U27" i="15"/>
  <c r="V27" i="15"/>
  <c r="U44" i="15"/>
  <c r="V44" i="15"/>
  <c r="U11" i="15"/>
  <c r="V11" i="15"/>
  <c r="U14" i="15"/>
  <c r="V14" i="15"/>
  <c r="U34" i="15"/>
  <c r="V34" i="15"/>
  <c r="U39" i="15"/>
  <c r="V39" i="15"/>
  <c r="U32" i="15"/>
  <c r="V32" i="15"/>
  <c r="U24" i="15"/>
  <c r="V24" i="15"/>
  <c r="U35" i="15"/>
  <c r="V35" i="15"/>
  <c r="U31" i="15"/>
  <c r="V31" i="15"/>
  <c r="U13" i="15"/>
  <c r="V13" i="15"/>
  <c r="AC29" i="41"/>
  <c r="F10" i="5"/>
  <c r="N33" i="41"/>
  <c r="E10" i="5"/>
  <c r="V10" i="15"/>
  <c r="U47" i="15"/>
  <c r="J43" i="41"/>
  <c r="W10" i="15" a="1"/>
  <c r="V47" i="15"/>
  <c r="J49" i="41"/>
  <c r="W13" i="15"/>
  <c r="W22" i="15"/>
  <c r="W41" i="15"/>
  <c r="W26" i="15"/>
  <c r="W29" i="15"/>
  <c r="W42" i="15"/>
  <c r="W40" i="15"/>
  <c r="W36" i="15"/>
  <c r="W31" i="15"/>
  <c r="W46" i="15"/>
  <c r="W15" i="15"/>
  <c r="W35" i="15"/>
  <c r="W19" i="15"/>
  <c r="W23" i="15"/>
  <c r="W34" i="15"/>
  <c r="W16" i="15"/>
  <c r="W25" i="15"/>
  <c r="W17" i="15"/>
  <c r="W21" i="15"/>
  <c r="W24" i="15"/>
  <c r="W37" i="15"/>
  <c r="W39" i="15"/>
  <c r="W43" i="15"/>
  <c r="W10" i="15"/>
  <c r="W38" i="15"/>
  <c r="W28" i="15"/>
  <c r="W33" i="15"/>
  <c r="W27" i="15"/>
  <c r="W44" i="15"/>
  <c r="W12" i="15"/>
  <c r="W11" i="15"/>
  <c r="W32" i="15"/>
  <c r="W45" i="15"/>
  <c r="W30" i="15"/>
  <c r="W18" i="15"/>
  <c r="W14" i="15"/>
  <c r="W20" i="15"/>
  <c r="S49" i="41"/>
  <c r="X15" i="15"/>
  <c r="AC15" i="15"/>
  <c r="AB15" i="15"/>
  <c r="AA15" i="15"/>
  <c r="AF15" i="15"/>
  <c r="Y15" i="15"/>
  <c r="AD15" i="15"/>
  <c r="Z15" i="15"/>
  <c r="AE15" i="15"/>
  <c r="Y11" i="15"/>
  <c r="AD11" i="15"/>
  <c r="AA11" i="15"/>
  <c r="AF11" i="15"/>
  <c r="X11" i="15"/>
  <c r="AC11" i="15"/>
  <c r="Z11" i="15"/>
  <c r="AE11" i="15"/>
  <c r="AB11" i="15"/>
  <c r="AB21" i="15"/>
  <c r="X21" i="15"/>
  <c r="AC21" i="15"/>
  <c r="AA21" i="15"/>
  <c r="AF21" i="15"/>
  <c r="Y21" i="15"/>
  <c r="AD21" i="15"/>
  <c r="Z21" i="15"/>
  <c r="AE21" i="15"/>
  <c r="X40" i="15"/>
  <c r="AC40" i="15"/>
  <c r="Y40" i="15"/>
  <c r="AD40" i="15"/>
  <c r="AA40" i="15"/>
  <c r="AF40" i="15"/>
  <c r="Z40" i="15"/>
  <c r="AE40" i="15"/>
  <c r="AB40" i="15"/>
  <c r="AA18" i="15"/>
  <c r="AF18" i="15"/>
  <c r="X18" i="15"/>
  <c r="AC18" i="15"/>
  <c r="Y18" i="15"/>
  <c r="AD18" i="15"/>
  <c r="AB18" i="15"/>
  <c r="Z18" i="15"/>
  <c r="AE18" i="15"/>
  <c r="X45" i="15"/>
  <c r="AC45" i="15"/>
  <c r="AA45" i="15"/>
  <c r="AF45" i="15"/>
  <c r="Y45" i="15"/>
  <c r="AD45" i="15"/>
  <c r="Z45" i="15"/>
  <c r="AE45" i="15"/>
  <c r="AB45" i="15"/>
  <c r="Y31" i="15"/>
  <c r="AD31" i="15"/>
  <c r="AB31" i="15"/>
  <c r="Z31" i="15"/>
  <c r="AE31" i="15"/>
  <c r="X31" i="15"/>
  <c r="AC31" i="15"/>
  <c r="AA31" i="15"/>
  <c r="AF31" i="15"/>
  <c r="AB32" i="15"/>
  <c r="X32" i="15"/>
  <c r="AC32" i="15"/>
  <c r="AA32" i="15"/>
  <c r="AF32" i="15"/>
  <c r="Y32" i="15"/>
  <c r="AD32" i="15"/>
  <c r="Z32" i="15"/>
  <c r="AE32" i="15"/>
  <c r="X12" i="15"/>
  <c r="AC12" i="15"/>
  <c r="Z12" i="15"/>
  <c r="AE12" i="15"/>
  <c r="AA12" i="15"/>
  <c r="AF12" i="15"/>
  <c r="Y12" i="15"/>
  <c r="AD12" i="15"/>
  <c r="AB12" i="15"/>
  <c r="AB17" i="15"/>
  <c r="Z17" i="15"/>
  <c r="AE17" i="15"/>
  <c r="X17" i="15"/>
  <c r="AC17" i="15"/>
  <c r="AA17" i="15"/>
  <c r="AF17" i="15"/>
  <c r="Y17" i="15"/>
  <c r="AD17" i="15"/>
  <c r="Y42" i="15"/>
  <c r="AD42" i="15"/>
  <c r="Z42" i="15"/>
  <c r="AE42" i="15"/>
  <c r="AA42" i="15"/>
  <c r="AF42" i="15"/>
  <c r="X42" i="15"/>
  <c r="AC42" i="15"/>
  <c r="AB42" i="15"/>
  <c r="X30" i="15"/>
  <c r="AC30" i="15"/>
  <c r="Y30" i="15"/>
  <c r="AD30" i="15"/>
  <c r="AA30" i="15"/>
  <c r="AF30" i="15"/>
  <c r="AB30" i="15"/>
  <c r="Z30" i="15"/>
  <c r="AE30" i="15"/>
  <c r="Y44" i="15"/>
  <c r="AD44" i="15"/>
  <c r="Z44" i="15"/>
  <c r="AE44" i="15"/>
  <c r="AA44" i="15"/>
  <c r="AF44" i="15"/>
  <c r="X44" i="15"/>
  <c r="AC44" i="15"/>
  <c r="AB44" i="15"/>
  <c r="Z25" i="15"/>
  <c r="AE25" i="15"/>
  <c r="AA25" i="15"/>
  <c r="AF25" i="15"/>
  <c r="AB25" i="15"/>
  <c r="Y25" i="15"/>
  <c r="AD25" i="15"/>
  <c r="X25" i="15"/>
  <c r="AC25" i="15"/>
  <c r="X29" i="15"/>
  <c r="AC29" i="15"/>
  <c r="Z29" i="15"/>
  <c r="AE29" i="15"/>
  <c r="Y29" i="15"/>
  <c r="AD29" i="15"/>
  <c r="AA29" i="15"/>
  <c r="AF29" i="15"/>
  <c r="AB29" i="15"/>
  <c r="AA35" i="15"/>
  <c r="AF35" i="15"/>
  <c r="AB35" i="15"/>
  <c r="Y35" i="15"/>
  <c r="AD35" i="15"/>
  <c r="X35" i="15"/>
  <c r="AC35" i="15"/>
  <c r="Z35" i="15"/>
  <c r="AE35" i="15"/>
  <c r="Z43" i="15"/>
  <c r="AE43" i="15"/>
  <c r="AA43" i="15"/>
  <c r="AF43" i="15"/>
  <c r="X43" i="15"/>
  <c r="AC43" i="15"/>
  <c r="Y43" i="15"/>
  <c r="AD43" i="15"/>
  <c r="AB43" i="15"/>
  <c r="AA36" i="15"/>
  <c r="AF36" i="15"/>
  <c r="X36" i="15"/>
  <c r="AC36" i="15"/>
  <c r="AB36" i="15"/>
  <c r="Z36" i="15"/>
  <c r="AE36" i="15"/>
  <c r="Y36" i="15"/>
  <c r="AD36" i="15"/>
  <c r="Y27" i="15"/>
  <c r="AD27" i="15"/>
  <c r="X27" i="15"/>
  <c r="AC27" i="15"/>
  <c r="AB27" i="15"/>
  <c r="AA27" i="15"/>
  <c r="AF27" i="15"/>
  <c r="Z27" i="15"/>
  <c r="AE27" i="15"/>
  <c r="Z16" i="15"/>
  <c r="AE16" i="15"/>
  <c r="AB16" i="15"/>
  <c r="AA16" i="15"/>
  <c r="AF16" i="15"/>
  <c r="X16" i="15"/>
  <c r="AC16" i="15"/>
  <c r="Y16" i="15"/>
  <c r="AD16" i="15"/>
  <c r="AA26" i="15"/>
  <c r="AF26" i="15"/>
  <c r="Y26" i="15"/>
  <c r="AD26" i="15"/>
  <c r="Z26" i="15"/>
  <c r="AE26" i="15"/>
  <c r="AB26" i="15"/>
  <c r="X26" i="15"/>
  <c r="AC26" i="15"/>
  <c r="X10" i="15"/>
  <c r="W47" i="15"/>
  <c r="Y10" i="15"/>
  <c r="Z10" i="15"/>
  <c r="AA10" i="15"/>
  <c r="AB10" i="15"/>
  <c r="X39" i="15"/>
  <c r="AC39" i="15"/>
  <c r="Y39" i="15"/>
  <c r="AD39" i="15"/>
  <c r="Z39" i="15"/>
  <c r="AE39" i="15"/>
  <c r="AA39" i="15"/>
  <c r="AF39" i="15"/>
  <c r="AB39" i="15"/>
  <c r="X24" i="15"/>
  <c r="AC24" i="15"/>
  <c r="AA24" i="15"/>
  <c r="AF24" i="15"/>
  <c r="Z24" i="15"/>
  <c r="AE24" i="15"/>
  <c r="Y24" i="15"/>
  <c r="AD24" i="15"/>
  <c r="AB24" i="15"/>
  <c r="AA33" i="15"/>
  <c r="AF33" i="15"/>
  <c r="Y33" i="15"/>
  <c r="AD33" i="15"/>
  <c r="X33" i="15"/>
  <c r="AC33" i="15"/>
  <c r="AB33" i="15"/>
  <c r="Z33" i="15"/>
  <c r="AE33" i="15"/>
  <c r="AB34" i="15"/>
  <c r="X34" i="15"/>
  <c r="AC34" i="15"/>
  <c r="AA34" i="15"/>
  <c r="AF34" i="15"/>
  <c r="Y34" i="15"/>
  <c r="AD34" i="15"/>
  <c r="Z34" i="15"/>
  <c r="AE34" i="15"/>
  <c r="AA41" i="15"/>
  <c r="AF41" i="15"/>
  <c r="AB41" i="15"/>
  <c r="Z41" i="15"/>
  <c r="AE41" i="15"/>
  <c r="X41" i="15"/>
  <c r="AC41" i="15"/>
  <c r="Y41" i="15"/>
  <c r="AD41" i="15"/>
  <c r="AA14" i="15"/>
  <c r="AF14" i="15"/>
  <c r="Z14" i="15"/>
  <c r="AE14" i="15"/>
  <c r="AB14" i="15"/>
  <c r="Y14" i="15"/>
  <c r="AD14" i="15"/>
  <c r="X14" i="15"/>
  <c r="AC14" i="15"/>
  <c r="Y46" i="15"/>
  <c r="AD46" i="15"/>
  <c r="Z46" i="15"/>
  <c r="AE46" i="15"/>
  <c r="AA46" i="15"/>
  <c r="AF46" i="15"/>
  <c r="X46" i="15"/>
  <c r="AC46" i="15"/>
  <c r="AB46" i="15"/>
  <c r="AA37" i="15"/>
  <c r="AF37" i="15"/>
  <c r="X37" i="15"/>
  <c r="AC37" i="15"/>
  <c r="AB37" i="15"/>
  <c r="Z37" i="15"/>
  <c r="AE37" i="15"/>
  <c r="Y37" i="15"/>
  <c r="AD37" i="15"/>
  <c r="Z28" i="15"/>
  <c r="AE28" i="15"/>
  <c r="AB28" i="15"/>
  <c r="Y28" i="15"/>
  <c r="AD28" i="15"/>
  <c r="X28" i="15"/>
  <c r="AC28" i="15"/>
  <c r="AA28" i="15"/>
  <c r="AF28" i="15"/>
  <c r="Z23" i="15"/>
  <c r="AE23" i="15"/>
  <c r="Y23" i="15"/>
  <c r="AD23" i="15"/>
  <c r="AB23" i="15"/>
  <c r="AA23" i="15"/>
  <c r="AF23" i="15"/>
  <c r="X23" i="15"/>
  <c r="AC23" i="15"/>
  <c r="X22" i="15"/>
  <c r="AC22" i="15"/>
  <c r="Z22" i="15"/>
  <c r="AE22" i="15"/>
  <c r="AA22" i="15"/>
  <c r="AF22" i="15"/>
  <c r="Y22" i="15"/>
  <c r="AD22" i="15"/>
  <c r="AB22" i="15"/>
  <c r="Z20" i="15"/>
  <c r="AE20" i="15"/>
  <c r="X20" i="15"/>
  <c r="AC20" i="15"/>
  <c r="AA20" i="15"/>
  <c r="AF20" i="15"/>
  <c r="Y20" i="15"/>
  <c r="AD20" i="15"/>
  <c r="AB20" i="15"/>
  <c r="Y38" i="15"/>
  <c r="AD38" i="15"/>
  <c r="X38" i="15"/>
  <c r="AC38" i="15"/>
  <c r="AA38" i="15"/>
  <c r="AF38" i="15"/>
  <c r="Z38" i="15"/>
  <c r="AE38" i="15"/>
  <c r="AB38" i="15"/>
  <c r="X19" i="15"/>
  <c r="AC19" i="15"/>
  <c r="Z19" i="15"/>
  <c r="AE19" i="15"/>
  <c r="AA19" i="15"/>
  <c r="AF19" i="15"/>
  <c r="Y19" i="15"/>
  <c r="AD19" i="15"/>
  <c r="AB19" i="15"/>
  <c r="Y13" i="15"/>
  <c r="AD13" i="15"/>
  <c r="AB13" i="15"/>
  <c r="Z13" i="15"/>
  <c r="AE13" i="15"/>
  <c r="X13" i="15"/>
  <c r="AC13" i="15"/>
  <c r="AA13" i="15"/>
  <c r="AF13" i="15"/>
  <c r="Y47" i="15"/>
  <c r="AD10" i="15"/>
  <c r="AD47" i="15"/>
  <c r="R54" i="41"/>
  <c r="C11" i="5"/>
  <c r="X47" i="15"/>
  <c r="AC10" i="15"/>
  <c r="AC47" i="15"/>
  <c r="AB47" i="15"/>
  <c r="AA47" i="15"/>
  <c r="AF10" i="15"/>
  <c r="AF47" i="15"/>
  <c r="AE10" i="15"/>
  <c r="AE47" i="15"/>
  <c r="Z47" i="15"/>
  <c r="AC54" i="41"/>
  <c r="F11" i="5"/>
  <c r="G12" i="5"/>
  <c r="AD65" i="41"/>
  <c r="AC62" i="41"/>
  <c r="F12" i="5"/>
  <c r="G11" i="5"/>
  <c r="AD57" i="41"/>
  <c r="E16" i="5"/>
  <c r="C12" i="5"/>
  <c r="AA62" i="41"/>
  <c r="E15" i="5"/>
  <c r="D12" i="5"/>
  <c r="AA64" i="41"/>
  <c r="R56" i="41"/>
  <c r="D11" i="5"/>
  <c r="E12" i="5"/>
  <c r="AA66" i="41"/>
  <c r="E11" i="5"/>
  <c r="R58" i="41"/>
</calcChain>
</file>

<file path=xl/sharedStrings.xml><?xml version="1.0" encoding="utf-8"?>
<sst xmlns="http://schemas.openxmlformats.org/spreadsheetml/2006/main" count="4208" uniqueCount="1571">
  <si>
    <t>２　　統　合　分　類</t>
    <rPh sb="3" eb="4">
      <t>オサム</t>
    </rPh>
    <rPh sb="5" eb="6">
      <t>ゴウ</t>
    </rPh>
    <rPh sb="7" eb="8">
      <t>ブン</t>
    </rPh>
    <rPh sb="9" eb="10">
      <t>タグイ</t>
    </rPh>
    <phoneticPr fontId="3"/>
  </si>
  <si>
    <t>分類コード</t>
    <rPh sb="0" eb="2">
      <t>ブンルイ</t>
    </rPh>
    <phoneticPr fontId="3"/>
  </si>
  <si>
    <t>部　門　名</t>
    <rPh sb="0" eb="1">
      <t>ブ</t>
    </rPh>
    <rPh sb="2" eb="3">
      <t>モン</t>
    </rPh>
    <rPh sb="4" eb="5">
      <t>メイ</t>
    </rPh>
    <phoneticPr fontId="3"/>
  </si>
  <si>
    <t>0111</t>
  </si>
  <si>
    <t>穀類</t>
  </si>
  <si>
    <t>001</t>
  </si>
  <si>
    <t>耕種農業</t>
  </si>
  <si>
    <t>012</t>
  </si>
  <si>
    <t>021</t>
  </si>
  <si>
    <t>0112</t>
  </si>
  <si>
    <t>いも類</t>
  </si>
  <si>
    <t>いも・豆類</t>
  </si>
  <si>
    <t>011</t>
  </si>
  <si>
    <t>0113</t>
  </si>
  <si>
    <t>野菜</t>
  </si>
  <si>
    <t>0114</t>
  </si>
  <si>
    <t>果実</t>
  </si>
  <si>
    <t>019</t>
  </si>
  <si>
    <t>0115</t>
  </si>
  <si>
    <t>砂糖原料作物</t>
  </si>
  <si>
    <t>その他の食用作物</t>
  </si>
  <si>
    <t>飲料用作物</t>
  </si>
  <si>
    <t>その他の食用耕種作物</t>
  </si>
  <si>
    <t>091</t>
  </si>
  <si>
    <t>092</t>
  </si>
  <si>
    <t>093</t>
  </si>
  <si>
    <t>0116</t>
  </si>
  <si>
    <t>飼料作物</t>
  </si>
  <si>
    <t>非食用作物</t>
  </si>
  <si>
    <t>種苗</t>
  </si>
  <si>
    <t>031</t>
  </si>
  <si>
    <t>花き・花木類</t>
  </si>
  <si>
    <t>その他の非食用耕種作物</t>
  </si>
  <si>
    <t>葉たばこ</t>
  </si>
  <si>
    <t>099</t>
  </si>
  <si>
    <t>0121</t>
  </si>
  <si>
    <t>酪農</t>
  </si>
  <si>
    <t>畜産</t>
  </si>
  <si>
    <t>その他の酪農生産物</t>
  </si>
  <si>
    <t>鶏卵</t>
  </si>
  <si>
    <t>肉鶏</t>
  </si>
  <si>
    <t>041</t>
  </si>
  <si>
    <t>豚</t>
  </si>
  <si>
    <t>051</t>
  </si>
  <si>
    <t>肉用牛</t>
  </si>
  <si>
    <t>その他の畜産</t>
  </si>
  <si>
    <t>0131</t>
  </si>
  <si>
    <t>獣医業</t>
  </si>
  <si>
    <t>農業サービス</t>
  </si>
  <si>
    <t>育林</t>
  </si>
  <si>
    <t>林業</t>
  </si>
  <si>
    <t>素材</t>
  </si>
  <si>
    <t>特用林産物</t>
  </si>
  <si>
    <t>海面漁業</t>
  </si>
  <si>
    <t>漁業</t>
  </si>
  <si>
    <t>海面養殖業</t>
  </si>
  <si>
    <t>内水面漁業・養殖業</t>
  </si>
  <si>
    <t>内水面漁業</t>
  </si>
  <si>
    <t>内水面養殖業</t>
  </si>
  <si>
    <t>0611</t>
  </si>
  <si>
    <t>鉄鉱石</t>
  </si>
  <si>
    <t>非鉄金属鉱物</t>
  </si>
  <si>
    <t>石灰石</t>
  </si>
  <si>
    <t>原油</t>
  </si>
  <si>
    <t>天然ガス</t>
  </si>
  <si>
    <t>1111</t>
  </si>
  <si>
    <t>013</t>
  </si>
  <si>
    <t>014</t>
  </si>
  <si>
    <t>015</t>
  </si>
  <si>
    <t>1112</t>
  </si>
  <si>
    <t>畜産食料品</t>
  </si>
  <si>
    <t>酪農品</t>
  </si>
  <si>
    <t>1113</t>
  </si>
  <si>
    <t>冷凍魚介類</t>
  </si>
  <si>
    <t>水産食料品</t>
  </si>
  <si>
    <t>塩・干・くん製品</t>
  </si>
  <si>
    <t>水産びん・かん詰</t>
  </si>
  <si>
    <t>ねり製品</t>
  </si>
  <si>
    <t>1114</t>
  </si>
  <si>
    <t>精穀</t>
  </si>
  <si>
    <t>製粉</t>
  </si>
  <si>
    <t>1115</t>
  </si>
  <si>
    <t>めん類</t>
  </si>
  <si>
    <t>パン類</t>
  </si>
  <si>
    <t>菓子類</t>
  </si>
  <si>
    <t>1116</t>
  </si>
  <si>
    <t>でん粉</t>
  </si>
  <si>
    <t>ぶどう糖・水あめ・異性化糖</t>
  </si>
  <si>
    <t>植物油脂</t>
  </si>
  <si>
    <t>加工油脂</t>
  </si>
  <si>
    <t>植物原油かす</t>
  </si>
  <si>
    <t>調味料</t>
  </si>
  <si>
    <t>1119</t>
  </si>
  <si>
    <t>冷凍調理食品</t>
  </si>
  <si>
    <t>その他の食料品</t>
  </si>
  <si>
    <t>レトルト食品</t>
  </si>
  <si>
    <t>そう菜・すし・弁当</t>
  </si>
  <si>
    <t>1121</t>
  </si>
  <si>
    <t>清酒</t>
  </si>
  <si>
    <t>その他の酒類</t>
  </si>
  <si>
    <t>1129</t>
  </si>
  <si>
    <t>茶・コーヒー</t>
  </si>
  <si>
    <t>その他の飲料</t>
  </si>
  <si>
    <t>清涼飲料</t>
  </si>
  <si>
    <t>製氷</t>
  </si>
  <si>
    <t>1131</t>
  </si>
  <si>
    <t>飼料</t>
  </si>
  <si>
    <t>1141</t>
  </si>
  <si>
    <t>たばこ</t>
  </si>
  <si>
    <t>1511</t>
  </si>
  <si>
    <t>繊維工業製品</t>
  </si>
  <si>
    <t>1512</t>
  </si>
  <si>
    <t>織物</t>
  </si>
  <si>
    <t>1513</t>
  </si>
  <si>
    <t>ニット生地</t>
  </si>
  <si>
    <t>1514</t>
  </si>
  <si>
    <t>染色整理</t>
  </si>
  <si>
    <t>1519</t>
  </si>
  <si>
    <t>じゅうたん・床敷物</t>
  </si>
  <si>
    <t>その他の繊維工業製品</t>
  </si>
  <si>
    <t>1521</t>
  </si>
  <si>
    <t>織物製衣服</t>
  </si>
  <si>
    <t>ニット製衣服</t>
  </si>
  <si>
    <t>1522</t>
  </si>
  <si>
    <t>その他の衣服・身の回り品</t>
  </si>
  <si>
    <t>1529</t>
  </si>
  <si>
    <t>寝具</t>
  </si>
  <si>
    <t>その他の繊維既製品</t>
  </si>
  <si>
    <t>1611</t>
  </si>
  <si>
    <t>製材</t>
  </si>
  <si>
    <t>木材チップ</t>
  </si>
  <si>
    <t>1619</t>
  </si>
  <si>
    <t>その他の木製品</t>
  </si>
  <si>
    <t>家具・装備品</t>
  </si>
  <si>
    <t>木製建具</t>
  </si>
  <si>
    <t>パルプ</t>
  </si>
  <si>
    <t>パルプ・紙・板紙・加工紙</t>
  </si>
  <si>
    <t>洋紙・和紙</t>
  </si>
  <si>
    <t>紙・板紙</t>
  </si>
  <si>
    <t>板紙</t>
  </si>
  <si>
    <t>段ボール</t>
  </si>
  <si>
    <t>塗工紙・建設用加工紙</t>
  </si>
  <si>
    <t>段ボール箱</t>
  </si>
  <si>
    <t>紙製容器</t>
  </si>
  <si>
    <t>紙加工品</t>
  </si>
  <si>
    <t>その他の紙製容器</t>
  </si>
  <si>
    <t>その他の紙加工品</t>
  </si>
  <si>
    <t>1911</t>
  </si>
  <si>
    <t>印刷・製版・製本</t>
  </si>
  <si>
    <t>2011</t>
  </si>
  <si>
    <t>化学肥料</t>
  </si>
  <si>
    <t>化学製品  　　　  　</t>
  </si>
  <si>
    <t>2021</t>
  </si>
  <si>
    <t>ソーダ工業製品</t>
  </si>
  <si>
    <t>2029</t>
  </si>
  <si>
    <t>無機顔料</t>
  </si>
  <si>
    <t>圧縮ガス・液化ガス</t>
  </si>
  <si>
    <t>塩</t>
  </si>
  <si>
    <t>原塩</t>
  </si>
  <si>
    <t>032</t>
  </si>
  <si>
    <t>その他の無機化学工業製品</t>
  </si>
  <si>
    <t>2031</t>
  </si>
  <si>
    <t>石油化学基礎製品</t>
  </si>
  <si>
    <t>石油化学系芳香族製品</t>
  </si>
  <si>
    <t>脂肪族中間物</t>
  </si>
  <si>
    <t>016</t>
  </si>
  <si>
    <t>合成ゴム</t>
  </si>
  <si>
    <t>メタン誘導品</t>
  </si>
  <si>
    <t>可塑剤</t>
  </si>
  <si>
    <t>その他の有機化学工業製品</t>
  </si>
  <si>
    <t>2041</t>
  </si>
  <si>
    <t>熱硬化性樹脂</t>
  </si>
  <si>
    <t>合成樹脂</t>
  </si>
  <si>
    <t>熱可塑性樹脂</t>
  </si>
  <si>
    <t>高機能性樹脂</t>
  </si>
  <si>
    <t>その他の合成樹脂</t>
  </si>
  <si>
    <t>2051</t>
  </si>
  <si>
    <t>化学繊維</t>
  </si>
  <si>
    <t>医薬品</t>
  </si>
  <si>
    <t>石けん・合成洗剤</t>
  </si>
  <si>
    <t>化粧品・歯磨</t>
  </si>
  <si>
    <t>塗料</t>
  </si>
  <si>
    <t>塗料・印刷インキ</t>
  </si>
  <si>
    <t>写真感光材料</t>
  </si>
  <si>
    <t>農薬</t>
  </si>
  <si>
    <t>ゼラチン・接着剤</t>
  </si>
  <si>
    <t>その他の化学最終製品</t>
  </si>
  <si>
    <t>触媒</t>
  </si>
  <si>
    <t>2111</t>
  </si>
  <si>
    <t>石油製品</t>
  </si>
  <si>
    <t>石油・石炭製品　　　</t>
  </si>
  <si>
    <t>ジェット燃料油</t>
  </si>
  <si>
    <t>灯油</t>
  </si>
  <si>
    <t>軽油</t>
  </si>
  <si>
    <t>Ａ重油</t>
  </si>
  <si>
    <t>Ｂ重油・Ｃ重油</t>
  </si>
  <si>
    <t>017</t>
  </si>
  <si>
    <t>ナフサ</t>
  </si>
  <si>
    <t>018</t>
  </si>
  <si>
    <t>液化石油ガス</t>
  </si>
  <si>
    <t>その他の石油製品</t>
  </si>
  <si>
    <t>2121</t>
  </si>
  <si>
    <t>石炭製品</t>
  </si>
  <si>
    <t>コークス</t>
  </si>
  <si>
    <t>その他の石炭製品</t>
  </si>
  <si>
    <t>舗装材料</t>
  </si>
  <si>
    <t>2211</t>
  </si>
  <si>
    <t>プラスチック製品</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</si>
  <si>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</si>
  <si>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</si>
  <si>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</si>
  <si>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</si>
  <si>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</si>
  <si>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</si>
  <si>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</si>
  <si>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</si>
  <si>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タイヤ・チューブ</t>
  </si>
  <si>
    <t>ゴム製品</t>
  </si>
  <si>
    <t>その他のゴム製品</t>
  </si>
  <si>
    <t>革製履物</t>
  </si>
  <si>
    <t>2511</t>
  </si>
  <si>
    <t>板ガラス・安全ガラス</t>
  </si>
  <si>
    <t>ガラス・ガラス製品</t>
  </si>
  <si>
    <t>窯業・土石製品　　</t>
  </si>
  <si>
    <t>ガラス繊維・同製品</t>
  </si>
  <si>
    <t>その他のガラス製品</t>
  </si>
  <si>
    <t>ガラス製加工素材</t>
  </si>
  <si>
    <t>2521</t>
  </si>
  <si>
    <t>セメント</t>
  </si>
  <si>
    <t>セメント・セメント製品</t>
  </si>
  <si>
    <t>生コンクリート</t>
  </si>
  <si>
    <t>セメント製品</t>
  </si>
  <si>
    <t>2531</t>
  </si>
  <si>
    <t>陶磁器</t>
  </si>
  <si>
    <t>建設用陶磁器</t>
  </si>
  <si>
    <t>工業用陶磁器</t>
  </si>
  <si>
    <t>日用陶磁器</t>
  </si>
  <si>
    <t>2599</t>
  </si>
  <si>
    <t>耐火物</t>
  </si>
  <si>
    <t>その他の建設用土石製品</t>
  </si>
  <si>
    <t>研磨材</t>
  </si>
  <si>
    <t>その他の窯業・土石製品</t>
  </si>
  <si>
    <t>2611</t>
  </si>
  <si>
    <t>銑鉄</t>
  </si>
  <si>
    <t>銑鉄・粗鋼</t>
  </si>
  <si>
    <t>鉄鋼　　　　　　　　</t>
  </si>
  <si>
    <t>フェロアロイ</t>
  </si>
  <si>
    <t>2612</t>
  </si>
  <si>
    <t>2621</t>
  </si>
  <si>
    <t>熱間圧延鋼材</t>
  </si>
  <si>
    <t>鋼材</t>
  </si>
  <si>
    <t>2622</t>
  </si>
  <si>
    <t>鋼管</t>
  </si>
  <si>
    <t>2623</t>
  </si>
  <si>
    <t>冷間仕上鋼材</t>
  </si>
  <si>
    <t>冷延・めっき鋼材</t>
  </si>
  <si>
    <t>めっき鋼材</t>
  </si>
  <si>
    <t>2631</t>
  </si>
  <si>
    <t>鋳鍛鋼</t>
  </si>
  <si>
    <t>鋳鉄管</t>
  </si>
  <si>
    <t>鉄鋼シャースリット業</t>
  </si>
  <si>
    <t>その他の鉄鋼製品</t>
  </si>
  <si>
    <t>2711</t>
  </si>
  <si>
    <t>銅</t>
  </si>
  <si>
    <t>非鉄金属製錬・精製</t>
  </si>
  <si>
    <t>非鉄金属　　　　　　</t>
  </si>
  <si>
    <t>その他の非鉄金属地金</t>
  </si>
  <si>
    <t>2712</t>
  </si>
  <si>
    <t>2721</t>
  </si>
  <si>
    <t>電線・ケーブル</t>
  </si>
  <si>
    <t>非鉄金属加工製品</t>
  </si>
  <si>
    <t>光ファイバケーブル</t>
  </si>
  <si>
    <t>伸銅品</t>
  </si>
  <si>
    <t>その他の非鉄金属製品</t>
  </si>
  <si>
    <t>アルミ圧延製品</t>
  </si>
  <si>
    <t>非鉄金属素形材</t>
  </si>
  <si>
    <t>核燃料</t>
  </si>
  <si>
    <t>2811</t>
  </si>
  <si>
    <t>建設用金属製品</t>
  </si>
  <si>
    <t>金属製品　　　　　　</t>
  </si>
  <si>
    <t>2812</t>
  </si>
  <si>
    <t>建築用金属製品</t>
  </si>
  <si>
    <t>2891</t>
  </si>
  <si>
    <t>その他の金属製品</t>
  </si>
  <si>
    <t>2899</t>
  </si>
  <si>
    <t>033</t>
  </si>
  <si>
    <t>ボイラ</t>
  </si>
  <si>
    <t>タービン</t>
  </si>
  <si>
    <t>原動機</t>
  </si>
  <si>
    <t>運搬機械</t>
  </si>
  <si>
    <t>冷凍機・温湿調整装置</t>
  </si>
  <si>
    <t>機械工具</t>
  </si>
  <si>
    <t>化学機械</t>
  </si>
  <si>
    <t>金属工作機械</t>
  </si>
  <si>
    <t>金属加工機械</t>
  </si>
  <si>
    <t>繊維機械</t>
  </si>
  <si>
    <t>半導体製造装置</t>
  </si>
  <si>
    <t>金型</t>
  </si>
  <si>
    <t>ベアリング</t>
  </si>
  <si>
    <t>3111</t>
  </si>
  <si>
    <t>複写機</t>
  </si>
  <si>
    <t>事務用機械</t>
  </si>
  <si>
    <t>その他の事務用機械</t>
  </si>
  <si>
    <t>3112</t>
  </si>
  <si>
    <t>3211</t>
  </si>
  <si>
    <t>回転電気機械</t>
  </si>
  <si>
    <t>電気機械　　　　　　</t>
  </si>
  <si>
    <t>発電機器</t>
  </si>
  <si>
    <t>電動機</t>
  </si>
  <si>
    <t>変圧器・変成器</t>
  </si>
  <si>
    <t>電子応用装置</t>
  </si>
  <si>
    <t>電気計測器</t>
  </si>
  <si>
    <t>電球類</t>
  </si>
  <si>
    <t>電気照明器具</t>
  </si>
  <si>
    <t>電池</t>
  </si>
  <si>
    <t>その他の電気機械器具</t>
  </si>
  <si>
    <t>電気音響機器</t>
  </si>
  <si>
    <t>ラジオ・テレビ受信機</t>
  </si>
  <si>
    <t>有線電気通信機器</t>
  </si>
  <si>
    <t>その他の電気通信機器</t>
  </si>
  <si>
    <t>半導体素子</t>
  </si>
  <si>
    <t>集積回路</t>
  </si>
  <si>
    <t>乗用車</t>
  </si>
  <si>
    <t>輸送機械  　　　　　</t>
  </si>
  <si>
    <t>トラック・バス・その他の自動車</t>
  </si>
  <si>
    <t>二輪自動車</t>
  </si>
  <si>
    <t>自動車部品</t>
  </si>
  <si>
    <t>鋼船</t>
  </si>
  <si>
    <t>船舶・同修理</t>
  </si>
  <si>
    <t>その他の船舶</t>
  </si>
  <si>
    <t>舶用内燃機関</t>
  </si>
  <si>
    <t>101</t>
  </si>
  <si>
    <t>船舶修理</t>
  </si>
  <si>
    <t>鉄道車両</t>
  </si>
  <si>
    <t>鉄道車両・同修理</t>
  </si>
  <si>
    <t>その他の輸送機械・同修理</t>
  </si>
  <si>
    <t>鉄道車両修理</t>
  </si>
  <si>
    <t>航空機</t>
  </si>
  <si>
    <t>航空機・同修理</t>
  </si>
  <si>
    <t>航空機修理</t>
  </si>
  <si>
    <t>自転車</t>
  </si>
  <si>
    <t>その他の輸送機械</t>
  </si>
  <si>
    <t>時計</t>
  </si>
  <si>
    <t>医療用機械器具</t>
  </si>
  <si>
    <t>3911</t>
  </si>
  <si>
    <t>運動用品</t>
  </si>
  <si>
    <t>3919</t>
  </si>
  <si>
    <t>楽器</t>
  </si>
  <si>
    <t>情報記録物</t>
  </si>
  <si>
    <t>筆記具・文具</t>
  </si>
  <si>
    <t>身辺細貨品</t>
  </si>
  <si>
    <t>畳・わら加工品</t>
  </si>
  <si>
    <t>061</t>
  </si>
  <si>
    <t>武器</t>
  </si>
  <si>
    <t>4111</t>
  </si>
  <si>
    <t>住宅建築</t>
  </si>
  <si>
    <t>建設　　　　　　　　</t>
  </si>
  <si>
    <t>4112</t>
  </si>
  <si>
    <t>非住宅建築</t>
  </si>
  <si>
    <t>4121</t>
  </si>
  <si>
    <t>建設補修</t>
  </si>
  <si>
    <t>4131</t>
  </si>
  <si>
    <t>道路関係公共事業</t>
  </si>
  <si>
    <t>公共事業</t>
  </si>
  <si>
    <t>河川・下水道・その他の公共事業</t>
  </si>
  <si>
    <t>農林関係公共事業</t>
  </si>
  <si>
    <t>その他の土木建設</t>
  </si>
  <si>
    <t>電力施設建設</t>
  </si>
  <si>
    <t>電気通信施設建設</t>
  </si>
  <si>
    <t>5111</t>
  </si>
  <si>
    <t>都市ガス</t>
  </si>
  <si>
    <t>ガス・熱供給</t>
  </si>
  <si>
    <t>熱供給業</t>
  </si>
  <si>
    <t>上水道・簡易水道</t>
  </si>
  <si>
    <t>水道</t>
  </si>
  <si>
    <t>工業用水</t>
  </si>
  <si>
    <t>廃棄物処理</t>
  </si>
  <si>
    <t>6111</t>
  </si>
  <si>
    <t>卸売</t>
  </si>
  <si>
    <t>商業　　　　　　　　</t>
  </si>
  <si>
    <t>6112</t>
  </si>
  <si>
    <t>小売</t>
  </si>
  <si>
    <t>金融</t>
  </si>
  <si>
    <t>金融・保険　　　　　</t>
  </si>
  <si>
    <t>生命保険</t>
  </si>
  <si>
    <t>保険</t>
  </si>
  <si>
    <t>損害保険</t>
  </si>
  <si>
    <t>6411</t>
  </si>
  <si>
    <t>不動産仲介・管理業</t>
  </si>
  <si>
    <t>不動産仲介及び賃貸</t>
  </si>
  <si>
    <t>不動産　　　　　　　</t>
  </si>
  <si>
    <t>不動産賃貸業</t>
  </si>
  <si>
    <t>6421</t>
  </si>
  <si>
    <t>住宅賃貸料</t>
  </si>
  <si>
    <t>鉄道旅客輸送</t>
  </si>
  <si>
    <t>鉄道輸送</t>
  </si>
  <si>
    <t>鉄道貨物輸送</t>
  </si>
  <si>
    <t>バス</t>
  </si>
  <si>
    <t>道路旅客輸送</t>
  </si>
  <si>
    <t>ハイヤー・タクシー</t>
  </si>
  <si>
    <t>外洋輸送</t>
  </si>
  <si>
    <t>水運</t>
  </si>
  <si>
    <t>沿海・内水面輸送</t>
  </si>
  <si>
    <t>沿海・内水面旅客輸送</t>
  </si>
  <si>
    <t>沿海・内水面貨物輸送</t>
  </si>
  <si>
    <t>港湾運送</t>
  </si>
  <si>
    <t>航空輸送</t>
  </si>
  <si>
    <t>国際航空輸送</t>
  </si>
  <si>
    <t>航空機使用事業</t>
  </si>
  <si>
    <t>倉庫</t>
  </si>
  <si>
    <t>こん包</t>
  </si>
  <si>
    <t>道路輸送施設提供</t>
  </si>
  <si>
    <t>公共放送</t>
  </si>
  <si>
    <t>放送</t>
  </si>
  <si>
    <t>民間放送</t>
  </si>
  <si>
    <t>有線放送</t>
  </si>
  <si>
    <t>情報サービス</t>
  </si>
  <si>
    <t>ソフトウェア業</t>
  </si>
  <si>
    <t>情報処理・提供サービス</t>
  </si>
  <si>
    <t>公務　　　　　　　　</t>
  </si>
  <si>
    <t>学校教育</t>
  </si>
  <si>
    <t>教育</t>
  </si>
  <si>
    <t>教育・研究　　　　　</t>
  </si>
  <si>
    <t>学術研究機関</t>
  </si>
  <si>
    <t>企業内研究開発</t>
  </si>
  <si>
    <t>広告</t>
  </si>
  <si>
    <t>テレビ・ラジオ広告</t>
  </si>
  <si>
    <t>新聞・雑誌・その他の広告</t>
  </si>
  <si>
    <t>物品賃貸サービス</t>
  </si>
  <si>
    <t>建設機械器具賃貸業</t>
  </si>
  <si>
    <t>電子計算機・同関連機器賃貸業</t>
  </si>
  <si>
    <t>スポーツ・娯楽用品・その他の物品賃貸業</t>
  </si>
  <si>
    <t>貸自動車業</t>
  </si>
  <si>
    <t>機械修理</t>
  </si>
  <si>
    <t>建物サービス</t>
  </si>
  <si>
    <t>その他の対事業所サービス</t>
  </si>
  <si>
    <t>土木建築サービス</t>
  </si>
  <si>
    <t>労働者派遣サービス</t>
  </si>
  <si>
    <t>映画館</t>
  </si>
  <si>
    <t>競輪・競馬等の競走場・競技団</t>
  </si>
  <si>
    <t>スポーツ施設提供業・公園・遊園地</t>
  </si>
  <si>
    <t>理容業</t>
  </si>
  <si>
    <t>美容業</t>
  </si>
  <si>
    <t>浴場業</t>
  </si>
  <si>
    <t>写真業</t>
  </si>
  <si>
    <t>その他の対個人サービス</t>
  </si>
  <si>
    <t>冠婚葬祭業</t>
  </si>
  <si>
    <t>事務用品</t>
  </si>
  <si>
    <t>00</t>
  </si>
  <si>
    <t>000</t>
  </si>
  <si>
    <t>内生部門計　　</t>
  </si>
  <si>
    <t>商業マージン率</t>
    <rPh sb="0" eb="2">
      <t>ショウギョウ</t>
    </rPh>
    <rPh sb="6" eb="7">
      <t>リツ</t>
    </rPh>
    <phoneticPr fontId="3"/>
  </si>
  <si>
    <t>運賃マージン率</t>
    <rPh sb="0" eb="2">
      <t>ウンチン</t>
    </rPh>
    <rPh sb="6" eb="7">
      <t>リツ</t>
    </rPh>
    <phoneticPr fontId="3"/>
  </si>
  <si>
    <t>運賃マージン</t>
    <rPh sb="0" eb="2">
      <t>ウンチン</t>
    </rPh>
    <phoneticPr fontId="3"/>
  </si>
  <si>
    <t>マージン計</t>
    <rPh sb="4" eb="5">
      <t>ケイ</t>
    </rPh>
    <phoneticPr fontId="3"/>
  </si>
  <si>
    <t>01</t>
  </si>
  <si>
    <t>02</t>
  </si>
  <si>
    <t>03</t>
  </si>
  <si>
    <t>04</t>
  </si>
  <si>
    <t>05</t>
  </si>
  <si>
    <t>06</t>
  </si>
  <si>
    <t>09</t>
  </si>
  <si>
    <t>10</t>
  </si>
  <si>
    <t>11</t>
  </si>
  <si>
    <t>15</t>
  </si>
  <si>
    <t>16</t>
  </si>
  <si>
    <t>20</t>
  </si>
  <si>
    <t>21</t>
  </si>
  <si>
    <t>22</t>
  </si>
  <si>
    <t>25</t>
  </si>
  <si>
    <t>26</t>
  </si>
  <si>
    <t>27</t>
  </si>
  <si>
    <t>28</t>
  </si>
  <si>
    <t>29</t>
  </si>
  <si>
    <t>30</t>
  </si>
  <si>
    <t>31</t>
  </si>
  <si>
    <t>32</t>
  </si>
  <si>
    <t>鉱業</t>
  </si>
  <si>
    <t>食料品</t>
  </si>
  <si>
    <t>パルプ・紙・木製品</t>
  </si>
  <si>
    <t>その他の製造工業製品</t>
  </si>
  <si>
    <t>商業</t>
  </si>
  <si>
    <t>金融・保険</t>
  </si>
  <si>
    <t>公務</t>
  </si>
  <si>
    <t>分類不明</t>
  </si>
  <si>
    <t>需要合計</t>
  </si>
  <si>
    <t>雇用者所得</t>
  </si>
  <si>
    <t>営業余剰</t>
  </si>
  <si>
    <t>資本減耗引当</t>
  </si>
  <si>
    <t>（控除）経常補助金</t>
  </si>
  <si>
    <t>粗付加価値部門計</t>
  </si>
  <si>
    <t>内生部門計</t>
  </si>
  <si>
    <t>合計</t>
    <rPh sb="0" eb="2">
      <t>ゴウケイ</t>
    </rPh>
    <phoneticPr fontId="3"/>
  </si>
  <si>
    <t>生産誘発額</t>
    <rPh sb="0" eb="2">
      <t>セイサン</t>
    </rPh>
    <rPh sb="2" eb="4">
      <t>ユウハツ</t>
    </rPh>
    <rPh sb="4" eb="5">
      <t>ガク</t>
    </rPh>
    <phoneticPr fontId="3"/>
  </si>
  <si>
    <t>粗付加価値誘発額</t>
    <rPh sb="0" eb="1">
      <t>ソ</t>
    </rPh>
    <rPh sb="1" eb="3">
      <t>フカ</t>
    </rPh>
    <rPh sb="3" eb="5">
      <t>カチ</t>
    </rPh>
    <rPh sb="5" eb="7">
      <t>ユウハツ</t>
    </rPh>
    <rPh sb="7" eb="8">
      <t>ガク</t>
    </rPh>
    <phoneticPr fontId="3"/>
  </si>
  <si>
    <t>雇用者所得率</t>
    <rPh sb="0" eb="3">
      <t>コヨウシャ</t>
    </rPh>
    <rPh sb="3" eb="5">
      <t>ショトク</t>
    </rPh>
    <rPh sb="5" eb="6">
      <t>リツ</t>
    </rPh>
    <phoneticPr fontId="3"/>
  </si>
  <si>
    <t>粗付加価値率</t>
    <rPh sb="0" eb="1">
      <t>ソ</t>
    </rPh>
    <rPh sb="1" eb="3">
      <t>フカ</t>
    </rPh>
    <rPh sb="3" eb="5">
      <t>カチ</t>
    </rPh>
    <rPh sb="5" eb="6">
      <t>リツ</t>
    </rPh>
    <phoneticPr fontId="3"/>
  </si>
  <si>
    <t>直接効果</t>
    <rPh sb="0" eb="2">
      <t>チョクセツ</t>
    </rPh>
    <rPh sb="2" eb="4">
      <t>コウカ</t>
    </rPh>
    <phoneticPr fontId="3"/>
  </si>
  <si>
    <t>県内需要合計</t>
    <rPh sb="0" eb="2">
      <t>ケンナイ</t>
    </rPh>
    <rPh sb="2" eb="4">
      <t>ジュヨウ</t>
    </rPh>
    <rPh sb="4" eb="6">
      <t>ゴウケイ</t>
    </rPh>
    <phoneticPr fontId="3"/>
  </si>
  <si>
    <t>移輸入</t>
    <rPh sb="0" eb="1">
      <t>イ</t>
    </rPh>
    <rPh sb="1" eb="3">
      <t>ユニュウ</t>
    </rPh>
    <phoneticPr fontId="3"/>
  </si>
  <si>
    <t>移輸入係数</t>
    <rPh sb="0" eb="1">
      <t>イ</t>
    </rPh>
    <rPh sb="1" eb="3">
      <t>ユニュウ</t>
    </rPh>
    <rPh sb="3" eb="5">
      <t>ケイスウ</t>
    </rPh>
    <phoneticPr fontId="3"/>
  </si>
  <si>
    <t>粗付加価値額</t>
    <rPh sb="0" eb="1">
      <t>ソ</t>
    </rPh>
    <rPh sb="1" eb="3">
      <t>フカ</t>
    </rPh>
    <rPh sb="3" eb="5">
      <t>カチ</t>
    </rPh>
    <rPh sb="5" eb="6">
      <t>ガク</t>
    </rPh>
    <phoneticPr fontId="3"/>
  </si>
  <si>
    <t>雇用者所得額</t>
    <rPh sb="0" eb="3">
      <t>コヨウシャ</t>
    </rPh>
    <rPh sb="3" eb="5">
      <t>ショトク</t>
    </rPh>
    <rPh sb="5" eb="6">
      <t>ガク</t>
    </rPh>
    <phoneticPr fontId="3"/>
  </si>
  <si>
    <t>33</t>
  </si>
  <si>
    <t>34</t>
  </si>
  <si>
    <t>生産者価格</t>
    <rPh sb="0" eb="3">
      <t>セイサンシャ</t>
    </rPh>
    <rPh sb="3" eb="5">
      <t>カカク</t>
    </rPh>
    <phoneticPr fontId="3"/>
  </si>
  <si>
    <t>購入者価格</t>
    <rPh sb="0" eb="3">
      <t>コウニュウシャ</t>
    </rPh>
    <rPh sb="3" eb="5">
      <t>カカク</t>
    </rPh>
    <phoneticPr fontId="3"/>
  </si>
  <si>
    <t>繊維製品　</t>
  </si>
  <si>
    <t>対事業所サービス</t>
  </si>
  <si>
    <t>対個人サービス</t>
  </si>
  <si>
    <t>県内自給率</t>
    <rPh sb="0" eb="2">
      <t>ケンナイ</t>
    </rPh>
    <rPh sb="2" eb="5">
      <t>ジキュウリツ</t>
    </rPh>
    <phoneticPr fontId="3"/>
  </si>
  <si>
    <t>直　接　効　果</t>
    <rPh sb="0" eb="1">
      <t>チョク</t>
    </rPh>
    <rPh sb="2" eb="3">
      <t>セツ</t>
    </rPh>
    <rPh sb="4" eb="5">
      <t>コウ</t>
    </rPh>
    <rPh sb="6" eb="7">
      <t>カ</t>
    </rPh>
    <phoneticPr fontId="2"/>
  </si>
  <si>
    <t>雇用者所得誘発額</t>
    <phoneticPr fontId="3"/>
  </si>
  <si>
    <t>A</t>
    <phoneticPr fontId="3"/>
  </si>
  <si>
    <t>B</t>
    <phoneticPr fontId="3"/>
  </si>
  <si>
    <t>第１次波及効果</t>
    <rPh sb="0" eb="1">
      <t>ダイ</t>
    </rPh>
    <rPh sb="2" eb="3">
      <t>ジ</t>
    </rPh>
    <rPh sb="3" eb="5">
      <t>ハキュウ</t>
    </rPh>
    <rPh sb="5" eb="7">
      <t>コウカ</t>
    </rPh>
    <phoneticPr fontId="3"/>
  </si>
  <si>
    <t>雇用者所得誘発額</t>
    <rPh sb="0" eb="3">
      <t>コヨウシャ</t>
    </rPh>
    <rPh sb="3" eb="5">
      <t>ショトク</t>
    </rPh>
    <rPh sb="5" eb="7">
      <t>ユウハツ</t>
    </rPh>
    <rPh sb="7" eb="8">
      <t>ガク</t>
    </rPh>
    <phoneticPr fontId="3"/>
  </si>
  <si>
    <t>第２次波及効果</t>
    <rPh sb="0" eb="1">
      <t>ダイ</t>
    </rPh>
    <rPh sb="2" eb="3">
      <t>ジ</t>
    </rPh>
    <rPh sb="3" eb="5">
      <t>ハキュウ</t>
    </rPh>
    <rPh sb="5" eb="7">
      <t>コウカ</t>
    </rPh>
    <phoneticPr fontId="3"/>
  </si>
  <si>
    <t>総合効果</t>
    <rPh sb="0" eb="2">
      <t>ソウゴウ</t>
    </rPh>
    <rPh sb="2" eb="4">
      <t>コウカ</t>
    </rPh>
    <phoneticPr fontId="3"/>
  </si>
  <si>
    <t>48</t>
  </si>
  <si>
    <t>47</t>
  </si>
  <si>
    <t>41</t>
  </si>
  <si>
    <t>39</t>
  </si>
  <si>
    <t>家計外消費支出（行）</t>
  </si>
  <si>
    <t>35</t>
  </si>
  <si>
    <t>在庫純増</t>
  </si>
  <si>
    <t>46</t>
  </si>
  <si>
    <t>非鉄金属屑</t>
  </si>
  <si>
    <t>古紙</t>
  </si>
  <si>
    <t>粗付加価値誘発額</t>
    <phoneticPr fontId="3"/>
  </si>
  <si>
    <t>(直接＋第１次＋第２次)</t>
    <rPh sb="1" eb="3">
      <t>チョクセツ</t>
    </rPh>
    <rPh sb="4" eb="5">
      <t>ダイ</t>
    </rPh>
    <rPh sb="6" eb="7">
      <t>ジ</t>
    </rPh>
    <rPh sb="8" eb="9">
      <t>ダイ</t>
    </rPh>
    <rPh sb="10" eb="11">
      <t>ジ</t>
    </rPh>
    <phoneticPr fontId="3"/>
  </si>
  <si>
    <t>Ｆ</t>
    <phoneticPr fontId="3"/>
  </si>
  <si>
    <t>Ｈ</t>
    <phoneticPr fontId="3"/>
  </si>
  <si>
    <t>民間消費支出</t>
    <rPh sb="0" eb="2">
      <t>ミンカン</t>
    </rPh>
    <rPh sb="2" eb="4">
      <t>ショウヒ</t>
    </rPh>
    <rPh sb="4" eb="6">
      <t>シシュツ</t>
    </rPh>
    <phoneticPr fontId="3"/>
  </si>
  <si>
    <t>民間消費支出構成比</t>
    <rPh sb="0" eb="2">
      <t>ミンカン</t>
    </rPh>
    <rPh sb="2" eb="4">
      <t>ショウヒ</t>
    </rPh>
    <rPh sb="4" eb="6">
      <t>シシュツ</t>
    </rPh>
    <rPh sb="6" eb="9">
      <t>コウセイヒ</t>
    </rPh>
    <phoneticPr fontId="3"/>
  </si>
  <si>
    <t>県内自給率（％）</t>
    <phoneticPr fontId="3"/>
  </si>
  <si>
    <t>・初期入力されている県内自給率は、産業連関表により計算されたものであり、自由に設定することができます。</t>
    <rPh sb="1" eb="3">
      <t>ショキ</t>
    </rPh>
    <rPh sb="3" eb="5">
      <t>ニュウリョク</t>
    </rPh>
    <rPh sb="17" eb="19">
      <t>サンギョウ</t>
    </rPh>
    <rPh sb="36" eb="38">
      <t>ジユウ</t>
    </rPh>
    <rPh sb="39" eb="41">
      <t>セッテイ</t>
    </rPh>
    <phoneticPr fontId="3"/>
  </si>
  <si>
    <t>平均消費性向</t>
    <rPh sb="0" eb="2">
      <t>ヘイキン</t>
    </rPh>
    <rPh sb="2" eb="4">
      <t>ショウヒ</t>
    </rPh>
    <rPh sb="4" eb="6">
      <t>セイコウ</t>
    </rPh>
    <phoneticPr fontId="3"/>
  </si>
  <si>
    <t>金沢市</t>
    <phoneticPr fontId="3"/>
  </si>
  <si>
    <t>全国（参考）</t>
    <rPh sb="0" eb="2">
      <t>ゼンコク</t>
    </rPh>
    <rPh sb="3" eb="5">
      <t>サンコウ</t>
    </rPh>
    <phoneticPr fontId="10"/>
  </si>
  <si>
    <t>商業マージン</t>
    <rPh sb="0" eb="2">
      <t>ショウギョウ</t>
    </rPh>
    <phoneticPr fontId="3"/>
  </si>
  <si>
    <t>第１次波及効果</t>
    <rPh sb="0" eb="1">
      <t>ダイ</t>
    </rPh>
    <rPh sb="2" eb="3">
      <t>ジ</t>
    </rPh>
    <phoneticPr fontId="2"/>
  </si>
  <si>
    <t>第２次波及効果</t>
  </si>
  <si>
    <t>総合波及効果</t>
    <rPh sb="0" eb="2">
      <t>ソウゴウ</t>
    </rPh>
    <rPh sb="2" eb="4">
      <t>ハキュウ</t>
    </rPh>
    <rPh sb="4" eb="6">
      <t>コウカ</t>
    </rPh>
    <phoneticPr fontId="2"/>
  </si>
  <si>
    <t>雇用者所得合計</t>
    <rPh sb="0" eb="3">
      <t>コヨウシャ</t>
    </rPh>
    <rPh sb="3" eb="5">
      <t>ショトク</t>
    </rPh>
    <rPh sb="5" eb="7">
      <t>ゴウケイ</t>
    </rPh>
    <phoneticPr fontId="3"/>
  </si>
  <si>
    <t>３　粗付加価値誘発額(直接＋第１次＋第２次)</t>
    <rPh sb="2" eb="3">
      <t>ソ</t>
    </rPh>
    <rPh sb="3" eb="5">
      <t>フカ</t>
    </rPh>
    <rPh sb="5" eb="7">
      <t>カチ</t>
    </rPh>
    <rPh sb="7" eb="9">
      <t>ユウハツ</t>
    </rPh>
    <rPh sb="9" eb="10">
      <t>ガク</t>
    </rPh>
    <phoneticPr fontId="3"/>
  </si>
  <si>
    <t>４　雇用者所得誘発額(直接＋第１次＋第２次)</t>
    <rPh sb="2" eb="5">
      <t>コヨウシャ</t>
    </rPh>
    <rPh sb="5" eb="7">
      <t>ショトク</t>
    </rPh>
    <rPh sb="7" eb="9">
      <t>ユウハツ</t>
    </rPh>
    <rPh sb="9" eb="10">
      <t>ガク</t>
    </rPh>
    <phoneticPr fontId="3"/>
  </si>
  <si>
    <t>波及効果フローチャート</t>
    <rPh sb="0" eb="2">
      <t>ハキュウ</t>
    </rPh>
    <rPh sb="2" eb="4">
      <t>コウカ</t>
    </rPh>
    <phoneticPr fontId="3"/>
  </si>
  <si>
    <t>経済波及効果の詳細結果</t>
    <rPh sb="9" eb="11">
      <t>ケッカ</t>
    </rPh>
    <phoneticPr fontId="3"/>
  </si>
  <si>
    <t>最終需要額</t>
    <rPh sb="0" eb="2">
      <t>サイシュウ</t>
    </rPh>
    <rPh sb="2" eb="4">
      <t>ジュヨウ</t>
    </rPh>
    <rPh sb="4" eb="5">
      <t>ガク</t>
    </rPh>
    <phoneticPr fontId="3"/>
  </si>
  <si>
    <t>使用方法について</t>
    <rPh sb="0" eb="2">
      <t>シヨウ</t>
    </rPh>
    <rPh sb="2" eb="4">
      <t>ホウホウ</t>
    </rPh>
    <phoneticPr fontId="3"/>
  </si>
  <si>
    <t>内を設定してください。</t>
    <rPh sb="0" eb="1">
      <t>ナイ</t>
    </rPh>
    <rPh sb="2" eb="4">
      <t>セッテイ</t>
    </rPh>
    <phoneticPr fontId="3"/>
  </si>
  <si>
    <t>・生産者価格または購入者価格における最終需要額を入力してください。</t>
    <rPh sb="24" eb="26">
      <t>ニュウリョク</t>
    </rPh>
    <phoneticPr fontId="3"/>
  </si>
  <si>
    <t xml:space="preserve"> 最    終    需    要    額</t>
    <rPh sb="1" eb="2">
      <t>サイ</t>
    </rPh>
    <rPh sb="6" eb="7">
      <t>シュウ</t>
    </rPh>
    <rPh sb="11" eb="12">
      <t>ジュ</t>
    </rPh>
    <rPh sb="16" eb="17">
      <t>ヨウ</t>
    </rPh>
    <rPh sb="21" eb="22">
      <t>ガク</t>
    </rPh>
    <phoneticPr fontId="3"/>
  </si>
  <si>
    <t>Ｇ＝Ｃ×Ｆ</t>
    <phoneticPr fontId="3"/>
  </si>
  <si>
    <t>Ｉ＝Ｃ×Ｈ</t>
    <phoneticPr fontId="3"/>
  </si>
  <si>
    <t>生産誘発額</t>
    <phoneticPr fontId="3"/>
  </si>
  <si>
    <t>１　生産誘発額(直接＋第１次＋第２次)</t>
    <phoneticPr fontId="3"/>
  </si>
  <si>
    <t>２　生産誘発額(第１次＋第２次)</t>
    <phoneticPr fontId="3"/>
  </si>
  <si>
    <t>合　　計</t>
    <rPh sb="0" eb="1">
      <t>ゴウ</t>
    </rPh>
    <rPh sb="3" eb="4">
      <t>ケイ</t>
    </rPh>
    <phoneticPr fontId="3"/>
  </si>
  <si>
    <t>中間投入額</t>
    <rPh sb="0" eb="2">
      <t>チュウカン</t>
    </rPh>
    <rPh sb="2" eb="4">
      <t>トウニュウ</t>
    </rPh>
    <rPh sb="4" eb="5">
      <t>ガク</t>
    </rPh>
    <phoneticPr fontId="3"/>
  </si>
  <si>
    <t>D</t>
    <phoneticPr fontId="3"/>
  </si>
  <si>
    <t>E＝B×D</t>
    <phoneticPr fontId="3"/>
  </si>
  <si>
    <t>（増加最終需要額）</t>
    <rPh sb="1" eb="3">
      <t>ゾウカ</t>
    </rPh>
    <rPh sb="7" eb="8">
      <t>ガク</t>
    </rPh>
    <phoneticPr fontId="3"/>
  </si>
  <si>
    <t>増加県内</t>
    <rPh sb="0" eb="2">
      <t>ゾウカ</t>
    </rPh>
    <rPh sb="2" eb="4">
      <t>ケンナイ</t>
    </rPh>
    <phoneticPr fontId="3"/>
  </si>
  <si>
    <t>最終需要額</t>
    <phoneticPr fontId="3"/>
  </si>
  <si>
    <t>(増加最終需要額)</t>
    <rPh sb="3" eb="5">
      <t>サイシュウ</t>
    </rPh>
    <rPh sb="5" eb="7">
      <t>ジュヨウ</t>
    </rPh>
    <rPh sb="7" eb="8">
      <t>ガク</t>
    </rPh>
    <phoneticPr fontId="3"/>
  </si>
  <si>
    <t>（「家計調査」（二人以上世帯－勤労者世帯））</t>
    <phoneticPr fontId="3"/>
  </si>
  <si>
    <t>最終需要</t>
    <rPh sb="0" eb="2">
      <t>サイシュウ</t>
    </rPh>
    <rPh sb="2" eb="4">
      <t>ジュヨウ</t>
    </rPh>
    <phoneticPr fontId="3"/>
  </si>
  <si>
    <t>県内最終需要</t>
    <rPh sb="0" eb="2">
      <t>ケンナイ</t>
    </rPh>
    <rPh sb="2" eb="4">
      <t>サイシュウ</t>
    </rPh>
    <rPh sb="4" eb="6">
      <t>ジュヨウ</t>
    </rPh>
    <phoneticPr fontId="3"/>
  </si>
  <si>
    <t>県外需要</t>
    <rPh sb="0" eb="2">
      <t>ケンガイ</t>
    </rPh>
    <rPh sb="2" eb="4">
      <t>ジュヨウ</t>
    </rPh>
    <phoneticPr fontId="3"/>
  </si>
  <si>
    <t>（県内生産の増加）</t>
    <rPh sb="1" eb="3">
      <t>ケンナイ</t>
    </rPh>
    <rPh sb="3" eb="5">
      <t>セイサン</t>
    </rPh>
    <rPh sb="6" eb="8">
      <t>ゾウカ</t>
    </rPh>
    <phoneticPr fontId="3"/>
  </si>
  <si>
    <t>（移輸入の増加）</t>
    <rPh sb="1" eb="4">
      <t>イユニュウ</t>
    </rPh>
    <phoneticPr fontId="3"/>
  </si>
  <si>
    <t xml:space="preserve"> 粗付加価値額</t>
    <rPh sb="1" eb="2">
      <t>ソ</t>
    </rPh>
    <rPh sb="2" eb="4">
      <t>フカ</t>
    </rPh>
    <rPh sb="4" eb="6">
      <t>カチ</t>
    </rPh>
    <rPh sb="6" eb="7">
      <t>ガク</t>
    </rPh>
    <phoneticPr fontId="3"/>
  </si>
  <si>
    <t xml:space="preserve"> 雇用者所得</t>
    <rPh sb="1" eb="4">
      <t>コヨウシャ</t>
    </rPh>
    <rPh sb="4" eb="6">
      <t>ショトク</t>
    </rPh>
    <phoneticPr fontId="3"/>
  </si>
  <si>
    <t>増加県内最終需要額</t>
    <rPh sb="0" eb="2">
      <t>ゾウカ</t>
    </rPh>
    <rPh sb="2" eb="4">
      <t>ケンナイ</t>
    </rPh>
    <rPh sb="4" eb="6">
      <t>サイシュウ</t>
    </rPh>
    <rPh sb="6" eb="8">
      <t>ジュヨウ</t>
    </rPh>
    <rPh sb="8" eb="9">
      <t>ガク</t>
    </rPh>
    <phoneticPr fontId="3"/>
  </si>
  <si>
    <t>県外需要額</t>
    <rPh sb="4" eb="5">
      <t>ガク</t>
    </rPh>
    <phoneticPr fontId="3"/>
  </si>
  <si>
    <t>（県内生産の増加額）</t>
    <rPh sb="1" eb="3">
      <t>ケンナイ</t>
    </rPh>
    <rPh sb="3" eb="5">
      <t>セイサン</t>
    </rPh>
    <rPh sb="6" eb="8">
      <t>ゾウカ</t>
    </rPh>
    <rPh sb="8" eb="9">
      <t>ガク</t>
    </rPh>
    <phoneticPr fontId="3"/>
  </si>
  <si>
    <t>（移輸入の増加額）</t>
    <phoneticPr fontId="3"/>
  </si>
  <si>
    <t xml:space="preserve"> 生産誘発額</t>
    <phoneticPr fontId="3"/>
  </si>
  <si>
    <t xml:space="preserve"> 粗付加価値誘発額</t>
    <rPh sb="1" eb="2">
      <t>ソ</t>
    </rPh>
    <rPh sb="2" eb="4">
      <t>フカ</t>
    </rPh>
    <rPh sb="4" eb="6">
      <t>カチ</t>
    </rPh>
    <rPh sb="6" eb="8">
      <t>ユウハツ</t>
    </rPh>
    <rPh sb="8" eb="9">
      <t>ガク</t>
    </rPh>
    <phoneticPr fontId="3"/>
  </si>
  <si>
    <t xml:space="preserve"> 雇用者所得誘発額</t>
    <rPh sb="1" eb="4">
      <t>コヨウシャ</t>
    </rPh>
    <rPh sb="4" eb="6">
      <t>ショトク</t>
    </rPh>
    <rPh sb="6" eb="8">
      <t>ユウハツ</t>
    </rPh>
    <rPh sb="8" eb="9">
      <t>ガク</t>
    </rPh>
    <phoneticPr fontId="3"/>
  </si>
  <si>
    <t>消費支出</t>
    <rPh sb="0" eb="2">
      <t>ショウヒ</t>
    </rPh>
    <rPh sb="2" eb="4">
      <t>シシュツ</t>
    </rPh>
    <phoneticPr fontId="3"/>
  </si>
  <si>
    <t>（県内生産の増加額）</t>
  </si>
  <si>
    <t xml:space="preserve"> 生産誘発額</t>
    <rPh sb="1" eb="3">
      <t>セイサン</t>
    </rPh>
    <rPh sb="3" eb="5">
      <t>ユウハツ</t>
    </rPh>
    <rPh sb="5" eb="6">
      <t>ガク</t>
    </rPh>
    <phoneticPr fontId="3"/>
  </si>
  <si>
    <t>コード</t>
    <phoneticPr fontId="3"/>
  </si>
  <si>
    <t>01</t>
    <phoneticPr fontId="3"/>
  </si>
  <si>
    <t>Ｃ＝A×B</t>
    <phoneticPr fontId="3"/>
  </si>
  <si>
    <t>雇用誘発者数</t>
    <rPh sb="0" eb="2">
      <t>コヨウ</t>
    </rPh>
    <rPh sb="2" eb="4">
      <t>ユウハツ</t>
    </rPh>
    <rPh sb="4" eb="5">
      <t>シャ</t>
    </rPh>
    <rPh sb="5" eb="6">
      <t>スウ</t>
    </rPh>
    <phoneticPr fontId="3"/>
  </si>
  <si>
    <t xml:space="preserve">就業誘発者数           </t>
    <phoneticPr fontId="3"/>
  </si>
  <si>
    <t>就業係数</t>
    <rPh sb="0" eb="2">
      <t>シュウギョウ</t>
    </rPh>
    <rPh sb="2" eb="4">
      <t>ケイスウ</t>
    </rPh>
    <phoneticPr fontId="3"/>
  </si>
  <si>
    <t>雇用係数</t>
    <rPh sb="0" eb="2">
      <t>コヨウ</t>
    </rPh>
    <rPh sb="2" eb="4">
      <t>ケイスウ</t>
    </rPh>
    <phoneticPr fontId="3"/>
  </si>
  <si>
    <t>就業誘発者数</t>
    <phoneticPr fontId="3"/>
  </si>
  <si>
    <t>K＝C×雇用係数</t>
    <rPh sb="4" eb="6">
      <t>コヨウ</t>
    </rPh>
    <phoneticPr fontId="3"/>
  </si>
  <si>
    <t>J＝C×就業係数</t>
  </si>
  <si>
    <t>U＝Ｆ×T</t>
  </si>
  <si>
    <t>V＝H×T</t>
  </si>
  <si>
    <t>R</t>
  </si>
  <si>
    <t>S＝B×R</t>
  </si>
  <si>
    <t>Q＝I＋N</t>
  </si>
  <si>
    <t>AA＝Ｉ＋N＋V</t>
  </si>
  <si>
    <t>Z＝Ｇ＋M＋U</t>
  </si>
  <si>
    <t>M＝F×L</t>
  </si>
  <si>
    <t>N＝H×L</t>
  </si>
  <si>
    <t>Y＝Ｃ＋L＋T</t>
  </si>
  <si>
    <t>O＝L×就業係数</t>
    <phoneticPr fontId="3"/>
  </si>
  <si>
    <t>P＝L×雇用係数</t>
    <rPh sb="4" eb="6">
      <t>コヨウ</t>
    </rPh>
    <phoneticPr fontId="3"/>
  </si>
  <si>
    <t>W＝T×就業係数</t>
    <phoneticPr fontId="3"/>
  </si>
  <si>
    <t>X＝T×雇用係数</t>
    <rPh sb="4" eb="6">
      <t>コヨウ</t>
    </rPh>
    <phoneticPr fontId="3"/>
  </si>
  <si>
    <t>就業誘発者数</t>
  </si>
  <si>
    <t>雇用誘発者数</t>
    <phoneticPr fontId="3"/>
  </si>
  <si>
    <t>AB＝J＋O＋W</t>
    <phoneticPr fontId="3"/>
  </si>
  <si>
    <t>AC＝K＋P＋X</t>
    <phoneticPr fontId="3"/>
  </si>
  <si>
    <t>所得合計</t>
    <phoneticPr fontId="3"/>
  </si>
  <si>
    <t>雇用者</t>
  </si>
  <si>
    <t>雇用者</t>
    <phoneticPr fontId="3"/>
  </si>
  <si>
    <t>増加県内</t>
    <phoneticPr fontId="3"/>
  </si>
  <si>
    <t>増加民間</t>
    <rPh sb="0" eb="2">
      <t>ゾウカ</t>
    </rPh>
    <phoneticPr fontId="3"/>
  </si>
  <si>
    <t>消費支出額</t>
    <phoneticPr fontId="3"/>
  </si>
  <si>
    <t>個人業主</t>
  </si>
  <si>
    <t>就業係数</t>
  </si>
  <si>
    <t>雇用係数</t>
  </si>
  <si>
    <t>有給役員</t>
  </si>
  <si>
    <t>・分析結果は「波及効果フローチャート」、「結果」、「結果（詳細）」、「結果（グラフ）」シートを参照してください。</t>
    <rPh sb="21" eb="23">
      <t>ケッカ</t>
    </rPh>
    <rPh sb="26" eb="28">
      <t>ケッカ</t>
    </rPh>
    <rPh sb="29" eb="31">
      <t>ショウサイ</t>
    </rPh>
    <phoneticPr fontId="3"/>
  </si>
  <si>
    <t>飲食料品　　　　　　　</t>
  </si>
  <si>
    <t>はん用機械</t>
  </si>
  <si>
    <t>生産用機械</t>
  </si>
  <si>
    <t>業務用機械</t>
  </si>
  <si>
    <t>電子部品</t>
  </si>
  <si>
    <t>情報・通信機器</t>
  </si>
  <si>
    <t>電力・ガス・熱供給</t>
  </si>
  <si>
    <t>51</t>
  </si>
  <si>
    <t>53</t>
  </si>
  <si>
    <t>55</t>
  </si>
  <si>
    <t>57</t>
  </si>
  <si>
    <t>運輸・郵便　　　</t>
  </si>
  <si>
    <t>59</t>
  </si>
  <si>
    <t>情報通信</t>
  </si>
  <si>
    <t>61</t>
  </si>
  <si>
    <t>63</t>
  </si>
  <si>
    <t>64</t>
  </si>
  <si>
    <t>医療・福祉</t>
  </si>
  <si>
    <t>65</t>
  </si>
  <si>
    <t>66</t>
  </si>
  <si>
    <t>67</t>
  </si>
  <si>
    <t>68</t>
  </si>
  <si>
    <t>69</t>
  </si>
  <si>
    <t>70</t>
  </si>
  <si>
    <t>71</t>
  </si>
  <si>
    <t>91</t>
  </si>
  <si>
    <t>92</t>
  </si>
  <si>
    <t>93</t>
  </si>
  <si>
    <t>94</t>
  </si>
  <si>
    <t>95</t>
  </si>
  <si>
    <t>96</t>
  </si>
  <si>
    <t>97</t>
  </si>
  <si>
    <t>72</t>
  </si>
  <si>
    <t>73</t>
  </si>
  <si>
    <t>74</t>
  </si>
  <si>
    <t>75</t>
  </si>
  <si>
    <t>76</t>
  </si>
  <si>
    <t>78</t>
  </si>
  <si>
    <t>79</t>
  </si>
  <si>
    <t>81</t>
  </si>
  <si>
    <t>82</t>
  </si>
  <si>
    <t>83</t>
  </si>
  <si>
    <t>87</t>
  </si>
  <si>
    <t>88</t>
  </si>
  <si>
    <t>間接税（関税・輸入品商品税を除く。）</t>
    <rPh sb="7" eb="9">
      <t>ユニュウ</t>
    </rPh>
    <rPh sb="9" eb="10">
      <t>ヒン</t>
    </rPh>
    <rPh sb="10" eb="12">
      <t>ショウヒン</t>
    </rPh>
    <rPh sb="12" eb="13">
      <t>ゼイ</t>
    </rPh>
    <phoneticPr fontId="3"/>
  </si>
  <si>
    <t>県内生産額</t>
    <rPh sb="0" eb="1">
      <t>ケン</t>
    </rPh>
    <phoneticPr fontId="3"/>
  </si>
  <si>
    <t>平均</t>
    <rPh sb="0" eb="2">
      <t>ヘイキン</t>
    </rPh>
    <phoneticPr fontId="8"/>
  </si>
  <si>
    <t>従業者
総　数</t>
    <phoneticPr fontId="3"/>
  </si>
  <si>
    <t>家　族
従業者</t>
    <phoneticPr fontId="3"/>
  </si>
  <si>
    <t>有給役員_x000D_
雇 用 者</t>
    <phoneticPr fontId="3"/>
  </si>
  <si>
    <t>常　用
雇用者</t>
    <phoneticPr fontId="3"/>
  </si>
  <si>
    <t>臨　時
雇用者</t>
    <phoneticPr fontId="3"/>
  </si>
  <si>
    <t>正社員・
正 職 員</t>
    <phoneticPr fontId="3"/>
  </si>
  <si>
    <t>正社員・_x000D_
正 職 員
以　　外</t>
    <phoneticPr fontId="3"/>
  </si>
  <si>
    <t>雇用表（統合大分類）</t>
    <rPh sb="0" eb="2">
      <t>コヨウ</t>
    </rPh>
    <rPh sb="2" eb="3">
      <t>ヒョウ</t>
    </rPh>
    <rPh sb="4" eb="6">
      <t>トウゴウ</t>
    </rPh>
    <rPh sb="6" eb="9">
      <t>ダイブンルイ</t>
    </rPh>
    <phoneticPr fontId="3"/>
  </si>
  <si>
    <t>【 ３ ７ 部 門 】</t>
    <rPh sb="6" eb="7">
      <t>ブ</t>
    </rPh>
    <rPh sb="8" eb="9">
      <t>モン</t>
    </rPh>
    <phoneticPr fontId="3"/>
  </si>
  <si>
    <t>投入係数表（統合大分類）</t>
    <rPh sb="0" eb="2">
      <t>トウニュウ</t>
    </rPh>
    <rPh sb="2" eb="4">
      <t>ケイスウ</t>
    </rPh>
    <rPh sb="4" eb="5">
      <t>ヒョウ</t>
    </rPh>
    <rPh sb="6" eb="8">
      <t>トウゴウ</t>
    </rPh>
    <rPh sb="8" eb="11">
      <t>ダイブンルイ</t>
    </rPh>
    <phoneticPr fontId="3"/>
  </si>
  <si>
    <t>【 ３ ７ 部 門 】</t>
    <phoneticPr fontId="3"/>
  </si>
  <si>
    <t>生産者価格評価表（統合大分類）</t>
    <rPh sb="0" eb="3">
      <t>セイサンシャ</t>
    </rPh>
    <rPh sb="3" eb="5">
      <t>カカク</t>
    </rPh>
    <rPh sb="5" eb="7">
      <t>ヒョウカ</t>
    </rPh>
    <rPh sb="7" eb="8">
      <t>ヒョウ</t>
    </rPh>
    <rPh sb="9" eb="11">
      <t>トウゴウ</t>
    </rPh>
    <rPh sb="11" eb="14">
      <t>ダイブンルイ</t>
    </rPh>
    <phoneticPr fontId="3"/>
  </si>
  <si>
    <t>13部門分類</t>
    <rPh sb="2" eb="4">
      <t>ブモン</t>
    </rPh>
    <rPh sb="4" eb="6">
      <t>ブンルイ</t>
    </rPh>
    <phoneticPr fontId="3"/>
  </si>
  <si>
    <t>分類
コード</t>
    <rPh sb="0" eb="2">
      <t>ブンルイ</t>
    </rPh>
    <phoneticPr fontId="3"/>
  </si>
  <si>
    <t>列部門</t>
    <rPh sb="0" eb="1">
      <t>レツ</t>
    </rPh>
    <rPh sb="1" eb="3">
      <t>ブモン</t>
    </rPh>
    <phoneticPr fontId="3"/>
  </si>
  <si>
    <t>行部門</t>
    <rPh sb="0" eb="1">
      <t>ギョウ</t>
    </rPh>
    <rPh sb="1" eb="3">
      <t>ブモン</t>
    </rPh>
    <phoneticPr fontId="3"/>
  </si>
  <si>
    <t>生ゴム（輸入）</t>
  </si>
  <si>
    <t>綿花（輸入）</t>
  </si>
  <si>
    <t>03</t>
    <phoneticPr fontId="3"/>
  </si>
  <si>
    <t>05</t>
    <phoneticPr fontId="3"/>
  </si>
  <si>
    <t>06</t>
    <phoneticPr fontId="3"/>
  </si>
  <si>
    <t>09</t>
    <phoneticPr fontId="3"/>
  </si>
  <si>
    <t>11</t>
    <phoneticPr fontId="3"/>
  </si>
  <si>
    <t>製造業(1/2)</t>
    <rPh sb="0" eb="3">
      <t>セイゾウギョウ</t>
    </rPh>
    <phoneticPr fontId="3"/>
  </si>
  <si>
    <t>2081</t>
  </si>
  <si>
    <t>粗鋼（転炉）</t>
  </si>
  <si>
    <t>粗鋼（電気炉）</t>
  </si>
  <si>
    <t>3311</t>
  </si>
  <si>
    <t>住宅建築（木造）</t>
  </si>
  <si>
    <t>住宅建築（非木造）</t>
  </si>
  <si>
    <t>非住宅建築（木造）</t>
  </si>
  <si>
    <t>非住宅建築（非木造）</t>
  </si>
  <si>
    <t>4191</t>
  </si>
  <si>
    <t>電力・ガス・水道</t>
    <rPh sb="6" eb="8">
      <t>スイドウ</t>
    </rPh>
    <phoneticPr fontId="3"/>
  </si>
  <si>
    <t>廃棄物処理（公営）★★</t>
  </si>
  <si>
    <t>5112</t>
  </si>
  <si>
    <t>07</t>
    <phoneticPr fontId="3"/>
  </si>
  <si>
    <t>公的金融（手数料）</t>
  </si>
  <si>
    <t>民間金融（手数料）</t>
  </si>
  <si>
    <t>08</t>
    <phoneticPr fontId="3"/>
  </si>
  <si>
    <t>5521</t>
  </si>
  <si>
    <t>5531</t>
  </si>
  <si>
    <t>運輸・郵便　　　</t>
    <rPh sb="3" eb="5">
      <t>ユウビン</t>
    </rPh>
    <phoneticPr fontId="3"/>
  </si>
  <si>
    <t>5751</t>
  </si>
  <si>
    <t>国内航空旅客輸送</t>
  </si>
  <si>
    <t>国内航空貨物輸送</t>
  </si>
  <si>
    <t>5789</t>
  </si>
  <si>
    <t>公務（中央）★★</t>
  </si>
  <si>
    <t>公務（中央）</t>
  </si>
  <si>
    <t>公務（地方）★★</t>
  </si>
  <si>
    <t>公務（地方）</t>
  </si>
  <si>
    <t>学校教育（国公立）★★</t>
  </si>
  <si>
    <t>学校教育（私立）★</t>
  </si>
  <si>
    <t>6312</t>
  </si>
  <si>
    <t>社会教育（国公立）★★</t>
  </si>
  <si>
    <t>社会教育（非営利）★</t>
  </si>
  <si>
    <t>6321</t>
  </si>
  <si>
    <t>自然科学研究機関（国公立）★★</t>
  </si>
  <si>
    <t>自然科学研究機関（非営利）★</t>
  </si>
  <si>
    <t>保健衛生（国公立）★★</t>
  </si>
  <si>
    <t>6431</t>
  </si>
  <si>
    <t>社会福祉（国公立）★★</t>
  </si>
  <si>
    <t>社会福祉（非営利）★</t>
  </si>
  <si>
    <t>6441</t>
  </si>
  <si>
    <t>6611</t>
  </si>
  <si>
    <t>6612</t>
  </si>
  <si>
    <t>6621</t>
  </si>
  <si>
    <t>6631</t>
  </si>
  <si>
    <t>6632</t>
  </si>
  <si>
    <t>6699</t>
  </si>
  <si>
    <t>6711</t>
  </si>
  <si>
    <t>6721</t>
  </si>
  <si>
    <t>6731</t>
  </si>
  <si>
    <t>6741</t>
  </si>
  <si>
    <t>6799</t>
  </si>
  <si>
    <t>製造業(2/2)</t>
    <rPh sb="0" eb="3">
      <t>セイゾウギョウ</t>
    </rPh>
    <phoneticPr fontId="3"/>
  </si>
  <si>
    <t>13</t>
    <phoneticPr fontId="3"/>
  </si>
  <si>
    <t>70</t>
    <phoneticPr fontId="3"/>
  </si>
  <si>
    <t>（注１）　基本分類の部門名欄の★印は，生産活動主体を次のように示す。</t>
    <rPh sb="1" eb="2">
      <t>チュウ</t>
    </rPh>
    <rPh sb="5" eb="7">
      <t>キホン</t>
    </rPh>
    <rPh sb="7" eb="9">
      <t>ブンルイ</t>
    </rPh>
    <rPh sb="10" eb="12">
      <t>ブモン</t>
    </rPh>
    <rPh sb="12" eb="13">
      <t>メイ</t>
    </rPh>
    <rPh sb="13" eb="14">
      <t>ラン</t>
    </rPh>
    <rPh sb="16" eb="17">
      <t>シルシ</t>
    </rPh>
    <rPh sb="19" eb="21">
      <t>セイサン</t>
    </rPh>
    <rPh sb="21" eb="23">
      <t>カツドウ</t>
    </rPh>
    <rPh sb="23" eb="25">
      <t>シュタイ</t>
    </rPh>
    <rPh sb="26" eb="27">
      <t>ツギ</t>
    </rPh>
    <rPh sb="31" eb="32">
      <t>シメ</t>
    </rPh>
    <phoneticPr fontId="17"/>
  </si>
  <si>
    <t>★★・・・・政府サービス生産者</t>
    <rPh sb="6" eb="8">
      <t>セイフ</t>
    </rPh>
    <rPh sb="12" eb="15">
      <t>セイサンシャ</t>
    </rPh>
    <phoneticPr fontId="17"/>
  </si>
  <si>
    <t>★ 　・・・・対家計民間非営利サービス生産者</t>
    <rPh sb="7" eb="8">
      <t>タイ</t>
    </rPh>
    <rPh sb="8" eb="10">
      <t>カケイ</t>
    </rPh>
    <rPh sb="10" eb="12">
      <t>ミンカン</t>
    </rPh>
    <rPh sb="12" eb="15">
      <t>ヒエイリ</t>
    </rPh>
    <rPh sb="19" eb="22">
      <t>セイサンシャ</t>
    </rPh>
    <phoneticPr fontId="17"/>
  </si>
  <si>
    <t>無印・・・・産業</t>
    <rPh sb="0" eb="1">
      <t>ム</t>
    </rPh>
    <rPh sb="1" eb="2">
      <t>ジルシ</t>
    </rPh>
    <rPh sb="6" eb="8">
      <t>サンギョウ</t>
    </rPh>
    <phoneticPr fontId="17"/>
  </si>
  <si>
    <t>T＝逆行列係数×Ｓ</t>
    <rPh sb="2" eb="5">
      <t>ギャクギョウレツ</t>
    </rPh>
    <rPh sb="5" eb="7">
      <t>ケイスウ</t>
    </rPh>
    <phoneticPr fontId="3"/>
  </si>
  <si>
    <t>L=逆行列係数×E</t>
    <rPh sb="2" eb="5">
      <t>ギャクギョウレツ</t>
    </rPh>
    <rPh sb="5" eb="7">
      <t>ケイスウ</t>
    </rPh>
    <phoneticPr fontId="3"/>
  </si>
  <si>
    <t>平均消費性向　</t>
    <phoneticPr fontId="3"/>
  </si>
  <si>
    <t>金　額　単　位　</t>
    <rPh sb="0" eb="1">
      <t>キン</t>
    </rPh>
    <rPh sb="2" eb="3">
      <t>ガク</t>
    </rPh>
    <rPh sb="4" eb="5">
      <t>タン</t>
    </rPh>
    <rPh sb="6" eb="7">
      <t>イ</t>
    </rPh>
    <phoneticPr fontId="3"/>
  </si>
  <si>
    <t>単位調整係数</t>
    <rPh sb="0" eb="2">
      <t>タンイ</t>
    </rPh>
    <rPh sb="2" eb="4">
      <t>チョウセイ</t>
    </rPh>
    <rPh sb="4" eb="6">
      <t>ケイスウ</t>
    </rPh>
    <phoneticPr fontId="3"/>
  </si>
  <si>
    <t>　（統合大分類）</t>
    <rPh sb="2" eb="4">
      <t>トウゴウ</t>
    </rPh>
    <rPh sb="4" eb="7">
      <t>ダイブンルイ</t>
    </rPh>
    <phoneticPr fontId="3"/>
  </si>
  <si>
    <t>【 ３７ 部 門 】</t>
    <rPh sb="5" eb="6">
      <t>ブ</t>
    </rPh>
    <rPh sb="7" eb="8">
      <t>モン</t>
    </rPh>
    <phoneticPr fontId="3"/>
  </si>
  <si>
    <t>統　合　大　分　類
（　３７　部　門　）</t>
    <rPh sb="0" eb="1">
      <t>オサム</t>
    </rPh>
    <rPh sb="2" eb="3">
      <t>ゴウ</t>
    </rPh>
    <rPh sb="4" eb="5">
      <t>ダイ</t>
    </rPh>
    <rPh sb="6" eb="7">
      <t>プン</t>
    </rPh>
    <rPh sb="8" eb="9">
      <t>ルイ</t>
    </rPh>
    <rPh sb="15" eb="16">
      <t>ブ</t>
    </rPh>
    <rPh sb="17" eb="18">
      <t>モン</t>
    </rPh>
    <phoneticPr fontId="3"/>
  </si>
  <si>
    <t>【 ３７ 部 門 】</t>
    <phoneticPr fontId="3"/>
  </si>
  <si>
    <t>各種係数（統合大分類）</t>
    <rPh sb="0" eb="2">
      <t>カクシュ</t>
    </rPh>
    <rPh sb="2" eb="4">
      <t>ケイスウ</t>
    </rPh>
    <rPh sb="5" eb="7">
      <t>トウゴウ</t>
    </rPh>
    <rPh sb="7" eb="10">
      <t>ダイブンルイ</t>
    </rPh>
    <phoneticPr fontId="3"/>
  </si>
  <si>
    <t>増加最終需要額（統合大分類）</t>
    <rPh sb="0" eb="2">
      <t>ゾウカ</t>
    </rPh>
    <rPh sb="2" eb="4">
      <t>サイシュウ</t>
    </rPh>
    <rPh sb="4" eb="6">
      <t>ジュヨウ</t>
    </rPh>
    <rPh sb="6" eb="7">
      <t>ガク</t>
    </rPh>
    <rPh sb="8" eb="10">
      <t>トウゴウ</t>
    </rPh>
    <rPh sb="10" eb="13">
      <t>ダイブンルイ</t>
    </rPh>
    <phoneticPr fontId="3"/>
  </si>
  <si>
    <r>
      <t>逆行列係数表（統合大分類）[I-(I-M^)A]</t>
    </r>
    <r>
      <rPr>
        <b/>
        <vertAlign val="superscript"/>
        <sz val="14"/>
        <rFont val="ＭＳ Ｐゴシック"/>
        <family val="3"/>
        <charset val="128"/>
      </rPr>
      <t>-1</t>
    </r>
    <rPh sb="0" eb="3">
      <t>ギャクギョウレツ</t>
    </rPh>
    <rPh sb="3" eb="5">
      <t>ケイスウ</t>
    </rPh>
    <rPh sb="5" eb="6">
      <t>ヒョウ</t>
    </rPh>
    <rPh sb="7" eb="9">
      <t>トウゴウ</t>
    </rPh>
    <rPh sb="9" eb="12">
      <t>ダイブンルイ</t>
    </rPh>
    <phoneticPr fontId="3"/>
  </si>
  <si>
    <t>飲食料品</t>
  </si>
  <si>
    <t>繊維製品</t>
  </si>
  <si>
    <t>化学製品</t>
  </si>
  <si>
    <t>石油・石炭製品</t>
  </si>
  <si>
    <t>窯業・土石製品</t>
  </si>
  <si>
    <t>鉄鋼</t>
  </si>
  <si>
    <t>非鉄金属</t>
  </si>
  <si>
    <t>金属製品</t>
  </si>
  <si>
    <t>電気機械</t>
  </si>
  <si>
    <t>輸送機械</t>
  </si>
  <si>
    <t>建設</t>
  </si>
  <si>
    <t>不動産</t>
  </si>
  <si>
    <t>運輸・郵便</t>
  </si>
  <si>
    <t>教育・研究</t>
  </si>
  <si>
    <t>対　　　　　　　象　　　　　　　年</t>
    <rPh sb="0" eb="1">
      <t>タイ</t>
    </rPh>
    <rPh sb="8" eb="9">
      <t>ゾウ</t>
    </rPh>
    <rPh sb="16" eb="17">
      <t>ネン</t>
    </rPh>
    <phoneticPr fontId="3"/>
  </si>
  <si>
    <t>経済波及倍率</t>
    <rPh sb="0" eb="2">
      <t>ケイザイ</t>
    </rPh>
    <rPh sb="2" eb="4">
      <t>ハキュウ</t>
    </rPh>
    <rPh sb="4" eb="6">
      <t>バイリツ</t>
    </rPh>
    <phoneticPr fontId="3"/>
  </si>
  <si>
    <t>総合波及効果</t>
    <phoneticPr fontId="3"/>
  </si>
  <si>
    <t>（直接＋１次＋２次）</t>
    <rPh sb="1" eb="3">
      <t>チョクセツ</t>
    </rPh>
    <rPh sb="5" eb="6">
      <t>ジ</t>
    </rPh>
    <rPh sb="8" eb="9">
      <t>ジ</t>
    </rPh>
    <phoneticPr fontId="3"/>
  </si>
  <si>
    <t>（直接＋１次＋２次）</t>
    <rPh sb="1" eb="3">
      <t>チョクセツ</t>
    </rPh>
    <rPh sb="5" eb="6">
      <t>ジ</t>
    </rPh>
    <rPh sb="8" eb="9">
      <t>ジ</t>
    </rPh>
    <phoneticPr fontId="2"/>
  </si>
  <si>
    <t xml:space="preserve"> 就業誘発者数</t>
    <phoneticPr fontId="3"/>
  </si>
  <si>
    <t xml:space="preserve"> 雇用誘発者数</t>
    <rPh sb="1" eb="3">
      <t>コヨウ</t>
    </rPh>
    <rPh sb="3" eb="5">
      <t>ユウハツ</t>
    </rPh>
    <rPh sb="5" eb="6">
      <t>シャ</t>
    </rPh>
    <rPh sb="6" eb="7">
      <t>スウ</t>
    </rPh>
    <phoneticPr fontId="3"/>
  </si>
  <si>
    <t>※四捨五入のため、合計と内訳が一致しない場合がある。　</t>
    <rPh sb="1" eb="5">
      <t>シシャゴニュウ</t>
    </rPh>
    <rPh sb="9" eb="11">
      <t>ゴウケイ</t>
    </rPh>
    <rPh sb="12" eb="14">
      <t>ウチワケ</t>
    </rPh>
    <rPh sb="15" eb="17">
      <t>イッチ</t>
    </rPh>
    <rPh sb="20" eb="22">
      <t>バアイ</t>
    </rPh>
    <phoneticPr fontId="3"/>
  </si>
  <si>
    <t>※四捨五入のため、総合波及効果と内訳の合計が一致しない場合がある。</t>
    <rPh sb="1" eb="5">
      <t>シシャゴニュウ</t>
    </rPh>
    <rPh sb="9" eb="11">
      <t>ソウゴウ</t>
    </rPh>
    <rPh sb="11" eb="13">
      <t>ハキュウ</t>
    </rPh>
    <rPh sb="13" eb="15">
      <t>コウカ</t>
    </rPh>
    <rPh sb="16" eb="18">
      <t>ウチワケ</t>
    </rPh>
    <rPh sb="19" eb="21">
      <t>ゴウケイ</t>
    </rPh>
    <rPh sb="22" eb="24">
      <t>イッチ</t>
    </rPh>
    <rPh sb="27" eb="29">
      <t>バアイ</t>
    </rPh>
    <phoneticPr fontId="3"/>
  </si>
  <si>
    <t>５　就業誘発者数(直接＋第１次＋第２次)</t>
    <rPh sb="2" eb="4">
      <t>シュウギョウ</t>
    </rPh>
    <rPh sb="4" eb="6">
      <t>ユウハツ</t>
    </rPh>
    <rPh sb="6" eb="7">
      <t>シャ</t>
    </rPh>
    <rPh sb="7" eb="8">
      <t>スウ</t>
    </rPh>
    <phoneticPr fontId="3"/>
  </si>
  <si>
    <t>６　雇用誘発者数(直接＋第１次＋第２次)</t>
    <rPh sb="2" eb="4">
      <t>コヨウ</t>
    </rPh>
    <rPh sb="4" eb="6">
      <t>ユウハツ</t>
    </rPh>
    <rPh sb="6" eb="7">
      <t>シャ</t>
    </rPh>
    <rPh sb="7" eb="8">
      <t>スウ</t>
    </rPh>
    <phoneticPr fontId="3"/>
  </si>
  <si>
    <t>（単位：人）</t>
    <rPh sb="4" eb="5">
      <t>ニン</t>
    </rPh>
    <phoneticPr fontId="3"/>
  </si>
  <si>
    <t>※移輸入係数＝移輸入÷（県内需要合計－調整項）</t>
    <rPh sb="1" eb="2">
      <t>イ</t>
    </rPh>
    <rPh sb="2" eb="4">
      <t>ユニュウ</t>
    </rPh>
    <rPh sb="4" eb="6">
      <t>ケイスウ</t>
    </rPh>
    <rPh sb="7" eb="8">
      <t>イ</t>
    </rPh>
    <rPh sb="8" eb="10">
      <t>ユニュウ</t>
    </rPh>
    <rPh sb="12" eb="14">
      <t>ケンナイ</t>
    </rPh>
    <rPh sb="14" eb="16">
      <t>ジュヨウ</t>
    </rPh>
    <rPh sb="16" eb="18">
      <t>ゴウケイ</t>
    </rPh>
    <rPh sb="19" eb="21">
      <t>チョウセイ</t>
    </rPh>
    <rPh sb="21" eb="22">
      <t>コウ</t>
    </rPh>
    <phoneticPr fontId="3"/>
  </si>
  <si>
    <t>パルプ・紙・
木製品</t>
  </si>
  <si>
    <t>その他の
製造工業製品</t>
  </si>
  <si>
    <t>電力・ガス・
熱供給</t>
  </si>
  <si>
    <t>対事業所
サービス</t>
  </si>
  <si>
    <t>対個人
サービス</t>
  </si>
  <si>
    <t>総合波及効果（生産誘発額）／最終需要</t>
    <rPh sb="0" eb="2">
      <t>ソウゴウ</t>
    </rPh>
    <rPh sb="2" eb="4">
      <t>ハキュウ</t>
    </rPh>
    <rPh sb="4" eb="6">
      <t>コウカ</t>
    </rPh>
    <rPh sb="7" eb="9">
      <t>セイサン</t>
    </rPh>
    <rPh sb="9" eb="11">
      <t>ユウハツ</t>
    </rPh>
    <rPh sb="11" eb="12">
      <t>ガク</t>
    </rPh>
    <rPh sb="14" eb="16">
      <t>サイシュウ</t>
    </rPh>
    <rPh sb="16" eb="18">
      <t>ジュヨウ</t>
    </rPh>
    <phoneticPr fontId="3"/>
  </si>
  <si>
    <t>１　使用方法</t>
    <rPh sb="2" eb="4">
      <t>シヨウ</t>
    </rPh>
    <rPh sb="4" eb="6">
      <t>ホウホウ</t>
    </rPh>
    <phoneticPr fontId="3"/>
  </si>
  <si>
    <t>　「入力」シートに入力</t>
    <rPh sb="2" eb="4">
      <t>ニュウリョク</t>
    </rPh>
    <rPh sb="9" eb="11">
      <t>ニュウリョク</t>
    </rPh>
    <phoneticPr fontId="3"/>
  </si>
  <si>
    <t>（３）産業部門別に「最終需要額（生産者価格または購入者価格）」を設定します。</t>
    <rPh sb="10" eb="12">
      <t>サイシュウ</t>
    </rPh>
    <rPh sb="12" eb="14">
      <t>ジュヨウ</t>
    </rPh>
    <rPh sb="14" eb="15">
      <t>ガク</t>
    </rPh>
    <rPh sb="16" eb="19">
      <t>セイサンシャ</t>
    </rPh>
    <rPh sb="19" eb="21">
      <t>カカク</t>
    </rPh>
    <rPh sb="24" eb="27">
      <t>コウニュウシャ</t>
    </rPh>
    <rPh sb="27" eb="29">
      <t>カカク</t>
    </rPh>
    <rPh sb="32" eb="34">
      <t>セッテイ</t>
    </rPh>
    <phoneticPr fontId="3"/>
  </si>
  <si>
    <t>　　　　→　該当部門が不明の場合は、「部門分類表」シートを参考にしてください。</t>
    <rPh sb="6" eb="8">
      <t>ガイトウ</t>
    </rPh>
    <rPh sb="8" eb="10">
      <t>ブモン</t>
    </rPh>
    <rPh sb="11" eb="13">
      <t>フメイ</t>
    </rPh>
    <rPh sb="14" eb="16">
      <t>バアイ</t>
    </rPh>
    <rPh sb="19" eb="21">
      <t>ブモン</t>
    </rPh>
    <rPh sb="21" eb="23">
      <t>ブンルイ</t>
    </rPh>
    <rPh sb="23" eb="24">
      <t>ヒョウ</t>
    </rPh>
    <rPh sb="29" eb="31">
      <t>サンコウ</t>
    </rPh>
    <phoneticPr fontId="3"/>
  </si>
  <si>
    <t>（４）県内自給率を変更する場合は、個別に設定します。（初期値は、産業連関表より算出した値です。）</t>
    <rPh sb="3" eb="5">
      <t>ケンナイ</t>
    </rPh>
    <rPh sb="5" eb="8">
      <t>ジキュウリツ</t>
    </rPh>
    <rPh sb="9" eb="11">
      <t>ヘンコウ</t>
    </rPh>
    <rPh sb="13" eb="15">
      <t>バアイ</t>
    </rPh>
    <rPh sb="17" eb="19">
      <t>コベツ</t>
    </rPh>
    <rPh sb="20" eb="22">
      <t>セッテイ</t>
    </rPh>
    <rPh sb="27" eb="29">
      <t>ショキ</t>
    </rPh>
    <rPh sb="29" eb="30">
      <t>アタイ</t>
    </rPh>
    <rPh sb="32" eb="34">
      <t>サンギョウ</t>
    </rPh>
    <rPh sb="34" eb="36">
      <t>レンカン</t>
    </rPh>
    <rPh sb="36" eb="37">
      <t>ヒョウ</t>
    </rPh>
    <rPh sb="39" eb="41">
      <t>サンシュツ</t>
    </rPh>
    <rPh sb="43" eb="44">
      <t>アタイ</t>
    </rPh>
    <phoneticPr fontId="3"/>
  </si>
  <si>
    <t>（５）結果は「波及効果フローチャート」、「結果」、「結果（詳細）」、「結果（グラフ）」シートに表示されます。</t>
    <rPh sb="47" eb="49">
      <t>ヒョウジ</t>
    </rPh>
    <phoneticPr fontId="3"/>
  </si>
  <si>
    <t>　　　※四捨五入の関係で、（表示上）内訳と合計が一致しない場合や、各シート間の計数が一致しない場合があります。</t>
    <rPh sb="4" eb="8">
      <t>シシャゴニュウ</t>
    </rPh>
    <rPh sb="9" eb="11">
      <t>カンケイ</t>
    </rPh>
    <rPh sb="14" eb="16">
      <t>ヒョウジ</t>
    </rPh>
    <rPh sb="16" eb="17">
      <t>ジョウ</t>
    </rPh>
    <rPh sb="18" eb="20">
      <t>ウチワケ</t>
    </rPh>
    <rPh sb="21" eb="23">
      <t>ゴウケイ</t>
    </rPh>
    <rPh sb="24" eb="26">
      <t>イッチ</t>
    </rPh>
    <rPh sb="29" eb="31">
      <t>バアイ</t>
    </rPh>
    <rPh sb="33" eb="34">
      <t>カク</t>
    </rPh>
    <rPh sb="37" eb="38">
      <t>カン</t>
    </rPh>
    <rPh sb="39" eb="41">
      <t>ケイスウ</t>
    </rPh>
    <rPh sb="42" eb="44">
      <t>イッチ</t>
    </rPh>
    <rPh sb="47" eb="49">
      <t>バアイ</t>
    </rPh>
    <phoneticPr fontId="3"/>
  </si>
  <si>
    <t>　※　購入者価格と生産者価格について</t>
    <rPh sb="9" eb="12">
      <t>セイサンシャ</t>
    </rPh>
    <rPh sb="12" eb="14">
      <t>カカク</t>
    </rPh>
    <phoneticPr fontId="3"/>
  </si>
  <si>
    <t>　購入者価格とは、個々の取引に流通経費（商業マージン＋国内貨物運賃）を含むものであり、購入者から</t>
    <rPh sb="1" eb="4">
      <t>コウニュウシャ</t>
    </rPh>
    <rPh sb="4" eb="6">
      <t>カカク</t>
    </rPh>
    <rPh sb="9" eb="11">
      <t>ココ</t>
    </rPh>
    <rPh sb="12" eb="14">
      <t>トリヒキ</t>
    </rPh>
    <rPh sb="15" eb="17">
      <t>リュウツウ</t>
    </rPh>
    <rPh sb="17" eb="19">
      <t>ケイヒ</t>
    </rPh>
    <rPh sb="20" eb="22">
      <t>ショウギョウ</t>
    </rPh>
    <rPh sb="27" eb="29">
      <t>コクナイ</t>
    </rPh>
    <rPh sb="29" eb="31">
      <t>カモツ</t>
    </rPh>
    <rPh sb="31" eb="33">
      <t>ウンチン</t>
    </rPh>
    <rPh sb="35" eb="36">
      <t>フク</t>
    </rPh>
    <phoneticPr fontId="3"/>
  </si>
  <si>
    <t>見た金額となります。</t>
    <phoneticPr fontId="3"/>
  </si>
  <si>
    <t>　例えば、消費者・観光客へのアンケートにより把握した商品の購入金額が挙げられます。</t>
    <rPh sb="1" eb="2">
      <t>タト</t>
    </rPh>
    <rPh sb="34" eb="35">
      <t>ア</t>
    </rPh>
    <phoneticPr fontId="3"/>
  </si>
  <si>
    <t>　一方、生産者価格とは、個々の取引に流通経費が含まれないものであり、生産者から見た金額となります。</t>
    <rPh sb="1" eb="3">
      <t>イッポウ</t>
    </rPh>
    <rPh sb="4" eb="7">
      <t>セイサンシャ</t>
    </rPh>
    <rPh sb="7" eb="9">
      <t>カカク</t>
    </rPh>
    <rPh sb="12" eb="14">
      <t>ココ</t>
    </rPh>
    <rPh sb="15" eb="17">
      <t>トリヒキ</t>
    </rPh>
    <rPh sb="18" eb="20">
      <t>リュウツウ</t>
    </rPh>
    <rPh sb="20" eb="22">
      <t>ケイヒ</t>
    </rPh>
    <rPh sb="23" eb="24">
      <t>フク</t>
    </rPh>
    <rPh sb="34" eb="37">
      <t>セイサンシャ</t>
    </rPh>
    <rPh sb="39" eb="40">
      <t>ミ</t>
    </rPh>
    <rPh sb="41" eb="43">
      <t>キンガク</t>
    </rPh>
    <phoneticPr fontId="3"/>
  </si>
  <si>
    <t>　例えば、新規進出した工場の生産計画が挙げられます。</t>
    <rPh sb="1" eb="2">
      <t>タト</t>
    </rPh>
    <rPh sb="5" eb="7">
      <t>シンキ</t>
    </rPh>
    <rPh sb="7" eb="9">
      <t>シンシュツ</t>
    </rPh>
    <rPh sb="11" eb="13">
      <t>コウジョウ</t>
    </rPh>
    <rPh sb="14" eb="16">
      <t>セイサン</t>
    </rPh>
    <rPh sb="16" eb="18">
      <t>ケイカク</t>
    </rPh>
    <rPh sb="19" eb="20">
      <t>ア</t>
    </rPh>
    <phoneticPr fontId="3"/>
  </si>
  <si>
    <t>　産業連関表は生産者価格を基にして計数表を作成しているため、購入者価格を用いて分析を行う場合は、</t>
    <rPh sb="1" eb="3">
      <t>サンギョウ</t>
    </rPh>
    <rPh sb="3" eb="5">
      <t>レンカン</t>
    </rPh>
    <rPh sb="5" eb="6">
      <t>ヒョウ</t>
    </rPh>
    <rPh sb="7" eb="10">
      <t>セイサンシャ</t>
    </rPh>
    <rPh sb="10" eb="12">
      <t>カカク</t>
    </rPh>
    <rPh sb="13" eb="14">
      <t>モト</t>
    </rPh>
    <rPh sb="17" eb="19">
      <t>ケイスウ</t>
    </rPh>
    <rPh sb="19" eb="20">
      <t>ヒョウ</t>
    </rPh>
    <rPh sb="21" eb="23">
      <t>サクセイ</t>
    </rPh>
    <rPh sb="30" eb="33">
      <t>コウニュウシャ</t>
    </rPh>
    <rPh sb="33" eb="35">
      <t>カカク</t>
    </rPh>
    <rPh sb="36" eb="37">
      <t>モチ</t>
    </rPh>
    <rPh sb="39" eb="41">
      <t>ブンセキ</t>
    </rPh>
    <rPh sb="42" eb="43">
      <t>オコナ</t>
    </rPh>
    <rPh sb="44" eb="46">
      <t>バアイ</t>
    </rPh>
    <phoneticPr fontId="3"/>
  </si>
  <si>
    <t>購入者価格で把握した最終需要額を生産者価格に転換する必要があります。</t>
    <rPh sb="0" eb="3">
      <t>コウニュウシャ</t>
    </rPh>
    <rPh sb="3" eb="5">
      <t>カカク</t>
    </rPh>
    <rPh sb="6" eb="8">
      <t>ハアク</t>
    </rPh>
    <rPh sb="10" eb="11">
      <t>サイ</t>
    </rPh>
    <rPh sb="14" eb="15">
      <t>ガク</t>
    </rPh>
    <phoneticPr fontId="3"/>
  </si>
  <si>
    <t>　このツールでは、購入者価格で把握した最終需要欄に金額を入力すると、自動的に生産者価格に転換されます。</t>
    <rPh sb="23" eb="24">
      <t>ラン</t>
    </rPh>
    <rPh sb="25" eb="27">
      <t>キンガク</t>
    </rPh>
    <rPh sb="28" eb="30">
      <t>ニュウリョク</t>
    </rPh>
    <rPh sb="34" eb="37">
      <t>ジドウテキ</t>
    </rPh>
    <rPh sb="38" eb="40">
      <t>セイサン</t>
    </rPh>
    <phoneticPr fontId="3"/>
  </si>
  <si>
    <t>２　シートの説明</t>
    <rPh sb="6" eb="8">
      <t>セツメイ</t>
    </rPh>
    <phoneticPr fontId="3"/>
  </si>
  <si>
    <t>シート名</t>
    <rPh sb="3" eb="4">
      <t>メイ</t>
    </rPh>
    <phoneticPr fontId="3"/>
  </si>
  <si>
    <t>説明</t>
    <rPh sb="0" eb="2">
      <t>セツメイ</t>
    </rPh>
    <phoneticPr fontId="3"/>
  </si>
  <si>
    <t>概要</t>
    <rPh sb="0" eb="2">
      <t>ガイヨウ</t>
    </rPh>
    <phoneticPr fontId="3"/>
  </si>
  <si>
    <t>-</t>
    <phoneticPr fontId="3"/>
  </si>
  <si>
    <t>入力</t>
    <rPh sb="0" eb="2">
      <t>ニュウリョク</t>
    </rPh>
    <phoneticPr fontId="3"/>
  </si>
  <si>
    <t>最終需要額を入力</t>
    <rPh sb="0" eb="2">
      <t>サイシュウ</t>
    </rPh>
    <rPh sb="2" eb="4">
      <t>ジュヨウ</t>
    </rPh>
    <rPh sb="4" eb="5">
      <t>ガク</t>
    </rPh>
    <rPh sb="6" eb="8">
      <t>ニュウリョク</t>
    </rPh>
    <phoneticPr fontId="3"/>
  </si>
  <si>
    <t>波及効果の流れ</t>
    <rPh sb="0" eb="2">
      <t>ハキュウ</t>
    </rPh>
    <rPh sb="2" eb="4">
      <t>コウカ</t>
    </rPh>
    <rPh sb="5" eb="6">
      <t>ナガ</t>
    </rPh>
    <phoneticPr fontId="3"/>
  </si>
  <si>
    <t>結果</t>
    <rPh sb="0" eb="2">
      <t>ケッカ</t>
    </rPh>
    <phoneticPr fontId="3"/>
  </si>
  <si>
    <t>分析結果のまとめ</t>
    <rPh sb="0" eb="2">
      <t>ブンセキ</t>
    </rPh>
    <rPh sb="2" eb="4">
      <t>ケッカ</t>
    </rPh>
    <phoneticPr fontId="3"/>
  </si>
  <si>
    <t>結果（詳細）</t>
    <rPh sb="0" eb="2">
      <t>ケッカ</t>
    </rPh>
    <rPh sb="3" eb="5">
      <t>ショウサイ</t>
    </rPh>
    <phoneticPr fontId="3"/>
  </si>
  <si>
    <t>分析結果の詳細</t>
    <rPh sb="0" eb="2">
      <t>ブンセキ</t>
    </rPh>
    <rPh sb="2" eb="4">
      <t>ケッカ</t>
    </rPh>
    <rPh sb="5" eb="7">
      <t>ショウサイ</t>
    </rPh>
    <phoneticPr fontId="3"/>
  </si>
  <si>
    <t>結果（グラフ）</t>
    <rPh sb="0" eb="2">
      <t>ケッカ</t>
    </rPh>
    <phoneticPr fontId="3"/>
  </si>
  <si>
    <t>分析結果のグラフ</t>
    <rPh sb="0" eb="2">
      <t>ブンセキ</t>
    </rPh>
    <rPh sb="2" eb="4">
      <t>ケッカ</t>
    </rPh>
    <phoneticPr fontId="3"/>
  </si>
  <si>
    <t>各種係数</t>
    <rPh sb="0" eb="2">
      <t>カクシュ</t>
    </rPh>
    <rPh sb="2" eb="4">
      <t>ケイスウ</t>
    </rPh>
    <phoneticPr fontId="3"/>
  </si>
  <si>
    <t>分析に必要な係数</t>
    <rPh sb="0" eb="2">
      <t>ブンセキ</t>
    </rPh>
    <rPh sb="3" eb="5">
      <t>ヒツヨウ</t>
    </rPh>
    <rPh sb="6" eb="8">
      <t>ケイスウ</t>
    </rPh>
    <phoneticPr fontId="3"/>
  </si>
  <si>
    <t>増加最終需要額</t>
    <rPh sb="2" eb="4">
      <t>サイシュウ</t>
    </rPh>
    <rPh sb="4" eb="6">
      <t>ジュヨウ</t>
    </rPh>
    <rPh sb="6" eb="7">
      <t>ガク</t>
    </rPh>
    <phoneticPr fontId="3"/>
  </si>
  <si>
    <t>増加最終需要額を計算</t>
    <rPh sb="0" eb="2">
      <t>ゾウカ</t>
    </rPh>
    <rPh sb="2" eb="4">
      <t>サイシュウ</t>
    </rPh>
    <rPh sb="4" eb="6">
      <t>ジュヨウ</t>
    </rPh>
    <rPh sb="6" eb="7">
      <t>ガク</t>
    </rPh>
    <rPh sb="8" eb="10">
      <t>ケイサン</t>
    </rPh>
    <phoneticPr fontId="3"/>
  </si>
  <si>
    <t>部門分類表</t>
    <rPh sb="0" eb="2">
      <t>ブモン</t>
    </rPh>
    <rPh sb="2" eb="4">
      <t>ブンルイ</t>
    </rPh>
    <rPh sb="4" eb="5">
      <t>ヒョウ</t>
    </rPh>
    <phoneticPr fontId="3"/>
  </si>
  <si>
    <t>生産者価格評価表</t>
    <rPh sb="0" eb="3">
      <t>セイサンシャ</t>
    </rPh>
    <rPh sb="3" eb="5">
      <t>カカク</t>
    </rPh>
    <rPh sb="5" eb="7">
      <t>ヒョウカ</t>
    </rPh>
    <rPh sb="7" eb="8">
      <t>ヒョウ</t>
    </rPh>
    <phoneticPr fontId="3"/>
  </si>
  <si>
    <t>投入係数表_A</t>
    <phoneticPr fontId="3"/>
  </si>
  <si>
    <t>逆行列係数表_(I-(I-M)A)-1</t>
  </si>
  <si>
    <t>雇用表</t>
    <rPh sb="0" eb="2">
      <t>コヨウ</t>
    </rPh>
    <rPh sb="2" eb="3">
      <t>ヒョウ</t>
    </rPh>
    <phoneticPr fontId="3"/>
  </si>
  <si>
    <t>３　前提条件等</t>
    <rPh sb="2" eb="4">
      <t>ゼンテイ</t>
    </rPh>
    <rPh sb="4" eb="6">
      <t>ジョウケン</t>
    </rPh>
    <rPh sb="6" eb="7">
      <t>トウ</t>
    </rPh>
    <phoneticPr fontId="3"/>
  </si>
  <si>
    <t>　当ツールでは、均衡産出高モデルによる分析を行っていますが、以下のことに留意してください。</t>
    <rPh sb="1" eb="2">
      <t>トウ</t>
    </rPh>
    <rPh sb="22" eb="23">
      <t>オコナ</t>
    </rPh>
    <rPh sb="30" eb="32">
      <t>イカ</t>
    </rPh>
    <phoneticPr fontId="10"/>
  </si>
  <si>
    <t>（１）生産を行う上での制約条件（ボトルネック）は、一切ないものとします。</t>
    <rPh sb="3" eb="5">
      <t>セイサン</t>
    </rPh>
    <rPh sb="6" eb="7">
      <t>オコナ</t>
    </rPh>
    <rPh sb="8" eb="9">
      <t>ウエ</t>
    </rPh>
    <rPh sb="11" eb="13">
      <t>セイヤク</t>
    </rPh>
    <rPh sb="13" eb="15">
      <t>ジョウケン</t>
    </rPh>
    <rPh sb="25" eb="27">
      <t>イッサイ</t>
    </rPh>
    <phoneticPr fontId="3"/>
  </si>
  <si>
    <t>（２）商品生産に必要な投入構造は商品ごとに固有であり、且つ短期的には変化しないものとします。</t>
    <rPh sb="3" eb="5">
      <t>ショウヒン</t>
    </rPh>
    <rPh sb="5" eb="7">
      <t>セイサン</t>
    </rPh>
    <rPh sb="8" eb="10">
      <t>ヒツヨウ</t>
    </rPh>
    <rPh sb="11" eb="13">
      <t>トウニュウ</t>
    </rPh>
    <rPh sb="13" eb="15">
      <t>コウゾウ</t>
    </rPh>
    <rPh sb="16" eb="18">
      <t>ショウヒン</t>
    </rPh>
    <rPh sb="21" eb="23">
      <t>コユウ</t>
    </rPh>
    <rPh sb="27" eb="28">
      <t>カ</t>
    </rPh>
    <rPh sb="29" eb="31">
      <t>タンキ</t>
    </rPh>
    <rPh sb="31" eb="32">
      <t>テキ</t>
    </rPh>
    <rPh sb="34" eb="36">
      <t>ヘンカ</t>
    </rPh>
    <phoneticPr fontId="3"/>
  </si>
  <si>
    <t>（３）各部門が使用する原材料等投入量は、その部門の生産水準に比例し、生産水準が２倍になれば使用する</t>
    <rPh sb="3" eb="6">
      <t>カクブモン</t>
    </rPh>
    <rPh sb="7" eb="9">
      <t>シヨウ</t>
    </rPh>
    <rPh sb="11" eb="14">
      <t>ゲンザイリョウ</t>
    </rPh>
    <rPh sb="14" eb="15">
      <t>ナド</t>
    </rPh>
    <rPh sb="15" eb="17">
      <t>トウニュウ</t>
    </rPh>
    <rPh sb="17" eb="18">
      <t>リョウ</t>
    </rPh>
    <rPh sb="22" eb="24">
      <t>ブモン</t>
    </rPh>
    <rPh sb="25" eb="27">
      <t>セイサン</t>
    </rPh>
    <rPh sb="27" eb="29">
      <t>スイジュン</t>
    </rPh>
    <rPh sb="30" eb="32">
      <t>ヒレイ</t>
    </rPh>
    <rPh sb="34" eb="36">
      <t>セイサン</t>
    </rPh>
    <rPh sb="36" eb="38">
      <t>スイジュン</t>
    </rPh>
    <phoneticPr fontId="3"/>
  </si>
  <si>
    <t>　　原材料等の投入量も２倍になるという「線形的な比例関係」を仮定しています。（規模の生産性はないものとします。）</t>
    <phoneticPr fontId="3"/>
  </si>
  <si>
    <t>（４）生産波及は、途中段階で中断することなく最後まで波及するものとします。</t>
    <rPh sb="3" eb="5">
      <t>セイサン</t>
    </rPh>
    <rPh sb="5" eb="7">
      <t>ハキュウ</t>
    </rPh>
    <rPh sb="9" eb="11">
      <t>トチュウ</t>
    </rPh>
    <rPh sb="11" eb="13">
      <t>ダンカイ</t>
    </rPh>
    <rPh sb="14" eb="16">
      <t>チュウダン</t>
    </rPh>
    <rPh sb="22" eb="24">
      <t>サイゴ</t>
    </rPh>
    <rPh sb="26" eb="28">
      <t>ハキュウ</t>
    </rPh>
    <phoneticPr fontId="3"/>
  </si>
  <si>
    <t>　　　（追加需用にはすべて生産増で対応し、在庫取り崩し等による波及中断はないものとします。）</t>
    <phoneticPr fontId="3"/>
  </si>
  <si>
    <t>（５）経済波及効果の達成される時期は明確でなく、１年以内に生じるとは限りません。</t>
    <rPh sb="3" eb="5">
      <t>ケイザイ</t>
    </rPh>
    <rPh sb="5" eb="7">
      <t>ハキュウ</t>
    </rPh>
    <rPh sb="7" eb="9">
      <t>コウカ</t>
    </rPh>
    <rPh sb="10" eb="12">
      <t>タッセイ</t>
    </rPh>
    <rPh sb="15" eb="17">
      <t>ジキ</t>
    </rPh>
    <rPh sb="18" eb="20">
      <t>メイカク</t>
    </rPh>
    <rPh sb="25" eb="26">
      <t>ネン</t>
    </rPh>
    <rPh sb="26" eb="28">
      <t>イナイ</t>
    </rPh>
    <rPh sb="29" eb="30">
      <t>ショウ</t>
    </rPh>
    <rPh sb="34" eb="35">
      <t>カギ</t>
    </rPh>
    <phoneticPr fontId="3"/>
  </si>
  <si>
    <t>（６）第２次波及効果の要因としては、雇用者所得以外にも営業余剰の増加による総固定資本形成の増加が</t>
    <rPh sb="3" eb="4">
      <t>ダイ</t>
    </rPh>
    <rPh sb="5" eb="6">
      <t>ジ</t>
    </rPh>
    <rPh sb="6" eb="8">
      <t>ハキュウ</t>
    </rPh>
    <rPh sb="8" eb="10">
      <t>コウカ</t>
    </rPh>
    <rPh sb="11" eb="13">
      <t>ヨウイン</t>
    </rPh>
    <rPh sb="18" eb="21">
      <t>コヨウシャ</t>
    </rPh>
    <rPh sb="21" eb="23">
      <t>ショトク</t>
    </rPh>
    <rPh sb="23" eb="25">
      <t>イガイ</t>
    </rPh>
    <rPh sb="27" eb="29">
      <t>エイギョウ</t>
    </rPh>
    <rPh sb="29" eb="31">
      <t>ヨジョウ</t>
    </rPh>
    <rPh sb="32" eb="34">
      <t>ゾウカ</t>
    </rPh>
    <rPh sb="37" eb="38">
      <t>ソウ</t>
    </rPh>
    <rPh sb="38" eb="40">
      <t>コテイ</t>
    </rPh>
    <phoneticPr fontId="3"/>
  </si>
  <si>
    <t>　　考えられますが、営業余剰についてはその転換比率がないため、雇用者所得だけを対象とします。</t>
    <phoneticPr fontId="3"/>
  </si>
  <si>
    <t>　　分析対象時点の産業構造と一致するものではありません。また、価格は作成対象年時点のものです。</t>
    <rPh sb="34" eb="36">
      <t>サクセイ</t>
    </rPh>
    <rPh sb="36" eb="38">
      <t>タイショウ</t>
    </rPh>
    <rPh sb="38" eb="39">
      <t>ネン</t>
    </rPh>
    <phoneticPr fontId="3"/>
  </si>
  <si>
    <t>（８）雇用者需要分析において、生産額の増加は労働力の需要増をもたらすことはできても、ただちに就業者数や雇用者数の</t>
    <rPh sb="3" eb="5">
      <t>コヨウ</t>
    </rPh>
    <rPh sb="5" eb="6">
      <t>シャ</t>
    </rPh>
    <rPh sb="6" eb="8">
      <t>ジュヨウ</t>
    </rPh>
    <rPh sb="8" eb="10">
      <t>ブンセキ</t>
    </rPh>
    <phoneticPr fontId="3"/>
  </si>
  <si>
    <t>　　増加に結びつくと考えることには問題があります。現実には企業は、まず余剰人員の活用や所定外労働時間の増加等に</t>
    <phoneticPr fontId="3"/>
  </si>
  <si>
    <t>　　より対応するものと考えられるので、こうした点を考慮する必要があります。</t>
    <phoneticPr fontId="3"/>
  </si>
  <si>
    <t>４　用語説明</t>
    <phoneticPr fontId="3"/>
  </si>
  <si>
    <t>◎最終需要額…財･サービスが消費や投資等の最終財として取り引きされる需要額</t>
    <rPh sb="5" eb="6">
      <t>ガク</t>
    </rPh>
    <phoneticPr fontId="3"/>
  </si>
  <si>
    <t>◎中間投入額…財･サービスが原材料や燃料等の中間財として取り引きされる投入額</t>
    <rPh sb="5" eb="6">
      <t>ガク</t>
    </rPh>
    <phoneticPr fontId="3"/>
  </si>
  <si>
    <t>◎粗付加価値額…財･サービスが消費や投資等の最終財として取り引きされる投入額</t>
    <rPh sb="6" eb="7">
      <t>ガク</t>
    </rPh>
    <phoneticPr fontId="3"/>
  </si>
  <si>
    <t>◎雇用者所得…粗付加価値額のうち、雇用者に対する支払額</t>
    <rPh sb="1" eb="4">
      <t>コヨウシャ</t>
    </rPh>
    <rPh sb="4" eb="6">
      <t>ショトク</t>
    </rPh>
    <rPh sb="7" eb="8">
      <t>ソ</t>
    </rPh>
    <rPh sb="8" eb="10">
      <t>フカ</t>
    </rPh>
    <rPh sb="10" eb="12">
      <t>カチ</t>
    </rPh>
    <rPh sb="12" eb="13">
      <t>ガク</t>
    </rPh>
    <rPh sb="17" eb="20">
      <t>コヨウシャ</t>
    </rPh>
    <rPh sb="21" eb="22">
      <t>タイ</t>
    </rPh>
    <rPh sb="24" eb="26">
      <t>シハライ</t>
    </rPh>
    <rPh sb="26" eb="27">
      <t>ガク</t>
    </rPh>
    <phoneticPr fontId="3"/>
  </si>
  <si>
    <t>◎投入係数…財･サービスの生産に投入された原材料等の量を､生産量で除した比率</t>
    <phoneticPr fontId="3"/>
  </si>
  <si>
    <t>◎生産誘発額…ある産業部門の県内生産額がどの最終需要項目によってどれだけ誘発されたものであるかみたもの</t>
    <phoneticPr fontId="3"/>
  </si>
  <si>
    <t>◎粗付加価値誘発額…ある産業部門の粗付加価値額がどの最終需要項目によってどれだけ誘発されたものであるかみたもの</t>
    <phoneticPr fontId="3"/>
  </si>
  <si>
    <t>◎雇用者所得誘発額…ある産業部門の雇用者所得額がどの最終需要項目によってどれだけ誘発されたものであるかみたもの</t>
    <phoneticPr fontId="3"/>
  </si>
  <si>
    <t>◎逆行列係数…ある産業に１単位の最終需要が追加された場合､この最終需要を満たすために直接・間接に必要なさまざまな</t>
    <phoneticPr fontId="3"/>
  </si>
  <si>
    <t>　　　　　　  　　　産業の生産量を､もとの最終需要の量を1単位として表した比率</t>
    <phoneticPr fontId="3"/>
  </si>
  <si>
    <t>５　注意事項</t>
    <rPh sb="2" eb="3">
      <t>チュウ</t>
    </rPh>
    <rPh sb="3" eb="4">
      <t>イ</t>
    </rPh>
    <rPh sb="4" eb="5">
      <t>コト</t>
    </rPh>
    <rPh sb="5" eb="6">
      <t>コウ</t>
    </rPh>
    <phoneticPr fontId="3"/>
  </si>
  <si>
    <t>（１）このツールの著作権は石川県にあります。</t>
    <rPh sb="9" eb="11">
      <t>チョサク</t>
    </rPh>
    <rPh sb="13" eb="15">
      <t>イシカワ</t>
    </rPh>
    <phoneticPr fontId="3"/>
  </si>
  <si>
    <t>６　お問い合わせ先</t>
    <rPh sb="3" eb="4">
      <t>ト</t>
    </rPh>
    <rPh sb="5" eb="6">
      <t>ア</t>
    </rPh>
    <rPh sb="8" eb="9">
      <t>サキ</t>
    </rPh>
    <phoneticPr fontId="3"/>
  </si>
  <si>
    <t>総合波及効果（生産誘発額）／直接効果</t>
    <rPh sb="0" eb="2">
      <t>ソウゴウ</t>
    </rPh>
    <rPh sb="2" eb="4">
      <t>ハキュウ</t>
    </rPh>
    <rPh sb="4" eb="6">
      <t>コウカ</t>
    </rPh>
    <rPh sb="7" eb="9">
      <t>セイサン</t>
    </rPh>
    <rPh sb="9" eb="11">
      <t>ユウハツ</t>
    </rPh>
    <rPh sb="11" eb="12">
      <t>ガク</t>
    </rPh>
    <rPh sb="14" eb="16">
      <t>チョクセツ</t>
    </rPh>
    <rPh sb="16" eb="18">
      <t>コウカ</t>
    </rPh>
    <phoneticPr fontId="3"/>
  </si>
  <si>
    <t>◎就業誘発者…従業上の地位別従業者のうち、個人業主、家族従業者、有給役員、雇用者（常勤、臨時雇用者）で誘発される従業者数</t>
    <rPh sb="1" eb="3">
      <t>シュウギョウ</t>
    </rPh>
    <rPh sb="3" eb="5">
      <t>ユウハツ</t>
    </rPh>
    <rPh sb="5" eb="6">
      <t>シャ</t>
    </rPh>
    <rPh sb="46" eb="49">
      <t>コヨウシャ</t>
    </rPh>
    <rPh sb="51" eb="53">
      <t>ユウハツ</t>
    </rPh>
    <rPh sb="56" eb="59">
      <t>ジュウギョウシャ</t>
    </rPh>
    <rPh sb="59" eb="60">
      <t>スウ</t>
    </rPh>
    <phoneticPr fontId="3"/>
  </si>
  <si>
    <t>◎雇用誘発者…従業上の地位別従業者のうち、有給役員、雇用者（常勤、臨時雇用者）で誘発される従業者数</t>
    <rPh sb="1" eb="3">
      <t>コヨウ</t>
    </rPh>
    <rPh sb="3" eb="5">
      <t>ユウハツ</t>
    </rPh>
    <rPh sb="5" eb="6">
      <t>シャ</t>
    </rPh>
    <rPh sb="35" eb="38">
      <t>コヨウシャ</t>
    </rPh>
    <rPh sb="40" eb="42">
      <t>ユウハツ</t>
    </rPh>
    <rPh sb="45" eb="48">
      <t>ジュウギョウシャ</t>
    </rPh>
    <rPh sb="48" eb="49">
      <t>スウ</t>
    </rPh>
    <phoneticPr fontId="3"/>
  </si>
  <si>
    <t>（２）このツールは、産業連関表の活用方法の一例を示したものであり、その結果等を著作（権）者が保証するものではありません。</t>
  </si>
  <si>
    <t>（３）このツールの使用等により生じたあらゆる損害、トラブル等についての責任は、著作（権）者は一切負いません。</t>
    <rPh sb="9" eb="12">
      <t>シヨウトウ</t>
    </rPh>
    <rPh sb="15" eb="16">
      <t>ショウ</t>
    </rPh>
    <rPh sb="22" eb="24">
      <t>ソンガイ</t>
    </rPh>
    <rPh sb="29" eb="30">
      <t>トウ</t>
    </rPh>
    <rPh sb="39" eb="41">
      <t>チョサク</t>
    </rPh>
    <rPh sb="42" eb="43">
      <t>ケン</t>
    </rPh>
    <rPh sb="44" eb="45">
      <t>シャ</t>
    </rPh>
    <rPh sb="46" eb="48">
      <t>イッサイ</t>
    </rPh>
    <phoneticPr fontId="3"/>
  </si>
  <si>
    <t>（４）ユーザーの皆様に通知することなく、内容の変更等を行うことがあります。</t>
    <rPh sb="25" eb="26">
      <t>トウ</t>
    </rPh>
    <rPh sb="27" eb="28">
      <t>オコナ</t>
    </rPh>
    <phoneticPr fontId="3"/>
  </si>
  <si>
    <t>（５）このツールを使用することは、上記記載事項のすべてをご理解、ご承諾されたものとします。</t>
    <rPh sb="9" eb="11">
      <t>シヨウ</t>
    </rPh>
    <rPh sb="17" eb="19">
      <t>ジョウキ</t>
    </rPh>
    <rPh sb="19" eb="21">
      <t>キサイ</t>
    </rPh>
    <rPh sb="21" eb="23">
      <t>ジコウ</t>
    </rPh>
    <rPh sb="29" eb="31">
      <t>リカイ</t>
    </rPh>
    <rPh sb="33" eb="35">
      <t>ショウダク</t>
    </rPh>
    <phoneticPr fontId="3"/>
  </si>
  <si>
    <t>経済波及効果分析フローチャート</t>
    <rPh sb="0" eb="2">
      <t>ケイザイ</t>
    </rPh>
    <rPh sb="2" eb="4">
      <t>ハキュウ</t>
    </rPh>
    <rPh sb="4" eb="6">
      <t>コウカ</t>
    </rPh>
    <rPh sb="6" eb="8">
      <t>ブンセキ</t>
    </rPh>
    <phoneticPr fontId="3"/>
  </si>
  <si>
    <t xml:space="preserve">就業（雇用）係数 </t>
    <rPh sb="0" eb="2">
      <t>シュウギョウ</t>
    </rPh>
    <rPh sb="3" eb="5">
      <t>コヨウ</t>
    </rPh>
    <rPh sb="6" eb="8">
      <t>ケイスウ</t>
    </rPh>
    <phoneticPr fontId="3"/>
  </si>
  <si>
    <t>就業（雇用）係数</t>
    <rPh sb="0" eb="2">
      <t>シュウギョウ</t>
    </rPh>
    <rPh sb="3" eb="5">
      <t>コヨウ</t>
    </rPh>
    <rPh sb="6" eb="8">
      <t>ケイスウ</t>
    </rPh>
    <phoneticPr fontId="3"/>
  </si>
  <si>
    <t>12</t>
    <phoneticPr fontId="3"/>
  </si>
  <si>
    <t>サービス(1/2)</t>
    <phoneticPr fontId="3"/>
  </si>
  <si>
    <t>令和２年</t>
    <rPh sb="0" eb="2">
      <t>レイワ</t>
    </rPh>
    <rPh sb="3" eb="4">
      <t>ネン</t>
    </rPh>
    <phoneticPr fontId="3"/>
  </si>
  <si>
    <t>令和３年</t>
    <rPh sb="0" eb="2">
      <t>レイワ</t>
    </rPh>
    <rPh sb="3" eb="4">
      <t>ネン</t>
    </rPh>
    <phoneticPr fontId="3"/>
  </si>
  <si>
    <t>農林漁業　　　　　</t>
    <rPh sb="2" eb="4">
      <t>ギョギョウ</t>
    </rPh>
    <phoneticPr fontId="8"/>
  </si>
  <si>
    <t>情報通信機器</t>
  </si>
  <si>
    <t>他に分類されない会員制団体</t>
    <rPh sb="0" eb="1">
      <t>ホカ</t>
    </rPh>
    <rPh sb="2" eb="4">
      <t>ブンルイ</t>
    </rPh>
    <rPh sb="8" eb="11">
      <t>カイインセイ</t>
    </rPh>
    <rPh sb="11" eb="13">
      <t>ダンタイ</t>
    </rPh>
    <phoneticPr fontId="8"/>
  </si>
  <si>
    <t>間接税（関税・輸入品商品税を除く。）</t>
  </si>
  <si>
    <t>家計外消費支出（列）</t>
    <rPh sb="8" eb="9">
      <t>レツ</t>
    </rPh>
    <phoneticPr fontId="8"/>
  </si>
  <si>
    <t>民間消費支出</t>
  </si>
  <si>
    <t>一般政府消費支出</t>
  </si>
  <si>
    <t>県内総固定資本形成（公的）</t>
    <rPh sb="0" eb="1">
      <t>ケン</t>
    </rPh>
    <phoneticPr fontId="3"/>
  </si>
  <si>
    <t>県内総固定資本形成（民間）</t>
    <rPh sb="0" eb="1">
      <t>ケン</t>
    </rPh>
    <phoneticPr fontId="3"/>
  </si>
  <si>
    <t>県内最終需要計</t>
    <rPh sb="0" eb="1">
      <t>ケン</t>
    </rPh>
    <phoneticPr fontId="3"/>
  </si>
  <si>
    <t>県内需要合計</t>
    <rPh sb="0" eb="1">
      <t>ケン</t>
    </rPh>
    <phoneticPr fontId="3"/>
  </si>
  <si>
    <t>移輸出</t>
    <rPh sb="0" eb="1">
      <t>イ</t>
    </rPh>
    <rPh sb="1" eb="2">
      <t>ユ</t>
    </rPh>
    <phoneticPr fontId="3"/>
  </si>
  <si>
    <t>最終需要計</t>
  </si>
  <si>
    <t>（控除）移輸入</t>
    <rPh sb="4" eb="5">
      <t>イ</t>
    </rPh>
    <phoneticPr fontId="3"/>
  </si>
  <si>
    <t>最終需要部門計</t>
    <rPh sb="4" eb="6">
      <t>ブモン</t>
    </rPh>
    <phoneticPr fontId="3"/>
  </si>
  <si>
    <t>農林漁業</t>
  </si>
  <si>
    <t>プラスチック・ゴム製品</t>
  </si>
  <si>
    <t>他に分類されない会員制団体</t>
  </si>
  <si>
    <t>統合大分類　（37部門）</t>
    <rPh sb="0" eb="2">
      <t>トウゴウ</t>
    </rPh>
    <rPh sb="2" eb="5">
      <t>ダイブンルイ</t>
    </rPh>
    <rPh sb="9" eb="11">
      <t>ブモン</t>
    </rPh>
    <phoneticPr fontId="37"/>
  </si>
  <si>
    <t>0151</t>
  </si>
  <si>
    <t>0152</t>
  </si>
  <si>
    <t>0153</t>
  </si>
  <si>
    <t>0171</t>
  </si>
  <si>
    <t>0172</t>
  </si>
  <si>
    <t>石炭・原油・天然ガス</t>
  </si>
  <si>
    <t>0621</t>
  </si>
  <si>
    <t>0629</t>
  </si>
  <si>
    <t>094</t>
  </si>
  <si>
    <t>その他の畜産食料品</t>
  </si>
  <si>
    <t>農産保存食料品</t>
  </si>
  <si>
    <t>1621</t>
  </si>
  <si>
    <t>1631</t>
  </si>
  <si>
    <t>1632</t>
  </si>
  <si>
    <t>1641</t>
  </si>
  <si>
    <t>1649</t>
  </si>
  <si>
    <t>2042</t>
  </si>
  <si>
    <t>2049</t>
  </si>
  <si>
    <t>2061</t>
  </si>
  <si>
    <t>2071</t>
  </si>
  <si>
    <t>油脂加工製品・界面活性剤</t>
  </si>
  <si>
    <t>2082</t>
  </si>
  <si>
    <t>2083</t>
  </si>
  <si>
    <t>2084</t>
  </si>
  <si>
    <t>2089</t>
  </si>
  <si>
    <t>2221</t>
  </si>
  <si>
    <t>2229</t>
  </si>
  <si>
    <t>ゴム製・プラスチック製履物</t>
  </si>
  <si>
    <t>2311</t>
  </si>
  <si>
    <t>2312</t>
  </si>
  <si>
    <t>2591</t>
  </si>
  <si>
    <t>2699</t>
  </si>
  <si>
    <t>2729</t>
  </si>
  <si>
    <t>2911</t>
  </si>
  <si>
    <t>2912</t>
  </si>
  <si>
    <t>ポンプ・圧縮機</t>
  </si>
  <si>
    <t>2913</t>
  </si>
  <si>
    <t>2914</t>
  </si>
  <si>
    <t>2919</t>
  </si>
  <si>
    <t>3011</t>
  </si>
  <si>
    <t>3012</t>
  </si>
  <si>
    <t>3013</t>
  </si>
  <si>
    <t>3014</t>
  </si>
  <si>
    <t>3015</t>
  </si>
  <si>
    <t>3016</t>
  </si>
  <si>
    <t>3017</t>
  </si>
  <si>
    <t>3019</t>
  </si>
  <si>
    <t>3113</t>
  </si>
  <si>
    <t>3114</t>
  </si>
  <si>
    <t>3115</t>
  </si>
  <si>
    <t>3116</t>
  </si>
  <si>
    <t>3299</t>
  </si>
  <si>
    <t>3321</t>
  </si>
  <si>
    <t>3331</t>
  </si>
  <si>
    <t>3332</t>
  </si>
  <si>
    <t>3399</t>
  </si>
  <si>
    <t>3411</t>
  </si>
  <si>
    <t>3412</t>
  </si>
  <si>
    <t>ビデオ機器・デジタルカメラ</t>
  </si>
  <si>
    <t>3421</t>
  </si>
  <si>
    <t>3511</t>
  </si>
  <si>
    <t>3521</t>
  </si>
  <si>
    <t>3522</t>
  </si>
  <si>
    <t>3531</t>
  </si>
  <si>
    <t>3541</t>
  </si>
  <si>
    <t>3591</t>
  </si>
  <si>
    <t>3592</t>
  </si>
  <si>
    <t>3599</t>
  </si>
  <si>
    <t>3921</t>
  </si>
  <si>
    <t>4611</t>
  </si>
  <si>
    <t>4621</t>
  </si>
  <si>
    <t>4622</t>
  </si>
  <si>
    <t>4711</t>
  </si>
  <si>
    <t>4811</t>
  </si>
  <si>
    <t>5311</t>
  </si>
  <si>
    <t>5312</t>
  </si>
  <si>
    <t>5511</t>
  </si>
  <si>
    <t>5711</t>
  </si>
  <si>
    <t>5712</t>
  </si>
  <si>
    <t>5721</t>
  </si>
  <si>
    <t>5722</t>
  </si>
  <si>
    <t>5731</t>
  </si>
  <si>
    <t>5732</t>
  </si>
  <si>
    <t>5741</t>
  </si>
  <si>
    <t>5742</t>
  </si>
  <si>
    <t>5743</t>
  </si>
  <si>
    <t>5761</t>
  </si>
  <si>
    <t>5771</t>
  </si>
  <si>
    <t>5781</t>
  </si>
  <si>
    <t>07</t>
  </si>
  <si>
    <t>071</t>
  </si>
  <si>
    <t>5791</t>
  </si>
  <si>
    <t>5911</t>
  </si>
  <si>
    <t>5921</t>
  </si>
  <si>
    <t>5931</t>
  </si>
  <si>
    <t>5941</t>
  </si>
  <si>
    <t>5951</t>
  </si>
  <si>
    <t>6311</t>
  </si>
  <si>
    <t>その他の教育訓練機関</t>
  </si>
  <si>
    <t>自然科学研究機関</t>
  </si>
  <si>
    <t>6322</t>
  </si>
  <si>
    <t>保健衛生</t>
  </si>
  <si>
    <t>6599</t>
  </si>
  <si>
    <t>飲食店</t>
  </si>
  <si>
    <t>持ち帰り・配達飲食サービス</t>
  </si>
  <si>
    <t>062</t>
  </si>
  <si>
    <t>その他の鉱業</t>
  </si>
  <si>
    <t>その他の鉱物</t>
  </si>
  <si>
    <t>111</t>
  </si>
  <si>
    <t>精穀・製粉</t>
  </si>
  <si>
    <t>めん・パン・菓子類</t>
  </si>
  <si>
    <t>砂糖・油脂・調味料類</t>
  </si>
  <si>
    <t>酒類</t>
  </si>
  <si>
    <t>112</t>
  </si>
  <si>
    <t>飲料</t>
  </si>
  <si>
    <t>飼料・有機質肥料（別掲を除く。）</t>
  </si>
  <si>
    <t>113</t>
  </si>
  <si>
    <t>114</t>
  </si>
  <si>
    <t>151</t>
  </si>
  <si>
    <t>織物製・ニット製衣服</t>
  </si>
  <si>
    <t>152</t>
  </si>
  <si>
    <t>衣服・その他の繊維既製品</t>
  </si>
  <si>
    <t>木材</t>
  </si>
  <si>
    <t>161</t>
  </si>
  <si>
    <t>木材・木製品</t>
  </si>
  <si>
    <t>162</t>
  </si>
  <si>
    <t>163</t>
  </si>
  <si>
    <t>164</t>
  </si>
  <si>
    <t>191</t>
  </si>
  <si>
    <t>201</t>
  </si>
  <si>
    <t>202</t>
  </si>
  <si>
    <t>無機化学工業製品</t>
  </si>
  <si>
    <t>203</t>
  </si>
  <si>
    <t>204</t>
  </si>
  <si>
    <t>205</t>
  </si>
  <si>
    <t>206</t>
  </si>
  <si>
    <t>207</t>
  </si>
  <si>
    <t>208</t>
  </si>
  <si>
    <t>化学最終製品（医薬品を除く。）</t>
  </si>
  <si>
    <t>211</t>
  </si>
  <si>
    <t>212</t>
  </si>
  <si>
    <t>221</t>
  </si>
  <si>
    <t>222</t>
  </si>
  <si>
    <t>231</t>
  </si>
  <si>
    <t>251</t>
  </si>
  <si>
    <t>252</t>
  </si>
  <si>
    <t>253</t>
  </si>
  <si>
    <t>建設用土石製品</t>
  </si>
  <si>
    <t>259</t>
  </si>
  <si>
    <t>261</t>
  </si>
  <si>
    <t>262</t>
  </si>
  <si>
    <t>263</t>
  </si>
  <si>
    <t>269</t>
  </si>
  <si>
    <t>271</t>
  </si>
  <si>
    <t>272</t>
  </si>
  <si>
    <t>281</t>
  </si>
  <si>
    <t>289</t>
  </si>
  <si>
    <t>ボイラ・原動機</t>
  </si>
  <si>
    <t>291</t>
  </si>
  <si>
    <t>その他のはん用機械</t>
  </si>
  <si>
    <t>農業用機械</t>
  </si>
  <si>
    <t>301</t>
  </si>
  <si>
    <t>建設・鉱山機械</t>
  </si>
  <si>
    <t>生活関連産業用機械</t>
  </si>
  <si>
    <t>基礎素材産業用機械</t>
  </si>
  <si>
    <t>その他の生産用機械</t>
  </si>
  <si>
    <t>311</t>
  </si>
  <si>
    <t>サービス用・娯楽用機器</t>
  </si>
  <si>
    <t>計測機器</t>
  </si>
  <si>
    <t>光学機械・レンズ</t>
  </si>
  <si>
    <t>電子デバイス</t>
  </si>
  <si>
    <t>321</t>
  </si>
  <si>
    <t>その他の電子部品</t>
  </si>
  <si>
    <t>329</t>
  </si>
  <si>
    <t>産業用電気機器</t>
  </si>
  <si>
    <t>331</t>
  </si>
  <si>
    <t>民生用電気機器</t>
  </si>
  <si>
    <t>332</t>
  </si>
  <si>
    <t>333</t>
  </si>
  <si>
    <t>電子応用装置・電気計測器</t>
  </si>
  <si>
    <t>その他の電気機械</t>
  </si>
  <si>
    <t>339</t>
  </si>
  <si>
    <t>通信機器</t>
  </si>
  <si>
    <t>341</t>
  </si>
  <si>
    <t>通信・映像・音響機器</t>
  </si>
  <si>
    <t>映像・音響機器</t>
  </si>
  <si>
    <t>電子計算機・同附属装置</t>
  </si>
  <si>
    <t>342</t>
  </si>
  <si>
    <t>351</t>
  </si>
  <si>
    <t>352</t>
  </si>
  <si>
    <t>その他の自動車</t>
  </si>
  <si>
    <t>自動車部品・同附属品</t>
  </si>
  <si>
    <t>353</t>
  </si>
  <si>
    <t>354</t>
  </si>
  <si>
    <t>359</t>
  </si>
  <si>
    <t>がん具・運動用品</t>
  </si>
  <si>
    <t>391</t>
  </si>
  <si>
    <t>再生資源回収・加工処理</t>
  </si>
  <si>
    <t>392</t>
  </si>
  <si>
    <t>411</t>
  </si>
  <si>
    <t>建築</t>
  </si>
  <si>
    <t>412</t>
  </si>
  <si>
    <t>413</t>
  </si>
  <si>
    <t>419</t>
  </si>
  <si>
    <t>461</t>
  </si>
  <si>
    <t>462</t>
  </si>
  <si>
    <t>471</t>
  </si>
  <si>
    <t>481</t>
  </si>
  <si>
    <t>511</t>
  </si>
  <si>
    <t>531</t>
  </si>
  <si>
    <t>551</t>
  </si>
  <si>
    <t>552</t>
  </si>
  <si>
    <t>553</t>
  </si>
  <si>
    <t>住宅賃貸料（帰属家賃）</t>
  </si>
  <si>
    <t>571</t>
  </si>
  <si>
    <t>572</t>
  </si>
  <si>
    <t>道路輸送（自家輸送を除く。）</t>
  </si>
  <si>
    <t>道路貨物輸送（自家輸送を除く。）</t>
  </si>
  <si>
    <t>自家輸送（旅客自動車）</t>
  </si>
  <si>
    <t>573</t>
  </si>
  <si>
    <t>自家輸送</t>
  </si>
  <si>
    <t>自家輸送（貨物自動車）</t>
  </si>
  <si>
    <t>574</t>
  </si>
  <si>
    <t>575</t>
  </si>
  <si>
    <t>貨物利用運送</t>
  </si>
  <si>
    <t>576</t>
  </si>
  <si>
    <t>577</t>
  </si>
  <si>
    <t>578</t>
  </si>
  <si>
    <t>運輸附帯サービス</t>
  </si>
  <si>
    <t>その他の運輸附帯サービス</t>
  </si>
  <si>
    <t>郵便・信書便</t>
  </si>
  <si>
    <t>579</t>
  </si>
  <si>
    <t>通信</t>
  </si>
  <si>
    <t>591</t>
  </si>
  <si>
    <t>592</t>
  </si>
  <si>
    <t>593</t>
  </si>
  <si>
    <t>インターネット附随サービス</t>
  </si>
  <si>
    <t>594</t>
  </si>
  <si>
    <t>映像・音声・文字情報制作</t>
  </si>
  <si>
    <t>595</t>
  </si>
  <si>
    <t>611</t>
  </si>
  <si>
    <t>631</t>
  </si>
  <si>
    <t>サービス(2/2)</t>
    <phoneticPr fontId="3"/>
  </si>
  <si>
    <t>社会教育・その他の教育</t>
  </si>
  <si>
    <t>医療</t>
  </si>
  <si>
    <t>641</t>
  </si>
  <si>
    <t>642</t>
  </si>
  <si>
    <t>社会保険・社会福祉</t>
  </si>
  <si>
    <t>643</t>
  </si>
  <si>
    <t>介護</t>
  </si>
  <si>
    <t>644</t>
  </si>
  <si>
    <t>659</t>
  </si>
  <si>
    <t>物品賃貸業（貸自動車業を除く。）</t>
  </si>
  <si>
    <t>661</t>
  </si>
  <si>
    <t>662</t>
  </si>
  <si>
    <t>自動車整備</t>
  </si>
  <si>
    <t>663</t>
  </si>
  <si>
    <t>自動車整備・機械修理</t>
  </si>
  <si>
    <t>669</t>
  </si>
  <si>
    <t>宿泊業</t>
  </si>
  <si>
    <t>671</t>
  </si>
  <si>
    <t>飲食サービス</t>
  </si>
  <si>
    <t>672</t>
  </si>
  <si>
    <t>洗濯・理容・美容・浴場業</t>
  </si>
  <si>
    <t>673</t>
  </si>
  <si>
    <t>娯楽サービス</t>
  </si>
  <si>
    <t>674</t>
  </si>
  <si>
    <t>679</t>
  </si>
  <si>
    <t>百万円</t>
    <phoneticPr fontId="3"/>
  </si>
  <si>
    <t>（単位：人／百万円）</t>
    <rPh sb="1" eb="3">
      <t>タンイ</t>
    </rPh>
    <rPh sb="6" eb="7">
      <t>ヒャク</t>
    </rPh>
    <phoneticPr fontId="3"/>
  </si>
  <si>
    <t>（１）金額単位（百万円、億円）を選択します。</t>
    <rPh sb="3" eb="5">
      <t>キンガク</t>
    </rPh>
    <rPh sb="5" eb="7">
      <t>タンイ</t>
    </rPh>
    <rPh sb="16" eb="18">
      <t>センタク</t>
    </rPh>
    <phoneticPr fontId="3"/>
  </si>
  <si>
    <t>（単位：百万円）</t>
    <rPh sb="4" eb="5">
      <t>ヒャク</t>
    </rPh>
    <phoneticPr fontId="3"/>
  </si>
  <si>
    <t>（単位：人 , 人／百万円）</t>
    <rPh sb="1" eb="3">
      <t>タンイ</t>
    </rPh>
    <rPh sb="4" eb="5">
      <t>ヒト</t>
    </rPh>
    <rPh sb="10" eb="11">
      <t>ヒャク</t>
    </rPh>
    <phoneticPr fontId="30"/>
  </si>
  <si>
    <t>令和４年</t>
    <rPh sb="0" eb="2">
      <t>レイワ</t>
    </rPh>
    <rPh sb="3" eb="4">
      <t>ネン</t>
    </rPh>
    <phoneticPr fontId="3"/>
  </si>
  <si>
    <t>プラスチック・ゴム製品</t>
    <rPh sb="9" eb="11">
      <t>セイヒン</t>
    </rPh>
    <phoneticPr fontId="8"/>
  </si>
  <si>
    <t>TOTAL</t>
  </si>
  <si>
    <t>01　農林漁業</t>
    <rPh sb="3" eb="5">
      <t>ノウリン</t>
    </rPh>
    <rPh sb="5" eb="7">
      <t>ギョギョウ</t>
    </rPh>
    <phoneticPr fontId="3"/>
  </si>
  <si>
    <t>06　鉱業</t>
    <rPh sb="3" eb="5">
      <t>コウギョウ</t>
    </rPh>
    <phoneticPr fontId="3"/>
  </si>
  <si>
    <t>16　パルプ・紙・木製品</t>
    <phoneticPr fontId="3"/>
  </si>
  <si>
    <t>15　繊維製品</t>
    <rPh sb="3" eb="5">
      <t>センイ</t>
    </rPh>
    <rPh sb="5" eb="7">
      <t>セイヒン</t>
    </rPh>
    <phoneticPr fontId="3"/>
  </si>
  <si>
    <t>20　化学製品</t>
    <rPh sb="3" eb="5">
      <t>カガク</t>
    </rPh>
    <rPh sb="5" eb="7">
      <t>セイヒン</t>
    </rPh>
    <phoneticPr fontId="3"/>
  </si>
  <si>
    <t>21　石油・石炭製品</t>
    <phoneticPr fontId="3"/>
  </si>
  <si>
    <t>22　プラスチック・ゴム製品</t>
    <rPh sb="12" eb="14">
      <t>セイヒン</t>
    </rPh>
    <phoneticPr fontId="8"/>
  </si>
  <si>
    <t>25　窯業・土石製品</t>
    <phoneticPr fontId="3"/>
  </si>
  <si>
    <t>26　鉄鋼</t>
    <rPh sb="3" eb="5">
      <t>テッコウ</t>
    </rPh>
    <phoneticPr fontId="3"/>
  </si>
  <si>
    <t>27　非鉄金属</t>
    <rPh sb="3" eb="5">
      <t>ヒテツ</t>
    </rPh>
    <rPh sb="5" eb="7">
      <t>キンゾク</t>
    </rPh>
    <phoneticPr fontId="3"/>
  </si>
  <si>
    <t>28　金属製品</t>
    <rPh sb="3" eb="5">
      <t>キンゾク</t>
    </rPh>
    <rPh sb="5" eb="7">
      <t>セイヒン</t>
    </rPh>
    <phoneticPr fontId="3"/>
  </si>
  <si>
    <t>29　はん用機械</t>
    <rPh sb="5" eb="6">
      <t>ヨウ</t>
    </rPh>
    <rPh sb="6" eb="8">
      <t>キカイ</t>
    </rPh>
    <phoneticPr fontId="3"/>
  </si>
  <si>
    <t>31　業務用機械</t>
    <rPh sb="3" eb="6">
      <t>ギョウムヨウ</t>
    </rPh>
    <rPh sb="6" eb="8">
      <t>キカイ</t>
    </rPh>
    <phoneticPr fontId="3"/>
  </si>
  <si>
    <t>32　電子部品</t>
    <rPh sb="3" eb="5">
      <t>デンシ</t>
    </rPh>
    <rPh sb="5" eb="7">
      <t>ブヒン</t>
    </rPh>
    <phoneticPr fontId="3"/>
  </si>
  <si>
    <t>33　電気機械</t>
    <rPh sb="3" eb="5">
      <t>デンキ</t>
    </rPh>
    <rPh sb="5" eb="7">
      <t>キカイ</t>
    </rPh>
    <phoneticPr fontId="3"/>
  </si>
  <si>
    <t>34　情報通信機器</t>
    <rPh sb="3" eb="7">
      <t>ジョウホウツウシン</t>
    </rPh>
    <rPh sb="7" eb="9">
      <t>キキ</t>
    </rPh>
    <phoneticPr fontId="3"/>
  </si>
  <si>
    <t>35　輸送機械</t>
    <rPh sb="3" eb="5">
      <t>ユソウ</t>
    </rPh>
    <rPh sb="5" eb="7">
      <t>キカイ</t>
    </rPh>
    <phoneticPr fontId="3"/>
  </si>
  <si>
    <t>39　その他の製造工業製品</t>
    <rPh sb="5" eb="6">
      <t>ホカ</t>
    </rPh>
    <rPh sb="7" eb="9">
      <t>セイゾウ</t>
    </rPh>
    <rPh sb="9" eb="11">
      <t>コウギョウ</t>
    </rPh>
    <rPh sb="11" eb="13">
      <t>セイヒン</t>
    </rPh>
    <phoneticPr fontId="3"/>
  </si>
  <si>
    <t>41　建設</t>
    <rPh sb="3" eb="5">
      <t>ケンセツ</t>
    </rPh>
    <phoneticPr fontId="3"/>
  </si>
  <si>
    <t>46　電力・ガス・熱供給</t>
    <rPh sb="3" eb="5">
      <t>デンリョク</t>
    </rPh>
    <rPh sb="9" eb="12">
      <t>ネツキョウキュウ</t>
    </rPh>
    <phoneticPr fontId="3"/>
  </si>
  <si>
    <t>47　水道</t>
    <rPh sb="3" eb="5">
      <t>スイドウ</t>
    </rPh>
    <phoneticPr fontId="3"/>
  </si>
  <si>
    <t>48　廃棄物処理</t>
    <rPh sb="3" eb="6">
      <t>ハイキブツ</t>
    </rPh>
    <rPh sb="6" eb="8">
      <t>ショリ</t>
    </rPh>
    <phoneticPr fontId="3"/>
  </si>
  <si>
    <t>51　商業</t>
    <rPh sb="3" eb="5">
      <t>ショウギョウ</t>
    </rPh>
    <phoneticPr fontId="3"/>
  </si>
  <si>
    <t>53　金融・保険</t>
    <rPh sb="3" eb="5">
      <t>キンユウ</t>
    </rPh>
    <rPh sb="6" eb="8">
      <t>ホケン</t>
    </rPh>
    <phoneticPr fontId="3"/>
  </si>
  <si>
    <t>55　不動産</t>
    <rPh sb="3" eb="6">
      <t>フドウサン</t>
    </rPh>
    <phoneticPr fontId="3"/>
  </si>
  <si>
    <t>57　運輸・郵便</t>
    <rPh sb="3" eb="5">
      <t>ウンユ</t>
    </rPh>
    <rPh sb="6" eb="8">
      <t>ユウビン</t>
    </rPh>
    <phoneticPr fontId="3"/>
  </si>
  <si>
    <t>59　情報通信</t>
    <rPh sb="3" eb="5">
      <t>ジョウホウ</t>
    </rPh>
    <rPh sb="5" eb="7">
      <t>ツウシン</t>
    </rPh>
    <phoneticPr fontId="3"/>
  </si>
  <si>
    <t>61　公務</t>
    <rPh sb="3" eb="5">
      <t>コウム</t>
    </rPh>
    <phoneticPr fontId="3"/>
  </si>
  <si>
    <t>63　教育・研究</t>
    <rPh sb="3" eb="5">
      <t>キョウイク</t>
    </rPh>
    <rPh sb="6" eb="8">
      <t>ケンキュウ</t>
    </rPh>
    <phoneticPr fontId="3"/>
  </si>
  <si>
    <t>64　医療・福祉</t>
    <rPh sb="3" eb="5">
      <t>イリョウ</t>
    </rPh>
    <rPh sb="6" eb="8">
      <t>フクシ</t>
    </rPh>
    <phoneticPr fontId="3"/>
  </si>
  <si>
    <t>65　他に分類されない会員制団体</t>
    <rPh sb="3" eb="4">
      <t>ホカ</t>
    </rPh>
    <rPh sb="5" eb="7">
      <t>ブンルイ</t>
    </rPh>
    <rPh sb="11" eb="14">
      <t>カイインセイ</t>
    </rPh>
    <rPh sb="14" eb="16">
      <t>ダンタイ</t>
    </rPh>
    <phoneticPr fontId="3"/>
  </si>
  <si>
    <t>66　対事業所サービス</t>
    <rPh sb="3" eb="4">
      <t>タイ</t>
    </rPh>
    <rPh sb="4" eb="7">
      <t>ジギョウショ</t>
    </rPh>
    <phoneticPr fontId="3"/>
  </si>
  <si>
    <t>67　対個人サービス</t>
    <rPh sb="3" eb="4">
      <t>タイ</t>
    </rPh>
    <rPh sb="4" eb="6">
      <t>コジン</t>
    </rPh>
    <phoneticPr fontId="3"/>
  </si>
  <si>
    <t>68　事務用品</t>
    <rPh sb="3" eb="5">
      <t>ジム</t>
    </rPh>
    <rPh sb="5" eb="7">
      <t>ヨウヒン</t>
    </rPh>
    <phoneticPr fontId="3"/>
  </si>
  <si>
    <t>69　分類不明</t>
    <rPh sb="3" eb="5">
      <t>ブンルイ</t>
    </rPh>
    <rPh sb="5" eb="7">
      <t>フメイ</t>
    </rPh>
    <phoneticPr fontId="3"/>
  </si>
  <si>
    <t>11　飲食料品</t>
    <rPh sb="3" eb="5">
      <t>インショク</t>
    </rPh>
    <rPh sb="5" eb="6">
      <t>リョウ</t>
    </rPh>
    <rPh sb="6" eb="7">
      <t>ヒン</t>
    </rPh>
    <phoneticPr fontId="3"/>
  </si>
  <si>
    <t>30　生産用機械</t>
    <rPh sb="3" eb="6">
      <t>セイサンヨウ</t>
    </rPh>
    <rPh sb="6" eb="8">
      <t>キカイ</t>
    </rPh>
    <phoneticPr fontId="3"/>
  </si>
  <si>
    <t>令和２（2020）年石川県産業連関表　経済波及効果簡易分析ツールの概要</t>
    <rPh sb="9" eb="10">
      <t>ネン</t>
    </rPh>
    <rPh sb="10" eb="13">
      <t>イシカワケン</t>
    </rPh>
    <rPh sb="13" eb="15">
      <t>サンギョウ</t>
    </rPh>
    <rPh sb="15" eb="17">
      <t>レンカン</t>
    </rPh>
    <rPh sb="17" eb="18">
      <t>ヒョウ</t>
    </rPh>
    <rPh sb="19" eb="21">
      <t>ケイザイ</t>
    </rPh>
    <rPh sb="21" eb="23">
      <t>ハキュウ</t>
    </rPh>
    <rPh sb="23" eb="25">
      <t>コウカ</t>
    </rPh>
    <rPh sb="25" eb="27">
      <t>カンイ</t>
    </rPh>
    <rPh sb="27" eb="29">
      <t>ブンセキ</t>
    </rPh>
    <rPh sb="33" eb="35">
      <t>ガイヨウ</t>
    </rPh>
    <phoneticPr fontId="3"/>
  </si>
  <si>
    <t>（７）産業連関表の作成対象年である令和２（2020）年の産業構造によるものであり、</t>
    <rPh sb="3" eb="5">
      <t>サンギョウ</t>
    </rPh>
    <rPh sb="5" eb="7">
      <t>レンカン</t>
    </rPh>
    <rPh sb="7" eb="8">
      <t>ヒョウ</t>
    </rPh>
    <rPh sb="9" eb="11">
      <t>サクセイ</t>
    </rPh>
    <rPh sb="11" eb="13">
      <t>タイショウ</t>
    </rPh>
    <rPh sb="13" eb="14">
      <t>ネン</t>
    </rPh>
    <rPh sb="26" eb="27">
      <t>ネン</t>
    </rPh>
    <rPh sb="28" eb="30">
      <t>サンギョウ</t>
    </rPh>
    <rPh sb="30" eb="32">
      <t>コウゾウ</t>
    </rPh>
    <phoneticPr fontId="3"/>
  </si>
  <si>
    <t>　石川県総務部デジタル推進監室県庁デジタル推進課統計情報室統計分析グループ</t>
    <rPh sb="1" eb="4">
      <t>イシカワケン</t>
    </rPh>
    <rPh sb="24" eb="26">
      <t>トウケイ</t>
    </rPh>
    <rPh sb="26" eb="28">
      <t>ジョウホウ</t>
    </rPh>
    <rPh sb="28" eb="29">
      <t>シツ</t>
    </rPh>
    <rPh sb="29" eb="31">
      <t>トウケイ</t>
    </rPh>
    <rPh sb="31" eb="33">
      <t>ブンセキ</t>
    </rPh>
    <phoneticPr fontId="10"/>
  </si>
  <si>
    <t>　　ＴＥＬ　（０７６）２２５－１３４１</t>
  </si>
  <si>
    <t>　　ＦＡＸ　（０７６）２２５－１３４５</t>
  </si>
  <si>
    <t>　　E-Mail : toukei@pref.ishikawa.lg.jp</t>
  </si>
  <si>
    <t>（２）平均消費性向の対象年（令和２年～令和６年）を選択するか、任意の数値（％）を入力します。</t>
    <rPh sb="3" eb="5">
      <t>ヘイキン</t>
    </rPh>
    <rPh sb="5" eb="7">
      <t>ショウヒ</t>
    </rPh>
    <rPh sb="10" eb="12">
      <t>タイショウ</t>
    </rPh>
    <rPh sb="12" eb="13">
      <t>ネン</t>
    </rPh>
    <rPh sb="14" eb="16">
      <t>レイワ</t>
    </rPh>
    <rPh sb="17" eb="18">
      <t>ネン</t>
    </rPh>
    <rPh sb="19" eb="21">
      <t>レイワ</t>
    </rPh>
    <rPh sb="25" eb="27">
      <t>センタク</t>
    </rPh>
    <rPh sb="31" eb="33">
      <t>ニンイ</t>
    </rPh>
    <rPh sb="34" eb="36">
      <t>スウチ</t>
    </rPh>
    <rPh sb="40" eb="42">
      <t>ニュウリョク</t>
    </rPh>
    <phoneticPr fontId="3"/>
  </si>
  <si>
    <t>令和2年(2020年)石川県産業連関表　計数表</t>
    <rPh sb="20" eb="22">
      <t>ケイスウ</t>
    </rPh>
    <rPh sb="22" eb="23">
      <t>ヒョウ</t>
    </rPh>
    <phoneticPr fontId="3"/>
  </si>
  <si>
    <t>令和2年(2020年)石川県産業連関表　部門分類表(内生部門)</t>
    <rPh sb="20" eb="22">
      <t>ブモン</t>
    </rPh>
    <rPh sb="22" eb="24">
      <t>ブンルイ</t>
    </rPh>
    <rPh sb="24" eb="25">
      <t>ヒョウ</t>
    </rPh>
    <rPh sb="26" eb="28">
      <t>ナイセイ</t>
    </rPh>
    <rPh sb="28" eb="30">
      <t>ブモン</t>
    </rPh>
    <phoneticPr fontId="3"/>
  </si>
  <si>
    <t>統合小分類　（188部門）</t>
    <rPh sb="0" eb="2">
      <t>トウゴウ</t>
    </rPh>
    <rPh sb="2" eb="5">
      <t>ショウブンルイ</t>
    </rPh>
    <rPh sb="10" eb="12">
      <t>ブモン</t>
    </rPh>
    <phoneticPr fontId="37"/>
  </si>
  <si>
    <t>統合中分類　（108部門）</t>
    <rPh sb="0" eb="2">
      <t>トウゴウ</t>
    </rPh>
    <rPh sb="2" eb="5">
      <t>チュウブンルイ</t>
    </rPh>
    <rPh sb="10" eb="12">
      <t>ブモン</t>
    </rPh>
    <phoneticPr fontId="37"/>
  </si>
  <si>
    <t>１　基本分類　（行445部門×列391部門）</t>
    <phoneticPr fontId="3"/>
  </si>
  <si>
    <t>米</t>
    <rPh sb="0" eb="1">
      <t>コメ</t>
    </rPh>
    <phoneticPr fontId="3"/>
  </si>
  <si>
    <t>農林漁業</t>
    <phoneticPr fontId="3"/>
  </si>
  <si>
    <t>農林漁業</t>
    <rPh sb="2" eb="4">
      <t>ギョギョウ</t>
    </rPh>
    <phoneticPr fontId="3"/>
  </si>
  <si>
    <t>0111</t>
    <phoneticPr fontId="3"/>
  </si>
  <si>
    <t>011</t>
    <phoneticPr fontId="3"/>
  </si>
  <si>
    <t>稲わら</t>
    <rPh sb="0" eb="1">
      <t>イナ</t>
    </rPh>
    <phoneticPr fontId="3"/>
  </si>
  <si>
    <t>麦類</t>
    <rPh sb="0" eb="2">
      <t>ムギルイ</t>
    </rPh>
    <phoneticPr fontId="3"/>
  </si>
  <si>
    <t>豆類</t>
    <phoneticPr fontId="3"/>
  </si>
  <si>
    <t>他に分類されない非食用耕種作物</t>
    <rPh sb="0" eb="1">
      <t>タ</t>
    </rPh>
    <rPh sb="2" eb="4">
      <t>ブンルイ</t>
    </rPh>
    <rPh sb="8" eb="9">
      <t>ヒ</t>
    </rPh>
    <rPh sb="9" eb="11">
      <t>ショクヨウ</t>
    </rPh>
    <rPh sb="11" eb="13">
      <t>コウシュ</t>
    </rPh>
    <rPh sb="13" eb="15">
      <t>サクモツ</t>
    </rPh>
    <phoneticPr fontId="3"/>
  </si>
  <si>
    <t>生乳</t>
    <phoneticPr fontId="3"/>
  </si>
  <si>
    <t>02</t>
    <phoneticPr fontId="3"/>
  </si>
  <si>
    <t>021</t>
    <phoneticPr fontId="3"/>
  </si>
  <si>
    <t>031</t>
    <phoneticPr fontId="3"/>
  </si>
  <si>
    <t>04</t>
    <phoneticPr fontId="3"/>
  </si>
  <si>
    <t>041</t>
    <phoneticPr fontId="3"/>
  </si>
  <si>
    <t>051</t>
    <phoneticPr fontId="3"/>
  </si>
  <si>
    <t>099</t>
    <phoneticPr fontId="3"/>
  </si>
  <si>
    <t>農業サービス</t>
    <phoneticPr fontId="3"/>
  </si>
  <si>
    <t>0151</t>
    <phoneticPr fontId="3"/>
  </si>
  <si>
    <t>0152</t>
    <phoneticPr fontId="3"/>
  </si>
  <si>
    <t>0153</t>
    <phoneticPr fontId="3"/>
  </si>
  <si>
    <t>特用林産物（狩猟業を含む。）</t>
    <phoneticPr fontId="3"/>
  </si>
  <si>
    <t>0171</t>
    <phoneticPr fontId="3"/>
  </si>
  <si>
    <t>海面漁業</t>
    <rPh sb="0" eb="2">
      <t>カイメン</t>
    </rPh>
    <rPh sb="2" eb="4">
      <t>ギョギョウ</t>
    </rPh>
    <phoneticPr fontId="3"/>
  </si>
  <si>
    <t>0172</t>
    <phoneticPr fontId="3"/>
  </si>
  <si>
    <t>0611</t>
    <phoneticPr fontId="3"/>
  </si>
  <si>
    <t>石炭・原油・天然ガス</t>
    <phoneticPr fontId="3"/>
  </si>
  <si>
    <t>石炭</t>
    <rPh sb="0" eb="2">
      <t>セキタン</t>
    </rPh>
    <phoneticPr fontId="3"/>
  </si>
  <si>
    <t>012</t>
    <phoneticPr fontId="3"/>
  </si>
  <si>
    <t>013</t>
    <phoneticPr fontId="3"/>
  </si>
  <si>
    <t>0621</t>
    <phoneticPr fontId="3"/>
  </si>
  <si>
    <t>砂利・採石</t>
    <phoneticPr fontId="3"/>
  </si>
  <si>
    <t>0629</t>
    <phoneticPr fontId="3"/>
  </si>
  <si>
    <t>その他の鉱物</t>
    <rPh sb="2" eb="3">
      <t>タ</t>
    </rPh>
    <rPh sb="4" eb="6">
      <t>コウブツ</t>
    </rPh>
    <phoneticPr fontId="3"/>
  </si>
  <si>
    <t>窯業原料鉱物（石灰石を除く。）</t>
    <rPh sb="7" eb="10">
      <t>セッカイセキ</t>
    </rPh>
    <rPh sb="11" eb="12">
      <t>ノゾ</t>
    </rPh>
    <phoneticPr fontId="3"/>
  </si>
  <si>
    <t>他に分類されない鉱物</t>
    <rPh sb="0" eb="1">
      <t>タ</t>
    </rPh>
    <rPh sb="2" eb="4">
      <t>ブンルイ</t>
    </rPh>
    <phoneticPr fontId="3"/>
  </si>
  <si>
    <t>食肉</t>
    <rPh sb="0" eb="2">
      <t>ショクニク</t>
    </rPh>
    <phoneticPr fontId="3"/>
  </si>
  <si>
    <t>飲食料品</t>
    <phoneticPr fontId="3"/>
  </si>
  <si>
    <t>1111</t>
    <phoneticPr fontId="3"/>
  </si>
  <si>
    <t>1112</t>
    <phoneticPr fontId="3"/>
  </si>
  <si>
    <t>その他の水産食料品</t>
    <rPh sb="6" eb="9">
      <t>ショクリョウヒン</t>
    </rPh>
    <phoneticPr fontId="3"/>
  </si>
  <si>
    <t>1113</t>
    <phoneticPr fontId="3"/>
  </si>
  <si>
    <t>111</t>
    <phoneticPr fontId="3"/>
  </si>
  <si>
    <t>（続き）食料品</t>
    <rPh sb="1" eb="2">
      <t>ツヅ</t>
    </rPh>
    <rPh sb="4" eb="7">
      <t>ショクリョウヒン</t>
    </rPh>
    <phoneticPr fontId="3"/>
  </si>
  <si>
    <t>（続き）飲食料品</t>
    <rPh sb="1" eb="2">
      <t>ツヅ</t>
    </rPh>
    <phoneticPr fontId="3"/>
  </si>
  <si>
    <t>1114</t>
    <phoneticPr fontId="3"/>
  </si>
  <si>
    <t>1115</t>
    <phoneticPr fontId="3"/>
  </si>
  <si>
    <t>農産保存食料品</t>
    <phoneticPr fontId="3"/>
  </si>
  <si>
    <t>1116</t>
    <phoneticPr fontId="3"/>
  </si>
  <si>
    <t>砂糖</t>
    <phoneticPr fontId="3"/>
  </si>
  <si>
    <t>動植物油脂</t>
    <rPh sb="0" eb="1">
      <t>ウゴ</t>
    </rPh>
    <phoneticPr fontId="3"/>
  </si>
  <si>
    <t>042</t>
    <phoneticPr fontId="3"/>
  </si>
  <si>
    <t>動物油脂</t>
    <rPh sb="0" eb="2">
      <t>ドウブツ</t>
    </rPh>
    <rPh sb="2" eb="4">
      <t>ユシ</t>
    </rPh>
    <phoneticPr fontId="3"/>
  </si>
  <si>
    <t>043</t>
    <phoneticPr fontId="3"/>
  </si>
  <si>
    <t>044</t>
    <phoneticPr fontId="3"/>
  </si>
  <si>
    <t>ビール類</t>
    <rPh sb="3" eb="4">
      <t>ルイ</t>
    </rPh>
    <phoneticPr fontId="3"/>
  </si>
  <si>
    <t>ウイスキー類</t>
    <phoneticPr fontId="3"/>
  </si>
  <si>
    <t>有機質肥料（別掲を除く。）</t>
    <phoneticPr fontId="3"/>
  </si>
  <si>
    <t>1511</t>
    <phoneticPr fontId="3"/>
  </si>
  <si>
    <t>紡績糸</t>
    <phoneticPr fontId="3"/>
  </si>
  <si>
    <t>紡績糸</t>
    <rPh sb="2" eb="3">
      <t>イト</t>
    </rPh>
    <phoneticPr fontId="3"/>
  </si>
  <si>
    <t>綿・スフ織物（合繊短繊維織物を含む。）</t>
    <phoneticPr fontId="3"/>
  </si>
  <si>
    <t>絹・人絹織物（合繊長繊維織物を含む。）</t>
    <phoneticPr fontId="3"/>
  </si>
  <si>
    <t>その他の織物</t>
    <phoneticPr fontId="3"/>
  </si>
  <si>
    <t>1519</t>
    <phoneticPr fontId="3"/>
  </si>
  <si>
    <t>1529</t>
    <phoneticPr fontId="3"/>
  </si>
  <si>
    <t>合板・集成材</t>
    <rPh sb="3" eb="6">
      <t>シュウセイザイ</t>
    </rPh>
    <phoneticPr fontId="3"/>
  </si>
  <si>
    <t>1621</t>
    <phoneticPr fontId="3"/>
  </si>
  <si>
    <t>木製家具</t>
    <phoneticPr fontId="3"/>
  </si>
  <si>
    <t>金属製家具</t>
    <phoneticPr fontId="3"/>
  </si>
  <si>
    <t>その他の家具・装備品</t>
    <rPh sb="2" eb="3">
      <t>タ</t>
    </rPh>
    <phoneticPr fontId="3"/>
  </si>
  <si>
    <t>1631</t>
    <phoneticPr fontId="3"/>
  </si>
  <si>
    <t>021P</t>
    <phoneticPr fontId="3"/>
  </si>
  <si>
    <t>1632</t>
    <phoneticPr fontId="3"/>
  </si>
  <si>
    <t>1633</t>
    <phoneticPr fontId="3"/>
  </si>
  <si>
    <t>加工紙</t>
    <rPh sb="0" eb="2">
      <t>カコウ</t>
    </rPh>
    <rPh sb="2" eb="3">
      <t>カミ</t>
    </rPh>
    <phoneticPr fontId="3"/>
  </si>
  <si>
    <t>1641</t>
    <phoneticPr fontId="3"/>
  </si>
  <si>
    <t>1649</t>
    <phoneticPr fontId="3"/>
  </si>
  <si>
    <t>紙製衛生材料・用品</t>
    <phoneticPr fontId="3"/>
  </si>
  <si>
    <t>その他のパルプ・紙・紙加工品</t>
    <rPh sb="2" eb="3">
      <t>タ</t>
    </rPh>
    <rPh sb="8" eb="9">
      <t>カミ</t>
    </rPh>
    <rPh sb="10" eb="11">
      <t>カミ</t>
    </rPh>
    <rPh sb="11" eb="14">
      <t>カコウヒン</t>
    </rPh>
    <phoneticPr fontId="3"/>
  </si>
  <si>
    <t>39</t>
    <phoneticPr fontId="3"/>
  </si>
  <si>
    <t>その他の製造工業製品
（１／３）</t>
    <phoneticPr fontId="3"/>
  </si>
  <si>
    <t>（続き）無機化学工業製品</t>
    <rPh sb="1" eb="2">
      <t>ツヅ</t>
    </rPh>
    <phoneticPr fontId="3"/>
  </si>
  <si>
    <t>（続き）化学製品</t>
    <rPh sb="1" eb="2">
      <t>ツヅ</t>
    </rPh>
    <phoneticPr fontId="3"/>
  </si>
  <si>
    <t>石油化学系基礎製品</t>
    <phoneticPr fontId="3"/>
  </si>
  <si>
    <t>脂肪族中間物・環式中間物・合成染料・有機顔料</t>
    <phoneticPr fontId="3"/>
  </si>
  <si>
    <t>有機化学工業製品（石油化学系基礎製品・合成樹脂を除く。）</t>
    <phoneticPr fontId="3"/>
  </si>
  <si>
    <t>2041</t>
    <phoneticPr fontId="3"/>
  </si>
  <si>
    <t>環式中間物・合成染料・有機顔料</t>
    <rPh sb="6" eb="8">
      <t>ゴウセイ</t>
    </rPh>
    <rPh sb="8" eb="10">
      <t>センリョウ</t>
    </rPh>
    <rPh sb="11" eb="13">
      <t>ユウキ</t>
    </rPh>
    <rPh sb="13" eb="15">
      <t>ガンリョウ</t>
    </rPh>
    <phoneticPr fontId="3"/>
  </si>
  <si>
    <t>2042</t>
    <phoneticPr fontId="3"/>
  </si>
  <si>
    <t>2049</t>
    <phoneticPr fontId="3"/>
  </si>
  <si>
    <t>その他の有機化学工業製品</t>
    <phoneticPr fontId="3"/>
  </si>
  <si>
    <t>2051</t>
    <phoneticPr fontId="3"/>
  </si>
  <si>
    <t>2061</t>
    <phoneticPr fontId="3"/>
  </si>
  <si>
    <t>化学繊維</t>
    <rPh sb="0" eb="2">
      <t>カガク</t>
    </rPh>
    <rPh sb="2" eb="4">
      <t>センイ</t>
    </rPh>
    <phoneticPr fontId="3"/>
  </si>
  <si>
    <t>2071</t>
    <phoneticPr fontId="3"/>
  </si>
  <si>
    <t>2081</t>
    <phoneticPr fontId="3"/>
  </si>
  <si>
    <t>油脂加工製品・界面活性剤</t>
    <phoneticPr fontId="3"/>
  </si>
  <si>
    <t>油脂加工製品</t>
    <phoneticPr fontId="3"/>
  </si>
  <si>
    <t>界面活性剤（石けん・合成洗剤を除く。）</t>
    <phoneticPr fontId="3"/>
  </si>
  <si>
    <t>2082</t>
    <phoneticPr fontId="3"/>
  </si>
  <si>
    <t>2083</t>
    <phoneticPr fontId="3"/>
  </si>
  <si>
    <t>印刷インキ</t>
    <phoneticPr fontId="3"/>
  </si>
  <si>
    <t>2084</t>
    <phoneticPr fontId="3"/>
  </si>
  <si>
    <t>2089</t>
    <phoneticPr fontId="3"/>
  </si>
  <si>
    <t>他に分類されない化学最終製品</t>
    <rPh sb="0" eb="1">
      <t>タ</t>
    </rPh>
    <rPh sb="2" eb="4">
      <t>ブンルイ</t>
    </rPh>
    <rPh sb="8" eb="10">
      <t>カガク</t>
    </rPh>
    <rPh sb="10" eb="12">
      <t>サイシュウ</t>
    </rPh>
    <rPh sb="12" eb="14">
      <t>セイヒン</t>
    </rPh>
    <phoneticPr fontId="3"/>
  </si>
  <si>
    <t>ガソリン</t>
    <phoneticPr fontId="3"/>
  </si>
  <si>
    <t>プラスチック・ゴム製品</t>
    <phoneticPr fontId="3"/>
  </si>
  <si>
    <t>2221</t>
    <phoneticPr fontId="3"/>
  </si>
  <si>
    <t>2229</t>
    <phoneticPr fontId="3"/>
  </si>
  <si>
    <t>091</t>
    <phoneticPr fontId="3"/>
  </si>
  <si>
    <t>他に分類されないゴム製品</t>
    <rPh sb="0" eb="1">
      <t>ホカ</t>
    </rPh>
    <rPh sb="2" eb="4">
      <t>ブンルイ</t>
    </rPh>
    <rPh sb="10" eb="12">
      <t>セイヒン</t>
    </rPh>
    <phoneticPr fontId="3"/>
  </si>
  <si>
    <t>2311</t>
    <phoneticPr fontId="3"/>
  </si>
  <si>
    <t>なめし革・革製品・毛皮</t>
    <phoneticPr fontId="3"/>
  </si>
  <si>
    <t>その他の製造工業製品
（２／３）</t>
    <phoneticPr fontId="3"/>
  </si>
  <si>
    <t>2312</t>
    <phoneticPr fontId="3"/>
  </si>
  <si>
    <t>なめし革・革製品・毛皮（革製履物を除く。）</t>
    <phoneticPr fontId="3"/>
  </si>
  <si>
    <t>2511</t>
    <phoneticPr fontId="3"/>
  </si>
  <si>
    <t>他に分類されないガラス製品</t>
    <rPh sb="0" eb="1">
      <t>タ</t>
    </rPh>
    <rPh sb="2" eb="4">
      <t>ブンルイ</t>
    </rPh>
    <rPh sb="11" eb="13">
      <t>セイヒン</t>
    </rPh>
    <phoneticPr fontId="3"/>
  </si>
  <si>
    <t>2521</t>
    <phoneticPr fontId="3"/>
  </si>
  <si>
    <t>2591</t>
    <phoneticPr fontId="3"/>
  </si>
  <si>
    <t>炭素・黒鉛製品</t>
    <phoneticPr fontId="3"/>
  </si>
  <si>
    <t>011P</t>
  </si>
  <si>
    <t>鉄屑</t>
    <phoneticPr fontId="3"/>
  </si>
  <si>
    <t>2612</t>
    <phoneticPr fontId="3"/>
  </si>
  <si>
    <t>鋳鍛造品（鉄）</t>
    <phoneticPr fontId="3"/>
  </si>
  <si>
    <t>鋳鉄品・鍛工品（鉄）</t>
    <phoneticPr fontId="3"/>
  </si>
  <si>
    <t>2699</t>
    <phoneticPr fontId="3"/>
  </si>
  <si>
    <t>鉛・亜鉛（再生を含む。）</t>
    <phoneticPr fontId="3"/>
  </si>
  <si>
    <t>アルミニウム（再生を含む。）</t>
    <phoneticPr fontId="3"/>
  </si>
  <si>
    <t>011P</t>
    <phoneticPr fontId="3"/>
  </si>
  <si>
    <t>2712</t>
    <phoneticPr fontId="3"/>
  </si>
  <si>
    <t>2729</t>
    <phoneticPr fontId="3"/>
  </si>
  <si>
    <t>建設用・建築用金属製品</t>
    <phoneticPr fontId="3"/>
  </si>
  <si>
    <t>ガス・石油機器・暖房・調理装置</t>
    <rPh sb="8" eb="10">
      <t>ダンボウ</t>
    </rPh>
    <rPh sb="11" eb="13">
      <t>チョウリ</t>
    </rPh>
    <rPh sb="13" eb="15">
      <t>ソウチ</t>
    </rPh>
    <phoneticPr fontId="3"/>
  </si>
  <si>
    <t>ガス・石油機器・暖房・調理装置</t>
    <phoneticPr fontId="3"/>
  </si>
  <si>
    <t>ボルト・ナット・リベット・スプリング</t>
    <phoneticPr fontId="3"/>
  </si>
  <si>
    <t>金属製容器・製缶板金製品</t>
    <phoneticPr fontId="3"/>
  </si>
  <si>
    <t>配管工事附属品・粉末や金製品・道具類</t>
    <rPh sb="4" eb="6">
      <t>フゾク</t>
    </rPh>
    <phoneticPr fontId="3"/>
  </si>
  <si>
    <t>配管工事附属品</t>
    <rPh sb="4" eb="6">
      <t>フゾク</t>
    </rPh>
    <phoneticPr fontId="3"/>
  </si>
  <si>
    <t>粉末や金製品</t>
    <phoneticPr fontId="3"/>
  </si>
  <si>
    <t>刃物・道具類</t>
    <phoneticPr fontId="3"/>
  </si>
  <si>
    <t>2911</t>
    <phoneticPr fontId="3"/>
  </si>
  <si>
    <t>2912</t>
    <phoneticPr fontId="3"/>
  </si>
  <si>
    <t>ポンプ・圧縮機</t>
    <phoneticPr fontId="3"/>
  </si>
  <si>
    <t>2913</t>
    <phoneticPr fontId="3"/>
  </si>
  <si>
    <t>2914</t>
    <phoneticPr fontId="3"/>
  </si>
  <si>
    <t>2919</t>
    <phoneticPr fontId="3"/>
  </si>
  <si>
    <t>その他のはん用機械</t>
    <rPh sb="2" eb="3">
      <t>タ</t>
    </rPh>
    <rPh sb="6" eb="7">
      <t>ヨウ</t>
    </rPh>
    <rPh sb="7" eb="9">
      <t>キカイ</t>
    </rPh>
    <phoneticPr fontId="3"/>
  </si>
  <si>
    <t>3011</t>
    <phoneticPr fontId="3"/>
  </si>
  <si>
    <t>農業用機械</t>
    <rPh sb="2" eb="3">
      <t>ヨウ</t>
    </rPh>
    <phoneticPr fontId="3"/>
  </si>
  <si>
    <t>3012</t>
    <phoneticPr fontId="3"/>
  </si>
  <si>
    <t>建設・鉱山機械</t>
    <rPh sb="0" eb="2">
      <t>ケンセツ</t>
    </rPh>
    <rPh sb="3" eb="5">
      <t>コウザン</t>
    </rPh>
    <phoneticPr fontId="3"/>
  </si>
  <si>
    <t>3013</t>
    <phoneticPr fontId="3"/>
  </si>
  <si>
    <t>3014</t>
    <phoneticPr fontId="3"/>
  </si>
  <si>
    <t>生活関連産業用機械</t>
    <rPh sb="7" eb="9">
      <t>キカイ</t>
    </rPh>
    <phoneticPr fontId="3"/>
  </si>
  <si>
    <t>3015</t>
    <phoneticPr fontId="3"/>
  </si>
  <si>
    <t>鋳造装置・プラスチック加工機械</t>
    <phoneticPr fontId="3"/>
  </si>
  <si>
    <t>3016</t>
    <phoneticPr fontId="3"/>
  </si>
  <si>
    <t>3017</t>
    <phoneticPr fontId="3"/>
  </si>
  <si>
    <t>3019</t>
    <phoneticPr fontId="3"/>
  </si>
  <si>
    <t>真空装置・真空機器</t>
    <rPh sb="0" eb="2">
      <t>シンクウ</t>
    </rPh>
    <rPh sb="2" eb="4">
      <t>ソウチ</t>
    </rPh>
    <rPh sb="5" eb="7">
      <t>シンクウ</t>
    </rPh>
    <rPh sb="7" eb="9">
      <t>キキ</t>
    </rPh>
    <phoneticPr fontId="3"/>
  </si>
  <si>
    <t>ロボット</t>
    <phoneticPr fontId="3"/>
  </si>
  <si>
    <t>その他の生産用機械</t>
    <rPh sb="4" eb="7">
      <t>セイサンヨウ</t>
    </rPh>
    <rPh sb="7" eb="9">
      <t>キカイ</t>
    </rPh>
    <phoneticPr fontId="3"/>
  </si>
  <si>
    <t>3111</t>
    <phoneticPr fontId="3"/>
  </si>
  <si>
    <t>サービス用・娯楽用機器</t>
    <rPh sb="6" eb="9">
      <t>ゴラクヨウ</t>
    </rPh>
    <phoneticPr fontId="3"/>
  </si>
  <si>
    <t>3113</t>
    <phoneticPr fontId="3"/>
  </si>
  <si>
    <t>計測機器</t>
    <rPh sb="0" eb="2">
      <t>ケイソク</t>
    </rPh>
    <rPh sb="2" eb="4">
      <t>キキ</t>
    </rPh>
    <phoneticPr fontId="3"/>
  </si>
  <si>
    <t>3114</t>
    <phoneticPr fontId="3"/>
  </si>
  <si>
    <t>3115</t>
    <phoneticPr fontId="3"/>
  </si>
  <si>
    <t>光学機械・レンズ</t>
    <rPh sb="0" eb="2">
      <t>コウガク</t>
    </rPh>
    <rPh sb="2" eb="4">
      <t>キカイ</t>
    </rPh>
    <phoneticPr fontId="3"/>
  </si>
  <si>
    <t>3116</t>
    <phoneticPr fontId="3"/>
  </si>
  <si>
    <t>3211</t>
    <phoneticPr fontId="3"/>
  </si>
  <si>
    <t>液晶パネル</t>
    <phoneticPr fontId="3"/>
  </si>
  <si>
    <t>フラットパネル・電子管</t>
    <rPh sb="8" eb="11">
      <t>デンシカン</t>
    </rPh>
    <phoneticPr fontId="3"/>
  </si>
  <si>
    <t>3299</t>
    <phoneticPr fontId="3"/>
  </si>
  <si>
    <t>記録メディア</t>
    <rPh sb="0" eb="2">
      <t>キロク</t>
    </rPh>
    <phoneticPr fontId="3"/>
  </si>
  <si>
    <t>電子回路</t>
    <rPh sb="0" eb="2">
      <t>デンシ</t>
    </rPh>
    <rPh sb="2" eb="4">
      <t>カイロ</t>
    </rPh>
    <phoneticPr fontId="3"/>
  </si>
  <si>
    <t>その他の電子部品</t>
    <rPh sb="6" eb="7">
      <t>ブ</t>
    </rPh>
    <phoneticPr fontId="3"/>
  </si>
  <si>
    <t>3311</t>
    <phoneticPr fontId="3"/>
  </si>
  <si>
    <t>開閉制御装置・配電盤</t>
    <phoneticPr fontId="3"/>
  </si>
  <si>
    <t>配線器具</t>
    <rPh sb="0" eb="2">
      <t>ハイセン</t>
    </rPh>
    <rPh sb="2" eb="4">
      <t>キグ</t>
    </rPh>
    <phoneticPr fontId="3"/>
  </si>
  <si>
    <t>内燃機関電装品</t>
    <rPh sb="0" eb="2">
      <t>ナイネン</t>
    </rPh>
    <rPh sb="2" eb="4">
      <t>キカン</t>
    </rPh>
    <rPh sb="4" eb="7">
      <t>デンソウヒン</t>
    </rPh>
    <phoneticPr fontId="3"/>
  </si>
  <si>
    <t>その他の産業用電気機器</t>
    <rPh sb="7" eb="9">
      <t>デンキ</t>
    </rPh>
    <rPh sb="9" eb="11">
      <t>キキ</t>
    </rPh>
    <phoneticPr fontId="3"/>
  </si>
  <si>
    <t>3321</t>
    <phoneticPr fontId="3"/>
  </si>
  <si>
    <t>民生用エアコンディショナ</t>
    <rPh sb="0" eb="2">
      <t>ミンセイ</t>
    </rPh>
    <rPh sb="2" eb="3">
      <t>ヨウ</t>
    </rPh>
    <phoneticPr fontId="3"/>
  </si>
  <si>
    <t>民生用電気機器（エアコンを除く。）</t>
    <rPh sb="0" eb="2">
      <t>ミンセイ</t>
    </rPh>
    <rPh sb="2" eb="3">
      <t>ヨウ</t>
    </rPh>
    <rPh sb="3" eb="5">
      <t>デンキ</t>
    </rPh>
    <rPh sb="5" eb="7">
      <t>キキ</t>
    </rPh>
    <phoneticPr fontId="3"/>
  </si>
  <si>
    <t>3331</t>
    <phoneticPr fontId="3"/>
  </si>
  <si>
    <t>3332</t>
    <phoneticPr fontId="3"/>
  </si>
  <si>
    <t>3399</t>
    <phoneticPr fontId="3"/>
  </si>
  <si>
    <t>3411</t>
    <phoneticPr fontId="3"/>
  </si>
  <si>
    <t>携帯電話機</t>
    <rPh sb="0" eb="2">
      <t>ケイタイ</t>
    </rPh>
    <rPh sb="2" eb="4">
      <t>デンワ</t>
    </rPh>
    <rPh sb="4" eb="5">
      <t>キ</t>
    </rPh>
    <phoneticPr fontId="3"/>
  </si>
  <si>
    <t>無線電気通信機器（携帯電話機を除く。）</t>
    <rPh sb="9" eb="11">
      <t>ケイタイ</t>
    </rPh>
    <rPh sb="11" eb="13">
      <t>デンワ</t>
    </rPh>
    <rPh sb="13" eb="14">
      <t>キ</t>
    </rPh>
    <phoneticPr fontId="3"/>
  </si>
  <si>
    <t>3412</t>
    <phoneticPr fontId="3"/>
  </si>
  <si>
    <t>3421</t>
    <phoneticPr fontId="3"/>
  </si>
  <si>
    <t>パーソナルコンピュータ</t>
    <phoneticPr fontId="3"/>
  </si>
  <si>
    <t>電子計算機本体（パソコンを除く。）</t>
    <rPh sb="0" eb="2">
      <t>デンシ</t>
    </rPh>
    <rPh sb="2" eb="5">
      <t>ケイサンキ</t>
    </rPh>
    <rPh sb="5" eb="7">
      <t>ホンタイ</t>
    </rPh>
    <phoneticPr fontId="3"/>
  </si>
  <si>
    <t>電子計算機附属装置</t>
    <rPh sb="5" eb="7">
      <t>フゾク</t>
    </rPh>
    <phoneticPr fontId="3"/>
  </si>
  <si>
    <t>3511</t>
    <phoneticPr fontId="3"/>
  </si>
  <si>
    <t>乗用車（ハイブリッド車）</t>
  </si>
  <si>
    <t>乗用車（ハイブリッド車を除く。）</t>
    <phoneticPr fontId="3"/>
  </si>
  <si>
    <t>3521</t>
    <phoneticPr fontId="3"/>
  </si>
  <si>
    <t>3522</t>
    <phoneticPr fontId="3"/>
  </si>
  <si>
    <t>3531</t>
    <phoneticPr fontId="3"/>
  </si>
  <si>
    <t>自動車用内燃機関</t>
    <phoneticPr fontId="3"/>
  </si>
  <si>
    <t>3541</t>
    <phoneticPr fontId="3"/>
  </si>
  <si>
    <t>3591</t>
    <phoneticPr fontId="3"/>
  </si>
  <si>
    <t>3592</t>
    <phoneticPr fontId="3"/>
  </si>
  <si>
    <t>3599</t>
    <phoneticPr fontId="3"/>
  </si>
  <si>
    <t>がん具</t>
    <phoneticPr fontId="3"/>
  </si>
  <si>
    <t>その他の製造工業製品
（３／３）</t>
    <phoneticPr fontId="3"/>
  </si>
  <si>
    <t>3919</t>
    <phoneticPr fontId="3"/>
  </si>
  <si>
    <t>061</t>
    <phoneticPr fontId="3"/>
  </si>
  <si>
    <t>3921</t>
    <phoneticPr fontId="3"/>
  </si>
  <si>
    <t>再生資源回収・加工処理</t>
    <rPh sb="0" eb="2">
      <t>サイセイ</t>
    </rPh>
    <rPh sb="2" eb="4">
      <t>シゲン</t>
    </rPh>
    <rPh sb="4" eb="6">
      <t>カイシュウ</t>
    </rPh>
    <rPh sb="7" eb="9">
      <t>カコウ</t>
    </rPh>
    <rPh sb="9" eb="11">
      <t>ショリ</t>
    </rPh>
    <phoneticPr fontId="3"/>
  </si>
  <si>
    <t>4191</t>
    <phoneticPr fontId="3"/>
  </si>
  <si>
    <t>鉄道軌道建設</t>
    <phoneticPr fontId="3"/>
  </si>
  <si>
    <t>4611</t>
    <phoneticPr fontId="3"/>
  </si>
  <si>
    <t>電気</t>
    <rPh sb="0" eb="2">
      <t>デンキ</t>
    </rPh>
    <phoneticPr fontId="3"/>
  </si>
  <si>
    <t>電気</t>
    <phoneticPr fontId="3"/>
  </si>
  <si>
    <t>電気・ガス・熱供給</t>
    <rPh sb="0" eb="2">
      <t>デンキ</t>
    </rPh>
    <phoneticPr fontId="3"/>
  </si>
  <si>
    <t>電気（火力（バイオマス・廃棄物を含む。））</t>
    <phoneticPr fontId="3"/>
  </si>
  <si>
    <t>電気（原子力）</t>
  </si>
  <si>
    <t>電気（水力、地熱、太陽光、風力等）</t>
  </si>
  <si>
    <t>4621</t>
    <phoneticPr fontId="3"/>
  </si>
  <si>
    <t>4622</t>
    <phoneticPr fontId="3"/>
  </si>
  <si>
    <t>4711</t>
    <phoneticPr fontId="3"/>
  </si>
  <si>
    <t>下水道★★</t>
    <phoneticPr fontId="3"/>
  </si>
  <si>
    <t>4811</t>
    <phoneticPr fontId="3"/>
  </si>
  <si>
    <t>5311</t>
    <phoneticPr fontId="3"/>
  </si>
  <si>
    <t>公的金融（ＦＩＳＩＭ）</t>
    <phoneticPr fontId="3"/>
  </si>
  <si>
    <t>民間金融（ＦＩＳＩＭ）</t>
    <phoneticPr fontId="3"/>
  </si>
  <si>
    <t>5312</t>
    <phoneticPr fontId="3"/>
  </si>
  <si>
    <t>5511</t>
    <phoneticPr fontId="3"/>
  </si>
  <si>
    <t>住宅賃貸料</t>
    <phoneticPr fontId="3"/>
  </si>
  <si>
    <t>住宅賃貸料（帰属家賃）</t>
    <rPh sb="0" eb="2">
      <t>ジュウタク</t>
    </rPh>
    <rPh sb="2" eb="5">
      <t>チンタイリョウ</t>
    </rPh>
    <rPh sb="6" eb="8">
      <t>キゾク</t>
    </rPh>
    <rPh sb="8" eb="10">
      <t>ヤチン</t>
    </rPh>
    <phoneticPr fontId="3"/>
  </si>
  <si>
    <t>5711</t>
    <phoneticPr fontId="3"/>
  </si>
  <si>
    <t>5712</t>
    <phoneticPr fontId="3"/>
  </si>
  <si>
    <t>5721</t>
    <phoneticPr fontId="3"/>
  </si>
  <si>
    <t>5722</t>
    <phoneticPr fontId="3"/>
  </si>
  <si>
    <t>道路貨物輸送（自家輸送を除く。）</t>
    <rPh sb="7" eb="9">
      <t>ジカ</t>
    </rPh>
    <rPh sb="9" eb="11">
      <t>ユソウ</t>
    </rPh>
    <phoneticPr fontId="3"/>
  </si>
  <si>
    <t>5731</t>
    <phoneticPr fontId="3"/>
  </si>
  <si>
    <t>01P</t>
  </si>
  <si>
    <t>自家輸送（旅客自動車）</t>
    <rPh sb="2" eb="4">
      <t>ユソウ</t>
    </rPh>
    <rPh sb="7" eb="10">
      <t>ジドウシャ</t>
    </rPh>
    <phoneticPr fontId="3"/>
  </si>
  <si>
    <t>（続き）運輸・郵便</t>
    <rPh sb="1" eb="2">
      <t>ツヅ</t>
    </rPh>
    <phoneticPr fontId="3"/>
  </si>
  <si>
    <t>5732</t>
    <phoneticPr fontId="3"/>
  </si>
  <si>
    <t>自家輸送（貨物自動車）</t>
    <rPh sb="2" eb="4">
      <t>ユソウ</t>
    </rPh>
    <rPh sb="7" eb="10">
      <t>ジドウシャ</t>
    </rPh>
    <phoneticPr fontId="3"/>
  </si>
  <si>
    <t>5741</t>
    <phoneticPr fontId="3"/>
  </si>
  <si>
    <t>5742</t>
    <phoneticPr fontId="3"/>
  </si>
  <si>
    <t>5743</t>
    <phoneticPr fontId="3"/>
  </si>
  <si>
    <t>5751</t>
    <phoneticPr fontId="3"/>
  </si>
  <si>
    <t>5761</t>
    <phoneticPr fontId="3"/>
  </si>
  <si>
    <t>貨物利用運送</t>
    <rPh sb="2" eb="4">
      <t>リヨウ</t>
    </rPh>
    <rPh sb="4" eb="6">
      <t>ウンソウ</t>
    </rPh>
    <phoneticPr fontId="3"/>
  </si>
  <si>
    <t>5771</t>
    <phoneticPr fontId="3"/>
  </si>
  <si>
    <t>5781</t>
    <phoneticPr fontId="3"/>
  </si>
  <si>
    <t>水運施設管理（国公営）★★</t>
    <rPh sb="7" eb="10">
      <t>コッコウエイ</t>
    </rPh>
    <phoneticPr fontId="3"/>
  </si>
  <si>
    <t>水運施設管理</t>
    <rPh sb="0" eb="2">
      <t>スイウン</t>
    </rPh>
    <rPh sb="2" eb="4">
      <t>シセツ</t>
    </rPh>
    <rPh sb="4" eb="6">
      <t>カンリ</t>
    </rPh>
    <phoneticPr fontId="3"/>
  </si>
  <si>
    <t>水運附帯サービス</t>
    <rPh sb="2" eb="4">
      <t>フタイ</t>
    </rPh>
    <phoneticPr fontId="3"/>
  </si>
  <si>
    <t>航空施設管理（公営）★★</t>
    <phoneticPr fontId="3"/>
  </si>
  <si>
    <t>航空施設管理</t>
    <phoneticPr fontId="3"/>
  </si>
  <si>
    <t>航空附帯サービス</t>
    <rPh sb="2" eb="4">
      <t>フタイ</t>
    </rPh>
    <phoneticPr fontId="3"/>
  </si>
  <si>
    <t>5789</t>
    <phoneticPr fontId="3"/>
  </si>
  <si>
    <t>旅行・その他の運輸附帯サービス</t>
    <rPh sb="9" eb="11">
      <t>フタイ</t>
    </rPh>
    <phoneticPr fontId="3"/>
  </si>
  <si>
    <t>5791</t>
    <phoneticPr fontId="3"/>
  </si>
  <si>
    <t>郵便・信書便</t>
    <rPh sb="3" eb="5">
      <t>シンショ</t>
    </rPh>
    <rPh sb="5" eb="6">
      <t>ビン</t>
    </rPh>
    <phoneticPr fontId="3"/>
  </si>
  <si>
    <t>5911</t>
    <phoneticPr fontId="3"/>
  </si>
  <si>
    <t>固定電気通信</t>
    <rPh sb="0" eb="2">
      <t>コテイ</t>
    </rPh>
    <rPh sb="2" eb="4">
      <t>デンキ</t>
    </rPh>
    <rPh sb="4" eb="6">
      <t>ツウシン</t>
    </rPh>
    <phoneticPr fontId="3"/>
  </si>
  <si>
    <t>通信</t>
    <phoneticPr fontId="3"/>
  </si>
  <si>
    <t>10</t>
    <phoneticPr fontId="3"/>
  </si>
  <si>
    <t>情報通信</t>
    <rPh sb="0" eb="2">
      <t>ジョウホウ</t>
    </rPh>
    <rPh sb="2" eb="4">
      <t>ツウシン</t>
    </rPh>
    <phoneticPr fontId="3"/>
  </si>
  <si>
    <t>移動電気通信</t>
    <rPh sb="0" eb="2">
      <t>イドウ</t>
    </rPh>
    <rPh sb="2" eb="4">
      <t>デンキ</t>
    </rPh>
    <rPh sb="4" eb="6">
      <t>ツウシン</t>
    </rPh>
    <phoneticPr fontId="3"/>
  </si>
  <si>
    <t>電気通信に附帯するサービス</t>
    <rPh sb="0" eb="2">
      <t>デンキ</t>
    </rPh>
    <rPh sb="2" eb="4">
      <t>ツウシン</t>
    </rPh>
    <rPh sb="5" eb="7">
      <t>フタイ</t>
    </rPh>
    <phoneticPr fontId="3"/>
  </si>
  <si>
    <t>5921</t>
    <phoneticPr fontId="3"/>
  </si>
  <si>
    <t>5931</t>
    <phoneticPr fontId="3"/>
  </si>
  <si>
    <t>情報サービス</t>
    <phoneticPr fontId="3"/>
  </si>
  <si>
    <t>5941</t>
    <phoneticPr fontId="3"/>
  </si>
  <si>
    <t>インターネット附随サービス</t>
    <rPh sb="7" eb="9">
      <t>フズイ</t>
    </rPh>
    <phoneticPr fontId="3"/>
  </si>
  <si>
    <t>5951</t>
    <phoneticPr fontId="3"/>
  </si>
  <si>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3"/>
  </si>
  <si>
    <t>新聞</t>
    <rPh sb="0" eb="2">
      <t>シンブン</t>
    </rPh>
    <phoneticPr fontId="3"/>
  </si>
  <si>
    <t>出版</t>
    <rPh sb="0" eb="2">
      <t>シュッパン</t>
    </rPh>
    <phoneticPr fontId="3"/>
  </si>
  <si>
    <t>6311</t>
    <phoneticPr fontId="3"/>
  </si>
  <si>
    <t>学校給食（国公立）★★</t>
    <rPh sb="2" eb="4">
      <t>キュウショク</t>
    </rPh>
    <phoneticPr fontId="3"/>
  </si>
  <si>
    <t>学校給食（私立）★</t>
    <rPh sb="2" eb="4">
      <t>キュウショク</t>
    </rPh>
    <phoneticPr fontId="3"/>
  </si>
  <si>
    <t>その他の教育訓練機関（国公立）★★</t>
    <phoneticPr fontId="3"/>
  </si>
  <si>
    <t>632</t>
    <phoneticPr fontId="3"/>
  </si>
  <si>
    <t>研究</t>
    <rPh sb="0" eb="2">
      <t>ケンキュウ</t>
    </rPh>
    <phoneticPr fontId="3"/>
  </si>
  <si>
    <t>人文・社会科学研究機関（国公立）★★</t>
    <rPh sb="3" eb="5">
      <t>シャカイ</t>
    </rPh>
    <phoneticPr fontId="3"/>
  </si>
  <si>
    <t>人文・社会科学研究機関（非営利）★</t>
    <rPh sb="3" eb="5">
      <t>シャカイ</t>
    </rPh>
    <phoneticPr fontId="3"/>
  </si>
  <si>
    <t>人文・社会科学研究機関</t>
    <rPh sb="3" eb="5">
      <t>シャカイ</t>
    </rPh>
    <phoneticPr fontId="3"/>
  </si>
  <si>
    <t>6322</t>
    <phoneticPr fontId="3"/>
  </si>
  <si>
    <t>医療（病院）</t>
    <rPh sb="3" eb="5">
      <t>ビョウイン</t>
    </rPh>
    <phoneticPr fontId="3"/>
  </si>
  <si>
    <t>医療（一般診療所）</t>
    <rPh sb="3" eb="7">
      <t>イッパンシンリョウ</t>
    </rPh>
    <rPh sb="7" eb="8">
      <t>ショ</t>
    </rPh>
    <phoneticPr fontId="3"/>
  </si>
  <si>
    <t>医療（歯科診療）</t>
    <rPh sb="3" eb="5">
      <t>シカ</t>
    </rPh>
    <rPh sb="5" eb="7">
      <t>シンリョウ</t>
    </rPh>
    <phoneticPr fontId="3"/>
  </si>
  <si>
    <t>6411</t>
    <phoneticPr fontId="3"/>
  </si>
  <si>
    <t>医療（調剤）</t>
    <rPh sb="0" eb="2">
      <t>イリョウ</t>
    </rPh>
    <rPh sb="3" eb="5">
      <t>チョウザイ</t>
    </rPh>
    <phoneticPr fontId="3"/>
  </si>
  <si>
    <t>医療（その他の医療サービス）</t>
    <rPh sb="0" eb="2">
      <t>イリョウ</t>
    </rPh>
    <rPh sb="5" eb="6">
      <t>タ</t>
    </rPh>
    <rPh sb="7" eb="9">
      <t>イリョウ</t>
    </rPh>
    <phoneticPr fontId="3"/>
  </si>
  <si>
    <t>社会保険事業★★</t>
    <phoneticPr fontId="3"/>
  </si>
  <si>
    <t>社会福祉</t>
    <phoneticPr fontId="3"/>
  </si>
  <si>
    <t>6431</t>
    <phoneticPr fontId="3"/>
  </si>
  <si>
    <t>保育所</t>
    <rPh sb="0" eb="3">
      <t>ホイクショ</t>
    </rPh>
    <phoneticPr fontId="3"/>
  </si>
  <si>
    <t>介護（施設サービス）</t>
    <rPh sb="0" eb="2">
      <t>カイゴ</t>
    </rPh>
    <rPh sb="3" eb="5">
      <t>シセツ</t>
    </rPh>
    <phoneticPr fontId="3"/>
  </si>
  <si>
    <t>介護（施設サービスを除く。）</t>
    <rPh sb="0" eb="2">
      <t>カイゴ</t>
    </rPh>
    <rPh sb="3" eb="5">
      <t>シセツ</t>
    </rPh>
    <rPh sb="10" eb="11">
      <t>ノゾ</t>
    </rPh>
    <phoneticPr fontId="3"/>
  </si>
  <si>
    <t>会員制企業団体</t>
    <rPh sb="0" eb="3">
      <t>カイインセイ</t>
    </rPh>
    <rPh sb="3" eb="5">
      <t>キギョウ</t>
    </rPh>
    <rPh sb="5" eb="7">
      <t>ダンタイ</t>
    </rPh>
    <phoneticPr fontId="3"/>
  </si>
  <si>
    <t>他に分類されない会員制団体</t>
    <phoneticPr fontId="3"/>
  </si>
  <si>
    <t>6599</t>
    <phoneticPr fontId="3"/>
  </si>
  <si>
    <t>対家計民間非営利団体（別掲を除く。）★</t>
    <phoneticPr fontId="3"/>
  </si>
  <si>
    <t>物品賃貸業（貸自動車を除く。）</t>
    <phoneticPr fontId="3"/>
  </si>
  <si>
    <t>産業用機械器具（建設機械器具を除く。）賃貸業</t>
    <phoneticPr fontId="3"/>
  </si>
  <si>
    <t>事務用機械器具（電算機等を除く。）賃貸業</t>
    <phoneticPr fontId="3"/>
  </si>
  <si>
    <t>（続き）対事業所サービス</t>
    <rPh sb="1" eb="2">
      <t>ツヅ</t>
    </rPh>
    <phoneticPr fontId="3"/>
  </si>
  <si>
    <t>自動車整備</t>
    <rPh sb="0" eb="3">
      <t>ジドウシャ</t>
    </rPh>
    <rPh sb="3" eb="5">
      <t>セイビ</t>
    </rPh>
    <phoneticPr fontId="3"/>
  </si>
  <si>
    <t>法務・財務・会計サービス</t>
    <phoneticPr fontId="3"/>
  </si>
  <si>
    <t>その他の対事業所サービス</t>
    <phoneticPr fontId="3"/>
  </si>
  <si>
    <t>警備業</t>
    <rPh sb="0" eb="3">
      <t>ケイビギョウ</t>
    </rPh>
    <phoneticPr fontId="3"/>
  </si>
  <si>
    <t>と畜場(公営)★★</t>
  </si>
  <si>
    <t>と畜場</t>
  </si>
  <si>
    <t>宿泊業</t>
    <rPh sb="0" eb="2">
      <t>シュクハク</t>
    </rPh>
    <rPh sb="2" eb="3">
      <t>ギョウ</t>
    </rPh>
    <phoneticPr fontId="3"/>
  </si>
  <si>
    <t>洗濯業</t>
    <phoneticPr fontId="3"/>
  </si>
  <si>
    <t>その他の洗濯・理容・美容・浴場業</t>
    <rPh sb="2" eb="3">
      <t>タ</t>
    </rPh>
    <rPh sb="4" eb="6">
      <t>センタク</t>
    </rPh>
    <rPh sb="7" eb="9">
      <t>リヨウ</t>
    </rPh>
    <rPh sb="10" eb="12">
      <t>ビヨウ</t>
    </rPh>
    <rPh sb="13" eb="15">
      <t>ヨクジョウ</t>
    </rPh>
    <rPh sb="15" eb="16">
      <t>ギョウ</t>
    </rPh>
    <phoneticPr fontId="3"/>
  </si>
  <si>
    <t>興行場（映画館を除く。）・興行団</t>
    <rPh sb="0" eb="2">
      <t>コウギョウ</t>
    </rPh>
    <rPh sb="2" eb="3">
      <t>ジョウ</t>
    </rPh>
    <rPh sb="4" eb="7">
      <t>エイガカン</t>
    </rPh>
    <rPh sb="13" eb="15">
      <t>コウギョウ</t>
    </rPh>
    <rPh sb="15" eb="16">
      <t>ダン</t>
    </rPh>
    <phoneticPr fontId="3"/>
  </si>
  <si>
    <t>遊戯場・その他の娯楽</t>
    <phoneticPr fontId="3"/>
  </si>
  <si>
    <t>6751</t>
  </si>
  <si>
    <t>675</t>
  </si>
  <si>
    <t>個人教授業</t>
    <rPh sb="4" eb="5">
      <t>ギョウ</t>
    </rPh>
    <phoneticPr fontId="3"/>
  </si>
  <si>
    <t>各種修理業（別掲を除く。）</t>
    <phoneticPr fontId="3"/>
  </si>
  <si>
    <t>その他の対個人サービス</t>
    <phoneticPr fontId="3"/>
  </si>
  <si>
    <t>6811</t>
    <phoneticPr fontId="3"/>
  </si>
  <si>
    <t>00P</t>
  </si>
  <si>
    <t>000P</t>
  </si>
  <si>
    <t>事務用品</t>
    <rPh sb="0" eb="2">
      <t>ジム</t>
    </rPh>
    <rPh sb="2" eb="4">
      <t>ヨウヒン</t>
    </rPh>
    <phoneticPr fontId="3"/>
  </si>
  <si>
    <t>681</t>
    <phoneticPr fontId="3"/>
  </si>
  <si>
    <t>68</t>
    <phoneticPr fontId="3"/>
  </si>
  <si>
    <t>6911</t>
    <phoneticPr fontId="3"/>
  </si>
  <si>
    <t>分類不明</t>
    <phoneticPr fontId="3"/>
  </si>
  <si>
    <t>分類不明</t>
    <rPh sb="0" eb="2">
      <t>ブンルイ</t>
    </rPh>
    <rPh sb="2" eb="4">
      <t>フメイ</t>
    </rPh>
    <phoneticPr fontId="3"/>
  </si>
  <si>
    <t>691</t>
    <phoneticPr fontId="3"/>
  </si>
  <si>
    <t>69</t>
    <phoneticPr fontId="3"/>
  </si>
  <si>
    <t>7000</t>
    <phoneticPr fontId="3"/>
  </si>
  <si>
    <t>700</t>
    <phoneticPr fontId="3"/>
  </si>
  <si>
    <t>(注２）　Pは仮設部門を示す。</t>
    <rPh sb="7" eb="9">
      <t>カセツ</t>
    </rPh>
    <rPh sb="9" eb="11">
      <t>ブモン</t>
    </rPh>
    <rPh sb="12" eb="13">
      <t>シメ</t>
    </rPh>
    <phoneticPr fontId="14"/>
  </si>
  <si>
    <t>(注３）　各部門の概念・定義・範囲については、「令和2年（2020年）産業連関表－総合解説編－」（総務省）の「第９章　部門別概念・定義・範囲」を参照してください。</t>
    <rPh sb="5" eb="6">
      <t>カク</t>
    </rPh>
    <rPh sb="6" eb="8">
      <t>ブモン</t>
    </rPh>
    <rPh sb="9" eb="11">
      <t>ガイネン</t>
    </rPh>
    <rPh sb="12" eb="14">
      <t>テイギ</t>
    </rPh>
    <rPh sb="15" eb="17">
      <t>ハンイ</t>
    </rPh>
    <rPh sb="24" eb="26">
      <t>レイワ</t>
    </rPh>
    <rPh sb="27" eb="28">
      <t>ネン</t>
    </rPh>
    <rPh sb="28" eb="29">
      <t>ヘイネン</t>
    </rPh>
    <rPh sb="33" eb="34">
      <t>ネン</t>
    </rPh>
    <rPh sb="35" eb="37">
      <t>サンギョウ</t>
    </rPh>
    <rPh sb="37" eb="39">
      <t>レンカン</t>
    </rPh>
    <rPh sb="39" eb="40">
      <t>ヒョウ</t>
    </rPh>
    <rPh sb="41" eb="43">
      <t>ソウゴウ</t>
    </rPh>
    <rPh sb="43" eb="45">
      <t>カイセツ</t>
    </rPh>
    <rPh sb="45" eb="46">
      <t>ヘン</t>
    </rPh>
    <rPh sb="49" eb="52">
      <t>ソウムショウ</t>
    </rPh>
    <rPh sb="55" eb="56">
      <t>ダイ</t>
    </rPh>
    <rPh sb="57" eb="58">
      <t>ショウ</t>
    </rPh>
    <rPh sb="59" eb="61">
      <t>ブモン</t>
    </rPh>
    <rPh sb="61" eb="62">
      <t>ベツ</t>
    </rPh>
    <rPh sb="62" eb="64">
      <t>ガイネン</t>
    </rPh>
    <rPh sb="65" eb="67">
      <t>テイギ</t>
    </rPh>
    <rPh sb="68" eb="70">
      <t>ハンイ</t>
    </rPh>
    <rPh sb="72" eb="74">
      <t>サンショウ</t>
    </rPh>
    <phoneticPr fontId="14"/>
  </si>
  <si>
    <t>令和５年</t>
    <rPh sb="0" eb="2">
      <t>レイワ</t>
    </rPh>
    <rPh sb="3" eb="4">
      <t>ネン</t>
    </rPh>
    <phoneticPr fontId="3"/>
  </si>
  <si>
    <t>令和６年</t>
    <rPh sb="0" eb="2">
      <t>レイワ</t>
    </rPh>
    <rPh sb="3" eb="4">
      <t>ネン</t>
    </rPh>
    <phoneticPr fontId="3"/>
  </si>
  <si>
    <t>令和７年</t>
    <rPh sb="0" eb="2">
      <t>レイワ</t>
    </rPh>
    <rPh sb="3" eb="4">
      <t>ネン</t>
    </rPh>
    <phoneticPr fontId="3"/>
  </si>
  <si>
    <t>　令和２年～令和６年の中から選ぶか、数値（％）を入力してください</t>
    <rPh sb="1" eb="3">
      <t>レイワ</t>
    </rPh>
    <rPh sb="4" eb="5">
      <t>ネン</t>
    </rPh>
    <rPh sb="6" eb="8">
      <t>レイワ</t>
    </rPh>
    <rPh sb="11" eb="12">
      <t>ナカ</t>
    </rPh>
    <rPh sb="18" eb="20">
      <t>スウチ</t>
    </rPh>
    <phoneticPr fontId="3"/>
  </si>
  <si>
    <t>令和６年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</si>
</sst>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81" formatCode="#,##0.0;[Red]\-#,##0.0"/>
    <numFmt numFmtId="182" formatCode="0.0%"/>
    <numFmt numFmtId="185" formatCode="#,##0_ "/>
    <numFmt numFmtId="186" formatCode="0.000000_ "/>
    <numFmt numFmtId="188" formatCode="0.0_);[Red]\(0.0\)"/>
    <numFmt numFmtId="189" formatCode="\-@"/>
    <numFmt numFmtId="191" formatCode="#,##0.0"/>
    <numFmt numFmtId="192" formatCode="#,##0_ ;[Red]\-#,##0\ "/>
    <numFmt numFmtId="193" formatCode="#,##0;&quot;△ &quot;#,##0"/>
    <numFmt numFmtId="196" formatCode="0.000000_ ;[Red]\-0.000000\ "/>
    <numFmt numFmtId="202" formatCode="#,##0.0_ ;[Red]\-#,##0.0\ "/>
    <numFmt numFmtId="204" formatCode="0.0_ ;[Red]\-0.0\ "/>
    <numFmt numFmtId="209" formatCode="_-* #,##0_-;\-* #,##0_-;_-* &quot;-&quot;_-;_-@_-"/>
    <numFmt numFmtId="210" formatCode="#,##0;&quot;▲ &quot;#,##0"/>
    <numFmt numFmtId="217" formatCode="#,##0.000000;&quot;▲ &quot;#,##0.000000"/>
    <numFmt numFmtId="218" formatCode="#,##0.000000_ "/>
  </numFmts>
  <fonts count="44" x14ac:knownFonts="1">
    <font>
      <sz val="11"/>
      <name val="ＭＳ Ｐゴシック"/>
      <family val="3"/>
      <charset val="128"/>
    </font>
    <font>
      <sz val="11"/>
      <name val="ＭＳ Ｐゴシック"/>
      <family val="3"/>
      <charset val="128"/>
    </font>
    <font>
      <u/>
      <sz val="11"/>
      <color indexed="36"/>
      <name val="ＭＳ Ｐゴシック"/>
      <family val="3"/>
      <charset val="128"/>
    </font>
    <font>
      <sz val="6"/>
      <name val="ＭＳ Ｐゴシック"/>
      <family val="3"/>
      <charset val="128"/>
    </font>
    <font>
      <sz val="14"/>
      <name val="ＭＳ Ｐゴシック"/>
      <family val="3"/>
      <charset val="128"/>
    </font>
    <font>
      <sz val="14"/>
      <name val="ＭＳ 明朝"/>
      <family val="1"/>
      <charset val="128"/>
    </font>
    <font>
      <sz val="12"/>
      <name val="ＭＳ Ｐゴシック"/>
      <family val="3"/>
      <charset val="128"/>
    </font>
    <font>
      <sz val="12"/>
      <name val="ＭＳ ゴシック"/>
      <family val="3"/>
      <charset val="128"/>
    </font>
    <font>
      <sz val="9"/>
      <name val="ＭＳ ゴシック"/>
      <family val="3"/>
      <charset val="128"/>
    </font>
    <font>
      <sz val="10"/>
      <name val="ＭＳ Ｐゴシック"/>
      <family val="3"/>
      <charset val="128"/>
    </font>
    <font>
      <sz val="6"/>
      <name val="ＭＳ 明朝"/>
      <family val="1"/>
      <charset val="128"/>
    </font>
    <font>
      <sz val="8"/>
      <name val="ＭＳ 明朝"/>
      <family val="1"/>
      <charset val="128"/>
    </font>
    <font>
      <sz val="8"/>
      <name val="ＭＳ Ｐゴシック"/>
      <family val="3"/>
      <charset val="128"/>
    </font>
    <font>
      <sz val="11"/>
      <name val="ＭＳ ゴシック"/>
      <family val="3"/>
      <charset val="128"/>
    </font>
    <font>
      <sz val="11"/>
      <color indexed="8"/>
      <name val="ＭＳ Ｐゴシック"/>
      <family val="3"/>
      <charset val="128"/>
    </font>
    <font>
      <b/>
      <sz val="12"/>
      <name val="ＭＳ Ｐゴシック"/>
      <family val="3"/>
      <charset val="128"/>
    </font>
    <font>
      <sz val="11"/>
      <name val="ＭＳ Ｐゴシック"/>
      <family val="3"/>
      <charset val="128"/>
    </font>
    <font>
      <sz val="11"/>
      <name val="ＭＳ 明朝"/>
      <family val="1"/>
      <charset val="128"/>
    </font>
    <font>
      <u/>
      <sz val="11"/>
      <color indexed="12"/>
      <name val="ＭＳ 明朝"/>
      <family val="1"/>
      <charset val="128"/>
    </font>
    <font>
      <b/>
      <sz val="11"/>
      <name val="ＭＳ 明朝"/>
      <family val="1"/>
      <charset val="128"/>
    </font>
    <font>
      <b/>
      <sz val="16"/>
      <name val="ＭＳ Ｐゴシック"/>
      <family val="3"/>
      <charset val="128"/>
    </font>
    <font>
      <b/>
      <sz val="14"/>
      <name val="ＭＳ Ｐゴシック"/>
      <family val="3"/>
      <charset val="128"/>
    </font>
    <font>
      <sz val="8"/>
      <name val="ＭＳ ゴシック"/>
      <family val="3"/>
      <charset val="128"/>
    </font>
    <font>
      <b/>
      <vertAlign val="superscript"/>
      <sz val="14"/>
      <name val="ＭＳ Ｐゴシック"/>
      <family val="3"/>
      <charset val="128"/>
    </font>
    <font>
      <b/>
      <sz val="18"/>
      <name val="ＭＳ Ｐゴシック"/>
      <family val="3"/>
      <charset val="128"/>
    </font>
    <font>
      <sz val="10.5"/>
      <name val="ＭＳ Ｐゴシック"/>
      <family val="3"/>
      <charset val="128"/>
    </font>
    <font>
      <b/>
      <sz val="11"/>
      <name val="ＭＳ Ｐゴシック"/>
      <family val="3"/>
      <charset val="128"/>
    </font>
    <font>
      <sz val="9"/>
      <name val="ＭＳ 明朝"/>
      <family val="1"/>
      <charset val="128"/>
    </font>
    <font>
      <sz val="9"/>
      <name val="ＭＳ Ｐゴシック"/>
      <family val="3"/>
      <charset val="128"/>
    </font>
    <font>
      <sz val="11"/>
      <color indexed="64"/>
      <name val="ＭＳ Ｐゴシック"/>
      <family val="3"/>
      <charset val="128"/>
    </font>
    <font>
      <sz val="11"/>
      <color indexed="8"/>
      <name val="ＭＳ Ｐゴシック"/>
      <family val="3"/>
      <charset val="128"/>
    </font>
    <font>
      <sz val="11"/>
      <name val="ＭＳ Ｐ明朝"/>
      <family val="1"/>
      <charset val="128"/>
    </font>
    <font>
      <sz val="10"/>
      <color indexed="8"/>
      <name val="ＭＳ Ｐ明朝"/>
      <family val="1"/>
      <charset val="128"/>
    </font>
    <font>
      <sz val="10"/>
      <name val="ＭＳ Ｐ明朝"/>
      <family val="1"/>
      <charset val="128"/>
    </font>
    <font>
      <sz val="10"/>
      <color indexed="10"/>
      <name val="ＭＳ Ｐ明朝"/>
      <family val="1"/>
      <charset val="128"/>
    </font>
    <font>
      <sz val="11"/>
      <color indexed="10"/>
      <name val="ＭＳ Ｐ明朝"/>
      <family val="1"/>
      <charset val="128"/>
    </font>
    <font>
      <sz val="8.5"/>
      <name val="ＭＳ Ｐゴシック"/>
      <family val="3"/>
      <charset val="128"/>
    </font>
    <font>
      <b/>
      <sz val="11"/>
      <color indexed="52"/>
      <name val="ＭＳ Ｐゴシック"/>
      <family val="3"/>
      <charset val="128"/>
    </font>
    <font>
      <sz val="11"/>
      <color indexed="8"/>
      <name val="ＭＳ Ｐ明朝"/>
      <family val="1"/>
      <charset val="128"/>
    </font>
    <font>
      <sz val="11"/>
      <color theme="1"/>
      <name val="ＭＳ Ｐゴシック"/>
      <family val="3"/>
      <charset val="128"/>
      <scheme val="minor"/>
    </font>
    <font>
      <sz val="11"/>
      <color theme="0" tint="-0.34998626667073579"/>
      <name val="ＭＳ ゴシック"/>
      <family val="3"/>
      <charset val="128"/>
    </font>
    <font>
      <sz val="8"/>
      <color theme="0" tint="-0.34998626667073579"/>
      <name val="ＭＳ ゴシック"/>
      <family val="3"/>
      <charset val="128"/>
    </font>
    <font>
      <sz val="8"/>
      <name val="ＭＳ Ｐゴシック"/>
      <family val="3"/>
      <charset val="128"/>
      <scheme val="major"/>
    </font>
    <font>
      <sz val="10"/>
      <name val="ＭＳ Ｐゴシック"/>
      <family val="3"/>
      <charset val="128"/>
      <scheme val="minor"/>
    </font>
  </fonts>
  <fills count="5">
    <fill>
      <patternFill patternType="none"/>
    </fill>
    <fill>
      <patternFill patternType="gray125"/>
    </fill>
    <fill>
      <patternFill patternType="solid">
        <fgColor theme="8" tint="0.59999389629810485"/>
        <bgColor indexed="64"/>
      </patternFill>
    </fill>
    <fill>
      <patternFill patternType="solid">
        <fgColor theme="8" tint="0.59996337778862885"/>
        <bgColor indexed="64"/>
      </patternFill>
    </fill>
    <fill>
      <patternFill patternType="solid">
        <fgColor theme="0"/>
        <bgColor indexed="64"/>
      </patternFill>
    </fill>
  </fills>
  <borders count="151">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double">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double">
        <color indexed="64"/>
      </left>
      <right/>
      <top style="double">
        <color indexed="64"/>
      </top>
      <bottom/>
      <diagonal/>
    </border>
    <border>
      <left/>
      <right style="medium">
        <color indexed="64"/>
      </right>
      <top style="double">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double">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double">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style="thin">
        <color indexed="64"/>
      </top>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style="double">
        <color indexed="64"/>
      </left>
      <right/>
      <top/>
      <bottom style="hair">
        <color indexed="64"/>
      </bottom>
      <diagonal/>
    </border>
    <border>
      <left style="thin">
        <color indexed="64"/>
      </left>
      <right style="medium">
        <color indexed="64"/>
      </right>
      <top/>
      <bottom style="hair">
        <color indexed="64"/>
      </bottom>
      <diagonal/>
    </border>
    <border>
      <left style="double">
        <color indexed="64"/>
      </left>
      <right style="thin">
        <color indexed="64"/>
      </right>
      <top/>
      <bottom style="hair">
        <color indexed="64"/>
      </bottom>
      <diagonal/>
    </border>
    <border>
      <left/>
      <right style="thin">
        <color indexed="64"/>
      </right>
      <top style="hair">
        <color indexed="64"/>
      </top>
      <bottom/>
      <diagonal/>
    </border>
    <border>
      <left style="medium">
        <color indexed="64"/>
      </left>
      <right style="thin">
        <color indexed="64"/>
      </right>
      <top style="hair">
        <color indexed="64"/>
      </top>
      <bottom/>
      <diagonal/>
    </border>
    <border>
      <left style="double">
        <color indexed="64"/>
      </left>
      <right/>
      <top style="hair">
        <color indexed="64"/>
      </top>
      <bottom/>
      <diagonal/>
    </border>
    <border>
      <left style="thin">
        <color indexed="64"/>
      </left>
      <right style="medium">
        <color indexed="64"/>
      </right>
      <top style="hair">
        <color indexed="64"/>
      </top>
      <bottom/>
      <diagonal/>
    </border>
    <border>
      <left style="double">
        <color indexed="64"/>
      </left>
      <right style="thin">
        <color indexed="64"/>
      </right>
      <top style="hair">
        <color indexed="64"/>
      </top>
      <bottom/>
      <diagonal/>
    </border>
    <border>
      <left/>
      <right style="thin">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style="thin">
        <color indexed="64"/>
      </right>
      <top/>
      <bottom style="double">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double">
        <color indexed="64"/>
      </left>
      <right style="thin">
        <color indexed="64"/>
      </right>
      <top style="double">
        <color indexed="64"/>
      </top>
      <bottom style="medium">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right/>
      <top/>
      <bottom style="hair">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style="double">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DashDot">
        <color indexed="64"/>
      </top>
      <bottom/>
      <diagonal/>
    </border>
    <border>
      <left/>
      <right style="mediumDashDot">
        <color indexed="64"/>
      </right>
      <top style="mediumDashDot">
        <color indexed="64"/>
      </top>
      <bottom/>
      <diagonal/>
    </border>
    <border>
      <left/>
      <right style="mediumDashDot">
        <color indexed="64"/>
      </right>
      <top style="dashDot">
        <color indexed="64"/>
      </top>
      <bottom/>
      <diagonal/>
    </border>
    <border>
      <left style="mediumDashDot">
        <color indexed="64"/>
      </left>
      <right/>
      <top style="mediumDashDot">
        <color indexed="64"/>
      </top>
      <bottom/>
      <diagonal/>
    </border>
    <border>
      <left style="mediumDashDot">
        <color indexed="64"/>
      </left>
      <right/>
      <top/>
      <bottom/>
      <diagonal/>
    </border>
    <border>
      <left style="mediumDashDot">
        <color indexed="64"/>
      </left>
      <right/>
      <top/>
      <bottom style="mediumDashDot">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mediumDashDot">
        <color indexed="64"/>
      </right>
      <top/>
      <bottom/>
      <diagonal/>
    </border>
    <border>
      <left style="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hair">
        <color indexed="64"/>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style="hair">
        <color indexed="64"/>
      </top>
      <bottom style="medium">
        <color rgb="FFFF0000"/>
      </bottom>
      <diagonal/>
    </border>
    <border>
      <left style="medium">
        <color rgb="FFFF0000"/>
      </left>
      <right style="thin">
        <color indexed="64"/>
      </right>
      <top style="medium">
        <color rgb="FFFF0000"/>
      </top>
      <bottom style="hair">
        <color indexed="64"/>
      </bottom>
      <diagonal/>
    </border>
    <border>
      <left style="thin">
        <color indexed="64"/>
      </left>
      <right style="medium">
        <color rgb="FFFF0000"/>
      </right>
      <top style="medium">
        <color rgb="FFFF0000"/>
      </top>
      <bottom style="hair">
        <color indexed="64"/>
      </bottom>
      <diagonal/>
    </border>
    <border>
      <left style="medium">
        <color rgb="FFFF0000"/>
      </left>
      <right style="thin">
        <color indexed="64"/>
      </right>
      <top style="hair">
        <color indexed="64"/>
      </top>
      <bottom style="hair">
        <color indexed="64"/>
      </bottom>
      <diagonal/>
    </border>
    <border>
      <left style="thin">
        <color indexed="64"/>
      </left>
      <right style="medium">
        <color rgb="FFFF0000"/>
      </right>
      <top style="hair">
        <color indexed="64"/>
      </top>
      <bottom style="hair">
        <color indexed="64"/>
      </bottom>
      <diagonal/>
    </border>
    <border>
      <left style="medium">
        <color rgb="FFFF0000"/>
      </left>
      <right style="thin">
        <color indexed="64"/>
      </right>
      <top style="hair">
        <color indexed="64"/>
      </top>
      <bottom style="medium">
        <color rgb="FFFF0000"/>
      </bottom>
      <diagonal/>
    </border>
    <border>
      <left style="thin">
        <color indexed="64"/>
      </left>
      <right style="medium">
        <color rgb="FFFF0000"/>
      </right>
      <top style="hair">
        <color indexed="64"/>
      </top>
      <bottom style="medium">
        <color rgb="FFFF0000"/>
      </bottom>
      <diagonal/>
    </border>
  </borders>
  <cellStyleXfs count="58">
    <xf numFmtId="0" fontId="0" fillId="0" borderId="0"/>
    <xf numFmtId="9" fontId="1"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8" fillId="0" borderId="0" applyNumberFormat="0" applyFill="0" applyBorder="0" applyAlignment="0" applyProtection="0">
      <alignment vertical="top"/>
      <protection locked="0"/>
    </xf>
    <xf numFmtId="38" fontId="1" fillId="0" borderId="0" applyFont="0" applyFill="0" applyBorder="0" applyAlignment="0" applyProtection="0"/>
    <xf numFmtId="38" fontId="16" fillId="0" borderId="0" applyFont="0" applyFill="0" applyBorder="0" applyAlignment="0" applyProtection="0"/>
    <xf numFmtId="38" fontId="26" fillId="0" borderId="0" applyFont="0" applyFill="0" applyBorder="0" applyAlignment="0" applyProtection="0"/>
    <xf numFmtId="38" fontId="26" fillId="0" borderId="0" applyFont="0" applyFill="0" applyBorder="0" applyAlignment="0" applyProtection="0"/>
    <xf numFmtId="38" fontId="25" fillId="0" borderId="0" applyFont="0" applyFill="0" applyBorder="0" applyAlignment="0" applyProtection="0"/>
    <xf numFmtId="38" fontId="16" fillId="0" borderId="0" applyFont="0" applyFill="0" applyBorder="0" applyAlignment="0" applyProtection="0">
      <alignment vertical="center"/>
    </xf>
    <xf numFmtId="209" fontId="9"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38" fontId="14" fillId="0" borderId="0" applyFont="0" applyFill="0" applyBorder="0" applyAlignment="0" applyProtection="0">
      <alignment vertical="center"/>
    </xf>
    <xf numFmtId="0" fontId="39" fillId="0" borderId="0">
      <alignment vertical="center"/>
    </xf>
    <xf numFmtId="0" fontId="16" fillId="0" borderId="0"/>
    <xf numFmtId="0" fontId="27" fillId="0" borderId="0"/>
    <xf numFmtId="0" fontId="28" fillId="0" borderId="0"/>
    <xf numFmtId="0" fontId="16" fillId="0" borderId="0">
      <alignment vertical="center"/>
    </xf>
    <xf numFmtId="0" fontId="16" fillId="0" borderId="0">
      <alignment vertical="center"/>
    </xf>
    <xf numFmtId="0" fontId="16" fillId="0" borderId="0">
      <alignment wrapText="1"/>
    </xf>
    <xf numFmtId="0" fontId="16" fillId="0" borderId="0">
      <alignment wrapText="1"/>
    </xf>
    <xf numFmtId="0" fontId="16" fillId="0" borderId="0">
      <alignment wrapText="1"/>
    </xf>
    <xf numFmtId="0" fontId="9" fillId="0" borderId="0"/>
    <xf numFmtId="0" fontId="39" fillId="0" borderId="0">
      <alignment vertical="center"/>
    </xf>
    <xf numFmtId="0" fontId="25" fillId="0" borderId="0"/>
    <xf numFmtId="0" fontId="14" fillId="0" borderId="0">
      <alignment vertical="center"/>
    </xf>
    <xf numFmtId="0" fontId="16" fillId="0" borderId="0">
      <alignment vertical="center"/>
    </xf>
    <xf numFmtId="0" fontId="16" fillId="0" borderId="0">
      <alignment vertical="center"/>
    </xf>
    <xf numFmtId="0" fontId="16"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7" fillId="0" borderId="0"/>
    <xf numFmtId="0" fontId="16" fillId="0" borderId="0">
      <alignment vertical="center"/>
    </xf>
    <xf numFmtId="0" fontId="25" fillId="0" borderId="0"/>
    <xf numFmtId="0" fontId="39" fillId="0" borderId="0">
      <alignment vertical="center"/>
    </xf>
    <xf numFmtId="0" fontId="39" fillId="0" borderId="0">
      <alignment vertical="center"/>
    </xf>
    <xf numFmtId="0" fontId="1" fillId="0" borderId="0"/>
    <xf numFmtId="0" fontId="5" fillId="0" borderId="0"/>
  </cellStyleXfs>
  <cellXfs count="860">
    <xf numFmtId="0" fontId="0" fillId="0" borderId="0" xfId="0"/>
    <xf numFmtId="0" fontId="9" fillId="0" borderId="0" xfId="0" applyFont="1" applyFill="1" applyAlignment="1">
      <alignment vertical="center"/>
    </xf>
    <xf numFmtId="0" fontId="0" fillId="0" borderId="0" xfId="0" applyFill="1" applyAlignment="1">
      <alignment vertical="center"/>
    </xf>
    <xf numFmtId="0" fontId="0" fillId="0" borderId="0" xfId="0" applyFill="1" applyBorder="1" applyAlignment="1">
      <alignment vertical="center"/>
    </xf>
    <xf numFmtId="0" fontId="6" fillId="0" borderId="1" xfId="0" applyFont="1" applyFill="1" applyBorder="1" applyAlignment="1" applyProtection="1">
      <alignment horizontal="distributed" vertical="center" wrapText="1" justifyLastLine="1"/>
    </xf>
    <xf numFmtId="0" fontId="6" fillId="0" borderId="2" xfId="0" applyFont="1" applyFill="1" applyBorder="1" applyAlignment="1" applyProtection="1">
      <alignment horizontal="distributed" vertical="center" wrapText="1" justifyLastLine="1"/>
    </xf>
    <xf numFmtId="0" fontId="7" fillId="0" borderId="0" xfId="25" applyFont="1">
      <alignment vertical="center"/>
    </xf>
    <xf numFmtId="0" fontId="13" fillId="0" borderId="0" xfId="25" applyFont="1">
      <alignment vertical="center"/>
    </xf>
    <xf numFmtId="0" fontId="12" fillId="0" borderId="0" xfId="34" applyFont="1" applyFill="1" applyBorder="1">
      <alignment vertical="center"/>
    </xf>
    <xf numFmtId="0" fontId="12" fillId="0" borderId="0" xfId="34" applyFont="1" applyFill="1">
      <alignment vertical="center"/>
    </xf>
    <xf numFmtId="0" fontId="12" fillId="0" borderId="0" xfId="34" applyFont="1" applyFill="1" applyAlignment="1">
      <alignment horizontal="center" vertical="center"/>
    </xf>
    <xf numFmtId="0" fontId="12" fillId="0" borderId="0" xfId="25" applyFont="1" applyFill="1" applyBorder="1" applyAlignment="1">
      <alignment vertical="center"/>
    </xf>
    <xf numFmtId="0" fontId="12" fillId="0" borderId="0" xfId="25" applyFont="1" applyFill="1" applyAlignment="1">
      <alignment vertical="center"/>
    </xf>
    <xf numFmtId="193" fontId="12" fillId="0" borderId="0" xfId="34" applyNumberFormat="1" applyFont="1" applyFill="1" applyBorder="1">
      <alignment vertical="center"/>
    </xf>
    <xf numFmtId="0" fontId="0" fillId="0" borderId="0" xfId="0" applyFont="1" applyFill="1" applyAlignment="1">
      <alignment vertical="center"/>
    </xf>
    <xf numFmtId="0" fontId="6" fillId="0" borderId="0" xfId="0" applyFont="1" applyFill="1" applyAlignment="1">
      <alignment vertical="center"/>
    </xf>
    <xf numFmtId="0" fontId="4" fillId="0" borderId="0" xfId="0" applyFont="1" applyFill="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2" xfId="0" applyFont="1" applyFill="1" applyBorder="1" applyAlignment="1">
      <alignment vertical="center"/>
    </xf>
    <xf numFmtId="0" fontId="4" fillId="0" borderId="5" xfId="0" applyFont="1" applyFill="1" applyBorder="1" applyAlignment="1">
      <alignment vertical="center"/>
    </xf>
    <xf numFmtId="0" fontId="4" fillId="0" borderId="6" xfId="0" applyFont="1" applyFill="1" applyBorder="1" applyAlignment="1">
      <alignment vertical="center"/>
    </xf>
    <xf numFmtId="0" fontId="4" fillId="0" borderId="0" xfId="0" applyFont="1" applyFill="1" applyBorder="1" applyAlignment="1">
      <alignment vertical="center"/>
    </xf>
    <xf numFmtId="0" fontId="4" fillId="0" borderId="0" xfId="0" applyFont="1" applyFill="1" applyAlignment="1">
      <alignment horizontal="right" vertical="center"/>
    </xf>
    <xf numFmtId="0" fontId="6" fillId="0" borderId="1" xfId="0" applyFont="1" applyFill="1" applyBorder="1" applyAlignment="1" applyProtection="1">
      <alignment horizontal="distributed" vertical="center" justifyLastLine="1"/>
    </xf>
    <xf numFmtId="0" fontId="0" fillId="0" borderId="1" xfId="0" applyFill="1" applyBorder="1" applyAlignment="1">
      <alignment horizontal="center" vertical="center"/>
    </xf>
    <xf numFmtId="185" fontId="0" fillId="0" borderId="0" xfId="0" applyNumberFormat="1" applyFill="1" applyAlignment="1">
      <alignment vertical="center"/>
    </xf>
    <xf numFmtId="182" fontId="0" fillId="0" borderId="7" xfId="0" applyNumberFormat="1" applyFill="1" applyBorder="1" applyAlignment="1">
      <alignment vertical="center"/>
    </xf>
    <xf numFmtId="182" fontId="0" fillId="0" borderId="8" xfId="0" applyNumberFormat="1" applyFill="1" applyBorder="1" applyAlignment="1">
      <alignment vertical="center"/>
    </xf>
    <xf numFmtId="0" fontId="6" fillId="0" borderId="9" xfId="0" applyFont="1" applyFill="1" applyBorder="1" applyAlignment="1" applyProtection="1">
      <alignment horizontal="left" vertical="center"/>
    </xf>
    <xf numFmtId="0" fontId="1" fillId="0" borderId="0" xfId="56" applyFont="1" applyAlignment="1">
      <alignment vertical="center"/>
    </xf>
    <xf numFmtId="0" fontId="1" fillId="0" borderId="0" xfId="56" applyFont="1" applyFill="1" applyAlignment="1">
      <alignment vertical="center"/>
    </xf>
    <xf numFmtId="0" fontId="1" fillId="0" borderId="0" xfId="56" applyFont="1" applyAlignment="1">
      <alignment vertical="center" wrapText="1"/>
    </xf>
    <xf numFmtId="0" fontId="6" fillId="0" borderId="0" xfId="0" applyFont="1" applyFill="1" applyAlignment="1" applyProtection="1">
      <alignment vertical="center"/>
    </xf>
    <xf numFmtId="0" fontId="19" fillId="0" borderId="0" xfId="0" applyFont="1" applyFill="1" applyBorder="1" applyAlignment="1" applyProtection="1">
      <alignment horizontal="left" vertical="center"/>
    </xf>
    <xf numFmtId="0" fontId="0" fillId="0" borderId="0" xfId="0" applyFill="1" applyBorder="1" applyAlignment="1" applyProtection="1">
      <alignment vertical="center"/>
    </xf>
    <xf numFmtId="192" fontId="13" fillId="0" borderId="0" xfId="0" applyNumberFormat="1" applyFont="1" applyFill="1" applyBorder="1" applyAlignment="1" applyProtection="1">
      <alignment vertical="center"/>
    </xf>
    <xf numFmtId="192" fontId="13" fillId="0" borderId="0" xfId="0" applyNumberFormat="1" applyFont="1" applyFill="1" applyBorder="1" applyAlignment="1" applyProtection="1">
      <alignment horizontal="center" vertical="center"/>
    </xf>
    <xf numFmtId="202" fontId="17" fillId="0" borderId="0" xfId="0" applyNumberFormat="1" applyFont="1" applyFill="1" applyBorder="1" applyAlignment="1" applyProtection="1">
      <alignment vertical="center"/>
    </xf>
    <xf numFmtId="0" fontId="11" fillId="0" borderId="0" xfId="0" applyFont="1" applyFill="1" applyBorder="1" applyAlignment="1" applyProtection="1">
      <alignment vertical="center"/>
    </xf>
    <xf numFmtId="0" fontId="6" fillId="0" borderId="141" xfId="0" applyFont="1" applyFill="1" applyBorder="1" applyAlignment="1" applyProtection="1">
      <alignment vertical="center"/>
    </xf>
    <xf numFmtId="0" fontId="6" fillId="0" borderId="10" xfId="0" applyFont="1" applyBorder="1" applyAlignment="1">
      <alignment horizontal="center" vertical="center"/>
    </xf>
    <xf numFmtId="0" fontId="6" fillId="0" borderId="11" xfId="0" applyFont="1" applyBorder="1" applyAlignment="1">
      <alignment horizontal="distributed" vertical="center" justifyLastLine="1"/>
    </xf>
    <xf numFmtId="182" fontId="6" fillId="2" borderId="142" xfId="0" applyNumberFormat="1" applyFont="1" applyFill="1" applyBorder="1" applyAlignment="1" applyProtection="1">
      <alignment vertical="center"/>
      <protection locked="0"/>
    </xf>
    <xf numFmtId="182" fontId="6" fillId="2" borderId="143" xfId="0" applyNumberFormat="1" applyFont="1" applyFill="1" applyBorder="1" applyAlignment="1" applyProtection="1">
      <alignment vertical="center"/>
      <protection locked="0"/>
    </xf>
    <xf numFmtId="182" fontId="6" fillId="2" borderId="144" xfId="0" applyNumberFormat="1" applyFont="1" applyFill="1" applyBorder="1" applyAlignment="1" applyProtection="1">
      <alignment vertical="center"/>
      <protection locked="0"/>
    </xf>
    <xf numFmtId="0" fontId="0" fillId="0" borderId="0" xfId="25" applyFont="1" applyAlignment="1">
      <alignment vertical="center"/>
    </xf>
    <xf numFmtId="182" fontId="15" fillId="0" borderId="0" xfId="0" applyNumberFormat="1" applyFont="1" applyFill="1" applyAlignment="1" applyProtection="1">
      <alignment vertical="center"/>
    </xf>
    <xf numFmtId="182" fontId="0" fillId="0" borderId="12" xfId="0" applyNumberFormat="1" applyFill="1" applyBorder="1" applyAlignment="1">
      <alignment vertical="center"/>
    </xf>
    <xf numFmtId="182" fontId="0" fillId="0" borderId="13" xfId="0" applyNumberFormat="1" applyFill="1" applyBorder="1" applyAlignment="1">
      <alignment vertical="center"/>
    </xf>
    <xf numFmtId="185" fontId="0" fillId="0" borderId="0" xfId="0" applyNumberFormat="1" applyFill="1" applyBorder="1" applyAlignment="1">
      <alignment horizontal="center" vertical="center"/>
    </xf>
    <xf numFmtId="0" fontId="0" fillId="0" borderId="14" xfId="0" applyNumberFormat="1" applyFill="1" applyBorder="1" applyAlignment="1">
      <alignment horizontal="center" vertical="center"/>
    </xf>
    <xf numFmtId="0" fontId="0" fillId="0" borderId="0" xfId="0" applyNumberFormat="1" applyFill="1" applyAlignment="1">
      <alignment horizontal="center" vertical="center"/>
    </xf>
    <xf numFmtId="0" fontId="0" fillId="0" borderId="14" xfId="56" applyNumberFormat="1" applyFont="1" applyFill="1" applyBorder="1" applyAlignment="1">
      <alignment horizontal="center" vertical="center" wrapText="1"/>
    </xf>
    <xf numFmtId="0" fontId="0" fillId="0" borderId="9" xfId="0" applyNumberFormat="1" applyFill="1" applyBorder="1" applyAlignment="1">
      <alignment horizontal="center" vertical="center"/>
    </xf>
    <xf numFmtId="0" fontId="0" fillId="0" borderId="15" xfId="56" applyNumberFormat="1" applyFont="1" applyFill="1" applyBorder="1" applyAlignment="1">
      <alignment horizontal="center" vertical="center" wrapText="1"/>
    </xf>
    <xf numFmtId="0" fontId="6" fillId="0" borderId="0" xfId="0" applyFont="1" applyFill="1" applyBorder="1" applyAlignment="1">
      <alignment horizontal="center" vertical="center"/>
    </xf>
    <xf numFmtId="9" fontId="6" fillId="0" borderId="0" xfId="1" applyFont="1" applyFill="1" applyAlignment="1">
      <alignment vertical="center"/>
    </xf>
    <xf numFmtId="9" fontId="6" fillId="0" borderId="0" xfId="1" applyNumberFormat="1" applyFont="1" applyFill="1" applyAlignment="1">
      <alignment vertical="center"/>
    </xf>
    <xf numFmtId="188" fontId="6" fillId="0" borderId="0" xfId="0" applyNumberFormat="1" applyFont="1" applyFill="1" applyAlignment="1">
      <alignment vertical="center"/>
    </xf>
    <xf numFmtId="0" fontId="6" fillId="0" borderId="14" xfId="0" applyFont="1" applyFill="1" applyBorder="1" applyAlignment="1">
      <alignment horizontal="center" vertical="center"/>
    </xf>
    <xf numFmtId="0" fontId="6" fillId="0" borderId="0" xfId="0" applyFont="1" applyFill="1" applyAlignment="1">
      <alignment horizontal="center" vertical="center"/>
    </xf>
    <xf numFmtId="0" fontId="4" fillId="0" borderId="1" xfId="0" applyFont="1" applyFill="1" applyBorder="1" applyAlignment="1">
      <alignment horizontal="distributed" vertical="center"/>
    </xf>
    <xf numFmtId="0" fontId="4" fillId="0" borderId="16" xfId="0" applyFont="1" applyFill="1" applyBorder="1" applyAlignment="1">
      <alignment horizontal="distributed" vertical="center"/>
    </xf>
    <xf numFmtId="0" fontId="4" fillId="0" borderId="17" xfId="0" applyFont="1" applyFill="1" applyBorder="1" applyAlignment="1">
      <alignment horizontal="distributed" vertical="center"/>
    </xf>
    <xf numFmtId="0" fontId="6" fillId="0" borderId="0" xfId="0" applyFont="1" applyFill="1" applyAlignment="1">
      <alignment horizontal="right" vertical="center"/>
    </xf>
    <xf numFmtId="0" fontId="21" fillId="0" borderId="0" xfId="0" applyFont="1" applyFill="1" applyAlignment="1">
      <alignment vertical="center"/>
    </xf>
    <xf numFmtId="0" fontId="22" fillId="0" borderId="0" xfId="25" applyFont="1" applyAlignment="1">
      <alignment horizontal="right" vertical="center"/>
    </xf>
    <xf numFmtId="0" fontId="0" fillId="0" borderId="0" xfId="0" applyFill="1" applyAlignment="1">
      <alignment horizontal="center" vertical="center"/>
    </xf>
    <xf numFmtId="182" fontId="6" fillId="0" borderId="18" xfId="0" applyNumberFormat="1" applyFont="1" applyFill="1" applyBorder="1" applyAlignment="1" applyProtection="1">
      <alignment vertical="center"/>
    </xf>
    <xf numFmtId="185" fontId="0" fillId="0" borderId="9" xfId="0" applyNumberFormat="1" applyFill="1" applyBorder="1" applyAlignment="1">
      <alignment horizontal="center" vertical="center"/>
    </xf>
    <xf numFmtId="0" fontId="40" fillId="0" borderId="0" xfId="25" applyFont="1">
      <alignment vertical="center"/>
    </xf>
    <xf numFmtId="0" fontId="41" fillId="0" borderId="0" xfId="25" applyFont="1">
      <alignment vertical="center"/>
    </xf>
    <xf numFmtId="0" fontId="21" fillId="0" borderId="0" xfId="0" applyFont="1" applyFill="1" applyAlignment="1" applyProtection="1">
      <alignment vertical="center"/>
    </xf>
    <xf numFmtId="0" fontId="4" fillId="0" borderId="19" xfId="0" applyFont="1" applyFill="1" applyBorder="1" applyAlignment="1">
      <alignment horizontal="right" vertical="center"/>
    </xf>
    <xf numFmtId="0" fontId="0" fillId="0" borderId="10" xfId="0" applyBorder="1" applyAlignment="1">
      <alignment horizontal="center" vertical="center"/>
    </xf>
    <xf numFmtId="0" fontId="12" fillId="0" borderId="0" xfId="0" applyFont="1" applyFill="1" applyAlignment="1">
      <alignment horizontal="right" vertical="center"/>
    </xf>
    <xf numFmtId="0" fontId="6" fillId="0" borderId="0" xfId="52" applyFont="1" applyBorder="1" applyAlignment="1">
      <alignment horizontal="center" vertical="center"/>
    </xf>
    <xf numFmtId="0" fontId="6" fillId="0" borderId="0" xfId="52" applyFont="1" applyAlignment="1">
      <alignment horizontal="center" vertical="center"/>
    </xf>
    <xf numFmtId="0" fontId="6" fillId="0" borderId="6" xfId="52" applyFont="1" applyBorder="1" applyAlignment="1">
      <alignment horizontal="center" vertical="center"/>
    </xf>
    <xf numFmtId="0" fontId="6" fillId="0" borderId="3" xfId="52" applyFont="1" applyBorder="1" applyAlignment="1">
      <alignment horizontal="left" vertical="center"/>
    </xf>
    <xf numFmtId="0" fontId="6" fillId="0" borderId="4" xfId="52" applyFont="1" applyBorder="1" applyAlignment="1">
      <alignment horizontal="center" vertical="center"/>
    </xf>
    <xf numFmtId="0" fontId="6" fillId="0" borderId="2" xfId="52" applyFont="1" applyBorder="1" applyAlignment="1">
      <alignment horizontal="center" vertical="center"/>
    </xf>
    <xf numFmtId="0" fontId="6" fillId="0" borderId="20" xfId="52" applyFont="1" applyBorder="1" applyAlignment="1">
      <alignment horizontal="center" vertical="center"/>
    </xf>
    <xf numFmtId="0" fontId="6" fillId="0" borderId="4" xfId="52" applyFont="1" applyBorder="1" applyAlignment="1">
      <alignment horizontal="left" vertical="center"/>
    </xf>
    <xf numFmtId="0" fontId="6" fillId="0" borderId="5" xfId="52" applyFont="1" applyBorder="1" applyAlignment="1">
      <alignment horizontal="center" vertical="center"/>
    </xf>
    <xf numFmtId="0" fontId="6" fillId="0" borderId="6" xfId="52" applyFont="1" applyBorder="1" applyAlignment="1">
      <alignment horizontal="left" vertical="center"/>
    </xf>
    <xf numFmtId="0" fontId="6" fillId="0" borderId="0" xfId="52" applyFont="1" applyAlignment="1">
      <alignment horizontal="left" vertical="center"/>
    </xf>
    <xf numFmtId="0" fontId="6" fillId="0" borderId="5" xfId="52" applyFont="1" applyBorder="1" applyAlignment="1">
      <alignment horizontal="left" vertical="center"/>
    </xf>
    <xf numFmtId="0" fontId="9" fillId="0" borderId="0" xfId="26" applyFont="1" applyBorder="1" applyAlignment="1">
      <alignment vertical="center"/>
    </xf>
    <xf numFmtId="0" fontId="4" fillId="0" borderId="3" xfId="0" applyFont="1" applyFill="1" applyBorder="1" applyAlignment="1">
      <alignment horizontal="left" vertical="center" indent="1"/>
    </xf>
    <xf numFmtId="192" fontId="0" fillId="0" borderId="21" xfId="0" applyNumberFormat="1" applyFill="1" applyBorder="1" applyAlignment="1">
      <alignment vertical="center"/>
    </xf>
    <xf numFmtId="192" fontId="0" fillId="0" borderId="22" xfId="0" applyNumberFormat="1" applyFill="1" applyBorder="1" applyAlignment="1">
      <alignment vertical="center"/>
    </xf>
    <xf numFmtId="192" fontId="0" fillId="0" borderId="1" xfId="0" applyNumberFormat="1" applyFill="1" applyBorder="1" applyAlignment="1">
      <alignment vertical="center"/>
    </xf>
    <xf numFmtId="192" fontId="0" fillId="0" borderId="16" xfId="0" applyNumberFormat="1" applyFill="1" applyBorder="1" applyAlignment="1">
      <alignment vertical="center"/>
    </xf>
    <xf numFmtId="192" fontId="0" fillId="0" borderId="23" xfId="0" applyNumberFormat="1" applyFill="1" applyBorder="1" applyAlignment="1">
      <alignment vertical="center"/>
    </xf>
    <xf numFmtId="192" fontId="0" fillId="0" borderId="17" xfId="0" applyNumberFormat="1" applyFill="1" applyBorder="1" applyAlignment="1">
      <alignment vertical="center"/>
    </xf>
    <xf numFmtId="38" fontId="6" fillId="3" borderId="145" xfId="6" applyFont="1" applyFill="1" applyBorder="1" applyAlignment="1" applyProtection="1">
      <alignment vertical="center"/>
      <protection locked="0"/>
    </xf>
    <xf numFmtId="38" fontId="6" fillId="3" borderId="146" xfId="6" applyFont="1" applyFill="1" applyBorder="1" applyAlignment="1" applyProtection="1">
      <alignment vertical="center"/>
      <protection locked="0"/>
    </xf>
    <xf numFmtId="38" fontId="6" fillId="0" borderId="24" xfId="6" applyFont="1" applyFill="1" applyBorder="1" applyAlignment="1" applyProtection="1">
      <alignment vertical="center"/>
      <protection locked="0"/>
    </xf>
    <xf numFmtId="38" fontId="6" fillId="3" borderId="147" xfId="6" applyFont="1" applyFill="1" applyBorder="1" applyAlignment="1" applyProtection="1">
      <alignment vertical="center"/>
      <protection locked="0"/>
    </xf>
    <xf numFmtId="38" fontId="6" fillId="3" borderId="148" xfId="6" applyFont="1" applyFill="1" applyBorder="1" applyAlignment="1" applyProtection="1">
      <alignment vertical="center"/>
      <protection locked="0"/>
    </xf>
    <xf numFmtId="38" fontId="6" fillId="0" borderId="25" xfId="6" applyFont="1" applyFill="1" applyBorder="1" applyAlignment="1" applyProtection="1">
      <alignment vertical="center"/>
      <protection locked="0"/>
    </xf>
    <xf numFmtId="38" fontId="6" fillId="3" borderId="149" xfId="6" applyFont="1" applyFill="1" applyBorder="1" applyAlignment="1" applyProtection="1">
      <alignment vertical="center"/>
      <protection locked="0"/>
    </xf>
    <xf numFmtId="38" fontId="6" fillId="3" borderId="150" xfId="6" applyFont="1" applyFill="1" applyBorder="1" applyAlignment="1" applyProtection="1">
      <alignment vertical="center"/>
      <protection locked="0"/>
    </xf>
    <xf numFmtId="38" fontId="6" fillId="0" borderId="26" xfId="6" applyFont="1" applyFill="1" applyBorder="1" applyAlignment="1" applyProtection="1">
      <alignment vertical="center"/>
      <protection locked="0"/>
    </xf>
    <xf numFmtId="38" fontId="6" fillId="0" borderId="18" xfId="6" applyFont="1" applyFill="1" applyBorder="1" applyAlignment="1" applyProtection="1">
      <alignment vertical="center"/>
    </xf>
    <xf numFmtId="38" fontId="6" fillId="0" borderId="14" xfId="6" applyFont="1" applyFill="1" applyBorder="1" applyAlignment="1" applyProtection="1">
      <alignment vertical="center"/>
    </xf>
    <xf numFmtId="191" fontId="4" fillId="0" borderId="4" xfId="0" applyNumberFormat="1" applyFont="1" applyFill="1" applyBorder="1" applyAlignment="1">
      <alignment vertical="center"/>
    </xf>
    <xf numFmtId="191" fontId="4" fillId="0" borderId="1" xfId="0" applyNumberFormat="1" applyFont="1" applyFill="1" applyBorder="1" applyAlignment="1">
      <alignment vertical="center"/>
    </xf>
    <xf numFmtId="191" fontId="4" fillId="0" borderId="0" xfId="0" applyNumberFormat="1" applyFont="1" applyFill="1" applyBorder="1" applyAlignment="1">
      <alignment vertical="center"/>
    </xf>
    <xf numFmtId="191" fontId="4" fillId="0" borderId="16" xfId="0" applyNumberFormat="1" applyFont="1" applyFill="1" applyBorder="1" applyAlignment="1">
      <alignment vertical="center"/>
    </xf>
    <xf numFmtId="191" fontId="4" fillId="0" borderId="27" xfId="0" applyNumberFormat="1" applyFont="1" applyFill="1" applyBorder="1" applyAlignment="1">
      <alignment vertical="center"/>
    </xf>
    <xf numFmtId="191" fontId="4" fillId="0" borderId="17" xfId="0" applyNumberFormat="1" applyFont="1" applyFill="1" applyBorder="1" applyAlignment="1">
      <alignment vertical="center"/>
    </xf>
    <xf numFmtId="38" fontId="6" fillId="0" borderId="0" xfId="0" applyNumberFormat="1" applyFont="1" applyFill="1" applyAlignment="1" applyProtection="1">
      <alignment vertical="center"/>
    </xf>
    <xf numFmtId="0" fontId="4" fillId="0" borderId="0" xfId="0" applyFont="1" applyFill="1" applyBorder="1" applyAlignment="1">
      <alignment horizontal="right" vertical="center"/>
    </xf>
    <xf numFmtId="0" fontId="4" fillId="0" borderId="1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28" xfId="0" applyFont="1" applyFill="1" applyBorder="1" applyAlignment="1">
      <alignment horizontal="left" vertical="center" indent="1"/>
    </xf>
    <xf numFmtId="0" fontId="4" fillId="0" borderId="29" xfId="0" applyFont="1" applyFill="1" applyBorder="1" applyAlignment="1">
      <alignment vertical="center"/>
    </xf>
    <xf numFmtId="0" fontId="4" fillId="0" borderId="30" xfId="0" applyFont="1" applyFill="1" applyBorder="1" applyAlignment="1">
      <alignment horizontal="center" vertical="center"/>
    </xf>
    <xf numFmtId="191" fontId="4" fillId="0" borderId="29" xfId="0" applyNumberFormat="1" applyFont="1" applyFill="1" applyBorder="1" applyAlignment="1">
      <alignment vertical="center"/>
    </xf>
    <xf numFmtId="0" fontId="4" fillId="0" borderId="1" xfId="0" applyFont="1" applyFill="1" applyBorder="1" applyAlignment="1">
      <alignment horizontal="center" vertical="center"/>
    </xf>
    <xf numFmtId="0" fontId="0" fillId="0" borderId="10" xfId="0" applyBorder="1" applyAlignment="1">
      <alignment horizontal="right" vertical="center"/>
    </xf>
    <xf numFmtId="192" fontId="0" fillId="0" borderId="3" xfId="0" applyNumberFormat="1" applyFill="1" applyBorder="1" applyAlignment="1">
      <alignment vertical="center"/>
    </xf>
    <xf numFmtId="192" fontId="0" fillId="0" borderId="5" xfId="0" applyNumberFormat="1" applyFill="1" applyBorder="1" applyAlignment="1">
      <alignment vertical="center"/>
    </xf>
    <xf numFmtId="192" fontId="0" fillId="0" borderId="31" xfId="0" applyNumberFormat="1" applyFill="1" applyBorder="1" applyAlignment="1">
      <alignment vertical="center"/>
    </xf>
    <xf numFmtId="192" fontId="0" fillId="0" borderId="32" xfId="0" applyNumberFormat="1" applyFill="1" applyBorder="1" applyAlignment="1">
      <alignment vertical="center"/>
    </xf>
    <xf numFmtId="192" fontId="0" fillId="0" borderId="33" xfId="0" applyNumberFormat="1" applyFill="1" applyBorder="1" applyAlignment="1">
      <alignment vertical="center"/>
    </xf>
    <xf numFmtId="192" fontId="0" fillId="0" borderId="34" xfId="0" applyNumberFormat="1" applyFill="1" applyBorder="1" applyAlignment="1">
      <alignment vertical="center"/>
    </xf>
    <xf numFmtId="0" fontId="0" fillId="0" borderId="14" xfId="0" applyFill="1" applyBorder="1" applyAlignment="1">
      <alignment vertical="center"/>
    </xf>
    <xf numFmtId="0" fontId="1" fillId="0" borderId="1" xfId="56" applyNumberFormat="1" applyFont="1" applyFill="1" applyBorder="1" applyAlignment="1">
      <alignment vertical="center"/>
    </xf>
    <xf numFmtId="0" fontId="1" fillId="0" borderId="16" xfId="56" applyNumberFormat="1" applyFont="1" applyFill="1" applyBorder="1" applyAlignment="1">
      <alignment vertical="center"/>
    </xf>
    <xf numFmtId="0" fontId="1" fillId="0" borderId="23" xfId="56" applyNumberFormat="1" applyFont="1" applyFill="1" applyBorder="1" applyAlignment="1">
      <alignment vertical="center"/>
    </xf>
    <xf numFmtId="0" fontId="1" fillId="0" borderId="21" xfId="56" applyNumberFormat="1" applyFont="1" applyFill="1" applyBorder="1" applyAlignment="1">
      <alignment vertical="center"/>
    </xf>
    <xf numFmtId="0" fontId="1" fillId="0" borderId="16" xfId="56" applyNumberFormat="1" applyFont="1" applyFill="1" applyBorder="1" applyAlignment="1">
      <alignment horizontal="right" vertical="center"/>
    </xf>
    <xf numFmtId="0" fontId="1" fillId="0" borderId="17" xfId="56" applyNumberFormat="1" applyFont="1" applyFill="1" applyBorder="1" applyAlignment="1">
      <alignment vertical="center"/>
    </xf>
    <xf numFmtId="0" fontId="1" fillId="0" borderId="22" xfId="56" applyNumberFormat="1" applyFont="1" applyBorder="1" applyAlignment="1">
      <alignment vertical="center"/>
    </xf>
    <xf numFmtId="0" fontId="6" fillId="0" borderId="0" xfId="0" applyFont="1" applyFill="1" applyAlignment="1">
      <alignment vertical="center" wrapText="1"/>
    </xf>
    <xf numFmtId="0" fontId="12" fillId="0" borderId="19" xfId="0" applyFont="1" applyFill="1" applyBorder="1" applyAlignment="1">
      <alignment vertical="center"/>
    </xf>
    <xf numFmtId="0" fontId="12" fillId="0" borderId="9" xfId="0" applyFont="1" applyFill="1" applyBorder="1" applyAlignment="1">
      <alignment horizontal="center" vertical="center"/>
    </xf>
    <xf numFmtId="0" fontId="6" fillId="0" borderId="0" xfId="52" applyFont="1" applyBorder="1" applyAlignment="1">
      <alignment horizontal="left" vertical="center"/>
    </xf>
    <xf numFmtId="0" fontId="6" fillId="0" borderId="20" xfId="52" applyFont="1" applyBorder="1" applyAlignment="1">
      <alignment horizontal="left" vertical="center"/>
    </xf>
    <xf numFmtId="0" fontId="6" fillId="0" borderId="35" xfId="52" applyFont="1" applyBorder="1" applyAlignment="1">
      <alignment horizontal="right" vertical="center"/>
    </xf>
    <xf numFmtId="0" fontId="6" fillId="0" borderId="2" xfId="52" applyFont="1" applyBorder="1" applyAlignment="1">
      <alignment horizontal="right" vertical="center"/>
    </xf>
    <xf numFmtId="0" fontId="6" fillId="0" borderId="0" xfId="0" applyFont="1" applyFill="1" applyAlignment="1" applyProtection="1">
      <alignment horizontal="right" vertical="center"/>
    </xf>
    <xf numFmtId="0" fontId="6" fillId="0" borderId="141" xfId="0" applyFont="1" applyFill="1" applyBorder="1" applyAlignment="1" applyProtection="1">
      <alignment horizontal="center" vertical="center"/>
      <protection locked="0"/>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0" fillId="0" borderId="35" xfId="0" applyFill="1" applyBorder="1" applyAlignment="1">
      <alignment horizontal="center" vertical="center"/>
    </xf>
    <xf numFmtId="0" fontId="7" fillId="0" borderId="12" xfId="0" applyFont="1" applyFill="1" applyBorder="1" applyAlignment="1" applyProtection="1">
      <alignment horizontal="distributed" vertical="center"/>
    </xf>
    <xf numFmtId="0" fontId="7" fillId="0" borderId="32" xfId="0" applyFont="1" applyFill="1" applyBorder="1" applyAlignment="1" applyProtection="1">
      <alignment horizontal="distributed" vertical="center"/>
    </xf>
    <xf numFmtId="0" fontId="6" fillId="0" borderId="1" xfId="0" applyFont="1" applyFill="1" applyBorder="1" applyAlignment="1">
      <alignment horizontal="center" vertical="center"/>
    </xf>
    <xf numFmtId="0" fontId="6" fillId="0" borderId="36" xfId="0" applyFont="1" applyFill="1" applyBorder="1" applyAlignment="1">
      <alignment horizontal="left" vertical="center" indent="1"/>
    </xf>
    <xf numFmtId="0" fontId="6" fillId="0" borderId="37" xfId="0" applyFont="1" applyFill="1" applyBorder="1" applyAlignment="1">
      <alignment horizontal="left" vertical="center"/>
    </xf>
    <xf numFmtId="0" fontId="6" fillId="0" borderId="37"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left" vertical="center" indent="1"/>
    </xf>
    <xf numFmtId="0" fontId="6" fillId="0" borderId="40" xfId="0" applyFont="1" applyFill="1" applyBorder="1" applyAlignment="1">
      <alignment horizontal="center" vertical="center"/>
    </xf>
    <xf numFmtId="0" fontId="6" fillId="0" borderId="3" xfId="0" applyFont="1" applyFill="1" applyBorder="1" applyAlignment="1">
      <alignment horizontal="center" vertical="center" wrapText="1"/>
    </xf>
    <xf numFmtId="0" fontId="0" fillId="0" borderId="5" xfId="0" applyFill="1" applyBorder="1" applyAlignment="1">
      <alignment horizontal="center" vertical="center"/>
    </xf>
    <xf numFmtId="0" fontId="6" fillId="0" borderId="41" xfId="0" applyFont="1" applyFill="1" applyBorder="1" applyAlignment="1">
      <alignment horizontal="center" vertical="center" justifyLastLine="1"/>
    </xf>
    <xf numFmtId="0" fontId="6" fillId="0" borderId="3" xfId="0" applyFont="1" applyFill="1" applyBorder="1" applyAlignment="1">
      <alignment horizontal="left" vertical="center" indent="1"/>
    </xf>
    <xf numFmtId="0" fontId="6" fillId="0" borderId="4" xfId="0" applyFont="1" applyFill="1" applyBorder="1" applyAlignment="1">
      <alignment horizontal="center" vertical="center" justifyLastLine="1"/>
    </xf>
    <xf numFmtId="0" fontId="6" fillId="0" borderId="1" xfId="0" applyFont="1" applyFill="1" applyBorder="1" applyAlignment="1">
      <alignment horizontal="center" vertical="center" justifyLastLine="1"/>
    </xf>
    <xf numFmtId="0" fontId="6" fillId="0" borderId="42" xfId="0" applyFont="1" applyFill="1" applyBorder="1" applyAlignment="1">
      <alignment horizontal="center" vertical="center"/>
    </xf>
    <xf numFmtId="0" fontId="6" fillId="0" borderId="43" xfId="0" applyFont="1" applyFill="1" applyBorder="1" applyAlignment="1">
      <alignment horizontal="center" vertical="center"/>
    </xf>
    <xf numFmtId="0" fontId="6" fillId="0" borderId="44" xfId="0" applyFont="1" applyFill="1" applyBorder="1" applyAlignment="1">
      <alignment horizontal="left" vertical="center" indent="2"/>
    </xf>
    <xf numFmtId="0" fontId="6" fillId="0" borderId="4" xfId="0" applyFont="1" applyFill="1" applyBorder="1" applyAlignment="1">
      <alignment horizontal="center" vertical="center"/>
    </xf>
    <xf numFmtId="0" fontId="0" fillId="0" borderId="11" xfId="0" applyFill="1" applyBorder="1" applyAlignment="1">
      <alignment horizontal="center" vertical="center"/>
    </xf>
    <xf numFmtId="0" fontId="6" fillId="0" borderId="16" xfId="0" applyFont="1" applyFill="1" applyBorder="1" applyAlignment="1">
      <alignment horizontal="center" vertical="center"/>
    </xf>
    <xf numFmtId="0" fontId="6" fillId="0" borderId="41" xfId="0" applyFont="1" applyFill="1" applyBorder="1" applyAlignment="1">
      <alignment horizontal="left" vertical="center" indent="2"/>
    </xf>
    <xf numFmtId="0" fontId="6" fillId="0" borderId="45"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6" fillId="0" borderId="3" xfId="0" applyFont="1" applyFill="1" applyBorder="1" applyAlignment="1">
      <alignment horizontal="center" vertical="center" shrinkToFit="1"/>
    </xf>
    <xf numFmtId="0" fontId="6" fillId="0" borderId="46" xfId="0" applyFont="1" applyFill="1" applyBorder="1" applyAlignment="1">
      <alignment horizontal="center" vertical="center" shrinkToFit="1"/>
    </xf>
    <xf numFmtId="0" fontId="6" fillId="0" borderId="47" xfId="0" applyFont="1" applyFill="1" applyBorder="1" applyAlignment="1">
      <alignment horizontal="center" vertical="center" shrinkToFit="1"/>
    </xf>
    <xf numFmtId="0" fontId="6" fillId="0" borderId="41" xfId="0" applyFont="1" applyFill="1" applyBorder="1" applyAlignment="1">
      <alignment horizontal="center" vertical="center"/>
    </xf>
    <xf numFmtId="0" fontId="6" fillId="0" borderId="5" xfId="0" applyFont="1" applyFill="1" applyBorder="1" applyAlignment="1">
      <alignment horizontal="center" vertical="center" shrinkToFit="1"/>
    </xf>
    <xf numFmtId="0" fontId="6" fillId="0" borderId="16" xfId="0" applyFont="1" applyFill="1" applyBorder="1" applyAlignment="1">
      <alignment horizontal="center" vertical="center" justifyLastLine="1"/>
    </xf>
    <xf numFmtId="0" fontId="6" fillId="0" borderId="5" xfId="0" applyFont="1" applyFill="1" applyBorder="1" applyAlignment="1">
      <alignment horizontal="center" vertical="center" justifyLastLine="1"/>
    </xf>
    <xf numFmtId="0" fontId="6" fillId="0" borderId="29" xfId="0" applyFont="1" applyFill="1" applyBorder="1" applyAlignment="1">
      <alignment horizontal="center" vertical="center" justifyLastLine="1"/>
    </xf>
    <xf numFmtId="0" fontId="6" fillId="0" borderId="48" xfId="0" applyFont="1" applyFill="1" applyBorder="1" applyAlignment="1">
      <alignment horizontal="center" vertical="center"/>
    </xf>
    <xf numFmtId="0" fontId="6" fillId="0" borderId="49" xfId="0" applyFont="1" applyFill="1" applyBorder="1" applyAlignment="1">
      <alignment horizontal="center" vertical="center" shrinkToFit="1"/>
    </xf>
    <xf numFmtId="0" fontId="6" fillId="0" borderId="16" xfId="0" applyFont="1" applyFill="1" applyBorder="1" applyAlignment="1">
      <alignment horizontal="center" vertical="center" shrinkToFit="1"/>
    </xf>
    <xf numFmtId="0" fontId="6" fillId="0" borderId="50" xfId="0" applyFont="1" applyFill="1" applyBorder="1" applyAlignment="1">
      <alignment horizontal="center" vertical="center" shrinkToFit="1"/>
    </xf>
    <xf numFmtId="0" fontId="6" fillId="0" borderId="51" xfId="0" applyFont="1" applyFill="1" applyBorder="1" applyAlignment="1">
      <alignment horizontal="center" vertical="center" shrinkToFit="1"/>
    </xf>
    <xf numFmtId="0" fontId="6" fillId="0" borderId="52"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53" xfId="0" applyFont="1" applyFill="1" applyBorder="1" applyAlignment="1">
      <alignment horizontal="center" vertical="center"/>
    </xf>
    <xf numFmtId="0" fontId="6" fillId="0" borderId="9" xfId="0" applyFont="1" applyFill="1" applyBorder="1" applyAlignment="1">
      <alignment horizontal="center" vertical="center" shrinkToFit="1"/>
    </xf>
    <xf numFmtId="0" fontId="6" fillId="0" borderId="18" xfId="0" applyFont="1" applyFill="1" applyBorder="1" applyAlignment="1">
      <alignment horizontal="center" vertical="center" shrinkToFit="1"/>
    </xf>
    <xf numFmtId="0" fontId="0" fillId="0" borderId="6" xfId="0" applyFill="1" applyBorder="1" applyAlignment="1">
      <alignment vertical="center"/>
    </xf>
    <xf numFmtId="0" fontId="6" fillId="0" borderId="53"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54" xfId="0" applyFont="1" applyFill="1" applyBorder="1" applyAlignment="1">
      <alignment horizontal="center" vertical="center" shrinkToFit="1"/>
    </xf>
    <xf numFmtId="0" fontId="6" fillId="0" borderId="55" xfId="0" applyFont="1" applyFill="1" applyBorder="1" applyAlignment="1">
      <alignment horizontal="center" vertical="center" shrinkToFit="1"/>
    </xf>
    <xf numFmtId="0" fontId="6" fillId="0" borderId="9" xfId="0" applyFont="1" applyFill="1" applyBorder="1" applyAlignment="1">
      <alignment horizontal="center" vertical="center"/>
    </xf>
    <xf numFmtId="0" fontId="6" fillId="0" borderId="45" xfId="0" applyFont="1" applyFill="1" applyBorder="1" applyAlignment="1">
      <alignment horizontal="center" vertical="center" wrapText="1"/>
    </xf>
    <xf numFmtId="0" fontId="6" fillId="0" borderId="28" xfId="0" applyFont="1" applyFill="1" applyBorder="1" applyAlignment="1">
      <alignment horizontal="center" vertical="center"/>
    </xf>
    <xf numFmtId="0" fontId="6" fillId="0" borderId="45"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56" xfId="0" applyFont="1" applyFill="1" applyBorder="1" applyAlignment="1">
      <alignment horizontal="center" vertical="center"/>
    </xf>
    <xf numFmtId="0" fontId="7" fillId="0" borderId="3" xfId="0" applyFont="1" applyFill="1" applyBorder="1" applyAlignment="1">
      <alignment horizontal="distributed" vertical="center"/>
    </xf>
    <xf numFmtId="0" fontId="7" fillId="0" borderId="2" xfId="0" applyFont="1" applyFill="1" applyBorder="1" applyAlignment="1">
      <alignment horizontal="distributed" vertical="center"/>
    </xf>
    <xf numFmtId="181" fontId="6" fillId="0" borderId="1" xfId="0" applyNumberFormat="1" applyFont="1" applyFill="1" applyBorder="1" applyAlignment="1" applyProtection="1">
      <alignment vertical="center"/>
      <protection locked="0"/>
    </xf>
    <xf numFmtId="182" fontId="6" fillId="0" borderId="3" xfId="1" applyNumberFormat="1" applyFont="1" applyFill="1" applyBorder="1" applyAlignment="1" applyProtection="1">
      <alignment vertical="center"/>
      <protection locked="0"/>
    </xf>
    <xf numFmtId="181" fontId="6" fillId="0" borderId="45" xfId="0" applyNumberFormat="1" applyFont="1" applyFill="1" applyBorder="1" applyAlignment="1" applyProtection="1">
      <alignment vertical="center"/>
      <protection locked="0"/>
    </xf>
    <xf numFmtId="182" fontId="6" fillId="0" borderId="1" xfId="0" applyNumberFormat="1" applyFont="1" applyFill="1" applyBorder="1" applyAlignment="1">
      <alignment vertical="center"/>
    </xf>
    <xf numFmtId="181" fontId="6" fillId="0" borderId="3" xfId="0" applyNumberFormat="1" applyFont="1" applyFill="1" applyBorder="1" applyAlignment="1" applyProtection="1">
      <alignment vertical="center"/>
      <protection locked="0"/>
    </xf>
    <xf numFmtId="181" fontId="6" fillId="0" borderId="28" xfId="0" applyNumberFormat="1" applyFont="1" applyFill="1" applyBorder="1" applyAlignment="1" applyProtection="1">
      <alignment vertical="center"/>
      <protection locked="0"/>
    </xf>
    <xf numFmtId="181" fontId="6" fillId="0" borderId="48" xfId="0" applyNumberFormat="1" applyFont="1" applyFill="1" applyBorder="1" applyAlignment="1" applyProtection="1">
      <alignment vertical="center"/>
      <protection locked="0"/>
    </xf>
    <xf numFmtId="181" fontId="6" fillId="0" borderId="2" xfId="0" applyNumberFormat="1" applyFont="1" applyFill="1" applyBorder="1" applyAlignment="1" applyProtection="1">
      <alignment vertical="center"/>
      <protection locked="0"/>
    </xf>
    <xf numFmtId="181" fontId="6" fillId="0" borderId="56" xfId="0" applyNumberFormat="1" applyFont="1" applyFill="1" applyBorder="1" applyAlignment="1" applyProtection="1">
      <alignment vertical="center"/>
      <protection locked="0"/>
    </xf>
    <xf numFmtId="0" fontId="7" fillId="0" borderId="5" xfId="0" applyFont="1" applyFill="1" applyBorder="1" applyAlignment="1">
      <alignment horizontal="distributed" vertical="center"/>
    </xf>
    <xf numFmtId="0" fontId="7" fillId="0" borderId="11" xfId="0" applyFont="1" applyFill="1" applyBorder="1" applyAlignment="1">
      <alignment horizontal="distributed" vertical="center"/>
    </xf>
    <xf numFmtId="181" fontId="6" fillId="0" borderId="16" xfId="0" applyNumberFormat="1" applyFont="1" applyFill="1" applyBorder="1" applyAlignment="1" applyProtection="1">
      <alignment vertical="center"/>
      <protection locked="0"/>
    </xf>
    <xf numFmtId="182" fontId="6" fillId="0" borderId="5" xfId="1" applyNumberFormat="1" applyFont="1" applyFill="1" applyBorder="1" applyAlignment="1" applyProtection="1">
      <alignment vertical="center"/>
      <protection locked="0"/>
    </xf>
    <xf numFmtId="181" fontId="6" fillId="0" borderId="49" xfId="0" applyNumberFormat="1" applyFont="1" applyFill="1" applyBorder="1" applyAlignment="1" applyProtection="1">
      <alignment vertical="center"/>
      <protection locked="0"/>
    </xf>
    <xf numFmtId="182" fontId="6" fillId="0" borderId="16" xfId="0" applyNumberFormat="1" applyFont="1" applyFill="1" applyBorder="1" applyAlignment="1">
      <alignment vertical="center"/>
    </xf>
    <xf numFmtId="181" fontId="6" fillId="0" borderId="5" xfId="0" applyNumberFormat="1" applyFont="1" applyFill="1" applyBorder="1" applyAlignment="1" applyProtection="1">
      <alignment vertical="center"/>
      <protection locked="0"/>
    </xf>
    <xf numFmtId="181" fontId="6" fillId="0" borderId="29" xfId="0" applyNumberFormat="1" applyFont="1" applyFill="1" applyBorder="1" applyAlignment="1" applyProtection="1">
      <alignment vertical="center"/>
      <protection locked="0"/>
    </xf>
    <xf numFmtId="181" fontId="6" fillId="0" borderId="51" xfId="0" applyNumberFormat="1" applyFont="1" applyFill="1" applyBorder="1" applyAlignment="1" applyProtection="1">
      <alignment vertical="center"/>
      <protection locked="0"/>
    </xf>
    <xf numFmtId="181" fontId="6" fillId="0" borderId="11" xfId="0" applyNumberFormat="1" applyFont="1" applyFill="1" applyBorder="1" applyAlignment="1" applyProtection="1">
      <alignment vertical="center"/>
      <protection locked="0"/>
    </xf>
    <xf numFmtId="181" fontId="6" fillId="0" borderId="50" xfId="0" applyNumberFormat="1" applyFont="1" applyFill="1" applyBorder="1" applyAlignment="1" applyProtection="1">
      <alignment vertical="center"/>
      <protection locked="0"/>
    </xf>
    <xf numFmtId="0" fontId="7" fillId="0" borderId="31" xfId="0" applyFont="1" applyFill="1" applyBorder="1" applyAlignment="1">
      <alignment horizontal="distributed" vertical="center"/>
    </xf>
    <xf numFmtId="0" fontId="7" fillId="0" borderId="57" xfId="0" applyFont="1" applyFill="1" applyBorder="1" applyAlignment="1">
      <alignment horizontal="distributed" vertical="center"/>
    </xf>
    <xf numFmtId="181" fontId="6" fillId="0" borderId="23" xfId="0" applyNumberFormat="1" applyFont="1" applyFill="1" applyBorder="1" applyAlignment="1" applyProtection="1">
      <alignment vertical="center"/>
      <protection locked="0"/>
    </xf>
    <xf numFmtId="182" fontId="6" fillId="0" borderId="31" xfId="1" applyNumberFormat="1" applyFont="1" applyFill="1" applyBorder="1" applyAlignment="1" applyProtection="1">
      <alignment vertical="center"/>
      <protection locked="0"/>
    </xf>
    <xf numFmtId="181" fontId="6" fillId="0" borderId="58" xfId="0" applyNumberFormat="1" applyFont="1" applyFill="1" applyBorder="1" applyAlignment="1" applyProtection="1">
      <alignment vertical="center"/>
      <protection locked="0"/>
    </xf>
    <xf numFmtId="182" fontId="6" fillId="0" borderId="23" xfId="0" applyNumberFormat="1" applyFont="1" applyFill="1" applyBorder="1" applyAlignment="1">
      <alignment vertical="center"/>
    </xf>
    <xf numFmtId="181" fontId="6" fillId="0" borderId="31" xfId="0" applyNumberFormat="1" applyFont="1" applyFill="1" applyBorder="1" applyAlignment="1" applyProtection="1">
      <alignment vertical="center"/>
      <protection locked="0"/>
    </xf>
    <xf numFmtId="181" fontId="6" fillId="0" borderId="59" xfId="0" applyNumberFormat="1" applyFont="1" applyFill="1" applyBorder="1" applyAlignment="1" applyProtection="1">
      <alignment vertical="center"/>
      <protection locked="0"/>
    </xf>
    <xf numFmtId="181" fontId="6" fillId="0" borderId="60" xfId="0" applyNumberFormat="1" applyFont="1" applyFill="1" applyBorder="1" applyAlignment="1" applyProtection="1">
      <alignment vertical="center"/>
      <protection locked="0"/>
    </xf>
    <xf numFmtId="181" fontId="6" fillId="0" borderId="57" xfId="0" applyNumberFormat="1" applyFont="1" applyFill="1" applyBorder="1" applyAlignment="1" applyProtection="1">
      <alignment vertical="center"/>
      <protection locked="0"/>
    </xf>
    <xf numFmtId="181" fontId="6" fillId="0" borderId="61" xfId="0" applyNumberFormat="1" applyFont="1" applyFill="1" applyBorder="1" applyAlignment="1" applyProtection="1">
      <alignment vertical="center"/>
      <protection locked="0"/>
    </xf>
    <xf numFmtId="0" fontId="7" fillId="0" borderId="32" xfId="0" applyFont="1" applyFill="1" applyBorder="1" applyAlignment="1">
      <alignment horizontal="distributed" vertical="center"/>
    </xf>
    <xf numFmtId="0" fontId="7" fillId="0" borderId="62" xfId="0" applyFont="1" applyFill="1" applyBorder="1" applyAlignment="1">
      <alignment horizontal="distributed" vertical="center"/>
    </xf>
    <xf numFmtId="181" fontId="6" fillId="0" borderId="21" xfId="0" applyNumberFormat="1" applyFont="1" applyFill="1" applyBorder="1" applyAlignment="1" applyProtection="1">
      <alignment vertical="center"/>
      <protection locked="0"/>
    </xf>
    <xf numFmtId="182" fontId="6" fillId="0" borderId="32" xfId="1" applyNumberFormat="1" applyFont="1" applyFill="1" applyBorder="1" applyAlignment="1" applyProtection="1">
      <alignment vertical="center"/>
      <protection locked="0"/>
    </xf>
    <xf numFmtId="181" fontId="6" fillId="0" borderId="63" xfId="0" applyNumberFormat="1" applyFont="1" applyFill="1" applyBorder="1" applyAlignment="1" applyProtection="1">
      <alignment vertical="center"/>
      <protection locked="0"/>
    </xf>
    <xf numFmtId="182" fontId="6" fillId="0" borderId="21" xfId="0" applyNumberFormat="1" applyFont="1" applyFill="1" applyBorder="1" applyAlignment="1">
      <alignment vertical="center"/>
    </xf>
    <xf numFmtId="181" fontId="6" fillId="0" borderId="32" xfId="0" applyNumberFormat="1" applyFont="1" applyFill="1" applyBorder="1" applyAlignment="1" applyProtection="1">
      <alignment vertical="center"/>
      <protection locked="0"/>
    </xf>
    <xf numFmtId="181" fontId="6" fillId="0" borderId="64" xfId="0" applyNumberFormat="1" applyFont="1" applyFill="1" applyBorder="1" applyAlignment="1" applyProtection="1">
      <alignment vertical="center"/>
      <protection locked="0"/>
    </xf>
    <xf numFmtId="181" fontId="6" fillId="0" borderId="65" xfId="0" applyNumberFormat="1" applyFont="1" applyFill="1" applyBorder="1" applyAlignment="1" applyProtection="1">
      <alignment vertical="center"/>
      <protection locked="0"/>
    </xf>
    <xf numFmtId="181" fontId="6" fillId="0" borderId="62" xfId="0" applyNumberFormat="1" applyFont="1" applyFill="1" applyBorder="1" applyAlignment="1" applyProtection="1">
      <alignment vertical="center"/>
      <protection locked="0"/>
    </xf>
    <xf numFmtId="181" fontId="6" fillId="0" borderId="66" xfId="0" applyNumberFormat="1" applyFont="1" applyFill="1" applyBorder="1" applyAlignment="1" applyProtection="1">
      <alignment vertical="center"/>
      <protection locked="0"/>
    </xf>
    <xf numFmtId="0" fontId="7" fillId="0" borderId="33" xfId="0" applyFont="1" applyFill="1" applyBorder="1" applyAlignment="1">
      <alignment horizontal="distributed" vertical="center"/>
    </xf>
    <xf numFmtId="0" fontId="7" fillId="0" borderId="67" xfId="0" applyFont="1" applyFill="1" applyBorder="1" applyAlignment="1">
      <alignment horizontal="distributed" vertical="center"/>
    </xf>
    <xf numFmtId="181" fontId="6" fillId="0" borderId="17" xfId="0" applyNumberFormat="1" applyFont="1" applyFill="1" applyBorder="1" applyAlignment="1" applyProtection="1">
      <alignment vertical="center"/>
      <protection locked="0"/>
    </xf>
    <xf numFmtId="182" fontId="6" fillId="0" borderId="33" xfId="1" applyNumberFormat="1" applyFont="1" applyFill="1" applyBorder="1" applyAlignment="1" applyProtection="1">
      <alignment vertical="center"/>
      <protection locked="0"/>
    </xf>
    <xf numFmtId="181" fontId="6" fillId="0" borderId="68" xfId="0" applyNumberFormat="1" applyFont="1" applyFill="1" applyBorder="1" applyAlignment="1" applyProtection="1">
      <alignment vertical="center"/>
      <protection locked="0"/>
    </xf>
    <xf numFmtId="182" fontId="6" fillId="0" borderId="17" xfId="0" applyNumberFormat="1" applyFont="1" applyFill="1" applyBorder="1" applyAlignment="1">
      <alignment vertical="center"/>
    </xf>
    <xf numFmtId="181" fontId="6" fillId="0" borderId="33" xfId="0" applyNumberFormat="1" applyFont="1" applyFill="1" applyBorder="1" applyAlignment="1" applyProtection="1">
      <alignment vertical="center"/>
      <protection locked="0"/>
    </xf>
    <xf numFmtId="181" fontId="6" fillId="0" borderId="69" xfId="0" applyNumberFormat="1" applyFont="1" applyFill="1" applyBorder="1" applyAlignment="1" applyProtection="1">
      <alignment vertical="center"/>
      <protection locked="0"/>
    </xf>
    <xf numFmtId="181" fontId="6" fillId="0" borderId="70" xfId="0" applyNumberFormat="1" applyFont="1" applyFill="1" applyBorder="1" applyAlignment="1" applyProtection="1">
      <alignment vertical="center"/>
      <protection locked="0"/>
    </xf>
    <xf numFmtId="181" fontId="6" fillId="0" borderId="67" xfId="0" applyNumberFormat="1" applyFont="1" applyFill="1" applyBorder="1" applyAlignment="1" applyProtection="1">
      <alignment vertical="center"/>
      <protection locked="0"/>
    </xf>
    <xf numFmtId="181" fontId="6" fillId="0" borderId="71" xfId="0" applyNumberFormat="1" applyFont="1" applyFill="1" applyBorder="1" applyAlignment="1" applyProtection="1">
      <alignment vertical="center"/>
      <protection locked="0"/>
    </xf>
    <xf numFmtId="188" fontId="7" fillId="0" borderId="34" xfId="0" applyNumberFormat="1" applyFont="1" applyFill="1" applyBorder="1" applyAlignment="1">
      <alignment horizontal="distributed" vertical="center"/>
    </xf>
    <xf numFmtId="188" fontId="7" fillId="0" borderId="72" xfId="0" applyNumberFormat="1" applyFont="1" applyFill="1" applyBorder="1" applyAlignment="1">
      <alignment horizontal="distributed" vertical="center"/>
    </xf>
    <xf numFmtId="181" fontId="6" fillId="0" borderId="22" xfId="6" applyNumberFormat="1" applyFont="1" applyFill="1" applyBorder="1" applyAlignment="1">
      <alignment vertical="center"/>
    </xf>
    <xf numFmtId="182" fontId="6" fillId="0" borderId="34" xfId="0" applyNumberFormat="1" applyFont="1" applyFill="1" applyBorder="1" applyAlignment="1">
      <alignment vertical="center"/>
    </xf>
    <xf numFmtId="181" fontId="6" fillId="0" borderId="73" xfId="6" applyNumberFormat="1" applyFont="1" applyFill="1" applyBorder="1" applyAlignment="1">
      <alignment vertical="center"/>
    </xf>
    <xf numFmtId="181" fontId="6" fillId="0" borderId="74" xfId="6" applyNumberFormat="1" applyFont="1" applyFill="1" applyBorder="1" applyAlignment="1">
      <alignment vertical="center"/>
    </xf>
    <xf numFmtId="182" fontId="6" fillId="0" borderId="74" xfId="0" applyNumberFormat="1" applyFont="1" applyFill="1" applyBorder="1" applyAlignment="1">
      <alignment vertical="center"/>
    </xf>
    <xf numFmtId="181" fontId="6" fillId="0" borderId="75" xfId="6" applyNumberFormat="1" applyFont="1" applyFill="1" applyBorder="1" applyAlignment="1">
      <alignment vertical="center"/>
    </xf>
    <xf numFmtId="181" fontId="6" fillId="0" borderId="76" xfId="6" applyNumberFormat="1" applyFont="1" applyFill="1" applyBorder="1" applyAlignment="1">
      <alignment vertical="center"/>
    </xf>
    <xf numFmtId="181" fontId="6" fillId="0" borderId="77" xfId="6" applyNumberFormat="1" applyFont="1" applyFill="1" applyBorder="1" applyAlignment="1">
      <alignment vertical="center"/>
    </xf>
    <xf numFmtId="181" fontId="6" fillId="0" borderId="72" xfId="6" applyNumberFormat="1" applyFont="1" applyFill="1" applyBorder="1" applyAlignment="1">
      <alignment vertical="center"/>
    </xf>
    <xf numFmtId="181" fontId="6" fillId="0" borderId="34" xfId="6" applyNumberFormat="1" applyFont="1" applyFill="1" applyBorder="1" applyAlignment="1">
      <alignment vertical="center"/>
    </xf>
    <xf numFmtId="181" fontId="6" fillId="0" borderId="78" xfId="6" applyNumberFormat="1" applyFont="1" applyFill="1" applyBorder="1" applyAlignment="1">
      <alignment vertical="center"/>
    </xf>
    <xf numFmtId="0" fontId="1" fillId="0" borderId="0" xfId="56" applyFont="1" applyFill="1" applyAlignment="1">
      <alignment vertical="center" wrapText="1"/>
    </xf>
    <xf numFmtId="0" fontId="0" fillId="0" borderId="10" xfId="0" applyFill="1" applyBorder="1" applyAlignment="1">
      <alignment horizontal="center" vertical="center"/>
    </xf>
    <xf numFmtId="0" fontId="0" fillId="0" borderId="79" xfId="0" applyFill="1" applyBorder="1" applyAlignment="1">
      <alignment horizontal="right" vertical="center"/>
    </xf>
    <xf numFmtId="0" fontId="0" fillId="0" borderId="80" xfId="56" applyFont="1" applyFill="1" applyBorder="1" applyAlignment="1">
      <alignment horizontal="center" vertical="center"/>
    </xf>
    <xf numFmtId="0" fontId="16" fillId="0" borderId="14" xfId="56" applyNumberFormat="1" applyFont="1" applyFill="1" applyBorder="1" applyAlignment="1">
      <alignment horizontal="center" vertical="center" wrapText="1"/>
    </xf>
    <xf numFmtId="182" fontId="0" fillId="0" borderId="1" xfId="0" applyNumberFormat="1" applyFill="1" applyBorder="1" applyAlignment="1">
      <alignment vertical="center"/>
    </xf>
    <xf numFmtId="182" fontId="0" fillId="0" borderId="3" xfId="0" applyNumberFormat="1" applyFill="1" applyBorder="1" applyAlignment="1">
      <alignment vertical="center"/>
    </xf>
    <xf numFmtId="192" fontId="0" fillId="0" borderId="56" xfId="0" applyNumberFormat="1" applyFill="1" applyBorder="1" applyAlignment="1">
      <alignment vertical="center"/>
    </xf>
    <xf numFmtId="186" fontId="1" fillId="0" borderId="1" xfId="56" applyNumberFormat="1" applyFont="1" applyFill="1" applyBorder="1" applyAlignment="1">
      <alignment vertical="center"/>
    </xf>
    <xf numFmtId="182" fontId="0" fillId="0" borderId="16" xfId="0" applyNumberFormat="1" applyFill="1" applyBorder="1" applyAlignment="1">
      <alignment vertical="center"/>
    </xf>
    <xf numFmtId="182" fontId="0" fillId="0" borderId="5" xfId="0" applyNumberFormat="1" applyFill="1" applyBorder="1" applyAlignment="1">
      <alignment vertical="center"/>
    </xf>
    <xf numFmtId="192" fontId="0" fillId="0" borderId="50" xfId="0" applyNumberFormat="1" applyFill="1" applyBorder="1" applyAlignment="1">
      <alignment vertical="center"/>
    </xf>
    <xf numFmtId="186" fontId="1" fillId="0" borderId="16" xfId="56" applyNumberFormat="1" applyFont="1" applyFill="1" applyBorder="1" applyAlignment="1">
      <alignment vertical="center"/>
    </xf>
    <xf numFmtId="182" fontId="0" fillId="0" borderId="23" xfId="0" applyNumberFormat="1" applyFill="1" applyBorder="1" applyAlignment="1">
      <alignment vertical="center"/>
    </xf>
    <xf numFmtId="182" fontId="0" fillId="0" borderId="31" xfId="0" applyNumberFormat="1" applyFill="1" applyBorder="1" applyAlignment="1">
      <alignment vertical="center"/>
    </xf>
    <xf numFmtId="192" fontId="0" fillId="0" borderId="61" xfId="0" applyNumberFormat="1" applyFill="1" applyBorder="1" applyAlignment="1">
      <alignment vertical="center"/>
    </xf>
    <xf numFmtId="186" fontId="1" fillId="0" borderId="23" xfId="56" applyNumberFormat="1" applyFont="1" applyFill="1" applyBorder="1" applyAlignment="1">
      <alignment vertical="center"/>
    </xf>
    <xf numFmtId="182" fontId="0" fillId="0" borderId="21" xfId="0" applyNumberFormat="1" applyFill="1" applyBorder="1" applyAlignment="1">
      <alignment vertical="center"/>
    </xf>
    <xf numFmtId="182" fontId="0" fillId="0" borderId="32" xfId="0" applyNumberFormat="1" applyFill="1" applyBorder="1" applyAlignment="1">
      <alignment vertical="center"/>
    </xf>
    <xf numFmtId="192" fontId="0" fillId="0" borderId="66" xfId="0" applyNumberFormat="1" applyFill="1" applyBorder="1" applyAlignment="1">
      <alignment vertical="center"/>
    </xf>
    <xf numFmtId="186" fontId="1" fillId="0" borderId="21" xfId="56" applyNumberFormat="1" applyFont="1" applyFill="1" applyBorder="1" applyAlignment="1">
      <alignment vertical="center"/>
    </xf>
    <xf numFmtId="182" fontId="0" fillId="0" borderId="17" xfId="0" applyNumberFormat="1" applyFill="1" applyBorder="1" applyAlignment="1">
      <alignment vertical="center"/>
    </xf>
    <xf numFmtId="182" fontId="0" fillId="0" borderId="33" xfId="0" applyNumberFormat="1" applyFill="1" applyBorder="1" applyAlignment="1">
      <alignment vertical="center"/>
    </xf>
    <xf numFmtId="192" fontId="0" fillId="0" borderId="71" xfId="0" applyNumberFormat="1" applyFill="1" applyBorder="1" applyAlignment="1">
      <alignment vertical="center"/>
    </xf>
    <xf numFmtId="186" fontId="1" fillId="0" borderId="17" xfId="56" applyNumberFormat="1" applyFont="1" applyFill="1" applyBorder="1" applyAlignment="1">
      <alignment vertical="center"/>
    </xf>
    <xf numFmtId="182" fontId="0" fillId="0" borderId="22" xfId="0" applyNumberFormat="1" applyFill="1" applyBorder="1" applyAlignment="1">
      <alignment vertical="center"/>
    </xf>
    <xf numFmtId="182" fontId="0" fillId="0" borderId="34" xfId="0" applyNumberFormat="1" applyFill="1" applyBorder="1" applyAlignment="1">
      <alignment vertical="center"/>
    </xf>
    <xf numFmtId="192" fontId="0" fillId="0" borderId="81" xfId="0" applyNumberFormat="1" applyFill="1" applyBorder="1" applyAlignment="1">
      <alignment vertical="center"/>
    </xf>
    <xf numFmtId="38" fontId="1" fillId="0" borderId="22" xfId="56" applyNumberFormat="1" applyFont="1" applyFill="1" applyBorder="1" applyAlignment="1">
      <alignment vertical="center"/>
    </xf>
    <xf numFmtId="185" fontId="0" fillId="0" borderId="7" xfId="0" applyNumberFormat="1" applyFill="1" applyBorder="1" applyAlignment="1">
      <alignment horizontal="distributed" vertical="center"/>
    </xf>
    <xf numFmtId="0" fontId="0" fillId="0" borderId="80" xfId="0" applyFill="1" applyBorder="1" applyAlignment="1">
      <alignment vertical="center"/>
    </xf>
    <xf numFmtId="0" fontId="0" fillId="0" borderId="19" xfId="0" applyFill="1" applyBorder="1" applyAlignment="1">
      <alignment horizontal="right" vertical="center"/>
    </xf>
    <xf numFmtId="0" fontId="16" fillId="0" borderId="15" xfId="56" applyNumberFormat="1" applyFont="1" applyFill="1" applyBorder="1" applyAlignment="1">
      <alignment horizontal="center" vertical="center" wrapText="1"/>
    </xf>
    <xf numFmtId="186" fontId="1" fillId="0" borderId="56" xfId="56" applyNumberFormat="1" applyFont="1" applyFill="1" applyBorder="1" applyAlignment="1">
      <alignment vertical="center"/>
    </xf>
    <xf numFmtId="186" fontId="1" fillId="0" borderId="50" xfId="56" applyNumberFormat="1" applyFont="1" applyFill="1" applyBorder="1" applyAlignment="1">
      <alignment vertical="center"/>
    </xf>
    <xf numFmtId="186" fontId="1" fillId="0" borderId="61" xfId="56" applyNumberFormat="1" applyFont="1" applyFill="1" applyBorder="1" applyAlignment="1">
      <alignment vertical="center"/>
    </xf>
    <xf numFmtId="186" fontId="1" fillId="0" borderId="66" xfId="56" applyNumberFormat="1" applyFont="1" applyFill="1" applyBorder="1" applyAlignment="1">
      <alignment vertical="center"/>
    </xf>
    <xf numFmtId="186" fontId="1" fillId="0" borderId="50" xfId="56" applyNumberFormat="1" applyFont="1" applyFill="1" applyBorder="1" applyAlignment="1">
      <alignment horizontal="right" vertical="center"/>
    </xf>
    <xf numFmtId="186" fontId="1" fillId="0" borderId="16" xfId="56" applyNumberFormat="1" applyFont="1" applyFill="1" applyBorder="1" applyAlignment="1">
      <alignment horizontal="right" vertical="center"/>
    </xf>
    <xf numFmtId="186" fontId="1" fillId="0" borderId="71" xfId="56" applyNumberFormat="1" applyFont="1" applyFill="1" applyBorder="1" applyAlignment="1">
      <alignment vertical="center"/>
    </xf>
    <xf numFmtId="186" fontId="1" fillId="0" borderId="81" xfId="56" applyNumberFormat="1" applyFont="1" applyFill="1" applyBorder="1" applyAlignment="1">
      <alignment vertical="center"/>
    </xf>
    <xf numFmtId="186" fontId="1" fillId="0" borderId="22" xfId="56" applyNumberFormat="1" applyFont="1" applyFill="1" applyBorder="1" applyAlignment="1">
      <alignment vertical="center"/>
    </xf>
    <xf numFmtId="0" fontId="12" fillId="0" borderId="0" xfId="25" applyFont="1" applyFill="1" applyAlignment="1">
      <alignment vertical="center" wrapText="1"/>
    </xf>
    <xf numFmtId="0" fontId="16" fillId="0" borderId="0" xfId="25" applyFont="1" applyFill="1" applyAlignment="1">
      <alignment vertical="center" wrapText="1"/>
    </xf>
    <xf numFmtId="0" fontId="21" fillId="0" borderId="0" xfId="25" applyFont="1" applyFill="1" applyAlignment="1">
      <alignment vertical="center"/>
    </xf>
    <xf numFmtId="0" fontId="12" fillId="0" borderId="0" xfId="25" applyNumberFormat="1" applyFont="1" applyFill="1" applyAlignment="1">
      <alignment vertical="center"/>
    </xf>
    <xf numFmtId="0" fontId="12" fillId="0" borderId="1" xfId="25" applyFont="1" applyFill="1" applyBorder="1" applyAlignment="1">
      <alignment vertical="center"/>
    </xf>
    <xf numFmtId="204" fontId="12" fillId="0" borderId="3" xfId="25" applyNumberFormat="1" applyFont="1" applyFill="1" applyBorder="1" applyAlignment="1">
      <alignment vertical="center"/>
    </xf>
    <xf numFmtId="204" fontId="12" fillId="0" borderId="4" xfId="25" applyNumberFormat="1" applyFont="1" applyFill="1" applyBorder="1" applyAlignment="1">
      <alignment vertical="center"/>
    </xf>
    <xf numFmtId="204" fontId="12" fillId="0" borderId="1" xfId="25" applyNumberFormat="1" applyFont="1" applyFill="1" applyBorder="1" applyAlignment="1">
      <alignment vertical="center"/>
    </xf>
    <xf numFmtId="204" fontId="12" fillId="0" borderId="5" xfId="25" applyNumberFormat="1" applyFont="1" applyFill="1" applyBorder="1" applyAlignment="1">
      <alignment vertical="center"/>
    </xf>
    <xf numFmtId="204" fontId="12" fillId="0" borderId="0" xfId="25" applyNumberFormat="1" applyFont="1" applyFill="1" applyBorder="1" applyAlignment="1">
      <alignment vertical="center"/>
    </xf>
    <xf numFmtId="204" fontId="12" fillId="0" borderId="16" xfId="25" applyNumberFormat="1" applyFont="1" applyFill="1" applyBorder="1" applyAlignment="1">
      <alignment vertical="center"/>
    </xf>
    <xf numFmtId="204" fontId="12" fillId="0" borderId="32" xfId="25" applyNumberFormat="1" applyFont="1" applyFill="1" applyBorder="1" applyAlignment="1">
      <alignment vertical="center"/>
    </xf>
    <xf numFmtId="204" fontId="12" fillId="0" borderId="26" xfId="25" applyNumberFormat="1" applyFont="1" applyFill="1" applyBorder="1" applyAlignment="1">
      <alignment vertical="center"/>
    </xf>
    <xf numFmtId="204" fontId="12" fillId="0" borderId="21" xfId="25" applyNumberFormat="1" applyFont="1" applyFill="1" applyBorder="1" applyAlignment="1">
      <alignment vertical="center"/>
    </xf>
    <xf numFmtId="204" fontId="12" fillId="0" borderId="31" xfId="25" applyNumberFormat="1" applyFont="1" applyFill="1" applyBorder="1" applyAlignment="1">
      <alignment vertical="center"/>
    </xf>
    <xf numFmtId="204" fontId="12" fillId="0" borderId="82" xfId="25" applyNumberFormat="1" applyFont="1" applyFill="1" applyBorder="1" applyAlignment="1">
      <alignment vertical="center"/>
    </xf>
    <xf numFmtId="204" fontId="12" fillId="0" borderId="23" xfId="25" applyNumberFormat="1" applyFont="1" applyFill="1" applyBorder="1" applyAlignment="1">
      <alignment vertical="center"/>
    </xf>
    <xf numFmtId="204" fontId="12" fillId="0" borderId="12" xfId="25" applyNumberFormat="1" applyFont="1" applyFill="1" applyBorder="1" applyAlignment="1">
      <alignment vertical="center"/>
    </xf>
    <xf numFmtId="204" fontId="12" fillId="0" borderId="25" xfId="25" applyNumberFormat="1" applyFont="1" applyFill="1" applyBorder="1" applyAlignment="1">
      <alignment vertical="center"/>
    </xf>
    <xf numFmtId="204" fontId="12" fillId="0" borderId="7" xfId="25" applyNumberFormat="1" applyFont="1" applyFill="1" applyBorder="1" applyAlignment="1">
      <alignment vertical="center"/>
    </xf>
    <xf numFmtId="204" fontId="12" fillId="0" borderId="6" xfId="25" applyNumberFormat="1" applyFont="1" applyFill="1" applyBorder="1" applyAlignment="1">
      <alignment vertical="center"/>
    </xf>
    <xf numFmtId="204" fontId="12" fillId="0" borderId="20" xfId="25" applyNumberFormat="1" applyFont="1" applyFill="1" applyBorder="1" applyAlignment="1">
      <alignment vertical="center"/>
    </xf>
    <xf numFmtId="204" fontId="12" fillId="0" borderId="18" xfId="25" applyNumberFormat="1" applyFont="1" applyFill="1" applyBorder="1" applyAlignment="1">
      <alignment vertical="center"/>
    </xf>
    <xf numFmtId="0" fontId="12" fillId="0" borderId="0" xfId="34" applyFont="1" applyFill="1" applyAlignment="1">
      <alignment vertical="center"/>
    </xf>
    <xf numFmtId="0" fontId="12" fillId="0" borderId="0" xfId="34" applyFont="1" applyFill="1" applyAlignment="1">
      <alignment vertical="center" wrapText="1"/>
    </xf>
    <xf numFmtId="0" fontId="16" fillId="0" borderId="0" xfId="34" applyFont="1" applyFill="1" applyAlignment="1">
      <alignment vertical="center" wrapText="1"/>
    </xf>
    <xf numFmtId="0" fontId="21" fillId="0" borderId="0" xfId="34" applyFont="1" applyFill="1">
      <alignment vertical="center"/>
    </xf>
    <xf numFmtId="0" fontId="12" fillId="0" borderId="0" xfId="34" applyNumberFormat="1" applyFont="1" applyFill="1">
      <alignment vertical="center"/>
    </xf>
    <xf numFmtId="0" fontId="12" fillId="0" borderId="0" xfId="34" applyFont="1" applyFill="1" applyAlignment="1">
      <alignment horizontal="right" vertical="center"/>
    </xf>
    <xf numFmtId="193" fontId="12" fillId="0" borderId="0" xfId="34" applyNumberFormat="1" applyFont="1" applyFill="1">
      <alignment vertical="center"/>
    </xf>
    <xf numFmtId="0" fontId="42" fillId="0" borderId="18" xfId="25" applyFont="1" applyFill="1" applyBorder="1" applyAlignment="1">
      <alignment horizontal="center" vertical="center" wrapText="1"/>
    </xf>
    <xf numFmtId="0" fontId="12" fillId="0" borderId="0" xfId="0" applyFont="1" applyFill="1" applyAlignment="1">
      <alignment vertical="center"/>
    </xf>
    <xf numFmtId="0" fontId="12" fillId="0" borderId="0" xfId="0" applyFont="1" applyFill="1" applyAlignment="1">
      <alignment horizontal="center" vertical="center"/>
    </xf>
    <xf numFmtId="0" fontId="0" fillId="0" borderId="0" xfId="0" applyFont="1" applyFill="1"/>
    <xf numFmtId="37" fontId="12" fillId="0" borderId="0" xfId="0" applyNumberFormat="1" applyFont="1" applyFill="1" applyAlignment="1">
      <alignment vertical="center"/>
    </xf>
    <xf numFmtId="0" fontId="22" fillId="0" borderId="10" xfId="0" applyFont="1" applyFill="1" applyBorder="1" applyAlignment="1">
      <alignment horizontal="center" vertical="center" wrapText="1"/>
    </xf>
    <xf numFmtId="0" fontId="22" fillId="0" borderId="9" xfId="0" applyFont="1" applyFill="1" applyBorder="1" applyAlignment="1">
      <alignment horizontal="center" vertical="center" wrapText="1"/>
    </xf>
    <xf numFmtId="49" fontId="12" fillId="0" borderId="5" xfId="0" applyNumberFormat="1" applyFont="1" applyFill="1" applyBorder="1" applyAlignment="1">
      <alignment horizontal="center" vertical="center"/>
    </xf>
    <xf numFmtId="0" fontId="12" fillId="0" borderId="0" xfId="0" applyFont="1" applyFill="1" applyBorder="1" applyAlignment="1">
      <alignment vertical="center"/>
    </xf>
    <xf numFmtId="185" fontId="12" fillId="0" borderId="1" xfId="0" applyNumberFormat="1" applyFont="1" applyFill="1" applyBorder="1" applyAlignment="1">
      <alignment vertical="center"/>
    </xf>
    <xf numFmtId="185" fontId="12" fillId="0" borderId="16" xfId="0" applyNumberFormat="1" applyFont="1" applyFill="1" applyBorder="1" applyAlignment="1">
      <alignment vertical="center"/>
    </xf>
    <xf numFmtId="49" fontId="12" fillId="0" borderId="31" xfId="0" applyNumberFormat="1" applyFont="1" applyFill="1" applyBorder="1" applyAlignment="1">
      <alignment horizontal="center" vertical="center"/>
    </xf>
    <xf numFmtId="0" fontId="12" fillId="0" borderId="82" xfId="0" applyFont="1" applyFill="1" applyBorder="1" applyAlignment="1">
      <alignment vertical="center"/>
    </xf>
    <xf numFmtId="185" fontId="12" fillId="0" borderId="23" xfId="0" applyNumberFormat="1" applyFont="1" applyFill="1" applyBorder="1" applyAlignment="1">
      <alignment vertical="center"/>
    </xf>
    <xf numFmtId="185" fontId="12" fillId="0" borderId="16" xfId="0" applyNumberFormat="1" applyFont="1" applyFill="1" applyBorder="1" applyAlignment="1">
      <alignment horizontal="right" vertical="center"/>
    </xf>
    <xf numFmtId="185" fontId="12" fillId="0" borderId="14" xfId="0" applyNumberFormat="1" applyFont="1" applyFill="1" applyBorder="1" applyAlignment="1">
      <alignment vertical="center"/>
    </xf>
    <xf numFmtId="186" fontId="0" fillId="0" borderId="1" xfId="0" applyNumberFormat="1" applyFill="1" applyBorder="1" applyAlignment="1">
      <alignment vertical="center"/>
    </xf>
    <xf numFmtId="186" fontId="0" fillId="0" borderId="16" xfId="0" applyNumberFormat="1" applyFill="1" applyBorder="1" applyAlignment="1">
      <alignment vertical="center"/>
    </xf>
    <xf numFmtId="186" fontId="0" fillId="0" borderId="23" xfId="0" applyNumberFormat="1" applyFill="1" applyBorder="1" applyAlignment="1">
      <alignment vertical="center"/>
    </xf>
    <xf numFmtId="186" fontId="0" fillId="0" borderId="21" xfId="0" applyNumberFormat="1" applyFill="1" applyBorder="1" applyAlignment="1">
      <alignment vertical="center"/>
    </xf>
    <xf numFmtId="186" fontId="0" fillId="0" borderId="17" xfId="0" applyNumberFormat="1" applyFill="1" applyBorder="1" applyAlignment="1">
      <alignment vertical="center"/>
    </xf>
    <xf numFmtId="186" fontId="0" fillId="0" borderId="22" xfId="0" applyNumberFormat="1" applyFill="1" applyBorder="1" applyAlignment="1">
      <alignment vertical="center"/>
    </xf>
    <xf numFmtId="0" fontId="28" fillId="0" borderId="0" xfId="0" applyFont="1" applyFill="1" applyAlignment="1">
      <alignment vertical="center"/>
    </xf>
    <xf numFmtId="0" fontId="6" fillId="0" borderId="83" xfId="52" applyFont="1" applyBorder="1" applyAlignment="1">
      <alignment vertical="center"/>
    </xf>
    <xf numFmtId="0" fontId="6" fillId="0" borderId="84" xfId="52" applyFont="1" applyBorder="1" applyAlignment="1">
      <alignment horizontal="center" vertical="center"/>
    </xf>
    <xf numFmtId="0" fontId="6" fillId="0" borderId="85" xfId="52" applyFont="1" applyBorder="1" applyAlignment="1">
      <alignment horizontal="center" vertical="center"/>
    </xf>
    <xf numFmtId="0" fontId="6" fillId="0" borderId="86" xfId="52" applyFont="1" applyBorder="1" applyAlignment="1">
      <alignment horizontal="center" vertical="center"/>
    </xf>
    <xf numFmtId="0" fontId="6" fillId="0" borderId="87" xfId="52" applyFont="1" applyBorder="1" applyAlignment="1">
      <alignment horizontal="right" vertical="center"/>
    </xf>
    <xf numFmtId="0" fontId="6" fillId="0" borderId="88" xfId="52" applyFont="1" applyBorder="1" applyAlignment="1">
      <alignment horizontal="center" vertical="center"/>
    </xf>
    <xf numFmtId="0" fontId="6" fillId="0" borderId="89" xfId="52" applyFont="1" applyBorder="1" applyAlignment="1">
      <alignment horizontal="center" vertical="center"/>
    </xf>
    <xf numFmtId="0" fontId="6" fillId="0" borderId="90" xfId="52" applyFont="1" applyBorder="1" applyAlignment="1">
      <alignment horizontal="right" vertical="center"/>
    </xf>
    <xf numFmtId="0" fontId="6" fillId="0" borderId="91" xfId="52" applyFont="1" applyBorder="1" applyAlignment="1">
      <alignment horizontal="center" vertical="center"/>
    </xf>
    <xf numFmtId="0" fontId="6" fillId="0" borderId="37" xfId="52" applyFont="1" applyBorder="1" applyAlignment="1">
      <alignment horizontal="left" vertical="center"/>
    </xf>
    <xf numFmtId="0" fontId="6" fillId="0" borderId="37" xfId="52" applyFont="1" applyBorder="1" applyAlignment="1">
      <alignment horizontal="center" vertical="center"/>
    </xf>
    <xf numFmtId="0" fontId="6" fillId="0" borderId="38" xfId="52" applyFont="1" applyBorder="1" applyAlignment="1">
      <alignment horizontal="center" vertical="center"/>
    </xf>
    <xf numFmtId="0" fontId="6" fillId="0" borderId="41" xfId="52" applyFont="1" applyBorder="1" applyAlignment="1">
      <alignment horizontal="left" vertical="center"/>
    </xf>
    <xf numFmtId="0" fontId="6" fillId="0" borderId="92" xfId="52" applyFont="1" applyBorder="1" applyAlignment="1">
      <alignment horizontal="right" vertical="center"/>
    </xf>
    <xf numFmtId="0" fontId="6" fillId="0" borderId="93" xfId="52" applyFont="1" applyBorder="1" applyAlignment="1">
      <alignment horizontal="right" vertical="center"/>
    </xf>
    <xf numFmtId="0" fontId="6" fillId="0" borderId="94" xfId="52" applyFont="1" applyBorder="1" applyAlignment="1">
      <alignment horizontal="left" vertical="center"/>
    </xf>
    <xf numFmtId="0" fontId="6" fillId="0" borderId="95" xfId="52" applyFont="1" applyBorder="1" applyAlignment="1">
      <alignment horizontal="center" vertical="center"/>
    </xf>
    <xf numFmtId="0" fontId="6" fillId="0" borderId="95" xfId="52" applyFont="1" applyBorder="1" applyAlignment="1">
      <alignment horizontal="left" vertical="center"/>
    </xf>
    <xf numFmtId="0" fontId="6" fillId="0" borderId="96" xfId="52" applyFont="1" applyBorder="1" applyAlignment="1">
      <alignment horizontal="center" vertical="center"/>
    </xf>
    <xf numFmtId="0" fontId="6" fillId="0" borderId="97" xfId="52" applyFont="1" applyBorder="1" applyAlignment="1">
      <alignment horizontal="right" vertical="center"/>
    </xf>
    <xf numFmtId="0" fontId="6" fillId="0" borderId="98" xfId="52" applyFont="1" applyBorder="1" applyAlignment="1">
      <alignment horizontal="center" vertical="center"/>
    </xf>
    <xf numFmtId="0" fontId="6" fillId="0" borderId="99" xfId="52" applyFont="1" applyBorder="1" applyAlignment="1">
      <alignment horizontal="center" vertical="center"/>
    </xf>
    <xf numFmtId="0" fontId="6" fillId="0" borderId="100" xfId="52" applyFont="1" applyBorder="1" applyAlignment="1">
      <alignment horizontal="center" vertical="center"/>
    </xf>
    <xf numFmtId="0" fontId="6" fillId="0" borderId="0" xfId="52" applyFont="1" applyBorder="1" applyAlignment="1">
      <alignment horizontal="center" vertical="center" wrapText="1"/>
    </xf>
    <xf numFmtId="0" fontId="4" fillId="0" borderId="16" xfId="0" applyFont="1" applyFill="1" applyBorder="1" applyAlignment="1">
      <alignment horizontal="distributed"/>
    </xf>
    <xf numFmtId="0" fontId="4" fillId="0" borderId="18" xfId="0" applyFont="1" applyFill="1" applyBorder="1" applyAlignment="1">
      <alignment horizontal="distributed" vertical="top"/>
    </xf>
    <xf numFmtId="0" fontId="6" fillId="0" borderId="36" xfId="52" applyFont="1" applyBorder="1" applyAlignment="1">
      <alignment horizontal="left"/>
    </xf>
    <xf numFmtId="0" fontId="6" fillId="0" borderId="3" xfId="52" applyFont="1" applyBorder="1" applyAlignment="1">
      <alignment horizontal="left"/>
    </xf>
    <xf numFmtId="0" fontId="6" fillId="0" borderId="83" xfId="52" applyFont="1" applyBorder="1" applyAlignment="1"/>
    <xf numFmtId="0" fontId="6" fillId="0" borderId="84" xfId="52" applyFont="1" applyBorder="1" applyAlignment="1">
      <alignment vertical="center"/>
    </xf>
    <xf numFmtId="0" fontId="6" fillId="0" borderId="84" xfId="52" applyFont="1" applyBorder="1" applyAlignment="1"/>
    <xf numFmtId="0" fontId="6" fillId="0" borderId="101" xfId="52" applyFont="1" applyBorder="1" applyAlignment="1"/>
    <xf numFmtId="0" fontId="6" fillId="0" borderId="102" xfId="52" applyFont="1" applyBorder="1" applyAlignment="1">
      <alignment horizontal="center" vertical="center"/>
    </xf>
    <xf numFmtId="0" fontId="6" fillId="0" borderId="103" xfId="52" applyFont="1" applyBorder="1" applyAlignment="1">
      <alignment horizontal="center" vertical="center"/>
    </xf>
    <xf numFmtId="0" fontId="6" fillId="0" borderId="0" xfId="52" applyFont="1" applyBorder="1" applyAlignment="1">
      <alignment horizontal="right" vertical="center"/>
    </xf>
    <xf numFmtId="0" fontId="28" fillId="0" borderId="0" xfId="52" applyFont="1" applyAlignment="1">
      <alignment horizontal="right"/>
    </xf>
    <xf numFmtId="0" fontId="15" fillId="0" borderId="0" xfId="52" applyFont="1" applyBorder="1" applyAlignment="1">
      <alignment horizontal="right" vertical="distributed" textRotation="255" wrapText="1" indent="1"/>
    </xf>
    <xf numFmtId="0" fontId="36" fillId="0" borderId="0" xfId="52" applyFont="1" applyBorder="1" applyAlignment="1">
      <alignment horizontal="left" vertical="center" textRotation="255" wrapText="1"/>
    </xf>
    <xf numFmtId="49" fontId="42" fillId="0" borderId="104" xfId="34" applyNumberFormat="1" applyFont="1" applyFill="1" applyBorder="1" applyAlignment="1">
      <alignment horizontal="center" vertical="center"/>
    </xf>
    <xf numFmtId="49" fontId="42" fillId="0" borderId="105" xfId="34" applyNumberFormat="1" applyFont="1" applyFill="1" applyBorder="1" applyAlignment="1">
      <alignment horizontal="center" vertical="center"/>
    </xf>
    <xf numFmtId="0" fontId="42" fillId="0" borderId="106" xfId="34" applyFont="1" applyFill="1" applyBorder="1" applyAlignment="1">
      <alignment horizontal="center" vertical="center" wrapText="1"/>
    </xf>
    <xf numFmtId="0" fontId="42" fillId="0" borderId="107" xfId="34" applyFont="1" applyFill="1" applyBorder="1" applyAlignment="1">
      <alignment horizontal="center" vertical="center" wrapText="1"/>
    </xf>
    <xf numFmtId="49" fontId="42" fillId="0" borderId="3" xfId="25" applyNumberFormat="1" applyFont="1" applyFill="1" applyBorder="1" applyAlignment="1">
      <alignment horizontal="center" vertical="center"/>
    </xf>
    <xf numFmtId="0" fontId="8" fillId="0" borderId="3" xfId="0" applyFont="1" applyFill="1" applyBorder="1" applyAlignment="1">
      <alignment horizontal="center" vertical="center"/>
    </xf>
    <xf numFmtId="185" fontId="0" fillId="0" borderId="2" xfId="0" applyNumberFormat="1" applyFill="1" applyBorder="1" applyAlignment="1">
      <alignment horizontal="distributed" vertical="center"/>
    </xf>
    <xf numFmtId="0" fontId="8" fillId="0" borderId="5" xfId="0" applyFont="1" applyFill="1" applyBorder="1" applyAlignment="1">
      <alignment horizontal="center" vertical="center"/>
    </xf>
    <xf numFmtId="185" fontId="0" fillId="0" borderId="11" xfId="0" applyNumberFormat="1" applyFill="1" applyBorder="1" applyAlignment="1">
      <alignment horizontal="distributed" vertical="center"/>
    </xf>
    <xf numFmtId="0" fontId="8" fillId="0" borderId="31" xfId="0" applyFont="1" applyFill="1" applyBorder="1" applyAlignment="1">
      <alignment horizontal="center" vertical="center"/>
    </xf>
    <xf numFmtId="185" fontId="0" fillId="0" borderId="57" xfId="0" applyNumberFormat="1" applyFill="1" applyBorder="1" applyAlignment="1">
      <alignment horizontal="distributed" vertical="center"/>
    </xf>
    <xf numFmtId="0" fontId="8" fillId="0" borderId="32" xfId="0" applyFont="1" applyFill="1" applyBorder="1" applyAlignment="1">
      <alignment horizontal="center" vertical="center"/>
    </xf>
    <xf numFmtId="185" fontId="0" fillId="0" borderId="62" xfId="0" applyNumberFormat="1" applyFill="1" applyBorder="1" applyAlignment="1">
      <alignment horizontal="distributed" vertical="center"/>
    </xf>
    <xf numFmtId="0" fontId="8" fillId="0" borderId="33" xfId="0" applyFont="1" applyFill="1" applyBorder="1" applyAlignment="1">
      <alignment horizontal="center" vertical="center"/>
    </xf>
    <xf numFmtId="185" fontId="0" fillId="0" borderId="67" xfId="0" applyNumberFormat="1" applyFill="1" applyBorder="1" applyAlignment="1">
      <alignment horizontal="distributed" vertical="center"/>
    </xf>
    <xf numFmtId="0" fontId="8" fillId="0" borderId="34" xfId="0" applyFont="1" applyFill="1" applyBorder="1" applyAlignment="1">
      <alignment horizontal="center" vertical="center"/>
    </xf>
    <xf numFmtId="185" fontId="0" fillId="0" borderId="72" xfId="0" applyNumberFormat="1" applyFill="1" applyBorder="1" applyAlignment="1">
      <alignment horizontal="distributed" vertical="center"/>
    </xf>
    <xf numFmtId="49" fontId="42" fillId="0" borderId="104" xfId="25" applyNumberFormat="1" applyFont="1" applyFill="1" applyBorder="1" applyAlignment="1">
      <alignment horizontal="center" vertical="center"/>
    </xf>
    <xf numFmtId="49" fontId="42" fillId="0" borderId="105" xfId="25" applyNumberFormat="1" applyFont="1" applyFill="1" applyBorder="1" applyAlignment="1">
      <alignment horizontal="center" vertical="center"/>
    </xf>
    <xf numFmtId="49" fontId="42" fillId="0" borderId="108" xfId="25" applyNumberFormat="1" applyFont="1" applyFill="1" applyBorder="1" applyAlignment="1">
      <alignment horizontal="center" vertical="center"/>
    </xf>
    <xf numFmtId="0" fontId="42" fillId="0" borderId="106" xfId="25" applyFont="1" applyFill="1" applyBorder="1" applyAlignment="1">
      <alignment horizontal="center" vertical="center" wrapText="1"/>
    </xf>
    <xf numFmtId="0" fontId="42" fillId="0" borderId="107" xfId="25" applyFont="1" applyFill="1" applyBorder="1" applyAlignment="1">
      <alignment horizontal="center" vertical="center" wrapText="1"/>
    </xf>
    <xf numFmtId="0" fontId="42" fillId="0" borderId="109" xfId="25" applyFont="1" applyFill="1" applyBorder="1" applyAlignment="1">
      <alignment horizontal="center" vertical="center" wrapText="1"/>
    </xf>
    <xf numFmtId="204" fontId="12" fillId="0" borderId="2" xfId="25" applyNumberFormat="1" applyFont="1" applyFill="1" applyBorder="1" applyAlignment="1">
      <alignment vertical="center"/>
    </xf>
    <xf numFmtId="204" fontId="12" fillId="0" borderId="11" xfId="25" applyNumberFormat="1" applyFont="1" applyFill="1" applyBorder="1" applyAlignment="1">
      <alignment vertical="center"/>
    </xf>
    <xf numFmtId="204" fontId="12" fillId="0" borderId="62" xfId="25" applyNumberFormat="1" applyFont="1" applyFill="1" applyBorder="1" applyAlignment="1">
      <alignment vertical="center"/>
    </xf>
    <xf numFmtId="204" fontId="12" fillId="0" borderId="57" xfId="25" applyNumberFormat="1" applyFont="1" applyFill="1" applyBorder="1" applyAlignment="1">
      <alignment vertical="center"/>
    </xf>
    <xf numFmtId="204" fontId="12" fillId="0" borderId="110" xfId="25" applyNumberFormat="1" applyFont="1" applyFill="1" applyBorder="1" applyAlignment="1">
      <alignment vertical="center"/>
    </xf>
    <xf numFmtId="204" fontId="12" fillId="0" borderId="35" xfId="25" applyNumberFormat="1" applyFont="1" applyFill="1" applyBorder="1" applyAlignment="1">
      <alignment vertical="center"/>
    </xf>
    <xf numFmtId="0" fontId="42" fillId="0" borderId="2" xfId="25" applyFont="1" applyFill="1" applyBorder="1" applyAlignment="1">
      <alignment horizontal="distributed" vertical="center"/>
    </xf>
    <xf numFmtId="49" fontId="42" fillId="0" borderId="5" xfId="25" applyNumberFormat="1" applyFont="1" applyFill="1" applyBorder="1" applyAlignment="1">
      <alignment horizontal="center" vertical="center"/>
    </xf>
    <xf numFmtId="0" fontId="42" fillId="0" borderId="11" xfId="25" applyFont="1" applyFill="1" applyBorder="1" applyAlignment="1">
      <alignment horizontal="distributed" vertical="center"/>
    </xf>
    <xf numFmtId="49" fontId="42" fillId="0" borderId="32" xfId="25" applyNumberFormat="1" applyFont="1" applyFill="1" applyBorder="1" applyAlignment="1">
      <alignment horizontal="center" vertical="center"/>
    </xf>
    <xf numFmtId="0" fontId="42" fillId="0" borderId="62" xfId="25" applyFont="1" applyFill="1" applyBorder="1" applyAlignment="1">
      <alignment horizontal="distributed" vertical="center"/>
    </xf>
    <xf numFmtId="49" fontId="42" fillId="0" borderId="31" xfId="25" applyNumberFormat="1" applyFont="1" applyFill="1" applyBorder="1" applyAlignment="1">
      <alignment horizontal="center" vertical="center"/>
    </xf>
    <xf numFmtId="0" fontId="42" fillId="0" borderId="57" xfId="25" applyFont="1" applyFill="1" applyBorder="1" applyAlignment="1">
      <alignment horizontal="distributed" vertical="center"/>
    </xf>
    <xf numFmtId="49" fontId="42" fillId="0" borderId="6" xfId="25" applyNumberFormat="1" applyFont="1" applyFill="1" applyBorder="1" applyAlignment="1">
      <alignment horizontal="center" vertical="center"/>
    </xf>
    <xf numFmtId="0" fontId="42" fillId="0" borderId="35" xfId="25" applyFont="1" applyFill="1" applyBorder="1" applyAlignment="1">
      <alignment horizontal="distributed" vertical="center"/>
    </xf>
    <xf numFmtId="0" fontId="16" fillId="0" borderId="0" xfId="0" applyFont="1" applyFill="1" applyBorder="1" applyAlignment="1">
      <alignment vertical="center"/>
    </xf>
    <xf numFmtId="0" fontId="6" fillId="0" borderId="0" xfId="0" applyFont="1" applyFill="1" applyBorder="1" applyAlignment="1">
      <alignment vertical="center"/>
    </xf>
    <xf numFmtId="0" fontId="15" fillId="0" borderId="0" xfId="0" applyFont="1" applyFill="1" applyAlignment="1">
      <alignment vertical="center"/>
    </xf>
    <xf numFmtId="0" fontId="9" fillId="0" borderId="0" xfId="0" applyFont="1" applyFill="1" applyBorder="1" applyAlignment="1">
      <alignment vertical="center"/>
    </xf>
    <xf numFmtId="0" fontId="6" fillId="0" borderId="111" xfId="0" applyFont="1" applyFill="1" applyBorder="1" applyAlignment="1">
      <alignment vertical="center"/>
    </xf>
    <xf numFmtId="0" fontId="6" fillId="0" borderId="7" xfId="0" applyFont="1" applyFill="1" applyBorder="1" applyAlignment="1">
      <alignment vertical="center"/>
    </xf>
    <xf numFmtId="0" fontId="6" fillId="0" borderId="21" xfId="0" applyFont="1" applyFill="1" applyBorder="1" applyAlignment="1">
      <alignment vertical="center"/>
    </xf>
    <xf numFmtId="0" fontId="6" fillId="0" borderId="8" xfId="0" applyFont="1" applyFill="1" applyBorder="1" applyAlignment="1">
      <alignment vertical="center"/>
    </xf>
    <xf numFmtId="0" fontId="16" fillId="0" borderId="0" xfId="0" applyFont="1" applyFill="1" applyAlignment="1">
      <alignment vertical="center"/>
    </xf>
    <xf numFmtId="0" fontId="6" fillId="0" borderId="0" xfId="0" applyFont="1" applyAlignment="1">
      <alignment vertical="center"/>
    </xf>
    <xf numFmtId="0" fontId="15" fillId="0" borderId="0" xfId="0" applyFont="1" applyAlignment="1">
      <alignment vertical="center"/>
    </xf>
    <xf numFmtId="0" fontId="6" fillId="0" borderId="0" xfId="0" applyFont="1" applyFill="1" applyAlignment="1">
      <alignment horizontal="left" vertical="center"/>
    </xf>
    <xf numFmtId="0" fontId="7" fillId="0" borderId="112" xfId="0" applyFont="1" applyFill="1" applyBorder="1" applyAlignment="1" applyProtection="1">
      <alignment horizontal="distributed" vertical="center"/>
    </xf>
    <xf numFmtId="0" fontId="6" fillId="0" borderId="24" xfId="0" applyFont="1" applyFill="1" applyBorder="1" applyAlignment="1" applyProtection="1">
      <alignment horizontal="distributed" vertical="center"/>
    </xf>
    <xf numFmtId="0" fontId="7" fillId="0" borderId="25" xfId="0" applyFont="1" applyFill="1" applyBorder="1" applyAlignment="1" applyProtection="1">
      <alignment horizontal="distributed" vertical="center"/>
    </xf>
    <xf numFmtId="0" fontId="7" fillId="0" borderId="26" xfId="0" applyFont="1" applyFill="1" applyBorder="1" applyAlignment="1" applyProtection="1">
      <alignment horizontal="distributed" vertical="center"/>
    </xf>
    <xf numFmtId="0" fontId="7" fillId="0" borderId="9" xfId="0" applyFont="1" applyFill="1" applyBorder="1" applyAlignment="1" applyProtection="1">
      <alignment horizontal="distributed" vertical="center"/>
    </xf>
    <xf numFmtId="0" fontId="7" fillId="0" borderId="19" xfId="0" applyFont="1" applyFill="1" applyBorder="1" applyAlignment="1" applyProtection="1">
      <alignment horizontal="distributed" vertical="center"/>
    </xf>
    <xf numFmtId="49" fontId="42" fillId="0" borderId="12" xfId="25" applyNumberFormat="1" applyFont="1" applyFill="1" applyBorder="1" applyAlignment="1">
      <alignment horizontal="center" vertical="center"/>
    </xf>
    <xf numFmtId="0" fontId="42" fillId="0" borderId="110" xfId="25" applyFont="1" applyFill="1" applyBorder="1" applyAlignment="1">
      <alignment horizontal="distributed" vertical="center"/>
    </xf>
    <xf numFmtId="0" fontId="6" fillId="0" borderId="0" xfId="52" applyFont="1" applyAlignment="1">
      <alignment horizontal="right" vertical="center"/>
    </xf>
    <xf numFmtId="0" fontId="6" fillId="0" borderId="0" xfId="52" applyFont="1" applyAlignment="1">
      <alignment horizontal="center"/>
    </xf>
    <xf numFmtId="186" fontId="16" fillId="0" borderId="1" xfId="56" applyNumberFormat="1" applyFont="1" applyFill="1" applyBorder="1" applyAlignment="1">
      <alignment vertical="center"/>
    </xf>
    <xf numFmtId="196" fontId="12" fillId="0" borderId="3" xfId="25" applyNumberFormat="1" applyFont="1" applyFill="1" applyBorder="1" applyAlignment="1">
      <alignment vertical="center"/>
    </xf>
    <xf numFmtId="196" fontId="12" fillId="0" borderId="4" xfId="25" applyNumberFormat="1" applyFont="1" applyFill="1" applyBorder="1" applyAlignment="1">
      <alignment vertical="center"/>
    </xf>
    <xf numFmtId="196" fontId="12" fillId="0" borderId="2" xfId="25" applyNumberFormat="1" applyFont="1" applyFill="1" applyBorder="1" applyAlignment="1">
      <alignment vertical="center"/>
    </xf>
    <xf numFmtId="196" fontId="12" fillId="0" borderId="5" xfId="25" applyNumberFormat="1" applyFont="1" applyFill="1" applyBorder="1" applyAlignment="1">
      <alignment vertical="center"/>
    </xf>
    <xf numFmtId="196" fontId="12" fillId="0" borderId="0" xfId="25" applyNumberFormat="1" applyFont="1" applyFill="1" applyBorder="1" applyAlignment="1">
      <alignment vertical="center"/>
    </xf>
    <xf numFmtId="196" fontId="12" fillId="0" borderId="11" xfId="25" applyNumberFormat="1" applyFont="1" applyFill="1" applyBorder="1" applyAlignment="1">
      <alignment vertical="center"/>
    </xf>
    <xf numFmtId="196" fontId="12" fillId="0" borderId="32" xfId="25" applyNumberFormat="1" applyFont="1" applyFill="1" applyBorder="1" applyAlignment="1">
      <alignment vertical="center"/>
    </xf>
    <xf numFmtId="196" fontId="12" fillId="0" borderId="26" xfId="25" applyNumberFormat="1" applyFont="1" applyFill="1" applyBorder="1" applyAlignment="1">
      <alignment vertical="center"/>
    </xf>
    <xf numFmtId="196" fontId="12" fillId="0" borderId="62" xfId="25" applyNumberFormat="1" applyFont="1" applyFill="1" applyBorder="1" applyAlignment="1">
      <alignment vertical="center"/>
    </xf>
    <xf numFmtId="196" fontId="12" fillId="0" borderId="31" xfId="25" applyNumberFormat="1" applyFont="1" applyFill="1" applyBorder="1" applyAlignment="1">
      <alignment vertical="center"/>
    </xf>
    <xf numFmtId="196" fontId="12" fillId="0" borderId="82" xfId="25" applyNumberFormat="1" applyFont="1" applyFill="1" applyBorder="1" applyAlignment="1">
      <alignment vertical="center"/>
    </xf>
    <xf numFmtId="196" fontId="12" fillId="0" borderId="57" xfId="25" applyNumberFormat="1" applyFont="1" applyFill="1" applyBorder="1" applyAlignment="1">
      <alignment vertical="center"/>
    </xf>
    <xf numFmtId="196" fontId="12" fillId="0" borderId="6" xfId="25" applyNumberFormat="1" applyFont="1" applyFill="1" applyBorder="1" applyAlignment="1">
      <alignment vertical="center"/>
    </xf>
    <xf numFmtId="196" fontId="12" fillId="0" borderId="20" xfId="25" applyNumberFormat="1" applyFont="1" applyFill="1" applyBorder="1" applyAlignment="1">
      <alignment vertical="center"/>
    </xf>
    <xf numFmtId="196" fontId="12" fillId="0" borderId="35" xfId="25" applyNumberFormat="1" applyFont="1" applyFill="1" applyBorder="1" applyAlignment="1">
      <alignment vertical="center"/>
    </xf>
    <xf numFmtId="210" fontId="42" fillId="0" borderId="3" xfId="34" applyNumberFormat="1" applyFont="1" applyFill="1" applyBorder="1" applyAlignment="1">
      <alignment horizontal="center" vertical="center"/>
    </xf>
    <xf numFmtId="210" fontId="42" fillId="0" borderId="2" xfId="34" applyNumberFormat="1" applyFont="1" applyFill="1" applyBorder="1" applyAlignment="1">
      <alignment horizontal="distributed" vertical="center"/>
    </xf>
    <xf numFmtId="210" fontId="12" fillId="0" borderId="3" xfId="34" applyNumberFormat="1" applyFont="1" applyFill="1" applyBorder="1" applyAlignment="1">
      <alignment vertical="center"/>
    </xf>
    <xf numFmtId="210" fontId="12" fillId="0" borderId="4" xfId="34" applyNumberFormat="1" applyFont="1" applyFill="1" applyBorder="1" applyAlignment="1">
      <alignment vertical="center"/>
    </xf>
    <xf numFmtId="210" fontId="12" fillId="0" borderId="113" xfId="34" applyNumberFormat="1" applyFont="1" applyFill="1" applyBorder="1" applyAlignment="1">
      <alignment vertical="center"/>
    </xf>
    <xf numFmtId="210" fontId="12" fillId="0" borderId="105" xfId="34" applyNumberFormat="1" applyFont="1" applyFill="1" applyBorder="1" applyAlignment="1">
      <alignment vertical="center"/>
    </xf>
    <xf numFmtId="210" fontId="12" fillId="0" borderId="114" xfId="34" applyNumberFormat="1" applyFont="1" applyFill="1" applyBorder="1" applyAlignment="1">
      <alignment vertical="center"/>
    </xf>
    <xf numFmtId="210" fontId="42" fillId="0" borderId="5" xfId="34" applyNumberFormat="1" applyFont="1" applyFill="1" applyBorder="1" applyAlignment="1">
      <alignment horizontal="center" vertical="center"/>
    </xf>
    <xf numFmtId="210" fontId="42" fillId="0" borderId="11" xfId="34" applyNumberFormat="1" applyFont="1" applyFill="1" applyBorder="1" applyAlignment="1">
      <alignment horizontal="distributed" vertical="center"/>
    </xf>
    <xf numFmtId="210" fontId="12" fillId="0" borderId="5" xfId="34" applyNumberFormat="1" applyFont="1" applyFill="1" applyBorder="1" applyAlignment="1">
      <alignment vertical="center"/>
    </xf>
    <xf numFmtId="210" fontId="12" fillId="0" borderId="0" xfId="34" applyNumberFormat="1" applyFont="1" applyFill="1" applyBorder="1" applyAlignment="1">
      <alignment vertical="center"/>
    </xf>
    <xf numFmtId="210" fontId="12" fillId="0" borderId="115" xfId="34" applyNumberFormat="1" applyFont="1" applyFill="1" applyBorder="1" applyAlignment="1">
      <alignment vertical="center"/>
    </xf>
    <xf numFmtId="210" fontId="12" fillId="0" borderId="116" xfId="34" applyNumberFormat="1" applyFont="1" applyFill="1" applyBorder="1" applyAlignment="1">
      <alignment vertical="center"/>
    </xf>
    <xf numFmtId="210" fontId="12" fillId="0" borderId="117" xfId="34" applyNumberFormat="1" applyFont="1" applyFill="1" applyBorder="1" applyAlignment="1">
      <alignment vertical="center"/>
    </xf>
    <xf numFmtId="210" fontId="42" fillId="0" borderId="32" xfId="34" applyNumberFormat="1" applyFont="1" applyFill="1" applyBorder="1" applyAlignment="1">
      <alignment horizontal="center" vertical="center"/>
    </xf>
    <xf numFmtId="210" fontId="42" fillId="0" borderId="62" xfId="34" applyNumberFormat="1" applyFont="1" applyFill="1" applyBorder="1" applyAlignment="1">
      <alignment horizontal="distributed" vertical="center"/>
    </xf>
    <xf numFmtId="210" fontId="12" fillId="0" borderId="32" xfId="34" applyNumberFormat="1" applyFont="1" applyFill="1" applyBorder="1" applyAlignment="1">
      <alignment vertical="center"/>
    </xf>
    <xf numFmtId="210" fontId="12" fillId="0" borderId="26" xfId="34" applyNumberFormat="1" applyFont="1" applyFill="1" applyBorder="1" applyAlignment="1">
      <alignment vertical="center"/>
    </xf>
    <xf numFmtId="210" fontId="12" fillId="0" borderId="118" xfId="34" applyNumberFormat="1" applyFont="1" applyFill="1" applyBorder="1" applyAlignment="1">
      <alignment vertical="center"/>
    </xf>
    <xf numFmtId="210" fontId="12" fillId="0" borderId="119" xfId="34" applyNumberFormat="1" applyFont="1" applyFill="1" applyBorder="1" applyAlignment="1">
      <alignment vertical="center"/>
    </xf>
    <xf numFmtId="210" fontId="12" fillId="0" borderId="120" xfId="34" applyNumberFormat="1" applyFont="1" applyFill="1" applyBorder="1" applyAlignment="1">
      <alignment vertical="center"/>
    </xf>
    <xf numFmtId="210" fontId="42" fillId="0" borderId="31" xfId="34" applyNumberFormat="1" applyFont="1" applyFill="1" applyBorder="1" applyAlignment="1">
      <alignment horizontal="center" vertical="center"/>
    </xf>
    <xf numFmtId="210" fontId="42" fillId="0" borderId="57" xfId="34" applyNumberFormat="1" applyFont="1" applyFill="1" applyBorder="1" applyAlignment="1">
      <alignment horizontal="distributed" vertical="center"/>
    </xf>
    <xf numFmtId="210" fontId="12" fillId="0" borderId="31" xfId="34" applyNumberFormat="1" applyFont="1" applyFill="1" applyBorder="1" applyAlignment="1">
      <alignment vertical="center"/>
    </xf>
    <xf numFmtId="210" fontId="12" fillId="0" borderId="82" xfId="34" applyNumberFormat="1" applyFont="1" applyFill="1" applyBorder="1" applyAlignment="1">
      <alignment vertical="center"/>
    </xf>
    <xf numFmtId="210" fontId="12" fillId="0" borderId="121" xfId="34" applyNumberFormat="1" applyFont="1" applyFill="1" applyBorder="1" applyAlignment="1">
      <alignment vertical="center"/>
    </xf>
    <xf numFmtId="210" fontId="12" fillId="0" borderId="122" xfId="34" applyNumberFormat="1" applyFont="1" applyFill="1" applyBorder="1" applyAlignment="1">
      <alignment vertical="center"/>
    </xf>
    <xf numFmtId="210" fontId="12" fillId="0" borderId="123" xfId="34" applyNumberFormat="1" applyFont="1" applyFill="1" applyBorder="1" applyAlignment="1">
      <alignment vertical="center"/>
    </xf>
    <xf numFmtId="210" fontId="42" fillId="0" borderId="12" xfId="34" applyNumberFormat="1" applyFont="1" applyFill="1" applyBorder="1" applyAlignment="1">
      <alignment horizontal="center" vertical="center"/>
    </xf>
    <xf numFmtId="210" fontId="42" fillId="0" borderId="110" xfId="34" applyNumberFormat="1" applyFont="1" applyFill="1" applyBorder="1" applyAlignment="1">
      <alignment horizontal="distributed" vertical="center"/>
    </xf>
    <xf numFmtId="210" fontId="12" fillId="0" borderId="12" xfId="34" applyNumberFormat="1" applyFont="1" applyFill="1" applyBorder="1" applyAlignment="1">
      <alignment vertical="center"/>
    </xf>
    <xf numFmtId="210" fontId="12" fillId="0" borderId="25" xfId="34" applyNumberFormat="1" applyFont="1" applyFill="1" applyBorder="1" applyAlignment="1">
      <alignment vertical="center"/>
    </xf>
    <xf numFmtId="210" fontId="12" fillId="0" borderId="124" xfId="34" applyNumberFormat="1" applyFont="1" applyFill="1" applyBorder="1" applyAlignment="1">
      <alignment vertical="center"/>
    </xf>
    <xf numFmtId="210" fontId="12" fillId="0" borderId="125" xfId="34" applyNumberFormat="1" applyFont="1" applyFill="1" applyBorder="1" applyAlignment="1">
      <alignment vertical="center"/>
    </xf>
    <xf numFmtId="210" fontId="12" fillId="0" borderId="126" xfId="34" applyNumberFormat="1" applyFont="1" applyFill="1" applyBorder="1" applyAlignment="1">
      <alignment vertical="center"/>
    </xf>
    <xf numFmtId="210" fontId="12" fillId="0" borderId="127" xfId="34" applyNumberFormat="1" applyFont="1" applyFill="1" applyBorder="1" applyAlignment="1">
      <alignment vertical="center"/>
    </xf>
    <xf numFmtId="210" fontId="12" fillId="0" borderId="128" xfId="34" applyNumberFormat="1" applyFont="1" applyFill="1" applyBorder="1" applyAlignment="1">
      <alignment vertical="center"/>
    </xf>
    <xf numFmtId="210" fontId="12" fillId="0" borderId="129" xfId="34" applyNumberFormat="1" applyFont="1" applyFill="1" applyBorder="1" applyAlignment="1">
      <alignment vertical="center"/>
    </xf>
    <xf numFmtId="210" fontId="12" fillId="0" borderId="0" xfId="34" applyNumberFormat="1" applyFont="1" applyFill="1" applyBorder="1">
      <alignment vertical="center"/>
    </xf>
    <xf numFmtId="210" fontId="12" fillId="0" borderId="130" xfId="34" applyNumberFormat="1" applyFont="1" applyFill="1" applyBorder="1" applyAlignment="1">
      <alignment vertical="center"/>
    </xf>
    <xf numFmtId="210" fontId="12" fillId="0" borderId="131" xfId="34" applyNumberFormat="1" applyFont="1" applyFill="1" applyBorder="1" applyAlignment="1">
      <alignment vertical="center"/>
    </xf>
    <xf numFmtId="210" fontId="42" fillId="0" borderId="6" xfId="34" applyNumberFormat="1" applyFont="1" applyFill="1" applyBorder="1" applyAlignment="1">
      <alignment horizontal="center" vertical="center"/>
    </xf>
    <xf numFmtId="210" fontId="42" fillId="0" borderId="35" xfId="34" applyNumberFormat="1" applyFont="1" applyFill="1" applyBorder="1" applyAlignment="1">
      <alignment horizontal="distributed" vertical="center"/>
    </xf>
    <xf numFmtId="210" fontId="12" fillId="0" borderId="6" xfId="34" applyNumberFormat="1" applyFont="1" applyFill="1" applyBorder="1" applyAlignment="1">
      <alignment vertical="center"/>
    </xf>
    <xf numFmtId="210" fontId="12" fillId="0" borderId="20" xfId="34" applyNumberFormat="1" applyFont="1" applyFill="1" applyBorder="1" applyAlignment="1">
      <alignment vertical="center"/>
    </xf>
    <xf numFmtId="210" fontId="12" fillId="0" borderId="132" xfId="34" applyNumberFormat="1" applyFont="1" applyFill="1" applyBorder="1" applyAlignment="1">
      <alignment vertical="center"/>
    </xf>
    <xf numFmtId="210" fontId="12" fillId="0" borderId="109" xfId="34" applyNumberFormat="1" applyFont="1" applyFill="1" applyBorder="1" applyAlignment="1">
      <alignment vertical="center"/>
    </xf>
    <xf numFmtId="217" fontId="42" fillId="0" borderId="3" xfId="25" applyNumberFormat="1" applyFont="1" applyFill="1" applyBorder="1" applyAlignment="1">
      <alignment horizontal="center" vertical="center"/>
    </xf>
    <xf numFmtId="217" fontId="42" fillId="0" borderId="2" xfId="25" applyNumberFormat="1" applyFont="1" applyFill="1" applyBorder="1" applyAlignment="1">
      <alignment horizontal="distributed" vertical="center"/>
    </xf>
    <xf numFmtId="217" fontId="42" fillId="0" borderId="5" xfId="25" applyNumberFormat="1" applyFont="1" applyFill="1" applyBorder="1" applyAlignment="1">
      <alignment horizontal="center" vertical="center"/>
    </xf>
    <xf numFmtId="217" fontId="42" fillId="0" borderId="11" xfId="25" applyNumberFormat="1" applyFont="1" applyFill="1" applyBorder="1" applyAlignment="1">
      <alignment horizontal="distributed" vertical="center"/>
    </xf>
    <xf numFmtId="217" fontId="42" fillId="0" borderId="32" xfId="25" applyNumberFormat="1" applyFont="1" applyFill="1" applyBorder="1" applyAlignment="1">
      <alignment horizontal="center" vertical="center"/>
    </xf>
    <xf numFmtId="217" fontId="42" fillId="0" borderId="62" xfId="25" applyNumberFormat="1" applyFont="1" applyFill="1" applyBorder="1" applyAlignment="1">
      <alignment horizontal="distributed" vertical="center"/>
    </xf>
    <xf numFmtId="217" fontId="42" fillId="0" borderId="31" xfId="25" applyNumberFormat="1" applyFont="1" applyFill="1" applyBorder="1" applyAlignment="1">
      <alignment horizontal="center" vertical="center"/>
    </xf>
    <xf numFmtId="217" fontId="42" fillId="0" borderId="57" xfId="25" applyNumberFormat="1" applyFont="1" applyFill="1" applyBorder="1" applyAlignment="1">
      <alignment horizontal="distributed" vertical="center"/>
    </xf>
    <xf numFmtId="217" fontId="42" fillId="0" borderId="12" xfId="25" applyNumberFormat="1" applyFont="1" applyFill="1" applyBorder="1" applyAlignment="1">
      <alignment horizontal="center" vertical="center"/>
    </xf>
    <xf numFmtId="217" fontId="42" fillId="0" borderId="110" xfId="25" applyNumberFormat="1" applyFont="1" applyFill="1" applyBorder="1" applyAlignment="1">
      <alignment horizontal="distributed" vertical="center"/>
    </xf>
    <xf numFmtId="217" fontId="42" fillId="0" borderId="6" xfId="25" applyNumberFormat="1" applyFont="1" applyFill="1" applyBorder="1" applyAlignment="1">
      <alignment horizontal="center" vertical="center"/>
    </xf>
    <xf numFmtId="217" fontId="42" fillId="0" borderId="35" xfId="25" applyNumberFormat="1" applyFont="1" applyFill="1" applyBorder="1" applyAlignment="1">
      <alignment horizontal="distributed" vertical="center"/>
    </xf>
    <xf numFmtId="196" fontId="12" fillId="0" borderId="1" xfId="0" applyNumberFormat="1" applyFont="1" applyFill="1" applyBorder="1" applyAlignment="1">
      <alignment horizontal="right" vertical="center"/>
    </xf>
    <xf numFmtId="196" fontId="12" fillId="0" borderId="16" xfId="0" applyNumberFormat="1" applyFont="1" applyFill="1" applyBorder="1" applyAlignment="1">
      <alignment vertical="center"/>
    </xf>
    <xf numFmtId="196" fontId="12" fillId="0" borderId="16" xfId="0" applyNumberFormat="1" applyFont="1" applyFill="1" applyBorder="1" applyAlignment="1">
      <alignment horizontal="right" vertical="center"/>
    </xf>
    <xf numFmtId="196" fontId="12" fillId="0" borderId="23" xfId="0" applyNumberFormat="1" applyFont="1" applyFill="1" applyBorder="1" applyAlignment="1">
      <alignment vertical="center"/>
    </xf>
    <xf numFmtId="196" fontId="12" fillId="0" borderId="14" xfId="0" applyNumberFormat="1" applyFont="1" applyFill="1" applyBorder="1" applyAlignment="1">
      <alignment vertical="center"/>
    </xf>
    <xf numFmtId="0" fontId="42" fillId="0" borderId="128" xfId="34" applyFont="1" applyFill="1" applyBorder="1" applyAlignment="1">
      <alignment horizontal="center" vertical="center" wrapText="1"/>
    </xf>
    <xf numFmtId="218" fontId="42" fillId="0" borderId="3" xfId="25" applyNumberFormat="1" applyFont="1" applyFill="1" applyBorder="1" applyAlignment="1">
      <alignment horizontal="center" vertical="center"/>
    </xf>
    <xf numFmtId="218" fontId="42" fillId="0" borderId="4" xfId="25" applyNumberFormat="1" applyFont="1" applyFill="1" applyBorder="1" applyAlignment="1">
      <alignment horizontal="center" vertical="center"/>
    </xf>
    <xf numFmtId="218" fontId="42" fillId="0" borderId="2" xfId="25" applyNumberFormat="1" applyFont="1" applyFill="1" applyBorder="1" applyAlignment="1">
      <alignment horizontal="center" vertical="center"/>
    </xf>
    <xf numFmtId="218" fontId="42" fillId="0" borderId="1" xfId="25" applyNumberFormat="1" applyFont="1" applyFill="1" applyBorder="1" applyAlignment="1">
      <alignment horizontal="center" vertical="center"/>
    </xf>
    <xf numFmtId="218" fontId="42" fillId="0" borderId="6" xfId="25" applyNumberFormat="1" applyFont="1" applyFill="1" applyBorder="1" applyAlignment="1">
      <alignment horizontal="center" vertical="center" wrapText="1"/>
    </xf>
    <xf numFmtId="218" fontId="42" fillId="0" borderId="20" xfId="25" applyNumberFormat="1" applyFont="1" applyFill="1" applyBorder="1" applyAlignment="1">
      <alignment horizontal="center" vertical="center" wrapText="1"/>
    </xf>
    <xf numFmtId="218" fontId="42" fillId="0" borderId="35" xfId="25" applyNumberFormat="1" applyFont="1" applyFill="1" applyBorder="1" applyAlignment="1">
      <alignment horizontal="center" vertical="center" wrapText="1"/>
    </xf>
    <xf numFmtId="218" fontId="42" fillId="0" borderId="18" xfId="25" applyNumberFormat="1" applyFont="1" applyFill="1" applyBorder="1" applyAlignment="1">
      <alignment horizontal="center" vertical="center" wrapText="1"/>
    </xf>
    <xf numFmtId="218" fontId="12" fillId="0" borderId="3" xfId="25" applyNumberFormat="1" applyFont="1" applyFill="1" applyBorder="1" applyAlignment="1">
      <alignment vertical="center"/>
    </xf>
    <xf numFmtId="218" fontId="12" fillId="0" borderId="4" xfId="25" applyNumberFormat="1" applyFont="1" applyFill="1" applyBorder="1" applyAlignment="1">
      <alignment vertical="center"/>
    </xf>
    <xf numFmtId="218" fontId="12" fillId="0" borderId="2" xfId="25" applyNumberFormat="1" applyFont="1" applyFill="1" applyBorder="1" applyAlignment="1">
      <alignment vertical="center"/>
    </xf>
    <xf numFmtId="218" fontId="12" fillId="0" borderId="1" xfId="25" applyNumberFormat="1" applyFont="1" applyFill="1" applyBorder="1" applyAlignment="1">
      <alignment vertical="center"/>
    </xf>
    <xf numFmtId="218" fontId="12" fillId="0" borderId="5" xfId="25" applyNumberFormat="1" applyFont="1" applyFill="1" applyBorder="1" applyAlignment="1">
      <alignment vertical="center"/>
    </xf>
    <xf numFmtId="218" fontId="12" fillId="0" borderId="0" xfId="25" applyNumberFormat="1" applyFont="1" applyFill="1" applyBorder="1" applyAlignment="1">
      <alignment vertical="center"/>
    </xf>
    <xf numFmtId="218" fontId="12" fillId="0" borderId="11" xfId="25" applyNumberFormat="1" applyFont="1" applyFill="1" applyBorder="1" applyAlignment="1">
      <alignment vertical="center"/>
    </xf>
    <xf numFmtId="218" fontId="12" fillId="0" borderId="16" xfId="25" applyNumberFormat="1" applyFont="1" applyFill="1" applyBorder="1" applyAlignment="1">
      <alignment vertical="center"/>
    </xf>
    <xf numFmtId="218" fontId="12" fillId="0" borderId="32" xfId="25" applyNumberFormat="1" applyFont="1" applyFill="1" applyBorder="1" applyAlignment="1">
      <alignment vertical="center"/>
    </xf>
    <xf numFmtId="218" fontId="12" fillId="0" borderId="26" xfId="25" applyNumberFormat="1" applyFont="1" applyFill="1" applyBorder="1" applyAlignment="1">
      <alignment vertical="center"/>
    </xf>
    <xf numFmtId="218" fontId="12" fillId="0" borderId="62" xfId="25" applyNumberFormat="1" applyFont="1" applyFill="1" applyBorder="1" applyAlignment="1">
      <alignment vertical="center"/>
    </xf>
    <xf numFmtId="218" fontId="12" fillId="0" borderId="21" xfId="25" applyNumberFormat="1" applyFont="1" applyFill="1" applyBorder="1" applyAlignment="1">
      <alignment vertical="center"/>
    </xf>
    <xf numFmtId="218" fontId="12" fillId="0" borderId="31" xfId="25" applyNumberFormat="1" applyFont="1" applyFill="1" applyBorder="1" applyAlignment="1">
      <alignment vertical="center"/>
    </xf>
    <xf numFmtId="218" fontId="12" fillId="0" borderId="82" xfId="25" applyNumberFormat="1" applyFont="1" applyFill="1" applyBorder="1" applyAlignment="1">
      <alignment vertical="center"/>
    </xf>
    <xf numFmtId="218" fontId="12" fillId="0" borderId="57" xfId="25" applyNumberFormat="1" applyFont="1" applyFill="1" applyBorder="1" applyAlignment="1">
      <alignment vertical="center"/>
    </xf>
    <xf numFmtId="218" fontId="12" fillId="0" borderId="23" xfId="25" applyNumberFormat="1" applyFont="1" applyFill="1" applyBorder="1" applyAlignment="1">
      <alignment vertical="center"/>
    </xf>
    <xf numFmtId="218" fontId="12" fillId="0" borderId="12" xfId="25" applyNumberFormat="1" applyFont="1" applyFill="1" applyBorder="1" applyAlignment="1">
      <alignment vertical="center"/>
    </xf>
    <xf numFmtId="218" fontId="12" fillId="0" borderId="25" xfId="25" applyNumberFormat="1" applyFont="1" applyFill="1" applyBorder="1" applyAlignment="1">
      <alignment vertical="center"/>
    </xf>
    <xf numFmtId="218" fontId="12" fillId="0" borderId="110" xfId="25" applyNumberFormat="1" applyFont="1" applyFill="1" applyBorder="1" applyAlignment="1">
      <alignment vertical="center"/>
    </xf>
    <xf numFmtId="218" fontId="12" fillId="0" borderId="7" xfId="25" applyNumberFormat="1" applyFont="1" applyFill="1" applyBorder="1" applyAlignment="1">
      <alignment vertical="center"/>
    </xf>
    <xf numFmtId="218" fontId="12" fillId="0" borderId="6" xfId="25" applyNumberFormat="1" applyFont="1" applyFill="1" applyBorder="1" applyAlignment="1">
      <alignment vertical="center"/>
    </xf>
    <xf numFmtId="218" fontId="12" fillId="0" borderId="20" xfId="25" applyNumberFormat="1" applyFont="1" applyFill="1" applyBorder="1" applyAlignment="1">
      <alignment vertical="center"/>
    </xf>
    <xf numFmtId="218" fontId="12" fillId="0" borderId="35" xfId="25" applyNumberFormat="1" applyFont="1" applyFill="1" applyBorder="1" applyAlignment="1">
      <alignment vertical="center"/>
    </xf>
    <xf numFmtId="218" fontId="12" fillId="0" borderId="18" xfId="25" applyNumberFormat="1" applyFont="1" applyFill="1" applyBorder="1" applyAlignment="1">
      <alignment vertical="center"/>
    </xf>
    <xf numFmtId="0" fontId="22" fillId="0" borderId="0" xfId="25" applyFont="1">
      <alignment vertical="center"/>
    </xf>
    <xf numFmtId="0" fontId="0" fillId="0" borderId="0" xfId="0" applyAlignment="1">
      <alignment vertical="center"/>
    </xf>
    <xf numFmtId="0" fontId="6" fillId="0" borderId="7" xfId="0" applyFont="1" applyBorder="1" applyAlignment="1">
      <alignment vertical="center"/>
    </xf>
    <xf numFmtId="0" fontId="6" fillId="0" borderId="21" xfId="0" applyFont="1" applyBorder="1" applyAlignment="1">
      <alignment vertical="center"/>
    </xf>
    <xf numFmtId="0" fontId="6" fillId="0" borderId="8" xfId="0" applyFont="1" applyBorder="1" applyAlignment="1">
      <alignment vertical="center"/>
    </xf>
    <xf numFmtId="0" fontId="4" fillId="0" borderId="0" xfId="0" applyFont="1" applyAlignment="1">
      <alignment horizontal="left" vertical="center"/>
    </xf>
    <xf numFmtId="0" fontId="4" fillId="0" borderId="0" xfId="0" applyFont="1" applyAlignment="1">
      <alignment horizontal="center" vertical="center"/>
    </xf>
    <xf numFmtId="49" fontId="33" fillId="4" borderId="3" xfId="25" applyNumberFormat="1" applyFont="1" applyFill="1" applyBorder="1" applyAlignment="1">
      <alignment horizontal="right" vertical="center"/>
    </xf>
    <xf numFmtId="189" fontId="33" fillId="4" borderId="4" xfId="25" applyNumberFormat="1" applyFont="1" applyFill="1" applyBorder="1">
      <alignment vertical="center"/>
    </xf>
    <xf numFmtId="189" fontId="33" fillId="4" borderId="4" xfId="25" applyNumberFormat="1" applyFont="1" applyFill="1" applyBorder="1" applyAlignment="1">
      <alignment vertical="center" shrinkToFit="1"/>
    </xf>
    <xf numFmtId="0" fontId="33" fillId="4" borderId="1" xfId="25" applyFont="1" applyFill="1" applyBorder="1" applyAlignment="1">
      <alignment vertical="center" shrinkToFit="1"/>
    </xf>
    <xf numFmtId="0" fontId="33" fillId="4" borderId="2" xfId="25" applyFont="1" applyFill="1" applyBorder="1" applyAlignment="1">
      <alignment horizontal="center" vertical="center"/>
    </xf>
    <xf numFmtId="0" fontId="33" fillId="4" borderId="1" xfId="25" applyFont="1" applyFill="1" applyBorder="1">
      <alignment vertical="center"/>
    </xf>
    <xf numFmtId="0" fontId="33" fillId="4" borderId="1" xfId="25" applyFont="1" applyFill="1" applyBorder="1" applyAlignment="1">
      <alignment vertical="top"/>
    </xf>
    <xf numFmtId="49" fontId="33" fillId="4" borderId="3" xfId="25" applyNumberFormat="1" applyFont="1" applyFill="1" applyBorder="1" applyAlignment="1">
      <alignment horizontal="center" vertical="center" shrinkToFit="1"/>
    </xf>
    <xf numFmtId="49" fontId="33" fillId="4" borderId="5" xfId="25" applyNumberFormat="1" applyFont="1" applyFill="1" applyBorder="1" applyAlignment="1">
      <alignment horizontal="right" vertical="center"/>
    </xf>
    <xf numFmtId="189" fontId="33" fillId="4" borderId="0" xfId="25" applyNumberFormat="1" applyFont="1" applyFill="1">
      <alignment vertical="center"/>
    </xf>
    <xf numFmtId="189" fontId="33" fillId="4" borderId="0" xfId="25" applyNumberFormat="1" applyFont="1" applyFill="1" applyAlignment="1">
      <alignment vertical="center" shrinkToFit="1"/>
    </xf>
    <xf numFmtId="0" fontId="33" fillId="4" borderId="16" xfId="25" applyFont="1" applyFill="1" applyBorder="1" applyAlignment="1">
      <alignment vertical="center" shrinkToFit="1"/>
    </xf>
    <xf numFmtId="0" fontId="33" fillId="4" borderId="11" xfId="25" applyFont="1" applyFill="1" applyBorder="1" applyAlignment="1">
      <alignment horizontal="center" vertical="center"/>
    </xf>
    <xf numFmtId="0" fontId="33" fillId="4" borderId="16" xfId="25" applyFont="1" applyFill="1" applyBorder="1">
      <alignment vertical="center"/>
    </xf>
    <xf numFmtId="0" fontId="33" fillId="4" borderId="16" xfId="25" applyFont="1" applyFill="1" applyBorder="1" applyAlignment="1">
      <alignment vertical="top"/>
    </xf>
    <xf numFmtId="49" fontId="33" fillId="4" borderId="5" xfId="25" applyNumberFormat="1" applyFont="1" applyFill="1" applyBorder="1" applyAlignment="1">
      <alignment horizontal="center" vertical="center" shrinkToFit="1"/>
    </xf>
    <xf numFmtId="49" fontId="33" fillId="4" borderId="31" xfId="25" applyNumberFormat="1" applyFont="1" applyFill="1" applyBorder="1" applyAlignment="1">
      <alignment horizontal="right" vertical="center"/>
    </xf>
    <xf numFmtId="189" fontId="33" fillId="4" borderId="82" xfId="25" applyNumberFormat="1" applyFont="1" applyFill="1" applyBorder="1" applyAlignment="1">
      <alignment vertical="center" shrinkToFit="1"/>
    </xf>
    <xf numFmtId="0" fontId="33" fillId="4" borderId="23" xfId="25" applyFont="1" applyFill="1" applyBorder="1" applyAlignment="1">
      <alignment vertical="center" shrinkToFit="1"/>
    </xf>
    <xf numFmtId="49" fontId="33" fillId="4" borderId="32" xfId="25" applyNumberFormat="1" applyFont="1" applyFill="1" applyBorder="1" applyAlignment="1">
      <alignment horizontal="right" vertical="center"/>
    </xf>
    <xf numFmtId="189" fontId="33" fillId="4" borderId="26" xfId="25" applyNumberFormat="1" applyFont="1" applyFill="1" applyBorder="1">
      <alignment vertical="center"/>
    </xf>
    <xf numFmtId="49" fontId="33" fillId="4" borderId="6" xfId="25" applyNumberFormat="1" applyFont="1" applyFill="1" applyBorder="1" applyAlignment="1">
      <alignment horizontal="right" vertical="center"/>
    </xf>
    <xf numFmtId="189" fontId="33" fillId="4" borderId="35" xfId="25" applyNumberFormat="1" applyFont="1" applyFill="1" applyBorder="1" applyAlignment="1">
      <alignment vertical="center" shrinkToFit="1"/>
    </xf>
    <xf numFmtId="49" fontId="33" fillId="4" borderId="112" xfId="25" applyNumberFormat="1" applyFont="1" applyFill="1" applyBorder="1" applyAlignment="1">
      <alignment horizontal="right" vertical="center"/>
    </xf>
    <xf numFmtId="189" fontId="33" fillId="4" borderId="24" xfId="25" applyNumberFormat="1" applyFont="1" applyFill="1" applyBorder="1">
      <alignment vertical="center"/>
    </xf>
    <xf numFmtId="189" fontId="33" fillId="4" borderId="133" xfId="25" applyNumberFormat="1" applyFont="1" applyFill="1" applyBorder="1" applyAlignment="1">
      <alignment vertical="center" shrinkToFit="1"/>
    </xf>
    <xf numFmtId="0" fontId="33" fillId="4" borderId="21" xfId="25" applyFont="1" applyFill="1" applyBorder="1" applyAlignment="1">
      <alignment vertical="center" shrinkToFit="1"/>
    </xf>
    <xf numFmtId="189" fontId="33" fillId="4" borderId="2" xfId="25" applyNumberFormat="1" applyFont="1" applyFill="1" applyBorder="1" applyAlignment="1">
      <alignment vertical="center" shrinkToFit="1"/>
    </xf>
    <xf numFmtId="0" fontId="33" fillId="4" borderId="19" xfId="25" applyFont="1" applyFill="1" applyBorder="1" applyAlignment="1">
      <alignment horizontal="center" vertical="center"/>
    </xf>
    <xf numFmtId="0" fontId="33" fillId="4" borderId="14" xfId="25" applyFont="1" applyFill="1" applyBorder="1">
      <alignment vertical="center"/>
    </xf>
    <xf numFmtId="189" fontId="33" fillId="4" borderId="24" xfId="25" applyNumberFormat="1" applyFont="1" applyFill="1" applyBorder="1" applyAlignment="1">
      <alignment vertical="center" shrinkToFit="1"/>
    </xf>
    <xf numFmtId="0" fontId="33" fillId="4" borderId="111" xfId="25" applyFont="1" applyFill="1" applyBorder="1" applyAlignment="1">
      <alignment vertical="center" shrinkToFit="1"/>
    </xf>
    <xf numFmtId="49" fontId="33" fillId="4" borderId="12" xfId="25" applyNumberFormat="1" applyFont="1" applyFill="1" applyBorder="1" applyAlignment="1">
      <alignment horizontal="right" vertical="center"/>
    </xf>
    <xf numFmtId="189" fontId="33" fillId="4" borderId="25" xfId="25" applyNumberFormat="1" applyFont="1" applyFill="1" applyBorder="1">
      <alignment vertical="center"/>
    </xf>
    <xf numFmtId="189" fontId="33" fillId="4" borderId="110" xfId="25" applyNumberFormat="1" applyFont="1" applyFill="1" applyBorder="1" applyAlignment="1">
      <alignment vertical="center" shrinkToFit="1"/>
    </xf>
    <xf numFmtId="189" fontId="33" fillId="4" borderId="20" xfId="25" applyNumberFormat="1" applyFont="1" applyFill="1" applyBorder="1" applyAlignment="1">
      <alignment vertical="center" shrinkToFit="1"/>
    </xf>
    <xf numFmtId="0" fontId="33" fillId="4" borderId="8" xfId="25" applyFont="1" applyFill="1" applyBorder="1" applyAlignment="1">
      <alignment vertical="center" shrinkToFit="1"/>
    </xf>
    <xf numFmtId="189" fontId="33" fillId="4" borderId="25" xfId="25" applyNumberFormat="1" applyFont="1" applyFill="1" applyBorder="1" applyAlignment="1">
      <alignment vertical="center" shrinkToFit="1"/>
    </xf>
    <xf numFmtId="0" fontId="33" fillId="4" borderId="7" xfId="25" applyFont="1" applyFill="1" applyBorder="1" applyAlignment="1">
      <alignment vertical="center" shrinkToFit="1"/>
    </xf>
    <xf numFmtId="189" fontId="33" fillId="4" borderId="20" xfId="25" applyNumberFormat="1" applyFont="1" applyFill="1" applyBorder="1">
      <alignment vertical="center"/>
    </xf>
    <xf numFmtId="0" fontId="33" fillId="4" borderId="18" xfId="25" applyFont="1" applyFill="1" applyBorder="1" applyAlignment="1">
      <alignment vertical="center" shrinkToFit="1"/>
    </xf>
    <xf numFmtId="0" fontId="33" fillId="4" borderId="35" xfId="25" applyFont="1" applyFill="1" applyBorder="1" applyAlignment="1">
      <alignment horizontal="center" vertical="center"/>
    </xf>
    <xf numFmtId="0" fontId="33" fillId="4" borderId="18" xfId="25" applyFont="1" applyFill="1" applyBorder="1">
      <alignment vertical="center"/>
    </xf>
    <xf numFmtId="189" fontId="33" fillId="4" borderId="82" xfId="25" applyNumberFormat="1" applyFont="1" applyFill="1" applyBorder="1">
      <alignment vertical="center"/>
    </xf>
    <xf numFmtId="49" fontId="33" fillId="4" borderId="13" xfId="25" applyNumberFormat="1" applyFont="1" applyFill="1" applyBorder="1" applyAlignment="1">
      <alignment horizontal="right" vertical="center"/>
    </xf>
    <xf numFmtId="189" fontId="33" fillId="4" borderId="127" xfId="25" applyNumberFormat="1" applyFont="1" applyFill="1" applyBorder="1">
      <alignment vertical="center"/>
    </xf>
    <xf numFmtId="189" fontId="33" fillId="4" borderId="127" xfId="25" applyNumberFormat="1" applyFont="1" applyFill="1" applyBorder="1" applyAlignment="1">
      <alignment vertical="center" shrinkToFit="1"/>
    </xf>
    <xf numFmtId="0" fontId="33" fillId="4" borderId="18" xfId="25" applyFont="1" applyFill="1" applyBorder="1" applyAlignment="1">
      <alignment vertical="top"/>
    </xf>
    <xf numFmtId="0" fontId="33" fillId="0" borderId="18" xfId="25" applyFont="1" applyBorder="1" applyAlignment="1">
      <alignment vertical="center" shrinkToFit="1"/>
    </xf>
    <xf numFmtId="49" fontId="33" fillId="4" borderId="9" xfId="25" applyNumberFormat="1" applyFont="1" applyFill="1" applyBorder="1" applyAlignment="1">
      <alignment horizontal="right" vertical="center"/>
    </xf>
    <xf numFmtId="189" fontId="33" fillId="4" borderId="10" xfId="25" applyNumberFormat="1" applyFont="1" applyFill="1" applyBorder="1">
      <alignment vertical="center"/>
    </xf>
    <xf numFmtId="189" fontId="33" fillId="4" borderId="10" xfId="25" applyNumberFormat="1" applyFont="1" applyFill="1" applyBorder="1" applyAlignment="1">
      <alignment vertical="center" shrinkToFit="1"/>
    </xf>
    <xf numFmtId="0" fontId="33" fillId="4" borderId="14" xfId="25" applyFont="1" applyFill="1" applyBorder="1" applyAlignment="1">
      <alignment vertical="center" shrinkToFit="1"/>
    </xf>
    <xf numFmtId="189" fontId="33" fillId="4" borderId="19" xfId="25" applyNumberFormat="1" applyFont="1" applyFill="1" applyBorder="1" applyAlignment="1">
      <alignment vertical="center" shrinkToFit="1"/>
    </xf>
    <xf numFmtId="189" fontId="33" fillId="4" borderId="11" xfId="25" applyNumberFormat="1" applyFont="1" applyFill="1" applyBorder="1" applyAlignment="1">
      <alignment vertical="center" shrinkToFit="1"/>
    </xf>
    <xf numFmtId="189" fontId="33" fillId="4" borderId="35" xfId="25" applyNumberFormat="1" applyFont="1" applyFill="1" applyBorder="1">
      <alignment vertical="center"/>
    </xf>
    <xf numFmtId="189" fontId="33" fillId="4" borderId="26" xfId="25" applyNumberFormat="1" applyFont="1" applyFill="1" applyBorder="1" applyAlignment="1">
      <alignment vertical="center" shrinkToFit="1"/>
    </xf>
    <xf numFmtId="49" fontId="33" fillId="4" borderId="16" xfId="25" applyNumberFormat="1" applyFont="1" applyFill="1" applyBorder="1" applyAlignment="1">
      <alignment horizontal="center" vertical="center" shrinkToFit="1"/>
    </xf>
    <xf numFmtId="0" fontId="33" fillId="4" borderId="2" xfId="25" quotePrefix="1" applyFont="1" applyFill="1" applyBorder="1" applyAlignment="1">
      <alignment horizontal="center" vertical="center"/>
    </xf>
    <xf numFmtId="0" fontId="33" fillId="4" borderId="14" xfId="25" applyFont="1" applyFill="1" applyBorder="1" applyAlignment="1">
      <alignment vertical="top"/>
    </xf>
    <xf numFmtId="0" fontId="33" fillId="4" borderId="18" xfId="25" applyFont="1" applyFill="1" applyBorder="1" applyAlignment="1">
      <alignment horizontal="center" vertical="center"/>
    </xf>
    <xf numFmtId="49" fontId="33" fillId="4" borderId="3" xfId="25" applyNumberFormat="1" applyFont="1" applyFill="1" applyBorder="1" applyAlignment="1">
      <alignment horizontal="right" vertical="top"/>
    </xf>
    <xf numFmtId="189" fontId="33" fillId="4" borderId="4" xfId="25" applyNumberFormat="1" applyFont="1" applyFill="1" applyBorder="1" applyAlignment="1">
      <alignment vertical="top"/>
    </xf>
    <xf numFmtId="189" fontId="33" fillId="4" borderId="4" xfId="25" applyNumberFormat="1" applyFont="1" applyFill="1" applyBorder="1" applyAlignment="1">
      <alignment vertical="top" shrinkToFit="1"/>
    </xf>
    <xf numFmtId="0" fontId="33" fillId="4" borderId="14" xfId="25" applyFont="1" applyFill="1" applyBorder="1" applyAlignment="1">
      <alignment vertical="top" shrinkToFit="1"/>
    </xf>
    <xf numFmtId="0" fontId="33" fillId="4" borderId="19" xfId="25" applyFont="1" applyFill="1" applyBorder="1" applyAlignment="1">
      <alignment horizontal="center" vertical="top"/>
    </xf>
    <xf numFmtId="49" fontId="33" fillId="4" borderId="19" xfId="25" applyNumberFormat="1" applyFont="1" applyFill="1" applyBorder="1" applyAlignment="1">
      <alignment horizontal="center" vertical="top"/>
    </xf>
    <xf numFmtId="0" fontId="33" fillId="4" borderId="14" xfId="25" applyFont="1" applyFill="1" applyBorder="1" applyAlignment="1">
      <alignment horizontal="left" vertical="top" wrapText="1" shrinkToFit="1"/>
    </xf>
    <xf numFmtId="0" fontId="33" fillId="4" borderId="1" xfId="25" applyFont="1" applyFill="1" applyBorder="1" applyAlignment="1">
      <alignment horizontal="left" vertical="top" wrapText="1"/>
    </xf>
    <xf numFmtId="0" fontId="33" fillId="4" borderId="1" xfId="25" applyFont="1" applyFill="1" applyBorder="1" applyAlignment="1">
      <alignment vertical="top" wrapText="1"/>
    </xf>
    <xf numFmtId="0" fontId="33" fillId="4" borderId="16" xfId="25" applyFont="1" applyFill="1" applyBorder="1" applyAlignment="1">
      <alignment vertical="top" wrapText="1"/>
    </xf>
    <xf numFmtId="0" fontId="33" fillId="4" borderId="1" xfId="25" applyFont="1" applyFill="1" applyBorder="1" applyAlignment="1">
      <alignment vertical="top" shrinkToFit="1"/>
    </xf>
    <xf numFmtId="0" fontId="33" fillId="4" borderId="2" xfId="25" applyFont="1" applyFill="1" applyBorder="1" applyAlignment="1">
      <alignment horizontal="center" vertical="top"/>
    </xf>
    <xf numFmtId="0" fontId="33" fillId="4" borderId="4" xfId="25" applyFont="1" applyFill="1" applyBorder="1" applyAlignment="1">
      <alignment vertical="top"/>
    </xf>
    <xf numFmtId="0" fontId="33" fillId="4" borderId="1" xfId="25" applyFont="1" applyFill="1" applyBorder="1" applyAlignment="1">
      <alignment horizontal="center" vertical="top"/>
    </xf>
    <xf numFmtId="0" fontId="33" fillId="4" borderId="16" xfId="25" applyFont="1" applyFill="1" applyBorder="1" applyAlignment="1">
      <alignment vertical="top" shrinkToFit="1"/>
    </xf>
    <xf numFmtId="0" fontId="33" fillId="4" borderId="11" xfId="25" applyFont="1" applyFill="1" applyBorder="1" applyAlignment="1">
      <alignment horizontal="center" vertical="top"/>
    </xf>
    <xf numFmtId="0" fontId="33" fillId="4" borderId="0" xfId="25" applyFont="1" applyFill="1" applyAlignment="1">
      <alignment vertical="top"/>
    </xf>
    <xf numFmtId="0" fontId="33" fillId="4" borderId="16" xfId="25" applyFont="1" applyFill="1" applyBorder="1" applyAlignment="1">
      <alignment horizontal="center" vertical="top"/>
    </xf>
    <xf numFmtId="49" fontId="33" fillId="4" borderId="5" xfId="25" applyNumberFormat="1" applyFont="1" applyFill="1" applyBorder="1" applyAlignment="1">
      <alignment horizontal="center" vertical="top"/>
    </xf>
    <xf numFmtId="189" fontId="33" fillId="4" borderId="0" xfId="25" applyNumberFormat="1" applyFont="1" applyFill="1" applyAlignment="1">
      <alignment horizontal="center" vertical="top"/>
    </xf>
    <xf numFmtId="49" fontId="33" fillId="4" borderId="2" xfId="25" applyNumberFormat="1" applyFont="1" applyFill="1" applyBorder="1" applyAlignment="1">
      <alignment horizontal="center" vertical="center"/>
    </xf>
    <xf numFmtId="0" fontId="33" fillId="4" borderId="1" xfId="25" applyFont="1" applyFill="1" applyBorder="1" applyAlignment="1">
      <alignment horizontal="left" vertical="center" wrapText="1"/>
    </xf>
    <xf numFmtId="0" fontId="33" fillId="4" borderId="19" xfId="25" quotePrefix="1" applyFont="1" applyFill="1" applyBorder="1" applyAlignment="1">
      <alignment horizontal="center" vertical="center"/>
    </xf>
    <xf numFmtId="49" fontId="33" fillId="4" borderId="9" xfId="25" applyNumberFormat="1" applyFont="1" applyFill="1" applyBorder="1" applyAlignment="1">
      <alignment horizontal="right" vertical="top"/>
    </xf>
    <xf numFmtId="189" fontId="33" fillId="4" borderId="10" xfId="25" applyNumberFormat="1" applyFont="1" applyFill="1" applyBorder="1" applyAlignment="1">
      <alignment vertical="top"/>
    </xf>
    <xf numFmtId="189" fontId="33" fillId="4" borderId="10" xfId="25" applyNumberFormat="1" applyFont="1" applyFill="1" applyBorder="1" applyAlignment="1">
      <alignment vertical="top" shrinkToFit="1"/>
    </xf>
    <xf numFmtId="0" fontId="33" fillId="4" borderId="14" xfId="25" applyFont="1" applyFill="1" applyBorder="1" applyAlignment="1">
      <alignment vertical="top" wrapText="1"/>
    </xf>
    <xf numFmtId="0" fontId="33" fillId="4" borderId="16" xfId="25" applyFont="1" applyFill="1" applyBorder="1" applyAlignment="1">
      <alignment vertical="center" wrapText="1" shrinkToFit="1"/>
    </xf>
    <xf numFmtId="0" fontId="31" fillId="4" borderId="16" xfId="25" applyFont="1" applyFill="1" applyBorder="1" applyAlignment="1">
      <alignment vertical="center" shrinkToFit="1"/>
    </xf>
    <xf numFmtId="189" fontId="33" fillId="4" borderId="134" xfId="25" applyNumberFormat="1" applyFont="1" applyFill="1" applyBorder="1" applyAlignment="1">
      <alignment vertical="center" shrinkToFit="1"/>
    </xf>
    <xf numFmtId="0" fontId="33" fillId="4" borderId="31" xfId="25" applyFont="1" applyFill="1" applyBorder="1" applyAlignment="1">
      <alignment horizontal="right" vertical="center"/>
    </xf>
    <xf numFmtId="0" fontId="33" fillId="4" borderId="0" xfId="25" applyFont="1" applyFill="1">
      <alignment vertical="center"/>
    </xf>
    <xf numFmtId="189" fontId="33" fillId="4" borderId="57" xfId="25" applyNumberFormat="1" applyFont="1" applyFill="1" applyBorder="1" applyAlignment="1">
      <alignment vertical="center" shrinkToFit="1"/>
    </xf>
    <xf numFmtId="189" fontId="33" fillId="4" borderId="62" xfId="25" applyNumberFormat="1" applyFont="1" applyFill="1" applyBorder="1" applyAlignment="1">
      <alignment vertical="center" shrinkToFit="1"/>
    </xf>
    <xf numFmtId="189" fontId="33" fillId="4" borderId="2" xfId="25" applyNumberFormat="1" applyFont="1" applyFill="1" applyBorder="1" applyAlignment="1">
      <alignment vertical="top" shrinkToFit="1"/>
    </xf>
    <xf numFmtId="0" fontId="33" fillId="4" borderId="14" xfId="25" applyFont="1" applyFill="1" applyBorder="1" applyAlignment="1">
      <alignment vertical="center" wrapText="1"/>
    </xf>
    <xf numFmtId="49" fontId="33" fillId="4" borderId="6" xfId="25" applyNumberFormat="1" applyFont="1" applyFill="1" applyBorder="1" applyAlignment="1">
      <alignment horizontal="center" vertical="center" shrinkToFit="1"/>
    </xf>
    <xf numFmtId="49" fontId="32" fillId="4" borderId="3" xfId="25" applyNumberFormat="1" applyFont="1" applyFill="1" applyBorder="1" applyAlignment="1">
      <alignment horizontal="center" vertical="center" shrinkToFit="1"/>
    </xf>
    <xf numFmtId="49" fontId="32" fillId="4" borderId="4" xfId="25" applyNumberFormat="1" applyFont="1" applyFill="1" applyBorder="1" applyAlignment="1">
      <alignment horizontal="center" vertical="center" shrinkToFit="1"/>
    </xf>
    <xf numFmtId="0" fontId="33" fillId="4" borderId="1" xfId="25" applyFont="1" applyFill="1" applyBorder="1" applyAlignment="1">
      <alignment vertical="center" wrapText="1" shrinkToFit="1"/>
    </xf>
    <xf numFmtId="49" fontId="34" fillId="4" borderId="0" xfId="25" applyNumberFormat="1" applyFont="1" applyFill="1" applyAlignment="1">
      <alignment horizontal="center" vertical="center" shrinkToFit="1"/>
    </xf>
    <xf numFmtId="49" fontId="32" fillId="4" borderId="5" xfId="25" applyNumberFormat="1" applyFont="1" applyFill="1" applyBorder="1" applyAlignment="1">
      <alignment horizontal="center" vertical="center" shrinkToFit="1"/>
    </xf>
    <xf numFmtId="49" fontId="32" fillId="4" borderId="0" xfId="25" applyNumberFormat="1" applyFont="1" applyFill="1" applyAlignment="1">
      <alignment horizontal="center" vertical="center" shrinkToFit="1"/>
    </xf>
    <xf numFmtId="49" fontId="32" fillId="4" borderId="20" xfId="25" applyNumberFormat="1" applyFont="1" applyFill="1" applyBorder="1" applyAlignment="1">
      <alignment horizontal="center" vertical="center" shrinkToFit="1"/>
    </xf>
    <xf numFmtId="49" fontId="32" fillId="4" borderId="6" xfId="25" applyNumberFormat="1" applyFont="1" applyFill="1" applyBorder="1" applyAlignment="1">
      <alignment horizontal="center" vertical="center" shrinkToFit="1"/>
    </xf>
    <xf numFmtId="49" fontId="33" fillId="4" borderId="10" xfId="25" applyNumberFormat="1" applyFont="1" applyFill="1" applyBorder="1" applyAlignment="1">
      <alignment horizontal="center" vertical="center"/>
    </xf>
    <xf numFmtId="49" fontId="33" fillId="4" borderId="20" xfId="25" applyNumberFormat="1" applyFont="1" applyFill="1" applyBorder="1" applyAlignment="1">
      <alignment horizontal="center" vertical="center"/>
    </xf>
    <xf numFmtId="49" fontId="32" fillId="4" borderId="18" xfId="25" applyNumberFormat="1" applyFont="1" applyFill="1" applyBorder="1" applyAlignment="1">
      <alignment horizontal="center" vertical="center" shrinkToFit="1"/>
    </xf>
    <xf numFmtId="49" fontId="34" fillId="4" borderId="5" xfId="25" applyNumberFormat="1" applyFont="1" applyFill="1" applyBorder="1" applyAlignment="1">
      <alignment horizontal="center" vertical="center" shrinkToFit="1"/>
    </xf>
    <xf numFmtId="0" fontId="33" fillId="4" borderId="14" xfId="25" applyFont="1" applyFill="1" applyBorder="1" applyAlignment="1">
      <alignment horizontal="left" vertical="top" wrapText="1"/>
    </xf>
    <xf numFmtId="0" fontId="32" fillId="4" borderId="16" xfId="25" applyFont="1" applyFill="1" applyBorder="1" applyAlignment="1">
      <alignment vertical="center" shrinkToFit="1"/>
    </xf>
    <xf numFmtId="49" fontId="33" fillId="4" borderId="2" xfId="25" applyNumberFormat="1" applyFont="1" applyFill="1" applyBorder="1" applyAlignment="1">
      <alignment horizontal="center" vertical="center" shrinkToFit="1"/>
    </xf>
    <xf numFmtId="49" fontId="33" fillId="4" borderId="6" xfId="25" applyNumberFormat="1" applyFont="1" applyFill="1" applyBorder="1" applyAlignment="1">
      <alignment horizontal="right" vertical="top"/>
    </xf>
    <xf numFmtId="189" fontId="33" fillId="4" borderId="20" xfId="25" applyNumberFormat="1" applyFont="1" applyFill="1" applyBorder="1" applyAlignment="1">
      <alignment vertical="top"/>
    </xf>
    <xf numFmtId="189" fontId="33" fillId="4" borderId="20" xfId="25" applyNumberFormat="1" applyFont="1" applyFill="1" applyBorder="1" applyAlignment="1">
      <alignment vertical="top" shrinkToFit="1"/>
    </xf>
    <xf numFmtId="0" fontId="33" fillId="4" borderId="14" xfId="25" applyFont="1" applyFill="1" applyBorder="1" applyAlignment="1">
      <alignment vertical="top" wrapText="1" shrinkToFit="1"/>
    </xf>
    <xf numFmtId="189" fontId="33" fillId="4" borderId="133" xfId="25" applyNumberFormat="1" applyFont="1" applyFill="1" applyBorder="1">
      <alignment vertical="center"/>
    </xf>
    <xf numFmtId="189" fontId="33" fillId="4" borderId="110" xfId="25" applyNumberFormat="1" applyFont="1" applyFill="1" applyBorder="1">
      <alignment vertical="center"/>
    </xf>
    <xf numFmtId="189" fontId="33" fillId="4" borderId="134" xfId="25" applyNumberFormat="1" applyFont="1" applyFill="1" applyBorder="1">
      <alignment vertical="center"/>
    </xf>
    <xf numFmtId="0" fontId="35" fillId="4" borderId="16" xfId="25" applyFont="1" applyFill="1" applyBorder="1" applyAlignment="1">
      <alignment horizontal="center" vertical="center"/>
    </xf>
    <xf numFmtId="0" fontId="38" fillId="4" borderId="16" xfId="25" applyFont="1" applyFill="1" applyBorder="1" applyAlignment="1">
      <alignment vertical="center" wrapText="1" shrinkToFit="1"/>
    </xf>
    <xf numFmtId="0" fontId="31" fillId="4" borderId="16" xfId="25" applyFont="1" applyFill="1" applyBorder="1" applyAlignment="1">
      <alignment vertical="center" wrapText="1" shrinkToFit="1"/>
    </xf>
    <xf numFmtId="0" fontId="33" fillId="4" borderId="16" xfId="25" applyFont="1" applyFill="1" applyBorder="1" applyAlignment="1">
      <alignment horizontal="center" vertical="center"/>
    </xf>
    <xf numFmtId="0" fontId="33" fillId="4" borderId="14" xfId="25" applyFont="1" applyFill="1" applyBorder="1" applyAlignment="1">
      <alignment horizontal="center" vertical="center"/>
    </xf>
    <xf numFmtId="49" fontId="33" fillId="4" borderId="19" xfId="25" applyNumberFormat="1" applyFont="1" applyFill="1" applyBorder="1" applyAlignment="1">
      <alignment horizontal="center" vertical="center"/>
    </xf>
    <xf numFmtId="0" fontId="17" fillId="0" borderId="0" xfId="0" applyFont="1" applyAlignment="1">
      <alignment shrinkToFit="1"/>
    </xf>
    <xf numFmtId="0" fontId="17" fillId="0" borderId="0" xfId="0" applyFont="1"/>
    <xf numFmtId="49" fontId="17" fillId="0" borderId="0" xfId="0" applyNumberFormat="1" applyFont="1" applyAlignment="1">
      <alignment horizontal="center" vertical="center" shrinkToFit="1"/>
    </xf>
    <xf numFmtId="0" fontId="17" fillId="0" borderId="0" xfId="0" applyFont="1" applyAlignment="1">
      <alignment vertical="center" shrinkToFit="1"/>
    </xf>
    <xf numFmtId="0" fontId="31" fillId="0" borderId="0" xfId="0" applyFont="1" applyAlignment="1">
      <alignment vertical="top"/>
    </xf>
    <xf numFmtId="0" fontId="31" fillId="0" borderId="0" xfId="0" applyFont="1"/>
    <xf numFmtId="0" fontId="31" fillId="0" borderId="0" xfId="0" applyFont="1" applyAlignment="1">
      <alignment horizontal="center"/>
    </xf>
    <xf numFmtId="0" fontId="31" fillId="0" borderId="0" xfId="0" applyFont="1" applyAlignment="1">
      <alignment shrinkToFit="1"/>
    </xf>
    <xf numFmtId="0" fontId="9" fillId="0" borderId="0" xfId="0" applyFont="1" applyAlignment="1">
      <alignment vertical="center"/>
    </xf>
    <xf numFmtId="0" fontId="31" fillId="0" borderId="0" xfId="25" applyFont="1">
      <alignment vertical="center"/>
    </xf>
    <xf numFmtId="0" fontId="9" fillId="0" borderId="0" xfId="0" applyFont="1" applyAlignment="1">
      <alignment vertical="center" shrinkToFit="1"/>
    </xf>
    <xf numFmtId="0" fontId="9" fillId="0" borderId="0" xfId="0" applyFont="1" applyAlignment="1">
      <alignment horizontal="center" vertical="center"/>
    </xf>
    <xf numFmtId="0" fontId="0" fillId="0" borderId="0" xfId="0" applyAlignment="1">
      <alignment vertical="center" shrinkToFit="1"/>
    </xf>
    <xf numFmtId="0" fontId="0" fillId="0" borderId="0" xfId="0" applyAlignment="1">
      <alignment horizontal="center" vertical="center"/>
    </xf>
    <xf numFmtId="185" fontId="0" fillId="0" borderId="8" xfId="0" applyNumberFormat="1" applyFill="1" applyBorder="1" applyAlignment="1">
      <alignment horizontal="distributed" vertical="center"/>
    </xf>
    <xf numFmtId="0" fontId="1" fillId="0" borderId="14" xfId="56" applyNumberFormat="1" applyFont="1" applyFill="1" applyBorder="1" applyAlignment="1">
      <alignment horizontal="center" vertical="center" wrapText="1"/>
    </xf>
    <xf numFmtId="0" fontId="21" fillId="0" borderId="0" xfId="0" applyFont="1" applyFill="1" applyBorder="1" applyAlignment="1">
      <alignment horizontal="center" vertical="center"/>
    </xf>
    <xf numFmtId="0" fontId="6" fillId="0" borderId="1" xfId="0" applyFont="1" applyFill="1" applyBorder="1" applyAlignment="1" applyProtection="1">
      <alignment horizontal="distributed" vertical="center" justifyLastLine="1"/>
    </xf>
    <xf numFmtId="0" fontId="6" fillId="0" borderId="16" xfId="0" applyFont="1" applyFill="1" applyBorder="1" applyAlignment="1" applyProtection="1">
      <alignment horizontal="distributed" vertical="center" justifyLastLine="1"/>
    </xf>
    <xf numFmtId="0" fontId="6" fillId="0" borderId="3"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6" fillId="0" borderId="35" xfId="0" applyFont="1" applyFill="1" applyBorder="1" applyAlignment="1" applyProtection="1">
      <alignment horizontal="center" vertical="center"/>
    </xf>
    <xf numFmtId="0" fontId="6" fillId="0" borderId="0" xfId="52" applyFont="1" applyAlignment="1">
      <alignment horizontal="center"/>
    </xf>
    <xf numFmtId="0" fontId="6" fillId="0" borderId="6" xfId="52" applyFont="1" applyBorder="1" applyAlignment="1">
      <alignment horizontal="center" vertical="center"/>
    </xf>
    <xf numFmtId="0" fontId="16" fillId="0" borderId="20" xfId="52" applyFont="1" applyBorder="1" applyAlignment="1">
      <alignment horizontal="center" vertical="center"/>
    </xf>
    <xf numFmtId="0" fontId="16" fillId="0" borderId="35" xfId="52" applyFont="1" applyBorder="1" applyAlignment="1">
      <alignment horizontal="center" vertical="center"/>
    </xf>
    <xf numFmtId="0" fontId="6" fillId="0" borderId="5" xfId="52" applyFont="1" applyBorder="1" applyAlignment="1">
      <alignment horizontal="center" vertical="center"/>
    </xf>
    <xf numFmtId="0" fontId="16" fillId="0" borderId="0" xfId="52" applyFont="1" applyBorder="1" applyAlignment="1">
      <alignment horizontal="center" vertical="center"/>
    </xf>
    <xf numFmtId="0" fontId="16" fillId="0" borderId="11" xfId="52" applyFont="1" applyBorder="1" applyAlignment="1">
      <alignment horizontal="center" vertical="center"/>
    </xf>
    <xf numFmtId="0" fontId="6" fillId="0" borderId="0" xfId="52" applyFont="1" applyBorder="1" applyAlignment="1">
      <alignment horizontal="center" vertical="center"/>
    </xf>
    <xf numFmtId="0" fontId="6" fillId="0" borderId="11" xfId="52" applyFont="1" applyBorder="1" applyAlignment="1">
      <alignment horizontal="center" vertical="center"/>
    </xf>
    <xf numFmtId="0" fontId="16" fillId="0" borderId="0" xfId="52" applyFont="1" applyBorder="1" applyAlignment="1">
      <alignment vertical="center"/>
    </xf>
    <xf numFmtId="0" fontId="16" fillId="0" borderId="11" xfId="52" applyFont="1" applyBorder="1" applyAlignment="1">
      <alignment vertical="center"/>
    </xf>
    <xf numFmtId="0" fontId="6" fillId="0" borderId="3" xfId="52" applyFont="1" applyBorder="1" applyAlignment="1">
      <alignment horizontal="center" vertical="center"/>
    </xf>
    <xf numFmtId="0" fontId="16" fillId="0" borderId="4" xfId="52" applyFont="1" applyBorder="1" applyAlignment="1">
      <alignment horizontal="center" vertical="center"/>
    </xf>
    <xf numFmtId="0" fontId="16" fillId="0" borderId="2" xfId="52" applyFont="1" applyBorder="1" applyAlignment="1">
      <alignment horizontal="center" vertical="center"/>
    </xf>
    <xf numFmtId="0" fontId="6" fillId="0" borderId="20" xfId="52" applyFont="1" applyBorder="1" applyAlignment="1">
      <alignment horizontal="center" vertical="center"/>
    </xf>
    <xf numFmtId="0" fontId="6" fillId="0" borderId="35" xfId="52" applyFont="1" applyBorder="1" applyAlignment="1">
      <alignment horizontal="center" vertical="center"/>
    </xf>
    <xf numFmtId="0" fontId="6" fillId="0" borderId="86" xfId="52" applyFont="1" applyBorder="1" applyAlignment="1">
      <alignment horizontal="right" vertical="center"/>
    </xf>
    <xf numFmtId="0" fontId="6" fillId="0" borderId="0" xfId="52" applyFont="1" applyBorder="1" applyAlignment="1">
      <alignment horizontal="right" vertical="center"/>
    </xf>
    <xf numFmtId="0" fontId="6" fillId="0" borderId="87" xfId="52" applyFont="1" applyBorder="1" applyAlignment="1">
      <alignment horizontal="right" vertical="center"/>
    </xf>
    <xf numFmtId="0" fontId="6" fillId="0" borderId="88" xfId="52" applyFont="1" applyBorder="1" applyAlignment="1">
      <alignment horizontal="right" vertical="center"/>
    </xf>
    <xf numFmtId="0" fontId="6" fillId="0" borderId="89" xfId="52" applyFont="1" applyBorder="1" applyAlignment="1">
      <alignment horizontal="right" vertical="center"/>
    </xf>
    <xf numFmtId="0" fontId="6" fillId="0" borderId="90" xfId="52" applyFont="1" applyBorder="1" applyAlignment="1">
      <alignment horizontal="right" vertical="center"/>
    </xf>
    <xf numFmtId="0" fontId="6" fillId="0" borderId="0" xfId="52" applyFont="1" applyAlignment="1">
      <alignment horizontal="center" vertical="center"/>
    </xf>
    <xf numFmtId="0" fontId="24" fillId="0" borderId="0" xfId="52" applyFont="1" applyAlignment="1">
      <alignment horizontal="center" vertical="center"/>
    </xf>
    <xf numFmtId="0" fontId="16" fillId="0" borderId="4" xfId="52" applyFont="1" applyBorder="1" applyAlignment="1">
      <alignment vertical="center"/>
    </xf>
    <xf numFmtId="0" fontId="16" fillId="0" borderId="2" xfId="52" applyFont="1" applyBorder="1" applyAlignment="1">
      <alignment vertical="center"/>
    </xf>
    <xf numFmtId="0" fontId="16" fillId="0" borderId="20" xfId="52" applyFont="1" applyBorder="1" applyAlignment="1">
      <alignment vertical="center"/>
    </xf>
    <xf numFmtId="0" fontId="16" fillId="0" borderId="35" xfId="52" applyFont="1" applyBorder="1" applyAlignment="1">
      <alignment vertical="center"/>
    </xf>
    <xf numFmtId="0" fontId="6" fillId="0" borderId="102" xfId="52" applyFont="1" applyBorder="1" applyAlignment="1">
      <alignment horizontal="right" vertical="center"/>
    </xf>
    <xf numFmtId="0" fontId="6" fillId="0" borderId="135" xfId="52" applyFont="1" applyBorder="1" applyAlignment="1">
      <alignment horizontal="right" vertical="center"/>
    </xf>
    <xf numFmtId="0" fontId="6" fillId="0" borderId="136" xfId="52" applyFont="1" applyBorder="1" applyAlignment="1">
      <alignment horizontal="right" vertical="center"/>
    </xf>
    <xf numFmtId="0" fontId="6" fillId="0" borderId="137" xfId="52" applyFont="1" applyBorder="1" applyAlignment="1">
      <alignment horizontal="right" vertical="center"/>
    </xf>
    <xf numFmtId="0" fontId="6" fillId="0" borderId="138" xfId="52" applyFont="1" applyBorder="1" applyAlignment="1">
      <alignment horizontal="right" vertical="center"/>
    </xf>
    <xf numFmtId="0" fontId="15" fillId="0" borderId="3" xfId="52" applyFont="1" applyBorder="1" applyAlignment="1">
      <alignment horizontal="right" vertical="distributed" textRotation="255" wrapText="1" indent="1"/>
    </xf>
    <xf numFmtId="0" fontId="15" fillId="0" borderId="5" xfId="52" applyFont="1" applyBorder="1" applyAlignment="1">
      <alignment horizontal="right" vertical="distributed" textRotation="255" wrapText="1" indent="1"/>
    </xf>
    <xf numFmtId="0" fontId="15" fillId="0" borderId="6" xfId="52" applyFont="1" applyBorder="1" applyAlignment="1">
      <alignment horizontal="right" vertical="distributed" textRotation="255" wrapText="1" indent="1"/>
    </xf>
    <xf numFmtId="0" fontId="36" fillId="0" borderId="2" xfId="52" applyFont="1" applyBorder="1" applyAlignment="1">
      <alignment horizontal="left" vertical="center" textRotation="255" wrapText="1"/>
    </xf>
    <xf numFmtId="0" fontId="36" fillId="0" borderId="11" xfId="52" applyFont="1" applyBorder="1" applyAlignment="1">
      <alignment horizontal="left" vertical="center" textRotation="255" wrapText="1"/>
    </xf>
    <xf numFmtId="0" fontId="36" fillId="0" borderId="35" xfId="52" applyFont="1" applyBorder="1" applyAlignment="1">
      <alignment horizontal="left" vertical="center" textRotation="255" wrapText="1"/>
    </xf>
    <xf numFmtId="0" fontId="0" fillId="0" borderId="4" xfId="0" applyBorder="1" applyAlignment="1">
      <alignment vertical="center"/>
    </xf>
    <xf numFmtId="0" fontId="0" fillId="0" borderId="2" xfId="0" applyBorder="1" applyAlignment="1">
      <alignment vertical="center"/>
    </xf>
    <xf numFmtId="0" fontId="0" fillId="0" borderId="5" xfId="0" applyBorder="1" applyAlignment="1">
      <alignment vertical="center"/>
    </xf>
    <xf numFmtId="0" fontId="0" fillId="0" borderId="0" xfId="0" applyBorder="1" applyAlignment="1">
      <alignment vertical="center"/>
    </xf>
    <xf numFmtId="0" fontId="0" fillId="0" borderId="11" xfId="0" applyBorder="1" applyAlignment="1">
      <alignment vertical="center"/>
    </xf>
    <xf numFmtId="0" fontId="16" fillId="0" borderId="0" xfId="0" applyFont="1" applyBorder="1" applyAlignment="1">
      <alignment vertical="center"/>
    </xf>
    <xf numFmtId="0" fontId="16" fillId="0" borderId="11" xfId="0" applyFont="1" applyBorder="1" applyAlignment="1">
      <alignment vertical="center"/>
    </xf>
    <xf numFmtId="0" fontId="16" fillId="0" borderId="6" xfId="0" applyFont="1" applyBorder="1" applyAlignment="1">
      <alignment vertical="center"/>
    </xf>
    <xf numFmtId="0" fontId="16" fillId="0" borderId="20" xfId="0" applyFont="1" applyBorder="1" applyAlignment="1">
      <alignment vertical="center"/>
    </xf>
    <xf numFmtId="0" fontId="16" fillId="0" borderId="35" xfId="0" applyFont="1" applyBorder="1" applyAlignment="1">
      <alignment vertical="center"/>
    </xf>
    <xf numFmtId="0" fontId="4" fillId="0" borderId="9"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8" xfId="0" applyFont="1" applyFill="1" applyBorder="1" applyAlignment="1">
      <alignment horizontal="center" vertical="center"/>
    </xf>
    <xf numFmtId="0" fontId="20" fillId="0" borderId="0" xfId="0" applyFont="1" applyFill="1" applyAlignment="1">
      <alignment horizontal="center" vertical="center"/>
    </xf>
    <xf numFmtId="0" fontId="0" fillId="0" borderId="0" xfId="0" applyAlignment="1">
      <alignment vertical="center"/>
    </xf>
    <xf numFmtId="191" fontId="4" fillId="0" borderId="139" xfId="0" applyNumberFormat="1" applyFont="1" applyFill="1" applyBorder="1" applyAlignment="1">
      <alignment vertical="center"/>
    </xf>
    <xf numFmtId="191" fontId="0" fillId="0" borderId="18" xfId="0" applyNumberFormat="1" applyBorder="1" applyAlignment="1">
      <alignment vertical="center"/>
    </xf>
    <xf numFmtId="191" fontId="4" fillId="0" borderId="140" xfId="0" applyNumberFormat="1" applyFont="1" applyFill="1" applyBorder="1" applyAlignment="1">
      <alignment vertical="center"/>
    </xf>
    <xf numFmtId="191" fontId="0" fillId="0" borderId="6" xfId="0" applyNumberFormat="1" applyBorder="1" applyAlignment="1">
      <alignment vertical="center"/>
    </xf>
    <xf numFmtId="191" fontId="4" fillId="0" borderId="46" xfId="0" applyNumberFormat="1" applyFont="1" applyFill="1" applyBorder="1" applyAlignment="1">
      <alignment vertical="center"/>
    </xf>
    <xf numFmtId="191" fontId="0" fillId="0" borderId="54" xfId="0" applyNumberFormat="1" applyBorder="1" applyAlignment="1">
      <alignment vertical="center"/>
    </xf>
    <xf numFmtId="0" fontId="6" fillId="0" borderId="3"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35" xfId="0" applyFont="1" applyFill="1" applyBorder="1" applyAlignment="1">
      <alignment horizontal="center" vertical="center"/>
    </xf>
    <xf numFmtId="0" fontId="6" fillId="0" borderId="48" xfId="0" applyFont="1" applyFill="1" applyBorder="1" applyAlignment="1">
      <alignment horizontal="center" vertical="center"/>
    </xf>
    <xf numFmtId="0" fontId="0" fillId="0" borderId="55" xfId="0" applyFill="1" applyBorder="1" applyAlignment="1">
      <alignment horizontal="center" vertical="center"/>
    </xf>
    <xf numFmtId="0" fontId="6" fillId="0" borderId="1" xfId="0" applyFont="1" applyFill="1" applyBorder="1" applyAlignment="1">
      <alignment horizontal="center" vertical="center"/>
    </xf>
    <xf numFmtId="0" fontId="0" fillId="0" borderId="16" xfId="0" applyFill="1" applyBorder="1" applyAlignment="1">
      <alignment horizontal="center" vertical="center"/>
    </xf>
    <xf numFmtId="0" fontId="0" fillId="0" borderId="18" xfId="0" applyFill="1" applyBorder="1" applyAlignment="1">
      <alignment horizontal="center" vertical="center"/>
    </xf>
    <xf numFmtId="0" fontId="0" fillId="0" borderId="5" xfId="0" applyFill="1" applyBorder="1" applyAlignment="1">
      <alignment horizontal="center" vertical="center"/>
    </xf>
    <xf numFmtId="0" fontId="0" fillId="0" borderId="6" xfId="0" applyFill="1" applyBorder="1" applyAlignment="1">
      <alignment horizontal="center" vertical="center"/>
    </xf>
    <xf numFmtId="185" fontId="0" fillId="0" borderId="9" xfId="0" applyNumberFormat="1" applyFill="1" applyBorder="1" applyAlignment="1">
      <alignment horizontal="center" vertical="center"/>
    </xf>
    <xf numFmtId="0" fontId="0" fillId="0" borderId="19" xfId="0" applyBorder="1" applyAlignment="1">
      <alignment horizontal="center" vertical="center"/>
    </xf>
    <xf numFmtId="0" fontId="0" fillId="0" borderId="1" xfId="0" applyFill="1" applyBorder="1" applyAlignment="1">
      <alignment horizontal="center" vertical="center"/>
    </xf>
    <xf numFmtId="0" fontId="0" fillId="0" borderId="18" xfId="0" applyBorder="1" applyAlignment="1">
      <alignment horizontal="center" vertical="center"/>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0" fillId="0" borderId="35" xfId="0" applyFill="1" applyBorder="1" applyAlignment="1">
      <alignment horizontal="center" vertical="center"/>
    </xf>
    <xf numFmtId="0" fontId="33" fillId="4" borderId="1" xfId="25" applyFont="1" applyFill="1" applyBorder="1" applyAlignment="1">
      <alignment horizontal="left" vertical="top" wrapText="1"/>
    </xf>
    <xf numFmtId="0" fontId="33" fillId="4" borderId="16" xfId="25" applyFont="1" applyFill="1" applyBorder="1" applyAlignment="1">
      <alignment horizontal="left" vertical="top" wrapText="1"/>
    </xf>
    <xf numFmtId="0" fontId="33" fillId="4" borderId="18" xfId="25" applyFont="1" applyFill="1" applyBorder="1" applyAlignment="1">
      <alignment horizontal="left" vertical="top" wrapText="1"/>
    </xf>
    <xf numFmtId="0" fontId="43" fillId="4" borderId="18" xfId="0" applyFont="1" applyFill="1" applyBorder="1" applyAlignment="1">
      <alignment horizontal="left" vertical="top" wrapText="1"/>
    </xf>
    <xf numFmtId="0" fontId="21" fillId="0" borderId="0" xfId="0" applyFont="1" applyAlignment="1">
      <alignment horizontal="center" vertical="center"/>
    </xf>
    <xf numFmtId="0" fontId="9" fillId="0" borderId="14" xfId="25" applyFont="1" applyBorder="1" applyAlignment="1">
      <alignment horizontal="center" vertical="center"/>
    </xf>
    <xf numFmtId="0" fontId="9" fillId="0" borderId="14" xfId="25" applyFont="1" applyBorder="1">
      <alignment vertical="center"/>
    </xf>
    <xf numFmtId="0" fontId="33" fillId="0" borderId="14" xfId="0" applyFont="1" applyBorder="1" applyAlignment="1">
      <alignment horizontal="center" vertical="center"/>
    </xf>
    <xf numFmtId="0" fontId="0" fillId="0" borderId="14" xfId="0" applyBorder="1"/>
    <xf numFmtId="0" fontId="0" fillId="0" borderId="14" xfId="0" applyBorder="1" applyAlignment="1">
      <alignment horizontal="center"/>
    </xf>
    <xf numFmtId="0" fontId="9" fillId="0" borderId="9" xfId="25" applyFont="1" applyBorder="1" applyAlignment="1">
      <alignment horizontal="center" vertical="center"/>
    </xf>
    <xf numFmtId="0" fontId="9" fillId="0" borderId="10" xfId="25" applyFont="1" applyBorder="1" applyAlignment="1">
      <alignment horizontal="center" vertical="center"/>
    </xf>
    <xf numFmtId="0" fontId="9" fillId="0" borderId="19" xfId="25" applyFont="1" applyBorder="1" applyAlignment="1">
      <alignment horizontal="center" vertical="center"/>
    </xf>
    <xf numFmtId="0" fontId="9" fillId="0" borderId="1" xfId="25" applyFont="1" applyBorder="1" applyAlignment="1">
      <alignment horizontal="center" vertical="center" wrapText="1"/>
    </xf>
    <xf numFmtId="0" fontId="9" fillId="0" borderId="18" xfId="25" applyFont="1" applyBorder="1" applyAlignment="1">
      <alignment horizontal="center" vertical="center"/>
    </xf>
    <xf numFmtId="49" fontId="9" fillId="0" borderId="14" xfId="25" applyNumberFormat="1" applyFont="1" applyBorder="1" applyAlignment="1">
      <alignment horizontal="center" vertical="center" wrapText="1"/>
    </xf>
    <xf numFmtId="49" fontId="9" fillId="0" borderId="14" xfId="25" applyNumberFormat="1" applyFont="1" applyBorder="1" applyAlignment="1">
      <alignment horizontal="center" vertical="center"/>
    </xf>
    <xf numFmtId="49" fontId="9" fillId="0" borderId="9" xfId="25" applyNumberFormat="1" applyFont="1" applyBorder="1" applyAlignment="1">
      <alignment horizontal="center" vertical="center" wrapText="1"/>
    </xf>
    <xf numFmtId="0" fontId="9" fillId="0" borderId="10" xfId="25" applyFont="1" applyBorder="1" applyAlignment="1">
      <alignment horizontal="center" vertical="center" wrapText="1"/>
    </xf>
    <xf numFmtId="49" fontId="32" fillId="0" borderId="14" xfId="25" applyNumberFormat="1" applyFont="1" applyBorder="1" applyAlignment="1">
      <alignment horizontal="center" vertical="center" shrinkToFit="1"/>
    </xf>
    <xf numFmtId="0" fontId="33" fillId="0" borderId="14" xfId="25" applyFont="1" applyBorder="1" applyAlignment="1">
      <alignment horizontal="center" vertical="center" shrinkToFit="1"/>
    </xf>
    <xf numFmtId="49" fontId="33" fillId="0" borderId="14" xfId="25" applyNumberFormat="1" applyFont="1" applyBorder="1" applyAlignment="1">
      <alignment horizontal="center" vertical="center" shrinkToFit="1"/>
    </xf>
    <xf numFmtId="0" fontId="31" fillId="0" borderId="14" xfId="25" applyFont="1" applyBorder="1" applyAlignment="1">
      <alignment horizontal="center" vertical="center"/>
    </xf>
    <xf numFmtId="0" fontId="31" fillId="0" borderId="14" xfId="25" applyFont="1" applyBorder="1">
      <alignment vertical="center"/>
    </xf>
    <xf numFmtId="0" fontId="31" fillId="0" borderId="9" xfId="25" applyFont="1" applyBorder="1" applyAlignment="1">
      <alignment horizontal="center" vertical="center"/>
    </xf>
    <xf numFmtId="0" fontId="31" fillId="0" borderId="10" xfId="25" applyFont="1" applyBorder="1" applyAlignment="1">
      <alignment horizontal="center" vertical="center"/>
    </xf>
    <xf numFmtId="0" fontId="31" fillId="0" borderId="19" xfId="25" applyFont="1" applyBorder="1" applyAlignment="1">
      <alignment horizontal="center" vertical="center"/>
    </xf>
    <xf numFmtId="0" fontId="9" fillId="0" borderId="3" xfId="25" applyFont="1" applyFill="1" applyBorder="1" applyAlignment="1">
      <alignment horizontal="center" vertical="center"/>
    </xf>
    <xf numFmtId="0" fontId="9" fillId="0" borderId="2" xfId="25" applyFont="1" applyFill="1" applyBorder="1" applyAlignment="1">
      <alignment horizontal="center" vertical="center"/>
    </xf>
    <xf numFmtId="0" fontId="9" fillId="0" borderId="6" xfId="25" applyFont="1" applyFill="1" applyBorder="1" applyAlignment="1">
      <alignment horizontal="center" vertical="center"/>
    </xf>
    <xf numFmtId="0" fontId="9" fillId="0" borderId="35" xfId="25"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35" xfId="0"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6" xfId="0" applyFont="1" applyFill="1" applyBorder="1" applyAlignment="1">
      <alignment horizontal="center" vertical="center" wrapText="1"/>
    </xf>
    <xf numFmtId="0" fontId="22" fillId="0" borderId="18" xfId="0" applyFont="1" applyFill="1" applyBorder="1" applyAlignment="1">
      <alignment horizontal="center" vertical="center" wrapText="1"/>
    </xf>
  </cellXfs>
  <cellStyles count="58">
    <cellStyle name="パーセント" xfId="1" builtinId="5"/>
    <cellStyle name="パーセント 2" xfId="2" xr:uid="{EF33170A-917F-410B-B531-3AB13ECDF973}"/>
    <cellStyle name="パーセント 3" xfId="3" xr:uid="{19F9E374-EB05-4553-AE5D-7A127F6BA6CF}"/>
    <cellStyle name="パーセント 4" xfId="4" xr:uid="{75FD23C3-2A9A-45DA-91B9-227F619216BF}"/>
    <cellStyle name="ハイパーリンク 2" xfId="5" xr:uid="{F92B3A62-346C-4E6E-BDC3-CE6D07C2DAC9}"/>
    <cellStyle name="桁区切り" xfId="6" builtinId="6"/>
    <cellStyle name="桁区切り 2" xfId="7" xr:uid="{668DBCB0-E4C2-4426-89F3-BC969DC9D525}"/>
    <cellStyle name="桁区切り 2 2" xfId="8" xr:uid="{20506B29-CF93-4B9C-A842-5EBCF72235B3}"/>
    <cellStyle name="桁区切り 2 2 2" xfId="9" xr:uid="{582A12AE-09BF-4D34-A1E0-FD9A3AC36694}"/>
    <cellStyle name="桁区切り 3" xfId="10" xr:uid="{5CE94711-597E-419E-9F71-F1296B6B7233}"/>
    <cellStyle name="桁区切り 3 2" xfId="11" xr:uid="{43823552-1F9D-4442-A2F1-E0B2D163D9A9}"/>
    <cellStyle name="桁区切り 4" xfId="12" xr:uid="{86B9A394-5154-4AA5-B317-2FE2AF2D266C}"/>
    <cellStyle name="桁区切り 5" xfId="13" xr:uid="{B1817AC3-709B-4861-8EAE-6418AF9D425C}"/>
    <cellStyle name="桁区切り 6" xfId="14" xr:uid="{EF7AB0E6-8E94-4073-922B-DB9BED1641C4}"/>
    <cellStyle name="桁区切り 7" xfId="15" xr:uid="{E96BD852-2E11-4889-A019-3A930CF05F5D}"/>
    <cellStyle name="桁区切り 7 2" xfId="16" xr:uid="{801077B0-BC2F-49ED-8CD7-9A8DECAA91FA}"/>
    <cellStyle name="桁区切り 7 3" xfId="17" xr:uid="{0879F42C-C8D7-42DA-A366-E59847668C7A}"/>
    <cellStyle name="桁区切り 7 4" xfId="18" xr:uid="{BDF1D592-063D-4549-86A7-949FB62A14FD}"/>
    <cellStyle name="桁区切り 7 5" xfId="19" xr:uid="{1763246D-7FC5-416E-9B2D-8288581C3EF7}"/>
    <cellStyle name="桁区切り 7 6" xfId="20" xr:uid="{1B76EA3D-E40B-42C3-9F8D-D3A109E2928F}"/>
    <cellStyle name="標準" xfId="0" builtinId="0"/>
    <cellStyle name="標準 10" xfId="21" xr:uid="{47007650-1172-4D69-810C-3C749B5B1B2C}"/>
    <cellStyle name="標準 11" xfId="22" xr:uid="{2A89DC50-EB52-4807-A68C-D13BBD10DBB5}"/>
    <cellStyle name="標準 12" xfId="23" xr:uid="{852740C1-31D8-4ECB-A59D-21A1FC114BFD}"/>
    <cellStyle name="標準 13" xfId="24" xr:uid="{40A28C25-3BF7-4039-B1CD-F44306ACF775}"/>
    <cellStyle name="標準 2" xfId="25" xr:uid="{FD8EFD1C-1FAD-426B-8936-6E8019A472ED}"/>
    <cellStyle name="標準 2 2" xfId="26" xr:uid="{854EACE3-F8B1-48E3-ADFF-450B677F5EF2}"/>
    <cellStyle name="標準 2 2 2" xfId="27" xr:uid="{7FD1D33A-F80C-4AC6-8FA5-0F2F8FE2514E}"/>
    <cellStyle name="標準 2 3" xfId="28" xr:uid="{531BE52E-3DFA-46B2-A484-FE6B593BC247}"/>
    <cellStyle name="標準 2 4" xfId="29" xr:uid="{1A734825-E118-4E33-B9E6-D115303A113F}"/>
    <cellStyle name="標準 2 5" xfId="30" xr:uid="{B31DBA29-44AA-4341-9062-F19E28AFC1A6}"/>
    <cellStyle name="標準 2 6" xfId="31" xr:uid="{534BE0CD-3516-47D5-907D-97AF062B20A3}"/>
    <cellStyle name="標準 2 7" xfId="32" xr:uid="{5DB4D006-F004-489B-8AFD-585AB1483AEE}"/>
    <cellStyle name="標準 2_雇用表作成表" xfId="33" xr:uid="{B46FBEA0-EF03-46A1-A518-9A8D5C938E96}"/>
    <cellStyle name="標準 3" xfId="34" xr:uid="{96A35AC2-AAC9-4627-BAF6-D2D3066AA42C}"/>
    <cellStyle name="標準 3 2" xfId="35" xr:uid="{9369B737-818D-4A9D-B641-1EA6753202AF}"/>
    <cellStyle name="標準 3 2 2" xfId="36" xr:uid="{F28CE0A3-5A9F-400B-BA42-B06EB09B90A5}"/>
    <cellStyle name="標準 4" xfId="37" xr:uid="{17DCF474-21C6-4278-B356-010F0F2EBA5F}"/>
    <cellStyle name="標準 4 2" xfId="38" xr:uid="{12E3D30A-436B-44FD-B886-5AC5DF9FF85A}"/>
    <cellStyle name="標準 4 3" xfId="39" xr:uid="{EC2020E8-8B13-4D99-9B5E-124B87F8ACF5}"/>
    <cellStyle name="標準 4 3 2" xfId="40" xr:uid="{EB9F998C-4ECF-405B-9387-C0A94E2E8A3D}"/>
    <cellStyle name="標準 4 3 3" xfId="41" xr:uid="{C05A51C2-402F-4DD1-91CE-DECACB1D60B0}"/>
    <cellStyle name="標準 40" xfId="42" xr:uid="{21AE38DE-9CBE-4CC4-AEDC-4EFA06AE9B67}"/>
    <cellStyle name="標準 41" xfId="43" xr:uid="{38791DB2-8A4F-4C5A-8FAA-ACE1BF5C6AA8}"/>
    <cellStyle name="標準 42" xfId="44" xr:uid="{C76359C2-363A-4BE6-B347-CDF8609CEA30}"/>
    <cellStyle name="標準 43" xfId="45" xr:uid="{DD363EBC-E9A6-4063-98D3-BB703F61573E}"/>
    <cellStyle name="標準 44" xfId="46" xr:uid="{31F0DF22-BAB1-4B41-A6DD-86D6BFC7BBEC}"/>
    <cellStyle name="標準 45" xfId="47" xr:uid="{E876C478-446A-4F2D-B102-A0CB6D3577E8}"/>
    <cellStyle name="標準 46" xfId="48" xr:uid="{E66452C2-571A-41E9-9B69-F0D77A7D24BD}"/>
    <cellStyle name="標準 47" xfId="49" xr:uid="{3815E792-C016-42E8-A222-1DD3C5EDE291}"/>
    <cellStyle name="標準 49" xfId="50" xr:uid="{4B1EADC2-DC25-4D75-868B-D6C5E9D62DA8}"/>
    <cellStyle name="標準 5" xfId="51" xr:uid="{3E857D1A-B713-4523-9A52-141654CE03D8}"/>
    <cellStyle name="標準 6" xfId="52" xr:uid="{03854675-9FA5-40FF-B7CC-1CD3E74779CB}"/>
    <cellStyle name="標準 7" xfId="53" xr:uid="{6FD26B2B-8181-4518-B11A-85A7079B0396}"/>
    <cellStyle name="標準 8" xfId="54" xr:uid="{580AFF90-E36B-43C2-90A5-1E9A7EF7D204}"/>
    <cellStyle name="標準 9" xfId="55" xr:uid="{A603A72D-7C24-4D64-ADCB-29B2ADEF0A6A}"/>
    <cellStyle name="標準_tool_1" xfId="56" xr:uid="{1EBDB993-EF2C-4FD3-BE59-BA7AB31C6531}"/>
    <cellStyle name="未定義" xfId="57" xr:uid="{846493A8-0BA5-489C-B48D-AEC78A0094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15"/>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'結果（詳細）'!$F$10:$F$46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1873-4360-8C55-685E990AA1BC}"/>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'結果（詳細）'!$O$10:$O$46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1873-4360-8C55-685E990AA1BC}"/>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'結果（詳細）'!$W$10:$W$46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2-1873-4360-8C55-685E990AA1BC}"/>
            </c:ext>
          </c:extLst>
        </c:ser>
        <c:dLbls>
          <c:showLegendKey val="0"/>
          <c:showVal val="0"/>
          <c:showCatName val="0"/>
          <c:showSerName val="0"/>
          <c:showPercent val="0"/>
          <c:showBubbleSize val="0"/>
        </c:dLbls>
        <c:gapWidth val="150"/>
        <c:overlap val="100"/>
        <c:axId val="900880080"/>
        <c:axId val="1"/>
      </c:barChart>
      <c:catAx>
        <c:axId val="900880080"/>
        <c:scaling>
          <c:orientation val="maxMin"/>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a:pPr>
            <a:endParaRPr lang="ja-JP"/>
          </a:p>
        </c:txPr>
        <c:crossAx val="1"/>
        <c:crosses val="autoZero"/>
        <c:auto val="1"/>
        <c:lblAlgn val="ctr"/>
        <c:lblOffset val="100"/>
        <c:tickMarkSkip val="1"/>
        <c:noMultiLvlLbl val="0"/>
      </c:catAx>
      <c:valAx>
        <c:axId val="1"/>
        <c:scaling>
          <c:orientation val="minMax"/>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900880080"/>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6.6555050925801509E-2"/>
          <c:y val="0.95241150411754094"/>
          <c:w val="0.91299776947676758"/>
          <c:h val="0.99077254232109879"/>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1"/>
          <c:order val="0"/>
          <c:tx>
            <c:v>第１次波及効果</c:v>
          </c:tx>
          <c:spPr>
            <a:solidFill>
              <a:srgbClr val="FFFF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'結果（詳細）'!$O$10:$O$46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FFCC-48A2-A74B-A468AAB5C351}"/>
            </c:ext>
          </c:extLst>
        </c:ser>
        <c:ser>
          <c:idx val="2"/>
          <c:order val="1"/>
          <c:tx>
            <c:v>第２次波及効果</c:v>
          </c:tx>
          <c:spPr>
            <a:solidFill>
              <a:srgbClr val="0070C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'結果（詳細）'!$W$10:$W$46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FFCC-48A2-A74B-A468AAB5C351}"/>
            </c:ext>
          </c:extLst>
        </c:ser>
        <c:dLbls>
          <c:showLegendKey val="0"/>
          <c:showVal val="0"/>
          <c:showCatName val="0"/>
          <c:showSerName val="0"/>
          <c:showPercent val="0"/>
          <c:showBubbleSize val="0"/>
        </c:dLbls>
        <c:gapWidth val="150"/>
        <c:overlap val="100"/>
        <c:axId val="1015111120"/>
        <c:axId val="1"/>
      </c:barChart>
      <c:catAx>
        <c:axId val="1015111120"/>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015111120"/>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7.1920145255815623E-2"/>
          <c:y val="0.95115267130578296"/>
          <c:w val="0.9195507496494445"/>
          <c:h val="0.98946303442584871"/>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81"/>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'結果（詳細）'!$L$10:$L$46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645A-4C36-AFA4-30333CC1178C}"/>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'結果（詳細）'!$Q$10:$Q$46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645A-4C36-AFA4-30333CC1178C}"/>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'結果（詳細）'!$Y$10:$Y$46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2-645A-4C36-AFA4-30333CC1178C}"/>
            </c:ext>
          </c:extLst>
        </c:ser>
        <c:dLbls>
          <c:showLegendKey val="0"/>
          <c:showVal val="0"/>
          <c:showCatName val="0"/>
          <c:showSerName val="0"/>
          <c:showPercent val="0"/>
          <c:showBubbleSize val="0"/>
        </c:dLbls>
        <c:gapWidth val="150"/>
        <c:overlap val="100"/>
        <c:axId val="1015469408"/>
        <c:axId val="1"/>
      </c:barChart>
      <c:catAx>
        <c:axId val="1015469408"/>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015469408"/>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7.5087653292485193E-2"/>
          <c:y val="0.95115267130578296"/>
          <c:w val="0.92323685648508957"/>
          <c:h val="0.98946303442584871"/>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'結果（詳細）'!$J$10:$J$46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18F5-4099-9C8B-A96C1AD0A556}"/>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'結果（詳細）'!$P$10:$P$46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18F5-4099-9C8B-A96C1AD0A556}"/>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'結果（詳細）'!$X$10:$X$46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2-18F5-4099-9C8B-A96C1AD0A556}"/>
            </c:ext>
          </c:extLst>
        </c:ser>
        <c:dLbls>
          <c:showLegendKey val="0"/>
          <c:showVal val="0"/>
          <c:showCatName val="0"/>
          <c:showSerName val="0"/>
          <c:showPercent val="0"/>
          <c:showBubbleSize val="0"/>
        </c:dLbls>
        <c:gapWidth val="150"/>
        <c:overlap val="100"/>
        <c:axId val="1015658624"/>
        <c:axId val="1"/>
      </c:barChart>
      <c:catAx>
        <c:axId val="1015658624"/>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015658624"/>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7.5087653292485193E-2"/>
          <c:y val="0.95115267130578296"/>
          <c:w val="0.92323685648508957"/>
          <c:h val="0.98021572930860523"/>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81"/>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'結果（詳細）'!$N$10:$N$46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85EC-4978-8840-6B55673684B5}"/>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'結果（詳細）'!$S$10:$S$46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85EC-4978-8840-6B55673684B5}"/>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'結果（詳細）'!$AA$10:$AA$46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2-85EC-4978-8840-6B55673684B5}"/>
            </c:ext>
          </c:extLst>
        </c:ser>
        <c:dLbls>
          <c:showLegendKey val="0"/>
          <c:showVal val="0"/>
          <c:showCatName val="0"/>
          <c:showSerName val="0"/>
          <c:showPercent val="0"/>
          <c:showBubbleSize val="0"/>
        </c:dLbls>
        <c:gapWidth val="150"/>
        <c:overlap val="100"/>
        <c:axId val="1015761104"/>
        <c:axId val="1"/>
      </c:barChart>
      <c:catAx>
        <c:axId val="1015761104"/>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0;[Red]#,##0.0" sourceLinked="0"/>
        <c:majorTickMark val="none"/>
        <c:minorTickMark val="none"/>
        <c:tickLblPos val="nextTo"/>
        <c:spPr>
          <a:ln w="12700">
            <a:solidFill>
              <a:srgbClr val="000000"/>
            </a:solidFill>
            <a:prstDash val="solid"/>
          </a:ln>
        </c:spPr>
        <c:txPr>
          <a:bodyPr rot="0" vert="horz"/>
          <a:lstStyle/>
          <a:p>
            <a:pPr>
              <a:defRPr/>
            </a:pPr>
            <a:endParaRPr lang="ja-JP"/>
          </a:p>
        </c:txPr>
        <c:crossAx val="1015761104"/>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8.0207286375892431E-2"/>
          <c:y val="0.95115267130578296"/>
          <c:w val="0.92835648956849681"/>
          <c:h val="0.98946303442584871"/>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110479165310946"/>
          <c:y val="4.8392592592592591E-2"/>
          <c:w val="0.77664288937249848"/>
          <c:h val="0.90482954545454564"/>
        </c:manualLayout>
      </c:layout>
      <c:barChart>
        <c:barDir val="bar"/>
        <c:grouping val="stacked"/>
        <c:varyColors val="0"/>
        <c:ser>
          <c:idx val="0"/>
          <c:order val="0"/>
          <c:tx>
            <c:v>直接効果</c:v>
          </c:tx>
          <c:spPr>
            <a:solidFill>
              <a:srgbClr val="FF00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'結果（詳細）'!$M$10:$M$46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C498-4949-9109-D9F2D45DFD82}"/>
            </c:ext>
          </c:extLst>
        </c:ser>
        <c:ser>
          <c:idx val="1"/>
          <c:order val="1"/>
          <c:tx>
            <c:v>第１次波及効果</c:v>
          </c:tx>
          <c:spPr>
            <a:solidFill>
              <a:srgbClr val="FFFF0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'結果（詳細）'!$R$10:$R$46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C498-4949-9109-D9F2D45DFD82}"/>
            </c:ext>
          </c:extLst>
        </c:ser>
        <c:ser>
          <c:idx val="2"/>
          <c:order val="2"/>
          <c:tx>
            <c:v>第２次波及効果</c:v>
          </c:tx>
          <c:spPr>
            <a:solidFill>
              <a:srgbClr val="0070C0"/>
            </a:solidFill>
            <a:ln w="3175">
              <a:solidFill>
                <a:sysClr val="windowText" lastClr="000000"/>
              </a:solidFill>
            </a:ln>
          </c:spPr>
          <c:invertIfNegative val="0"/>
          <c:cat>
            <c:strRef>
              <c:f>'結果（グラフ）'!$U$5:$U$41</c:f>
              <c:strCache>
                <c:ptCount val="37"/>
                <c:pt idx="0">
                  <c:v>01　農林漁業</c:v>
                </c:pt>
                <c:pt idx="1">
                  <c:v>06　鉱業</c:v>
                </c:pt>
                <c:pt idx="2">
                  <c:v>11　飲食料品</c:v>
                </c:pt>
                <c:pt idx="3">
                  <c:v>15　繊維製品</c:v>
                </c:pt>
                <c:pt idx="4">
                  <c:v>16　パルプ・紙・木製品</c:v>
                </c:pt>
                <c:pt idx="5">
                  <c:v>20　化学製品</c:v>
                </c:pt>
                <c:pt idx="6">
                  <c:v>21　石油・石炭製品</c:v>
                </c:pt>
                <c:pt idx="7">
                  <c:v>22　プラスチック・ゴム製品</c:v>
                </c:pt>
                <c:pt idx="8">
                  <c:v>25　窯業・土石製品</c:v>
                </c:pt>
                <c:pt idx="9">
                  <c:v>26　鉄鋼</c:v>
                </c:pt>
                <c:pt idx="10">
                  <c:v>27　非鉄金属</c:v>
                </c:pt>
                <c:pt idx="11">
                  <c:v>28　金属製品</c:v>
                </c:pt>
                <c:pt idx="12">
                  <c:v>29　はん用機械</c:v>
                </c:pt>
                <c:pt idx="13">
                  <c:v>30　生産用機械</c:v>
                </c:pt>
                <c:pt idx="14">
                  <c:v>31　業務用機械</c:v>
                </c:pt>
                <c:pt idx="15">
                  <c:v>32　電子部品</c:v>
                </c:pt>
                <c:pt idx="16">
                  <c:v>33　電気機械</c:v>
                </c:pt>
                <c:pt idx="17">
                  <c:v>34　情報通信機器</c:v>
                </c:pt>
                <c:pt idx="18">
                  <c:v>35　輸送機械</c:v>
                </c:pt>
                <c:pt idx="19">
                  <c:v>39　その他の製造工業製品</c:v>
                </c:pt>
                <c:pt idx="20">
                  <c:v>41　建設</c:v>
                </c:pt>
                <c:pt idx="21">
                  <c:v>46　電力・ガス・熱供給</c:v>
                </c:pt>
                <c:pt idx="22">
                  <c:v>47　水道</c:v>
                </c:pt>
                <c:pt idx="23">
                  <c:v>48　廃棄物処理</c:v>
                </c:pt>
                <c:pt idx="24">
                  <c:v>51　商業</c:v>
                </c:pt>
                <c:pt idx="25">
                  <c:v>53　金融・保険</c:v>
                </c:pt>
                <c:pt idx="26">
                  <c:v>55　不動産</c:v>
                </c:pt>
                <c:pt idx="27">
                  <c:v>57　運輸・郵便</c:v>
                </c:pt>
                <c:pt idx="28">
                  <c:v>59　情報通信</c:v>
                </c:pt>
                <c:pt idx="29">
                  <c:v>61　公務</c:v>
                </c:pt>
                <c:pt idx="30">
                  <c:v>63　教育・研究</c:v>
                </c:pt>
                <c:pt idx="31">
                  <c:v>64　医療・福祉</c:v>
                </c:pt>
                <c:pt idx="32">
                  <c:v>65　他に分類されない会員制団体</c:v>
                </c:pt>
                <c:pt idx="33">
                  <c:v>66　対事業所サービス</c:v>
                </c:pt>
                <c:pt idx="34">
                  <c:v>67　対個人サービス</c:v>
                </c:pt>
                <c:pt idx="35">
                  <c:v>68　事務用品</c:v>
                </c:pt>
                <c:pt idx="36">
                  <c:v>69　分類不明</c:v>
                </c:pt>
              </c:strCache>
            </c:strRef>
          </c:cat>
          <c:val>
            <c:numRef>
              <c:f>'結果（詳細）'!$Z$10:$Z$46</c:f>
              <c:numCache>
                <c:formatCode>#,##0.0;[Red]\-#,##0.0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2-C498-4949-9109-D9F2D45DFD82}"/>
            </c:ext>
          </c:extLst>
        </c:ser>
        <c:dLbls>
          <c:showLegendKey val="0"/>
          <c:showVal val="0"/>
          <c:showCatName val="0"/>
          <c:showSerName val="0"/>
          <c:showPercent val="0"/>
          <c:showBubbleSize val="0"/>
        </c:dLbls>
        <c:gapWidth val="150"/>
        <c:overlap val="100"/>
        <c:axId val="1015759184"/>
        <c:axId val="1"/>
      </c:barChart>
      <c:catAx>
        <c:axId val="1015759184"/>
        <c:scaling>
          <c:orientation val="maxMin"/>
        </c:scaling>
        <c:delete val="0"/>
        <c:axPos val="l"/>
        <c:numFmt formatCode="General" sourceLinked="1"/>
        <c:majorTickMark val="none"/>
        <c:minorTickMark val="none"/>
        <c:tickLblPos val="low"/>
        <c:spPr>
          <a:ln w="3175">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scaling>
        <c:delete val="0"/>
        <c:axPos val="t"/>
        <c:majorGridlines>
          <c:spPr>
            <a:ln w="3175">
              <a:solidFill>
                <a:schemeClr val="tx1"/>
              </a:solidFill>
              <a:prstDash val="sysDash"/>
            </a:ln>
          </c:spPr>
        </c:majorGridlines>
        <c:numFmt formatCode="#,##0_);[Red]\(#,##0\)" sourceLinked="0"/>
        <c:majorTickMark val="none"/>
        <c:minorTickMark val="none"/>
        <c:tickLblPos val="nextTo"/>
        <c:spPr>
          <a:ln w="12700">
            <a:solidFill>
              <a:srgbClr val="000000"/>
            </a:solidFill>
            <a:prstDash val="solid"/>
          </a:ln>
        </c:spPr>
        <c:txPr>
          <a:bodyPr rot="0" vert="horz"/>
          <a:lstStyle/>
          <a:p>
            <a:pPr>
              <a:defRPr/>
            </a:pPr>
            <a:endParaRPr lang="ja-JP"/>
          </a:p>
        </c:txPr>
        <c:crossAx val="1015759184"/>
        <c:crosses val="autoZero"/>
        <c:crossBetween val="between"/>
      </c:valAx>
      <c:spPr>
        <a:solidFill>
          <a:schemeClr val="bg1"/>
        </a:solidFill>
        <a:ln w="6350" cmpd="sng">
          <a:solidFill>
            <a:schemeClr val="tx1"/>
          </a:solidFill>
          <a:prstDash val="solid"/>
          <a:miter lim="800000"/>
        </a:ln>
      </c:spPr>
    </c:plotArea>
    <c:legend>
      <c:legendPos val="r"/>
      <c:layout>
        <c:manualLayout>
          <c:xMode val="edge"/>
          <c:yMode val="edge"/>
          <c:wMode val="edge"/>
          <c:hMode val="edge"/>
          <c:x val="8.0207286375892431E-2"/>
          <c:y val="0.94983166734277114"/>
          <c:w val="0.92835648956849681"/>
          <c:h val="0.97889472534559341"/>
        </c:manualLayout>
      </c:layout>
      <c:overlay val="0"/>
      <c:spPr>
        <a:solidFill>
          <a:srgbClr val="FFFFFF"/>
        </a:solidFill>
        <a:ln w="6350">
          <a:noFill/>
          <a:prstDash val="solid"/>
        </a:ln>
      </c:spPr>
    </c:legend>
    <c:plotVisOnly val="1"/>
    <c:dispBlanksAs val="gap"/>
    <c:showDLblsOverMax val="0"/>
  </c:chart>
  <c:spPr>
    <a:solidFill>
      <a:srgbClr val="FFFFFF"/>
    </a:solidFill>
    <a:ln w="9525">
      <a:solidFill>
        <a:srgbClr val="000000"/>
      </a:solidFill>
      <a:prstDash val="solid"/>
    </a:ln>
  </c:spPr>
  <c:txPr>
    <a:bodyPr/>
    <a:lstStyle/>
    <a:p>
      <a:pPr>
        <a:defRPr sz="800" b="0" i="0" u="none" strike="noStrike" baseline="0">
          <a:solidFill>
            <a:srgbClr val="000000"/>
          </a:solidFill>
          <a:latin typeface="ＭＳ ゴシック" pitchFamily="49" charset="-128"/>
          <a:ea typeface="ＭＳ ゴシック" pitchFamily="49" charset="-128"/>
          <a:cs typeface="ＭＳ 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914400</xdr:colOff>
          <xdr:row>7</xdr:row>
          <xdr:rowOff>28575</xdr:rowOff>
        </xdr:from>
        <xdr:to>
          <xdr:col>6</xdr:col>
          <xdr:colOff>1085850</xdr:colOff>
          <xdr:row>9</xdr:row>
          <xdr:rowOff>0</xdr:rowOff>
        </xdr:to>
        <xdr:sp macro="" textlink="">
          <xdr:nvSpPr>
            <xdr:cNvPr id="3613" name="BtnInitialize" hidden="1">
              <a:extLst>
                <a:ext uri="{63B3BB69-23CF-44E3-9099-C40C66FF867C}">
                  <a14:compatExt spid="_x0000_s3613"/>
                </a:ext>
                <a:ext uri="{FF2B5EF4-FFF2-40B4-BE49-F238E27FC236}">
                  <a16:creationId xmlns:a16="http://schemas.microsoft.com/office/drawing/2014/main" id="{8898CE54-A236-4414-DA2B-4879BEDFB84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17</xdr:col>
      <xdr:colOff>90914</xdr:colOff>
      <xdr:row>5</xdr:row>
      <xdr:rowOff>169228</xdr:rowOff>
    </xdr:from>
    <xdr:to>
      <xdr:col>18</xdr:col>
      <xdr:colOff>239262</xdr:colOff>
      <xdr:row>7</xdr:row>
      <xdr:rowOff>104383</xdr:rowOff>
    </xdr:to>
    <xdr:sp macro="" textlink="">
      <xdr:nvSpPr>
        <xdr:cNvPr id="2" name="下矢印 1">
          <a:extLst>
            <a:ext uri="{FF2B5EF4-FFF2-40B4-BE49-F238E27FC236}">
              <a16:creationId xmlns:a16="http://schemas.microsoft.com/office/drawing/2014/main" id="{239ACCED-38BB-26CD-6982-0034F671ADD9}"/>
            </a:ext>
          </a:extLst>
        </xdr:cNvPr>
        <xdr:cNvSpPr/>
      </xdr:nvSpPr>
      <xdr:spPr>
        <a:xfrm>
          <a:off x="4726573" y="1473994"/>
          <a:ext cx="429619"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14</xdr:col>
      <xdr:colOff>79484</xdr:colOff>
      <xdr:row>11</xdr:row>
      <xdr:rowOff>183833</xdr:rowOff>
    </xdr:from>
    <xdr:to>
      <xdr:col>15</xdr:col>
      <xdr:colOff>215253</xdr:colOff>
      <xdr:row>13</xdr:row>
      <xdr:rowOff>98526</xdr:rowOff>
    </xdr:to>
    <xdr:sp macro="" textlink="">
      <xdr:nvSpPr>
        <xdr:cNvPr id="3" name="下矢印 2">
          <a:extLst>
            <a:ext uri="{FF2B5EF4-FFF2-40B4-BE49-F238E27FC236}">
              <a16:creationId xmlns:a16="http://schemas.microsoft.com/office/drawing/2014/main" id="{A6712756-5205-3C94-DA21-4C6BDF71105B}"/>
            </a:ext>
          </a:extLst>
        </xdr:cNvPr>
        <xdr:cNvSpPr/>
      </xdr:nvSpPr>
      <xdr:spPr>
        <a:xfrm>
          <a:off x="3895517" y="2831307"/>
          <a:ext cx="429618" cy="382837"/>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7</xdr:col>
      <xdr:colOff>195689</xdr:colOff>
      <xdr:row>24</xdr:row>
      <xdr:rowOff>188913</xdr:rowOff>
    </xdr:from>
    <xdr:to>
      <xdr:col>9</xdr:col>
      <xdr:colOff>83480</xdr:colOff>
      <xdr:row>26</xdr:row>
      <xdr:rowOff>102249</xdr:rowOff>
    </xdr:to>
    <xdr:sp macro="" textlink="">
      <xdr:nvSpPr>
        <xdr:cNvPr id="4" name="下矢印 3">
          <a:extLst>
            <a:ext uri="{FF2B5EF4-FFF2-40B4-BE49-F238E27FC236}">
              <a16:creationId xmlns:a16="http://schemas.microsoft.com/office/drawing/2014/main" id="{6D9FA5BA-6E04-408B-6DEA-6789FE8B1964}"/>
            </a:ext>
          </a:extLst>
        </xdr:cNvPr>
        <xdr:cNvSpPr/>
      </xdr:nvSpPr>
      <xdr:spPr>
        <a:xfrm>
          <a:off x="2121485" y="5772151"/>
          <a:ext cx="427238" cy="382837"/>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9</xdr:col>
      <xdr:colOff>217914</xdr:colOff>
      <xdr:row>33</xdr:row>
      <xdr:rowOff>166688</xdr:rowOff>
    </xdr:from>
    <xdr:to>
      <xdr:col>11</xdr:col>
      <xdr:colOff>83562</xdr:colOff>
      <xdr:row>35</xdr:row>
      <xdr:rowOff>97641</xdr:rowOff>
    </xdr:to>
    <xdr:sp macro="" textlink="">
      <xdr:nvSpPr>
        <xdr:cNvPr id="5" name="下矢印 4">
          <a:extLst>
            <a:ext uri="{FF2B5EF4-FFF2-40B4-BE49-F238E27FC236}">
              <a16:creationId xmlns:a16="http://schemas.microsoft.com/office/drawing/2014/main" id="{4DEA465A-B25F-9731-8161-9174E42DF6C5}"/>
            </a:ext>
          </a:extLst>
        </xdr:cNvPr>
        <xdr:cNvSpPr/>
      </xdr:nvSpPr>
      <xdr:spPr>
        <a:xfrm>
          <a:off x="2688223" y="7798594"/>
          <a:ext cx="427237"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23</xdr:col>
      <xdr:colOff>62339</xdr:colOff>
      <xdr:row>18</xdr:row>
      <xdr:rowOff>178118</xdr:rowOff>
    </xdr:from>
    <xdr:to>
      <xdr:col>24</xdr:col>
      <xdr:colOff>214188</xdr:colOff>
      <xdr:row>35</xdr:row>
      <xdr:rowOff>130194</xdr:rowOff>
    </xdr:to>
    <xdr:sp macro="" textlink="">
      <xdr:nvSpPr>
        <xdr:cNvPr id="6" name="下矢印 5">
          <a:extLst>
            <a:ext uri="{FF2B5EF4-FFF2-40B4-BE49-F238E27FC236}">
              <a16:creationId xmlns:a16="http://schemas.microsoft.com/office/drawing/2014/main" id="{C583B0A1-2BD5-6280-BAF0-94256F8B6FB0}"/>
            </a:ext>
          </a:extLst>
        </xdr:cNvPr>
        <xdr:cNvSpPr/>
      </xdr:nvSpPr>
      <xdr:spPr>
        <a:xfrm>
          <a:off x="6360110" y="4405313"/>
          <a:ext cx="429619" cy="3807319"/>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16</xdr:col>
      <xdr:colOff>79484</xdr:colOff>
      <xdr:row>38</xdr:row>
      <xdr:rowOff>162878</xdr:rowOff>
    </xdr:from>
    <xdr:to>
      <xdr:col>17</xdr:col>
      <xdr:colOff>250396</xdr:colOff>
      <xdr:row>40</xdr:row>
      <xdr:rowOff>109429</xdr:rowOff>
    </xdr:to>
    <xdr:sp macro="" textlink="">
      <xdr:nvSpPr>
        <xdr:cNvPr id="7" name="下矢印 6">
          <a:extLst>
            <a:ext uri="{FF2B5EF4-FFF2-40B4-BE49-F238E27FC236}">
              <a16:creationId xmlns:a16="http://schemas.microsoft.com/office/drawing/2014/main" id="{8564A889-29B6-5719-A98A-B5984FAB391D}"/>
            </a:ext>
          </a:extLst>
        </xdr:cNvPr>
        <xdr:cNvSpPr/>
      </xdr:nvSpPr>
      <xdr:spPr>
        <a:xfrm>
          <a:off x="4452729" y="8939213"/>
          <a:ext cx="429619"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15</xdr:col>
      <xdr:colOff>69959</xdr:colOff>
      <xdr:row>43</xdr:row>
      <xdr:rowOff>183833</xdr:rowOff>
    </xdr:from>
    <xdr:to>
      <xdr:col>16</xdr:col>
      <xdr:colOff>243229</xdr:colOff>
      <xdr:row>45</xdr:row>
      <xdr:rowOff>97996</xdr:rowOff>
    </xdr:to>
    <xdr:sp macro="" textlink="">
      <xdr:nvSpPr>
        <xdr:cNvPr id="8" name="下矢印 7">
          <a:extLst>
            <a:ext uri="{FF2B5EF4-FFF2-40B4-BE49-F238E27FC236}">
              <a16:creationId xmlns:a16="http://schemas.microsoft.com/office/drawing/2014/main" id="{D5654602-2E26-2B80-494C-74FA618D6D33}"/>
            </a:ext>
          </a:extLst>
        </xdr:cNvPr>
        <xdr:cNvSpPr/>
      </xdr:nvSpPr>
      <xdr:spPr>
        <a:xfrm>
          <a:off x="4178885" y="10070307"/>
          <a:ext cx="429619" cy="382837"/>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12</xdr:col>
      <xdr:colOff>199499</xdr:colOff>
      <xdr:row>49</xdr:row>
      <xdr:rowOff>167323</xdr:rowOff>
    </xdr:from>
    <xdr:to>
      <xdr:col>14</xdr:col>
      <xdr:colOff>80820</xdr:colOff>
      <xdr:row>51</xdr:row>
      <xdr:rowOff>111606</xdr:rowOff>
    </xdr:to>
    <xdr:sp macro="" textlink="">
      <xdr:nvSpPr>
        <xdr:cNvPr id="9" name="下矢印 8">
          <a:extLst>
            <a:ext uri="{FF2B5EF4-FFF2-40B4-BE49-F238E27FC236}">
              <a16:creationId xmlns:a16="http://schemas.microsoft.com/office/drawing/2014/main" id="{18332CB9-0669-0202-6FB6-CF6BF45F8F8E}"/>
            </a:ext>
          </a:extLst>
        </xdr:cNvPr>
        <xdr:cNvSpPr/>
      </xdr:nvSpPr>
      <xdr:spPr>
        <a:xfrm>
          <a:off x="3481179" y="11427619"/>
          <a:ext cx="427238"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xdr:col>
      <xdr:colOff>78532</xdr:colOff>
      <xdr:row>13</xdr:row>
      <xdr:rowOff>220187</xdr:rowOff>
    </xdr:from>
    <xdr:to>
      <xdr:col>2</xdr:col>
      <xdr:colOff>194461</xdr:colOff>
      <xdr:row>17</xdr:row>
      <xdr:rowOff>192349</xdr:rowOff>
    </xdr:to>
    <xdr:sp macro="" textlink="">
      <xdr:nvSpPr>
        <xdr:cNvPr id="10" name="左中かっこ 9">
          <a:extLst>
            <a:ext uri="{FF2B5EF4-FFF2-40B4-BE49-F238E27FC236}">
              <a16:creationId xmlns:a16="http://schemas.microsoft.com/office/drawing/2014/main" id="{8BBBA856-2543-B760-9ACF-BD9D0B4D466C}"/>
            </a:ext>
          </a:extLst>
        </xdr:cNvPr>
        <xdr:cNvSpPr/>
      </xdr:nvSpPr>
      <xdr:spPr>
        <a:xfrm>
          <a:off x="614155" y="3309938"/>
          <a:ext cx="123825" cy="907275"/>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0</xdr:col>
      <xdr:colOff>158118</xdr:colOff>
      <xdr:row>14</xdr:row>
      <xdr:rowOff>42385</xdr:rowOff>
    </xdr:from>
    <xdr:ext cx="451852" cy="801963"/>
    <xdr:sp macro="" textlink="">
      <xdr:nvSpPr>
        <xdr:cNvPr id="11" name="テキスト ボックス 10">
          <a:extLst>
            <a:ext uri="{FF2B5EF4-FFF2-40B4-BE49-F238E27FC236}">
              <a16:creationId xmlns:a16="http://schemas.microsoft.com/office/drawing/2014/main" id="{1F9604D8-0314-8687-D129-1EC96B48672F}"/>
            </a:ext>
          </a:extLst>
        </xdr:cNvPr>
        <xdr:cNvSpPr txBox="1"/>
      </xdr:nvSpPr>
      <xdr:spPr>
        <a:xfrm>
          <a:off x="161928" y="3374230"/>
          <a:ext cx="385555" cy="79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solidFill>
                <a:sysClr val="windowText" lastClr="000000"/>
              </a:solidFill>
            </a:rPr>
            <a:t>直接効果</a:t>
          </a:r>
        </a:p>
      </xdr:txBody>
    </xdr:sp>
    <xdr:clientData/>
  </xdr:oneCellAnchor>
  <xdr:twoCellAnchor>
    <xdr:from>
      <xdr:col>2</xdr:col>
      <xdr:colOff>78532</xdr:colOff>
      <xdr:row>26</xdr:row>
      <xdr:rowOff>208597</xdr:rowOff>
    </xdr:from>
    <xdr:to>
      <xdr:col>2</xdr:col>
      <xdr:colOff>194461</xdr:colOff>
      <xdr:row>32</xdr:row>
      <xdr:rowOff>220879</xdr:rowOff>
    </xdr:to>
    <xdr:sp macro="" textlink="">
      <xdr:nvSpPr>
        <xdr:cNvPr id="12" name="左中かっこ 11">
          <a:extLst>
            <a:ext uri="{FF2B5EF4-FFF2-40B4-BE49-F238E27FC236}">
              <a16:creationId xmlns:a16="http://schemas.microsoft.com/office/drawing/2014/main" id="{DBDF0F85-438A-B9C2-C9D2-C7A455B96F84}"/>
            </a:ext>
          </a:extLst>
        </xdr:cNvPr>
        <xdr:cNvSpPr/>
      </xdr:nvSpPr>
      <xdr:spPr>
        <a:xfrm>
          <a:off x="614155" y="6253162"/>
          <a:ext cx="123825" cy="1361963"/>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0</xdr:col>
      <xdr:colOff>162993</xdr:colOff>
      <xdr:row>27</xdr:row>
      <xdr:rowOff>25239</xdr:rowOff>
    </xdr:from>
    <xdr:ext cx="459850" cy="1254254"/>
    <xdr:sp macro="" textlink="">
      <xdr:nvSpPr>
        <xdr:cNvPr id="13" name="テキスト ボックス 12">
          <a:extLst>
            <a:ext uri="{FF2B5EF4-FFF2-40B4-BE49-F238E27FC236}">
              <a16:creationId xmlns:a16="http://schemas.microsoft.com/office/drawing/2014/main" id="{FAAD00B2-708F-F575-98A8-CB5E40BC7438}"/>
            </a:ext>
          </a:extLst>
        </xdr:cNvPr>
        <xdr:cNvSpPr txBox="1"/>
      </xdr:nvSpPr>
      <xdr:spPr>
        <a:xfrm>
          <a:off x="164898" y="6286498"/>
          <a:ext cx="385555" cy="12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t>第１次波及効果</a:t>
          </a:r>
        </a:p>
      </xdr:txBody>
    </xdr:sp>
    <xdr:clientData/>
  </xdr:oneCellAnchor>
  <xdr:twoCellAnchor>
    <xdr:from>
      <xdr:col>8</xdr:col>
      <xdr:colOff>66779</xdr:colOff>
      <xdr:row>51</xdr:row>
      <xdr:rowOff>215741</xdr:rowOff>
    </xdr:from>
    <xdr:to>
      <xdr:col>8</xdr:col>
      <xdr:colOff>171199</xdr:colOff>
      <xdr:row>57</xdr:row>
      <xdr:rowOff>213232</xdr:rowOff>
    </xdr:to>
    <xdr:sp macro="" textlink="">
      <xdr:nvSpPr>
        <xdr:cNvPr id="14" name="左中かっこ 13">
          <a:extLst>
            <a:ext uri="{FF2B5EF4-FFF2-40B4-BE49-F238E27FC236}">
              <a16:creationId xmlns:a16="http://schemas.microsoft.com/office/drawing/2014/main" id="{C69C079A-2D8E-81AF-2E1C-1BD1D93D8C35}"/>
            </a:ext>
          </a:extLst>
        </xdr:cNvPr>
        <xdr:cNvSpPr/>
      </xdr:nvSpPr>
      <xdr:spPr>
        <a:xfrm>
          <a:off x="2258799" y="11915775"/>
          <a:ext cx="123825" cy="1354818"/>
        </a:xfrm>
        <a:prstGeom prst="lef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oneCellAnchor>
    <xdr:from>
      <xdr:col>6</xdr:col>
      <xdr:colOff>178551</xdr:colOff>
      <xdr:row>52</xdr:row>
      <xdr:rowOff>38891</xdr:rowOff>
    </xdr:from>
    <xdr:ext cx="575476" cy="1240025"/>
    <xdr:sp macro="" textlink="">
      <xdr:nvSpPr>
        <xdr:cNvPr id="15" name="テキスト ボックス 14">
          <a:extLst>
            <a:ext uri="{FF2B5EF4-FFF2-40B4-BE49-F238E27FC236}">
              <a16:creationId xmlns:a16="http://schemas.microsoft.com/office/drawing/2014/main" id="{A6F94D43-27D9-AC9F-D5BC-18403A45DFCF}"/>
            </a:ext>
          </a:extLst>
        </xdr:cNvPr>
        <xdr:cNvSpPr txBox="1"/>
      </xdr:nvSpPr>
      <xdr:spPr>
        <a:xfrm>
          <a:off x="1610102" y="11201631"/>
          <a:ext cx="550087" cy="12217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wordArtVertRtl" wrap="square" rtlCol="0" anchor="t">
          <a:spAutoFit/>
        </a:bodyPr>
        <a:lstStyle/>
        <a:p>
          <a:r>
            <a:rPr kumimoji="1" lang="ja-JP" altLang="en-US" sz="1100" b="1"/>
            <a:t>第２次波及効果</a:t>
          </a:r>
        </a:p>
      </xdr:txBody>
    </xdr:sp>
    <xdr:clientData/>
  </xdr:oneCellAnchor>
  <xdr:oneCellAnchor>
    <xdr:from>
      <xdr:col>15</xdr:col>
      <xdr:colOff>244110</xdr:colOff>
      <xdr:row>11</xdr:row>
      <xdr:rowOff>206217</xdr:rowOff>
    </xdr:from>
    <xdr:ext cx="1016534" cy="282640"/>
    <xdr:sp macro="" textlink="">
      <xdr:nvSpPr>
        <xdr:cNvPr id="17" name="テキスト ボックス 16">
          <a:extLst>
            <a:ext uri="{FF2B5EF4-FFF2-40B4-BE49-F238E27FC236}">
              <a16:creationId xmlns:a16="http://schemas.microsoft.com/office/drawing/2014/main" id="{D80CCF24-4A55-6D23-E3C6-4D6141697E1E}"/>
            </a:ext>
          </a:extLst>
        </xdr:cNvPr>
        <xdr:cNvSpPr txBox="1"/>
      </xdr:nvSpPr>
      <xdr:spPr>
        <a:xfrm>
          <a:off x="4338431" y="2857501"/>
          <a:ext cx="1116000"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投入係数</a:t>
          </a:r>
        </a:p>
      </xdr:txBody>
    </xdr:sp>
    <xdr:clientData/>
  </xdr:oneCellAnchor>
  <xdr:oneCellAnchor>
    <xdr:from>
      <xdr:col>9</xdr:col>
      <xdr:colOff>101711</xdr:colOff>
      <xdr:row>24</xdr:row>
      <xdr:rowOff>208598</xdr:rowOff>
    </xdr:from>
    <xdr:ext cx="1150907" cy="292457"/>
    <xdr:sp macro="" textlink="">
      <xdr:nvSpPr>
        <xdr:cNvPr id="18" name="テキスト ボックス 17">
          <a:extLst>
            <a:ext uri="{FF2B5EF4-FFF2-40B4-BE49-F238E27FC236}">
              <a16:creationId xmlns:a16="http://schemas.microsoft.com/office/drawing/2014/main" id="{F4A26FD4-DAF5-5582-263D-7EB3C05D1B43}"/>
            </a:ext>
          </a:extLst>
        </xdr:cNvPr>
        <xdr:cNvSpPr txBox="1"/>
      </xdr:nvSpPr>
      <xdr:spPr>
        <a:xfrm>
          <a:off x="2564400" y="5800726"/>
          <a:ext cx="1116000"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逆行列係数</a:t>
          </a:r>
        </a:p>
      </xdr:txBody>
    </xdr:sp>
    <xdr:clientData/>
  </xdr:oneCellAnchor>
  <xdr:oneCellAnchor>
    <xdr:from>
      <xdr:col>14</xdr:col>
      <xdr:colOff>83931</xdr:colOff>
      <xdr:row>49</xdr:row>
      <xdr:rowOff>192088</xdr:rowOff>
    </xdr:from>
    <xdr:ext cx="1167969" cy="296543"/>
    <xdr:sp macro="" textlink="">
      <xdr:nvSpPr>
        <xdr:cNvPr id="21" name="テキスト ボックス 20">
          <a:extLst>
            <a:ext uri="{FF2B5EF4-FFF2-40B4-BE49-F238E27FC236}">
              <a16:creationId xmlns:a16="http://schemas.microsoft.com/office/drawing/2014/main" id="{A4CAF23D-6FEB-0E1F-63C3-F4E14BC9C099}"/>
            </a:ext>
          </a:extLst>
        </xdr:cNvPr>
        <xdr:cNvSpPr txBox="1"/>
      </xdr:nvSpPr>
      <xdr:spPr>
        <a:xfrm>
          <a:off x="3924094" y="11456194"/>
          <a:ext cx="1116000" cy="27571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wrap="square" rtlCol="0" anchor="ctr">
          <a:spAutoFit/>
        </a:bodyPr>
        <a:lstStyle/>
        <a:p>
          <a:pPr algn="l"/>
          <a:r>
            <a:rPr kumimoji="1" lang="ja-JP" altLang="en-US" sz="1100"/>
            <a:t>逆行列係数</a:t>
          </a:r>
        </a:p>
      </xdr:txBody>
    </xdr:sp>
    <xdr:clientData/>
  </xdr:oneCellAnchor>
  <xdr:twoCellAnchor>
    <xdr:from>
      <xdr:col>10</xdr:col>
      <xdr:colOff>69215</xdr:colOff>
      <xdr:row>18</xdr:row>
      <xdr:rowOff>172403</xdr:rowOff>
    </xdr:from>
    <xdr:to>
      <xdr:col>11</xdr:col>
      <xdr:colOff>212454</xdr:colOff>
      <xdr:row>20</xdr:row>
      <xdr:rowOff>101417</xdr:rowOff>
    </xdr:to>
    <xdr:sp macro="" textlink="">
      <xdr:nvSpPr>
        <xdr:cNvPr id="22" name="下矢印 21">
          <a:extLst>
            <a:ext uri="{FF2B5EF4-FFF2-40B4-BE49-F238E27FC236}">
              <a16:creationId xmlns:a16="http://schemas.microsoft.com/office/drawing/2014/main" id="{5396FFA8-8761-0CBB-C7F7-AC300933C80A}"/>
            </a:ext>
          </a:extLst>
        </xdr:cNvPr>
        <xdr:cNvSpPr/>
      </xdr:nvSpPr>
      <xdr:spPr>
        <a:xfrm>
          <a:off x="2805113" y="4414838"/>
          <a:ext cx="429618" cy="382838"/>
        </a:xfrm>
        <a:prstGeom prst="downArrow">
          <a:avLst/>
        </a:prstGeom>
        <a:solidFill>
          <a:sysClr val="window" lastClr="FFFFFF"/>
        </a:solidFill>
        <a:ln w="12700">
          <a:solidFill>
            <a:schemeClr val="tx1"/>
          </a:solidFill>
        </a:ln>
        <a:effectLst>
          <a:outerShdw blurRad="50800" dist="50800" dir="5400000" algn="ctr" rotWithShape="0">
            <a:schemeClr val="bg1"/>
          </a:out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26</xdr:col>
      <xdr:colOff>40547</xdr:colOff>
      <xdr:row>11</xdr:row>
      <xdr:rowOff>133538</xdr:rowOff>
    </xdr:from>
    <xdr:to>
      <xdr:col>28</xdr:col>
      <xdr:colOff>90636</xdr:colOff>
      <xdr:row>13</xdr:row>
      <xdr:rowOff>111624</xdr:rowOff>
    </xdr:to>
    <xdr:sp macro="" textlink="">
      <xdr:nvSpPr>
        <xdr:cNvPr id="24" name="下矢印 23">
          <a:extLst>
            <a:ext uri="{FF2B5EF4-FFF2-40B4-BE49-F238E27FC236}">
              <a16:creationId xmlns:a16="http://schemas.microsoft.com/office/drawing/2014/main" id="{8C561E40-2C15-C4BA-0E44-2C8639CC14F3}"/>
            </a:ext>
          </a:extLst>
        </xdr:cNvPr>
        <xdr:cNvSpPr/>
      </xdr:nvSpPr>
      <xdr:spPr>
        <a:xfrm rot="18062584">
          <a:off x="7313683" y="2543517"/>
          <a:ext cx="416393" cy="602776"/>
        </a:xfrm>
        <a:prstGeom prst="downArrow">
          <a:avLst/>
        </a:prstGeom>
        <a:solidFill>
          <a:sysClr val="window" lastClr="FFFFFF"/>
        </a:solid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169547</xdr:colOff>
      <xdr:row>27</xdr:row>
      <xdr:rowOff>20955</xdr:rowOff>
    </xdr:from>
    <xdr:to>
      <xdr:col>27</xdr:col>
      <xdr:colOff>133365</xdr:colOff>
      <xdr:row>28</xdr:row>
      <xdr:rowOff>220535</xdr:rowOff>
    </xdr:to>
    <xdr:sp macro="" textlink="">
      <xdr:nvSpPr>
        <xdr:cNvPr id="23" name="下矢印 22">
          <a:extLst>
            <a:ext uri="{FF2B5EF4-FFF2-40B4-BE49-F238E27FC236}">
              <a16:creationId xmlns:a16="http://schemas.microsoft.com/office/drawing/2014/main" id="{9DFF4EDD-2EEE-B9C1-2051-35C9F95A58EA}"/>
            </a:ext>
          </a:extLst>
        </xdr:cNvPr>
        <xdr:cNvSpPr/>
      </xdr:nvSpPr>
      <xdr:spPr>
        <a:xfrm rot="16200000">
          <a:off x="5611581" y="4446821"/>
          <a:ext cx="416393" cy="3562352"/>
        </a:xfrm>
        <a:prstGeom prst="downArrow">
          <a:avLst/>
        </a:prstGeom>
        <a:no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133353</xdr:colOff>
      <xdr:row>52</xdr:row>
      <xdr:rowOff>0</xdr:rowOff>
    </xdr:from>
    <xdr:to>
      <xdr:col>27</xdr:col>
      <xdr:colOff>137171</xdr:colOff>
      <xdr:row>53</xdr:row>
      <xdr:rowOff>193071</xdr:rowOff>
    </xdr:to>
    <xdr:sp macro="" textlink="">
      <xdr:nvSpPr>
        <xdr:cNvPr id="27" name="下矢印 26">
          <a:extLst>
            <a:ext uri="{FF2B5EF4-FFF2-40B4-BE49-F238E27FC236}">
              <a16:creationId xmlns:a16="http://schemas.microsoft.com/office/drawing/2014/main" id="{AC6E9553-75AA-CB19-0D17-6F915B108941}"/>
            </a:ext>
          </a:extLst>
        </xdr:cNvPr>
        <xdr:cNvSpPr/>
      </xdr:nvSpPr>
      <xdr:spPr>
        <a:xfrm rot="16200000">
          <a:off x="6154506" y="10447572"/>
          <a:ext cx="416393" cy="2495550"/>
        </a:xfrm>
        <a:prstGeom prst="downArrow">
          <a:avLst/>
        </a:prstGeom>
        <a:noFill/>
        <a:ln w="12700" cap="flat" cmpd="sng" algn="ctr">
          <a:solidFill>
            <a:sysClr val="windowText" lastClr="000000"/>
          </a:solidFill>
          <a:prstDash val="lgDashDot"/>
        </a:ln>
        <a:effectLst>
          <a:outerShdw blurRad="50800" dist="50800" dir="5400000" algn="ctr" rotWithShape="0">
            <a:sysClr val="window" lastClr="FFFFFF"/>
          </a:outerShdw>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161925</xdr:colOff>
      <xdr:row>4</xdr:row>
      <xdr:rowOff>9525</xdr:rowOff>
    </xdr:from>
    <xdr:to>
      <xdr:col>8</xdr:col>
      <xdr:colOff>666750</xdr:colOff>
      <xdr:row>46</xdr:row>
      <xdr:rowOff>0</xdr:rowOff>
    </xdr:to>
    <xdr:graphicFrame macro="">
      <xdr:nvGraphicFramePr>
        <xdr:cNvPr id="2365488" name="Chart 3">
          <a:extLst>
            <a:ext uri="{FF2B5EF4-FFF2-40B4-BE49-F238E27FC236}">
              <a16:creationId xmlns:a16="http://schemas.microsoft.com/office/drawing/2014/main" id="{68D21D72-2D00-D520-60A7-252A8A5F5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142875</xdr:colOff>
      <xdr:row>4</xdr:row>
      <xdr:rowOff>0</xdr:rowOff>
    </xdr:from>
    <xdr:to>
      <xdr:col>18</xdr:col>
      <xdr:colOff>628650</xdr:colOff>
      <xdr:row>45</xdr:row>
      <xdr:rowOff>171450</xdr:rowOff>
    </xdr:to>
    <xdr:graphicFrame macro="">
      <xdr:nvGraphicFramePr>
        <xdr:cNvPr id="2365489" name="Chart 3">
          <a:extLst>
            <a:ext uri="{FF2B5EF4-FFF2-40B4-BE49-F238E27FC236}">
              <a16:creationId xmlns:a16="http://schemas.microsoft.com/office/drawing/2014/main" id="{ADCEA4E3-8530-3106-046C-14CEB90C80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142875</xdr:colOff>
      <xdr:row>51</xdr:row>
      <xdr:rowOff>0</xdr:rowOff>
    </xdr:from>
    <xdr:to>
      <xdr:col>18</xdr:col>
      <xdr:colOff>647700</xdr:colOff>
      <xdr:row>92</xdr:row>
      <xdr:rowOff>171450</xdr:rowOff>
    </xdr:to>
    <xdr:graphicFrame macro="">
      <xdr:nvGraphicFramePr>
        <xdr:cNvPr id="2365490" name="Chart 3">
          <a:extLst>
            <a:ext uri="{FF2B5EF4-FFF2-40B4-BE49-F238E27FC236}">
              <a16:creationId xmlns:a16="http://schemas.microsoft.com/office/drawing/2014/main" id="{A1DF1CA9-5AF1-5C87-5C54-DC77BDE72C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152400</xdr:colOff>
      <xdr:row>51</xdr:row>
      <xdr:rowOff>0</xdr:rowOff>
    </xdr:from>
    <xdr:to>
      <xdr:col>8</xdr:col>
      <xdr:colOff>657225</xdr:colOff>
      <xdr:row>92</xdr:row>
      <xdr:rowOff>171450</xdr:rowOff>
    </xdr:to>
    <xdr:graphicFrame macro="">
      <xdr:nvGraphicFramePr>
        <xdr:cNvPr id="2365491" name="Chart 3">
          <a:extLst>
            <a:ext uri="{FF2B5EF4-FFF2-40B4-BE49-F238E27FC236}">
              <a16:creationId xmlns:a16="http://schemas.microsoft.com/office/drawing/2014/main" id="{C3A659E3-70CB-F818-8657-6E70CD5CD4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142875</xdr:colOff>
      <xdr:row>98</xdr:row>
      <xdr:rowOff>0</xdr:rowOff>
    </xdr:from>
    <xdr:to>
      <xdr:col>18</xdr:col>
      <xdr:colOff>647700</xdr:colOff>
      <xdr:row>139</xdr:row>
      <xdr:rowOff>171450</xdr:rowOff>
    </xdr:to>
    <xdr:graphicFrame macro="">
      <xdr:nvGraphicFramePr>
        <xdr:cNvPr id="2365492" name="Chart 3">
          <a:extLst>
            <a:ext uri="{FF2B5EF4-FFF2-40B4-BE49-F238E27FC236}">
              <a16:creationId xmlns:a16="http://schemas.microsoft.com/office/drawing/2014/main" id="{D4A292B8-EB41-E67C-857A-05C5E1DBB6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152400</xdr:colOff>
      <xdr:row>98</xdr:row>
      <xdr:rowOff>0</xdr:rowOff>
    </xdr:from>
    <xdr:to>
      <xdr:col>8</xdr:col>
      <xdr:colOff>657225</xdr:colOff>
      <xdr:row>139</xdr:row>
      <xdr:rowOff>171450</xdr:rowOff>
    </xdr:to>
    <xdr:graphicFrame macro="">
      <xdr:nvGraphicFramePr>
        <xdr:cNvPr id="2365493" name="Chart 3">
          <a:extLst>
            <a:ext uri="{FF2B5EF4-FFF2-40B4-BE49-F238E27FC236}">
              <a16:creationId xmlns:a16="http://schemas.microsoft.com/office/drawing/2014/main" id="{853682A1-FE98-472F-DE13-1784C508E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950BB-BF56-4979-AEFE-8DAE34366D55}">
  <sheetPr codeName="Sheet66"/>
  <dimension ref="A1:I81"/>
  <sheetViews>
    <sheetView tabSelected="1" view="pageBreakPreview" zoomScaleNormal="100" zoomScaleSheetLayoutView="100" workbookViewId="0">
      <selection sqref="A1:G1"/>
    </sheetView>
  </sheetViews>
  <sheetFormatPr defaultColWidth="8.875" defaultRowHeight="15.75" customHeight="1" x14ac:dyDescent="0.15"/>
  <cols>
    <col min="1" max="2" width="3.625" style="453" customWidth="1"/>
    <col min="3" max="3" width="30.625" style="453" customWidth="1"/>
    <col min="4" max="4" width="60.625" style="453" customWidth="1"/>
    <col min="5" max="6" width="11.125" style="453" customWidth="1"/>
    <col min="7" max="7" width="6.625" style="453" customWidth="1"/>
    <col min="8" max="8" width="10.5" style="453" customWidth="1"/>
    <col min="9" max="16384" width="8.875" style="453"/>
  </cols>
  <sheetData>
    <row r="1" spans="1:9" s="445" customFormat="1" ht="17.25" x14ac:dyDescent="0.15">
      <c r="A1" s="729" t="s">
        <v>1212</v>
      </c>
      <c r="B1" s="729"/>
      <c r="C1" s="729"/>
      <c r="D1" s="729"/>
      <c r="E1" s="729"/>
      <c r="F1" s="729"/>
      <c r="G1" s="729"/>
    </row>
    <row r="2" spans="1:9" s="446" customFormat="1" ht="9.75" customHeight="1" x14ac:dyDescent="0.15"/>
    <row r="3" spans="1:9" s="15" customFormat="1" ht="16.5" customHeight="1" x14ac:dyDescent="0.15">
      <c r="B3" s="447" t="s">
        <v>798</v>
      </c>
      <c r="C3" s="447"/>
    </row>
    <row r="4" spans="1:9" s="15" customFormat="1" ht="16.5" customHeight="1" x14ac:dyDescent="0.15">
      <c r="B4" s="15" t="s">
        <v>799</v>
      </c>
      <c r="C4" s="447"/>
    </row>
    <row r="5" spans="1:9" s="15" customFormat="1" ht="16.5" customHeight="1" x14ac:dyDescent="0.15">
      <c r="C5" s="15" t="s">
        <v>1169</v>
      </c>
    </row>
    <row r="6" spans="1:9" s="15" customFormat="1" ht="16.5" customHeight="1" x14ac:dyDescent="0.15">
      <c r="C6" s="15" t="s">
        <v>1218</v>
      </c>
    </row>
    <row r="7" spans="1:9" s="15" customFormat="1" ht="16.5" customHeight="1" x14ac:dyDescent="0.15">
      <c r="C7" s="446" t="s">
        <v>800</v>
      </c>
    </row>
    <row r="8" spans="1:9" s="15" customFormat="1" ht="16.5" customHeight="1" x14ac:dyDescent="0.15">
      <c r="C8" s="15" t="s">
        <v>801</v>
      </c>
      <c r="I8" s="138"/>
    </row>
    <row r="9" spans="1:9" s="15" customFormat="1" ht="16.5" customHeight="1" x14ac:dyDescent="0.15">
      <c r="C9" s="15" t="s">
        <v>802</v>
      </c>
    </row>
    <row r="10" spans="1:9" s="15" customFormat="1" ht="16.5" customHeight="1" x14ac:dyDescent="0.15">
      <c r="C10" s="446" t="s">
        <v>803</v>
      </c>
    </row>
    <row r="11" spans="1:9" s="15" customFormat="1" ht="14.25" x14ac:dyDescent="0.15">
      <c r="C11" s="448" t="s">
        <v>804</v>
      </c>
    </row>
    <row r="12" spans="1:9" s="15" customFormat="1" ht="9.75" customHeight="1" x14ac:dyDescent="0.15">
      <c r="C12" s="446"/>
    </row>
    <row r="13" spans="1:9" s="15" customFormat="1" ht="16.5" customHeight="1" x14ac:dyDescent="0.15">
      <c r="B13" s="15" t="s">
        <v>805</v>
      </c>
    </row>
    <row r="14" spans="1:9" s="15" customFormat="1" ht="16.5" customHeight="1" x14ac:dyDescent="0.15">
      <c r="C14" s="15" t="s">
        <v>806</v>
      </c>
    </row>
    <row r="15" spans="1:9" s="15" customFormat="1" ht="16.5" customHeight="1" x14ac:dyDescent="0.15">
      <c r="C15" s="15" t="s">
        <v>807</v>
      </c>
    </row>
    <row r="16" spans="1:9" s="15" customFormat="1" ht="16.5" customHeight="1" x14ac:dyDescent="0.15">
      <c r="C16" s="15" t="s">
        <v>808</v>
      </c>
    </row>
    <row r="17" spans="2:5" s="15" customFormat="1" ht="16.5" customHeight="1" x14ac:dyDescent="0.15">
      <c r="C17" s="15" t="s">
        <v>809</v>
      </c>
    </row>
    <row r="18" spans="2:5" s="15" customFormat="1" ht="16.5" customHeight="1" x14ac:dyDescent="0.15">
      <c r="C18" s="15" t="s">
        <v>810</v>
      </c>
    </row>
    <row r="19" spans="2:5" s="15" customFormat="1" ht="16.5" customHeight="1" x14ac:dyDescent="0.15">
      <c r="C19" s="15" t="s">
        <v>811</v>
      </c>
    </row>
    <row r="20" spans="2:5" s="15" customFormat="1" ht="16.5" customHeight="1" x14ac:dyDescent="0.15">
      <c r="C20" s="15" t="s">
        <v>812</v>
      </c>
    </row>
    <row r="21" spans="2:5" s="15" customFormat="1" ht="16.5" customHeight="1" x14ac:dyDescent="0.15">
      <c r="C21" s="15" t="s">
        <v>813</v>
      </c>
    </row>
    <row r="22" spans="2:5" s="15" customFormat="1" ht="9.75" customHeight="1" x14ac:dyDescent="0.15"/>
    <row r="23" spans="2:5" s="15" customFormat="1" ht="16.5" customHeight="1" x14ac:dyDescent="0.15">
      <c r="B23" s="447" t="s">
        <v>814</v>
      </c>
      <c r="C23" s="447"/>
    </row>
    <row r="24" spans="2:5" s="15" customFormat="1" ht="16.5" customHeight="1" x14ac:dyDescent="0.15">
      <c r="C24" s="60" t="s">
        <v>815</v>
      </c>
      <c r="D24" s="60" t="s">
        <v>816</v>
      </c>
      <c r="E24" s="56"/>
    </row>
    <row r="25" spans="2:5" s="15" customFormat="1" ht="16.5" customHeight="1" x14ac:dyDescent="0.15">
      <c r="C25" s="449" t="s">
        <v>817</v>
      </c>
      <c r="D25" s="449" t="s">
        <v>818</v>
      </c>
      <c r="E25" s="446"/>
    </row>
    <row r="26" spans="2:5" s="15" customFormat="1" ht="16.5" customHeight="1" x14ac:dyDescent="0.15">
      <c r="C26" s="450" t="s">
        <v>819</v>
      </c>
      <c r="D26" s="450" t="s">
        <v>820</v>
      </c>
    </row>
    <row r="27" spans="2:5" s="15" customFormat="1" ht="16.5" customHeight="1" x14ac:dyDescent="0.15">
      <c r="C27" s="450" t="s">
        <v>547</v>
      </c>
      <c r="D27" s="450" t="s">
        <v>821</v>
      </c>
      <c r="E27" s="446"/>
    </row>
    <row r="28" spans="2:5" s="15" customFormat="1" ht="16.5" customHeight="1" x14ac:dyDescent="0.15">
      <c r="C28" s="450" t="s">
        <v>822</v>
      </c>
      <c r="D28" s="450" t="s">
        <v>823</v>
      </c>
      <c r="E28" s="446"/>
    </row>
    <row r="29" spans="2:5" s="15" customFormat="1" ht="16.5" customHeight="1" x14ac:dyDescent="0.15">
      <c r="C29" s="450" t="s">
        <v>824</v>
      </c>
      <c r="D29" s="450" t="s">
        <v>825</v>
      </c>
      <c r="E29" s="446"/>
    </row>
    <row r="30" spans="2:5" s="15" customFormat="1" ht="16.5" customHeight="1" x14ac:dyDescent="0.15">
      <c r="C30" s="450" t="s">
        <v>826</v>
      </c>
      <c r="D30" s="450" t="s">
        <v>827</v>
      </c>
      <c r="E30" s="446"/>
    </row>
    <row r="31" spans="2:5" s="15" customFormat="1" ht="16.5" customHeight="1" x14ac:dyDescent="0.15">
      <c r="C31" s="450" t="s">
        <v>828</v>
      </c>
      <c r="D31" s="450" t="s">
        <v>829</v>
      </c>
      <c r="E31" s="446"/>
    </row>
    <row r="32" spans="2:5" s="15" customFormat="1" ht="16.5" customHeight="1" x14ac:dyDescent="0.15">
      <c r="C32" s="450" t="s">
        <v>830</v>
      </c>
      <c r="D32" s="450" t="s">
        <v>831</v>
      </c>
      <c r="E32" s="446"/>
    </row>
    <row r="33" spans="2:5" s="15" customFormat="1" ht="16.5" customHeight="1" x14ac:dyDescent="0.15">
      <c r="C33" s="450" t="s">
        <v>832</v>
      </c>
      <c r="D33" s="582" t="s">
        <v>1219</v>
      </c>
      <c r="E33" s="446"/>
    </row>
    <row r="34" spans="2:5" s="15" customFormat="1" ht="16.5" customHeight="1" x14ac:dyDescent="0.15">
      <c r="C34" s="450" t="s">
        <v>833</v>
      </c>
      <c r="D34" s="582" t="s">
        <v>1219</v>
      </c>
      <c r="E34" s="446"/>
    </row>
    <row r="35" spans="2:5" s="15" customFormat="1" ht="16.5" customHeight="1" x14ac:dyDescent="0.15">
      <c r="C35" s="450" t="s">
        <v>834</v>
      </c>
      <c r="D35" s="582" t="s">
        <v>1219</v>
      </c>
      <c r="E35" s="446"/>
    </row>
    <row r="36" spans="2:5" s="15" customFormat="1" ht="16.5" customHeight="1" x14ac:dyDescent="0.15">
      <c r="C36" s="451" t="s">
        <v>835</v>
      </c>
      <c r="D36" s="583" t="s">
        <v>1219</v>
      </c>
      <c r="E36" s="446"/>
    </row>
    <row r="37" spans="2:5" s="15" customFormat="1" ht="16.5" customHeight="1" x14ac:dyDescent="0.15">
      <c r="C37" s="452" t="s">
        <v>836</v>
      </c>
      <c r="D37" s="584" t="s">
        <v>1219</v>
      </c>
      <c r="E37" s="446"/>
    </row>
    <row r="38" spans="2:5" ht="9.75" customHeight="1" x14ac:dyDescent="0.15"/>
    <row r="39" spans="2:5" s="15" customFormat="1" ht="16.5" customHeight="1" x14ac:dyDescent="0.15">
      <c r="B39" s="447" t="s">
        <v>837</v>
      </c>
    </row>
    <row r="40" spans="2:5" s="15" customFormat="1" ht="16.5" customHeight="1" x14ac:dyDescent="0.15">
      <c r="B40" s="454" t="s">
        <v>838</v>
      </c>
    </row>
    <row r="41" spans="2:5" s="15" customFormat="1" ht="16.5" customHeight="1" x14ac:dyDescent="0.15">
      <c r="C41" s="15" t="s">
        <v>839</v>
      </c>
    </row>
    <row r="42" spans="2:5" s="15" customFormat="1" ht="16.5" customHeight="1" x14ac:dyDescent="0.15">
      <c r="C42" s="15" t="s">
        <v>840</v>
      </c>
    </row>
    <row r="43" spans="2:5" s="15" customFormat="1" ht="16.5" customHeight="1" x14ac:dyDescent="0.15">
      <c r="C43" s="15" t="s">
        <v>841</v>
      </c>
    </row>
    <row r="44" spans="2:5" s="15" customFormat="1" ht="16.5" customHeight="1" x14ac:dyDescent="0.15">
      <c r="C44" s="15" t="s">
        <v>842</v>
      </c>
    </row>
    <row r="45" spans="2:5" s="15" customFormat="1" ht="16.5" customHeight="1" x14ac:dyDescent="0.15">
      <c r="C45" s="15" t="s">
        <v>843</v>
      </c>
    </row>
    <row r="46" spans="2:5" s="15" customFormat="1" ht="16.5" customHeight="1" x14ac:dyDescent="0.15">
      <c r="C46" s="15" t="s">
        <v>844</v>
      </c>
    </row>
    <row r="47" spans="2:5" s="15" customFormat="1" ht="16.5" customHeight="1" x14ac:dyDescent="0.15">
      <c r="C47" s="15" t="s">
        <v>845</v>
      </c>
    </row>
    <row r="48" spans="2:5" s="15" customFormat="1" ht="16.5" customHeight="1" x14ac:dyDescent="0.15">
      <c r="C48" s="15" t="s">
        <v>846</v>
      </c>
    </row>
    <row r="49" spans="2:3" s="15" customFormat="1" ht="16.5" customHeight="1" x14ac:dyDescent="0.15">
      <c r="C49" s="15" t="s">
        <v>847</v>
      </c>
    </row>
    <row r="50" spans="2:3" s="15" customFormat="1" ht="16.5" customHeight="1" x14ac:dyDescent="0.15">
      <c r="C50" s="455" t="s">
        <v>1213</v>
      </c>
    </row>
    <row r="51" spans="2:3" s="15" customFormat="1" ht="16.5" customHeight="1" x14ac:dyDescent="0.15">
      <c r="C51" s="447" t="s">
        <v>848</v>
      </c>
    </row>
    <row r="52" spans="2:3" s="15" customFormat="1" ht="16.5" customHeight="1" x14ac:dyDescent="0.15">
      <c r="C52" s="15" t="s">
        <v>849</v>
      </c>
    </row>
    <row r="53" spans="2:3" s="15" customFormat="1" ht="16.5" customHeight="1" x14ac:dyDescent="0.15">
      <c r="C53" s="15" t="s">
        <v>850</v>
      </c>
    </row>
    <row r="54" spans="2:3" s="15" customFormat="1" ht="16.5" customHeight="1" x14ac:dyDescent="0.15">
      <c r="C54" s="15" t="s">
        <v>851</v>
      </c>
    </row>
    <row r="55" spans="2:3" s="15" customFormat="1" ht="9.75" customHeight="1" x14ac:dyDescent="0.15"/>
    <row r="56" spans="2:3" s="15" customFormat="1" ht="16.5" customHeight="1" x14ac:dyDescent="0.15">
      <c r="B56" s="447" t="s">
        <v>852</v>
      </c>
    </row>
    <row r="57" spans="2:3" s="15" customFormat="1" ht="16.5" customHeight="1" x14ac:dyDescent="0.15">
      <c r="C57" s="15" t="s">
        <v>853</v>
      </c>
    </row>
    <row r="58" spans="2:3" s="15" customFormat="1" ht="16.5" customHeight="1" x14ac:dyDescent="0.15">
      <c r="C58" s="15" t="s">
        <v>854</v>
      </c>
    </row>
    <row r="59" spans="2:3" s="15" customFormat="1" ht="16.5" customHeight="1" x14ac:dyDescent="0.15">
      <c r="C59" s="15" t="s">
        <v>855</v>
      </c>
    </row>
    <row r="60" spans="2:3" s="15" customFormat="1" ht="16.5" customHeight="1" x14ac:dyDescent="0.15">
      <c r="C60" s="15" t="s">
        <v>856</v>
      </c>
    </row>
    <row r="61" spans="2:3" s="15" customFormat="1" ht="16.5" customHeight="1" x14ac:dyDescent="0.15">
      <c r="C61" s="15" t="s">
        <v>857</v>
      </c>
    </row>
    <row r="62" spans="2:3" s="15" customFormat="1" ht="16.5" customHeight="1" x14ac:dyDescent="0.15">
      <c r="C62" s="15" t="s">
        <v>858</v>
      </c>
    </row>
    <row r="63" spans="2:3" s="15" customFormat="1" ht="16.5" customHeight="1" x14ac:dyDescent="0.15">
      <c r="C63" s="15" t="s">
        <v>859</v>
      </c>
    </row>
    <row r="64" spans="2:3" s="15" customFormat="1" ht="16.5" customHeight="1" x14ac:dyDescent="0.15">
      <c r="C64" s="15" t="s">
        <v>860</v>
      </c>
    </row>
    <row r="65" spans="1:8" s="15" customFormat="1" ht="16.5" customHeight="1" x14ac:dyDescent="0.15">
      <c r="C65" s="15" t="s">
        <v>861</v>
      </c>
      <c r="H65" s="16"/>
    </row>
    <row r="66" spans="1:8" s="15" customFormat="1" ht="16.5" customHeight="1" x14ac:dyDescent="0.15">
      <c r="C66" s="15" t="s">
        <v>862</v>
      </c>
      <c r="H66" s="16"/>
    </row>
    <row r="67" spans="1:8" s="15" customFormat="1" ht="16.5" customHeight="1" x14ac:dyDescent="0.15">
      <c r="C67" s="15" t="s">
        <v>867</v>
      </c>
      <c r="H67" s="16"/>
    </row>
    <row r="68" spans="1:8" s="15" customFormat="1" ht="16.5" customHeight="1" x14ac:dyDescent="0.15">
      <c r="C68" s="15" t="s">
        <v>868</v>
      </c>
      <c r="H68" s="16"/>
    </row>
    <row r="69" spans="1:8" s="15" customFormat="1" ht="9.75" customHeight="1" x14ac:dyDescent="0.15"/>
    <row r="70" spans="1:8" s="15" customFormat="1" ht="16.5" customHeight="1" x14ac:dyDescent="0.15">
      <c r="B70" s="447" t="s">
        <v>863</v>
      </c>
      <c r="C70" s="447"/>
    </row>
    <row r="71" spans="1:8" s="15" customFormat="1" ht="16.5" customHeight="1" x14ac:dyDescent="0.15">
      <c r="A71" s="456"/>
      <c r="C71" s="456" t="s">
        <v>864</v>
      </c>
    </row>
    <row r="72" spans="1:8" s="15" customFormat="1" ht="16.5" customHeight="1" x14ac:dyDescent="0.15">
      <c r="A72" s="456"/>
      <c r="C72" s="456" t="s">
        <v>869</v>
      </c>
    </row>
    <row r="73" spans="1:8" s="15" customFormat="1" ht="16.5" customHeight="1" x14ac:dyDescent="0.15">
      <c r="A73" s="456"/>
      <c r="C73" s="456" t="s">
        <v>870</v>
      </c>
    </row>
    <row r="74" spans="1:8" s="15" customFormat="1" ht="16.5" customHeight="1" x14ac:dyDescent="0.15">
      <c r="A74" s="456"/>
      <c r="C74" s="456" t="s">
        <v>871</v>
      </c>
    </row>
    <row r="75" spans="1:8" s="15" customFormat="1" ht="16.5" customHeight="1" x14ac:dyDescent="0.15">
      <c r="A75" s="456"/>
      <c r="C75" s="456" t="s">
        <v>872</v>
      </c>
    </row>
    <row r="76" spans="1:8" s="15" customFormat="1" ht="9.75" customHeight="1" x14ac:dyDescent="0.15"/>
    <row r="77" spans="1:8" s="15" customFormat="1" ht="16.5" customHeight="1" x14ac:dyDescent="0.15">
      <c r="B77" s="447" t="s">
        <v>865</v>
      </c>
    </row>
    <row r="78" spans="1:8" s="15" customFormat="1" ht="16.5" customHeight="1" x14ac:dyDescent="0.15">
      <c r="C78" s="15" t="s">
        <v>1214</v>
      </c>
    </row>
    <row r="79" spans="1:8" s="15" customFormat="1" ht="16.5" customHeight="1" x14ac:dyDescent="0.15">
      <c r="C79" s="15" t="s">
        <v>1215</v>
      </c>
    </row>
    <row r="80" spans="1:8" s="15" customFormat="1" ht="16.5" customHeight="1" x14ac:dyDescent="0.15">
      <c r="C80" s="15" t="s">
        <v>1216</v>
      </c>
    </row>
    <row r="81" spans="3:3" s="15" customFormat="1" ht="16.5" customHeight="1" x14ac:dyDescent="0.15">
      <c r="C81" s="15" t="s">
        <v>1217</v>
      </c>
    </row>
  </sheetData>
  <mergeCells count="1">
    <mergeCell ref="A1:G1"/>
  </mergeCells>
  <phoneticPr fontId="3"/>
  <printOptions horizontalCentered="1"/>
  <pageMargins left="0.78740157480314965" right="0.59055118110236227" top="0.59055118110236227" bottom="0.39370078740157483" header="0.51181102362204722" footer="0.51181102362204722"/>
  <pageSetup paperSize="9" scale="66"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FFECF-1880-4508-A034-305F2D5A061A}">
  <sheetPr codeName="Sheet6"/>
  <dimension ref="A1:BD53"/>
  <sheetViews>
    <sheetView view="pageBreakPreview" zoomScaleNormal="100" zoomScaleSheetLayoutView="100" workbookViewId="0">
      <pane xSplit="4" ySplit="6" topLeftCell="E7" activePane="bottomRight" state="frozen"/>
      <selection activeCell="I23" sqref="I23"/>
      <selection pane="topRight" activeCell="I23" sqref="I23"/>
      <selection pane="bottomLeft" activeCell="I23" sqref="I23"/>
      <selection pane="bottomRight" activeCell="E7" sqref="E7"/>
    </sheetView>
  </sheetViews>
  <sheetFormatPr defaultRowHeight="10.5" x14ac:dyDescent="0.15"/>
  <cols>
    <col min="1" max="2" width="2.625" style="9" customWidth="1"/>
    <col min="3" max="3" width="3" style="9" bestFit="1" customWidth="1"/>
    <col min="4" max="4" width="24.375" style="9" bestFit="1" customWidth="1"/>
    <col min="5" max="41" width="10.625" style="9" customWidth="1"/>
    <col min="42" max="56" width="10.625" style="8" customWidth="1"/>
    <col min="57" max="16384" width="9" style="9"/>
  </cols>
  <sheetData>
    <row r="1" spans="1:56" ht="12" customHeight="1" x14ac:dyDescent="0.15">
      <c r="E1" s="339"/>
      <c r="F1" s="340"/>
      <c r="G1" s="340"/>
      <c r="H1" s="340"/>
      <c r="I1" s="340"/>
      <c r="J1" s="340"/>
      <c r="K1" s="340"/>
      <c r="L1" s="340"/>
      <c r="M1" s="339"/>
      <c r="N1" s="339"/>
      <c r="O1" s="339"/>
      <c r="P1" s="339"/>
      <c r="Q1" s="340"/>
      <c r="R1" s="340"/>
      <c r="S1" s="340"/>
      <c r="T1" s="340"/>
      <c r="U1" s="341"/>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row>
    <row r="2" spans="1:56" ht="17.25" x14ac:dyDescent="0.15">
      <c r="A2" s="339"/>
      <c r="B2" s="342" t="s">
        <v>682</v>
      </c>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9"/>
      <c r="AY2" s="9"/>
      <c r="AZ2" s="9"/>
      <c r="BA2" s="9"/>
      <c r="BB2" s="9"/>
      <c r="BC2" s="9"/>
      <c r="BD2" s="9"/>
    </row>
    <row r="3" spans="1:56" ht="13.5" customHeight="1" x14ac:dyDescent="0.15">
      <c r="A3" s="339"/>
      <c r="E3" s="10"/>
      <c r="F3" s="10"/>
      <c r="G3" s="10"/>
      <c r="H3" s="10"/>
      <c r="I3" s="10"/>
      <c r="J3" s="10"/>
      <c r="K3" s="10"/>
      <c r="L3" s="10"/>
      <c r="M3" s="10"/>
      <c r="N3" s="10"/>
      <c r="O3" s="10"/>
      <c r="P3" s="10"/>
      <c r="Q3" s="76" t="str">
        <f>"（単位："&amp;入力!$D$8&amp;"）"</f>
        <v>（単位：百万円）</v>
      </c>
      <c r="R3" s="10"/>
      <c r="S3" s="10"/>
      <c r="T3" s="10"/>
      <c r="U3" s="10"/>
      <c r="V3" s="10"/>
      <c r="W3" s="10"/>
      <c r="X3" s="10"/>
      <c r="Y3" s="10"/>
      <c r="Z3" s="10"/>
      <c r="AA3" s="10"/>
      <c r="AB3" s="10"/>
      <c r="AC3" s="10"/>
      <c r="AD3" s="76" t="str">
        <f>"（単位："&amp;入力!$D$8&amp;"）"</f>
        <v>（単位：百万円）</v>
      </c>
      <c r="AE3" s="10"/>
      <c r="AF3" s="10"/>
      <c r="AG3" s="10"/>
      <c r="AH3" s="10"/>
      <c r="AI3" s="10"/>
      <c r="AJ3" s="10"/>
      <c r="AK3" s="10"/>
      <c r="AL3" s="10"/>
      <c r="AM3" s="10"/>
      <c r="AN3" s="10"/>
      <c r="AO3" s="10"/>
      <c r="AP3" s="76" t="str">
        <f>"（単位："&amp;入力!$D$8&amp;"）"</f>
        <v>（単位：百万円）</v>
      </c>
      <c r="AQ3" s="10"/>
      <c r="AR3" s="10"/>
      <c r="AS3" s="10"/>
      <c r="AT3" s="10"/>
      <c r="AU3" s="10"/>
      <c r="AV3" s="76"/>
      <c r="AW3" s="10"/>
      <c r="AX3" s="9"/>
      <c r="AY3" s="9"/>
      <c r="AZ3" s="9"/>
      <c r="BA3" s="9"/>
      <c r="BB3" s="76" t="str">
        <f>"（単位："&amp;入力!$D$8&amp;"）"</f>
        <v>（単位：百万円）</v>
      </c>
      <c r="BC3" s="9"/>
      <c r="BD3" s="9"/>
    </row>
    <row r="4" spans="1:56" ht="6" customHeight="1" x14ac:dyDescent="0.15">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3"/>
    </row>
    <row r="5" spans="1:56" x14ac:dyDescent="0.15">
      <c r="C5" s="844" t="s">
        <v>681</v>
      </c>
      <c r="D5" s="845"/>
      <c r="E5" s="407" t="s">
        <v>455</v>
      </c>
      <c r="F5" s="408" t="s">
        <v>460</v>
      </c>
      <c r="G5" s="408" t="s">
        <v>463</v>
      </c>
      <c r="H5" s="408" t="s">
        <v>464</v>
      </c>
      <c r="I5" s="408" t="s">
        <v>465</v>
      </c>
      <c r="J5" s="408" t="s">
        <v>466</v>
      </c>
      <c r="K5" s="408" t="s">
        <v>467</v>
      </c>
      <c r="L5" s="408" t="s">
        <v>468</v>
      </c>
      <c r="M5" s="408" t="s">
        <v>469</v>
      </c>
      <c r="N5" s="408" t="s">
        <v>470</v>
      </c>
      <c r="O5" s="408" t="s">
        <v>471</v>
      </c>
      <c r="P5" s="408" t="s">
        <v>472</v>
      </c>
      <c r="Q5" s="408" t="s">
        <v>473</v>
      </c>
      <c r="R5" s="408" t="s">
        <v>474</v>
      </c>
      <c r="S5" s="408" t="s">
        <v>475</v>
      </c>
      <c r="T5" s="408" t="s">
        <v>476</v>
      </c>
      <c r="U5" s="408" t="s">
        <v>503</v>
      </c>
      <c r="V5" s="408" t="s">
        <v>504</v>
      </c>
      <c r="W5" s="408" t="s">
        <v>524</v>
      </c>
      <c r="X5" s="408" t="s">
        <v>522</v>
      </c>
      <c r="Y5" s="408" t="s">
        <v>521</v>
      </c>
      <c r="Z5" s="408" t="s">
        <v>526</v>
      </c>
      <c r="AA5" s="408" t="s">
        <v>520</v>
      </c>
      <c r="AB5" s="408" t="s">
        <v>519</v>
      </c>
      <c r="AC5" s="408" t="s">
        <v>631</v>
      </c>
      <c r="AD5" s="408" t="s">
        <v>632</v>
      </c>
      <c r="AE5" s="408" t="s">
        <v>633</v>
      </c>
      <c r="AF5" s="408" t="s">
        <v>634</v>
      </c>
      <c r="AG5" s="408" t="s">
        <v>636</v>
      </c>
      <c r="AH5" s="408" t="s">
        <v>638</v>
      </c>
      <c r="AI5" s="408" t="s">
        <v>639</v>
      </c>
      <c r="AJ5" s="408" t="s">
        <v>640</v>
      </c>
      <c r="AK5" s="408" t="s">
        <v>642</v>
      </c>
      <c r="AL5" s="408" t="s">
        <v>643</v>
      </c>
      <c r="AM5" s="408" t="s">
        <v>644</v>
      </c>
      <c r="AN5" s="408" t="s">
        <v>645</v>
      </c>
      <c r="AO5" s="408" t="s">
        <v>646</v>
      </c>
      <c r="AP5" s="408" t="s">
        <v>647</v>
      </c>
      <c r="AQ5" s="408" t="s">
        <v>648</v>
      </c>
      <c r="AR5" s="408" t="s">
        <v>656</v>
      </c>
      <c r="AS5" s="408" t="s">
        <v>657</v>
      </c>
      <c r="AT5" s="408" t="s">
        <v>658</v>
      </c>
      <c r="AU5" s="408" t="s">
        <v>659</v>
      </c>
      <c r="AV5" s="408" t="s">
        <v>660</v>
      </c>
      <c r="AW5" s="408" t="s">
        <v>661</v>
      </c>
      <c r="AX5" s="408" t="s">
        <v>662</v>
      </c>
      <c r="AY5" s="408" t="s">
        <v>663</v>
      </c>
      <c r="AZ5" s="408" t="s">
        <v>664</v>
      </c>
      <c r="BA5" s="408" t="s">
        <v>665</v>
      </c>
      <c r="BB5" s="408" t="s">
        <v>666</v>
      </c>
      <c r="BC5" s="408" t="s">
        <v>667</v>
      </c>
      <c r="BD5" s="408" t="s">
        <v>655</v>
      </c>
    </row>
    <row r="6" spans="1:56" ht="21" x14ac:dyDescent="0.15">
      <c r="C6" s="846"/>
      <c r="D6" s="847"/>
      <c r="E6" s="409" t="s">
        <v>880</v>
      </c>
      <c r="F6" s="410" t="s">
        <v>477</v>
      </c>
      <c r="G6" s="410" t="s">
        <v>624</v>
      </c>
      <c r="H6" s="410" t="s">
        <v>507</v>
      </c>
      <c r="I6" s="410" t="s">
        <v>479</v>
      </c>
      <c r="J6" s="410" t="s">
        <v>151</v>
      </c>
      <c r="K6" s="410" t="s">
        <v>190</v>
      </c>
      <c r="L6" s="410" t="s">
        <v>1173</v>
      </c>
      <c r="M6" s="410" t="s">
        <v>223</v>
      </c>
      <c r="N6" s="410" t="s">
        <v>245</v>
      </c>
      <c r="O6" s="410" t="s">
        <v>265</v>
      </c>
      <c r="P6" s="410" t="s">
        <v>279</v>
      </c>
      <c r="Q6" s="410" t="s">
        <v>625</v>
      </c>
      <c r="R6" s="410" t="s">
        <v>626</v>
      </c>
      <c r="S6" s="410" t="s">
        <v>627</v>
      </c>
      <c r="T6" s="410" t="s">
        <v>628</v>
      </c>
      <c r="U6" s="410" t="s">
        <v>306</v>
      </c>
      <c r="V6" s="410" t="s">
        <v>881</v>
      </c>
      <c r="W6" s="410" t="s">
        <v>323</v>
      </c>
      <c r="X6" s="410" t="s">
        <v>480</v>
      </c>
      <c r="Y6" s="410" t="s">
        <v>356</v>
      </c>
      <c r="Z6" s="410" t="s">
        <v>630</v>
      </c>
      <c r="AA6" s="410" t="s">
        <v>374</v>
      </c>
      <c r="AB6" s="410" t="s">
        <v>376</v>
      </c>
      <c r="AC6" s="410" t="s">
        <v>379</v>
      </c>
      <c r="AD6" s="410" t="s">
        <v>383</v>
      </c>
      <c r="AE6" s="410" t="s">
        <v>390</v>
      </c>
      <c r="AF6" s="410" t="s">
        <v>635</v>
      </c>
      <c r="AG6" s="410" t="s">
        <v>637</v>
      </c>
      <c r="AH6" s="410" t="s">
        <v>419</v>
      </c>
      <c r="AI6" s="410" t="s">
        <v>422</v>
      </c>
      <c r="AJ6" s="410" t="s">
        <v>641</v>
      </c>
      <c r="AK6" s="410" t="s">
        <v>882</v>
      </c>
      <c r="AL6" s="410" t="s">
        <v>508</v>
      </c>
      <c r="AM6" s="410" t="s">
        <v>509</v>
      </c>
      <c r="AN6" s="410" t="s">
        <v>447</v>
      </c>
      <c r="AO6" s="410" t="s">
        <v>484</v>
      </c>
      <c r="AP6" s="410" t="s">
        <v>491</v>
      </c>
      <c r="AQ6" s="410" t="s">
        <v>884</v>
      </c>
      <c r="AR6" s="410" t="s">
        <v>885</v>
      </c>
      <c r="AS6" s="410" t="s">
        <v>886</v>
      </c>
      <c r="AT6" s="410" t="s">
        <v>887</v>
      </c>
      <c r="AU6" s="410" t="s">
        <v>888</v>
      </c>
      <c r="AV6" s="410" t="s">
        <v>525</v>
      </c>
      <c r="AW6" s="410" t="s">
        <v>889</v>
      </c>
      <c r="AX6" s="410" t="s">
        <v>890</v>
      </c>
      <c r="AY6" s="547" t="s">
        <v>891</v>
      </c>
      <c r="AZ6" s="547" t="s">
        <v>892</v>
      </c>
      <c r="BA6" s="547" t="s">
        <v>485</v>
      </c>
      <c r="BB6" s="547" t="s">
        <v>893</v>
      </c>
      <c r="BC6" s="547" t="s">
        <v>894</v>
      </c>
      <c r="BD6" s="547" t="s">
        <v>669</v>
      </c>
    </row>
    <row r="7" spans="1:56" ht="13.5" customHeight="1" x14ac:dyDescent="0.15">
      <c r="C7" s="483" t="s">
        <v>455</v>
      </c>
      <c r="D7" s="484" t="s">
        <v>880</v>
      </c>
      <c r="E7" s="485">
        <v>4839</v>
      </c>
      <c r="F7" s="486">
        <v>0</v>
      </c>
      <c r="G7" s="486">
        <v>45905</v>
      </c>
      <c r="H7" s="486">
        <v>471</v>
      </c>
      <c r="I7" s="486">
        <v>2746</v>
      </c>
      <c r="J7" s="486">
        <v>371</v>
      </c>
      <c r="K7" s="486">
        <v>0</v>
      </c>
      <c r="L7" s="486">
        <v>0</v>
      </c>
      <c r="M7" s="486">
        <v>0</v>
      </c>
      <c r="N7" s="486">
        <v>0</v>
      </c>
      <c r="O7" s="486">
        <v>0</v>
      </c>
      <c r="P7" s="486">
        <v>0</v>
      </c>
      <c r="Q7" s="486">
        <v>0</v>
      </c>
      <c r="R7" s="486">
        <v>0</v>
      </c>
      <c r="S7" s="486">
        <v>0</v>
      </c>
      <c r="T7" s="486">
        <v>0</v>
      </c>
      <c r="U7" s="486">
        <v>0</v>
      </c>
      <c r="V7" s="486">
        <v>0</v>
      </c>
      <c r="W7" s="486">
        <v>0</v>
      </c>
      <c r="X7" s="486">
        <v>143</v>
      </c>
      <c r="Y7" s="486">
        <v>851</v>
      </c>
      <c r="Z7" s="486">
        <v>0</v>
      </c>
      <c r="AA7" s="486">
        <v>0</v>
      </c>
      <c r="AB7" s="486">
        <v>0</v>
      </c>
      <c r="AC7" s="486">
        <v>102</v>
      </c>
      <c r="AD7" s="486">
        <v>0</v>
      </c>
      <c r="AE7" s="486">
        <v>3</v>
      </c>
      <c r="AF7" s="486">
        <v>11</v>
      </c>
      <c r="AG7" s="486">
        <v>0</v>
      </c>
      <c r="AH7" s="486">
        <v>14</v>
      </c>
      <c r="AI7" s="486">
        <v>584</v>
      </c>
      <c r="AJ7" s="486">
        <v>1330</v>
      </c>
      <c r="AK7" s="486">
        <v>116</v>
      </c>
      <c r="AL7" s="486">
        <v>6</v>
      </c>
      <c r="AM7" s="486">
        <v>8202</v>
      </c>
      <c r="AN7" s="486">
        <v>0</v>
      </c>
      <c r="AO7" s="487">
        <v>0</v>
      </c>
      <c r="AP7" s="488">
        <v>65694</v>
      </c>
      <c r="AQ7" s="489">
        <v>8</v>
      </c>
      <c r="AR7" s="486">
        <v>37295</v>
      </c>
      <c r="AS7" s="486">
        <v>0</v>
      </c>
      <c r="AT7" s="486">
        <v>0</v>
      </c>
      <c r="AU7" s="486">
        <v>2673</v>
      </c>
      <c r="AV7" s="486">
        <v>1524</v>
      </c>
      <c r="AW7" s="486">
        <v>41500</v>
      </c>
      <c r="AX7" s="488">
        <v>107194</v>
      </c>
      <c r="AY7" s="488">
        <v>41182</v>
      </c>
      <c r="AZ7" s="488">
        <v>82682</v>
      </c>
      <c r="BA7" s="488">
        <v>148376</v>
      </c>
      <c r="BB7" s="488">
        <v>-68801</v>
      </c>
      <c r="BC7" s="488">
        <v>13881</v>
      </c>
      <c r="BD7" s="488">
        <v>79575</v>
      </c>
    </row>
    <row r="8" spans="1:56" ht="13.5" customHeight="1" x14ac:dyDescent="0.15">
      <c r="C8" s="490" t="s">
        <v>460</v>
      </c>
      <c r="D8" s="491" t="s">
        <v>477</v>
      </c>
      <c r="E8" s="492">
        <v>2</v>
      </c>
      <c r="F8" s="493">
        <v>0</v>
      </c>
      <c r="G8" s="493">
        <v>24</v>
      </c>
      <c r="H8" s="493">
        <v>51</v>
      </c>
      <c r="I8" s="493">
        <v>40</v>
      </c>
      <c r="J8" s="493">
        <v>587</v>
      </c>
      <c r="K8" s="493">
        <v>323</v>
      </c>
      <c r="L8" s="493">
        <v>2</v>
      </c>
      <c r="M8" s="493">
        <v>1497</v>
      </c>
      <c r="N8" s="493">
        <v>6</v>
      </c>
      <c r="O8" s="493">
        <v>61</v>
      </c>
      <c r="P8" s="493">
        <v>7</v>
      </c>
      <c r="Q8" s="493">
        <v>3</v>
      </c>
      <c r="R8" s="493">
        <v>5</v>
      </c>
      <c r="S8" s="493">
        <v>24</v>
      </c>
      <c r="T8" s="493">
        <v>11</v>
      </c>
      <c r="U8" s="493">
        <v>6</v>
      </c>
      <c r="V8" s="493">
        <v>1</v>
      </c>
      <c r="W8" s="493">
        <v>5</v>
      </c>
      <c r="X8" s="493">
        <v>13</v>
      </c>
      <c r="Y8" s="493">
        <v>1506</v>
      </c>
      <c r="Z8" s="493">
        <v>28208</v>
      </c>
      <c r="AA8" s="493">
        <v>0</v>
      </c>
      <c r="AB8" s="493">
        <v>0</v>
      </c>
      <c r="AC8" s="493">
        <v>1</v>
      </c>
      <c r="AD8" s="493">
        <v>0</v>
      </c>
      <c r="AE8" s="493">
        <v>0</v>
      </c>
      <c r="AF8" s="493">
        <v>0</v>
      </c>
      <c r="AG8" s="493">
        <v>0</v>
      </c>
      <c r="AH8" s="493">
        <v>4</v>
      </c>
      <c r="AI8" s="493">
        <v>14</v>
      </c>
      <c r="AJ8" s="493">
        <v>3</v>
      </c>
      <c r="AK8" s="493">
        <v>2</v>
      </c>
      <c r="AL8" s="493">
        <v>3</v>
      </c>
      <c r="AM8" s="493">
        <v>-1</v>
      </c>
      <c r="AN8" s="493">
        <v>0</v>
      </c>
      <c r="AO8" s="494">
        <v>5</v>
      </c>
      <c r="AP8" s="495">
        <v>32413</v>
      </c>
      <c r="AQ8" s="496">
        <v>-1</v>
      </c>
      <c r="AR8" s="493">
        <v>1</v>
      </c>
      <c r="AS8" s="493">
        <v>0</v>
      </c>
      <c r="AT8" s="493">
        <v>0</v>
      </c>
      <c r="AU8" s="493">
        <v>0</v>
      </c>
      <c r="AV8" s="493">
        <v>583</v>
      </c>
      <c r="AW8" s="493">
        <v>583</v>
      </c>
      <c r="AX8" s="495">
        <v>32996</v>
      </c>
      <c r="AY8" s="495">
        <v>45</v>
      </c>
      <c r="AZ8" s="495">
        <v>628</v>
      </c>
      <c r="BA8" s="495">
        <v>33041</v>
      </c>
      <c r="BB8" s="495">
        <v>-31222</v>
      </c>
      <c r="BC8" s="495">
        <v>-30594</v>
      </c>
      <c r="BD8" s="495">
        <v>1819</v>
      </c>
    </row>
    <row r="9" spans="1:56" ht="13.5" customHeight="1" x14ac:dyDescent="0.15">
      <c r="C9" s="490" t="s">
        <v>463</v>
      </c>
      <c r="D9" s="491" t="s">
        <v>624</v>
      </c>
      <c r="E9" s="492">
        <v>4195</v>
      </c>
      <c r="F9" s="493">
        <v>0</v>
      </c>
      <c r="G9" s="493">
        <v>41562</v>
      </c>
      <c r="H9" s="493">
        <v>97</v>
      </c>
      <c r="I9" s="493">
        <v>100</v>
      </c>
      <c r="J9" s="493">
        <v>1961</v>
      </c>
      <c r="K9" s="493">
        <v>0</v>
      </c>
      <c r="L9" s="493">
        <v>1</v>
      </c>
      <c r="M9" s="493">
        <v>31</v>
      </c>
      <c r="N9" s="493">
        <v>0</v>
      </c>
      <c r="O9" s="493">
        <v>0</v>
      </c>
      <c r="P9" s="493">
        <v>0</v>
      </c>
      <c r="Q9" s="493">
        <v>0</v>
      </c>
      <c r="R9" s="493">
        <v>0</v>
      </c>
      <c r="S9" s="493">
        <v>0</v>
      </c>
      <c r="T9" s="493">
        <v>0</v>
      </c>
      <c r="U9" s="493">
        <v>0</v>
      </c>
      <c r="V9" s="493">
        <v>0</v>
      </c>
      <c r="W9" s="493">
        <v>0</v>
      </c>
      <c r="X9" s="493">
        <v>31</v>
      </c>
      <c r="Y9" s="493">
        <v>10</v>
      </c>
      <c r="Z9" s="493">
        <v>0</v>
      </c>
      <c r="AA9" s="493">
        <v>0</v>
      </c>
      <c r="AB9" s="493">
        <v>0</v>
      </c>
      <c r="AC9" s="493">
        <v>101</v>
      </c>
      <c r="AD9" s="493">
        <v>0</v>
      </c>
      <c r="AE9" s="493">
        <v>0</v>
      </c>
      <c r="AF9" s="493">
        <v>27</v>
      </c>
      <c r="AG9" s="493">
        <v>0</v>
      </c>
      <c r="AH9" s="493">
        <v>276</v>
      </c>
      <c r="AI9" s="493">
        <v>2182</v>
      </c>
      <c r="AJ9" s="493">
        <v>4700</v>
      </c>
      <c r="AK9" s="493">
        <v>87</v>
      </c>
      <c r="AL9" s="493">
        <v>2</v>
      </c>
      <c r="AM9" s="493">
        <v>50497</v>
      </c>
      <c r="AN9" s="493">
        <v>0</v>
      </c>
      <c r="AO9" s="494">
        <v>161</v>
      </c>
      <c r="AP9" s="495">
        <v>106021</v>
      </c>
      <c r="AQ9" s="496">
        <v>93</v>
      </c>
      <c r="AR9" s="493">
        <v>294217</v>
      </c>
      <c r="AS9" s="493">
        <v>0</v>
      </c>
      <c r="AT9" s="493">
        <v>0</v>
      </c>
      <c r="AU9" s="493">
        <v>0</v>
      </c>
      <c r="AV9" s="493">
        <v>-1429</v>
      </c>
      <c r="AW9" s="493">
        <v>292881</v>
      </c>
      <c r="AX9" s="495">
        <v>398902</v>
      </c>
      <c r="AY9" s="495">
        <v>123553</v>
      </c>
      <c r="AZ9" s="495">
        <v>416434</v>
      </c>
      <c r="BA9" s="495">
        <v>522455</v>
      </c>
      <c r="BB9" s="495">
        <v>-332552</v>
      </c>
      <c r="BC9" s="495">
        <v>83882</v>
      </c>
      <c r="BD9" s="495">
        <v>189903</v>
      </c>
    </row>
    <row r="10" spans="1:56" ht="13.5" customHeight="1" x14ac:dyDescent="0.15">
      <c r="C10" s="490" t="s">
        <v>464</v>
      </c>
      <c r="D10" s="491" t="s">
        <v>507</v>
      </c>
      <c r="E10" s="492">
        <v>587</v>
      </c>
      <c r="F10" s="493">
        <v>5</v>
      </c>
      <c r="G10" s="493">
        <v>153</v>
      </c>
      <c r="H10" s="493">
        <v>14462</v>
      </c>
      <c r="I10" s="493">
        <v>573</v>
      </c>
      <c r="J10" s="493">
        <v>434</v>
      </c>
      <c r="K10" s="493">
        <v>4</v>
      </c>
      <c r="L10" s="493">
        <v>126</v>
      </c>
      <c r="M10" s="493">
        <v>104</v>
      </c>
      <c r="N10" s="493">
        <v>25</v>
      </c>
      <c r="O10" s="493">
        <v>79</v>
      </c>
      <c r="P10" s="493">
        <v>98</v>
      </c>
      <c r="Q10" s="493">
        <v>120</v>
      </c>
      <c r="R10" s="493">
        <v>479</v>
      </c>
      <c r="S10" s="493">
        <v>322</v>
      </c>
      <c r="T10" s="493">
        <v>475</v>
      </c>
      <c r="U10" s="493">
        <v>197</v>
      </c>
      <c r="V10" s="493">
        <v>146</v>
      </c>
      <c r="W10" s="493">
        <v>124</v>
      </c>
      <c r="X10" s="493">
        <v>130</v>
      </c>
      <c r="Y10" s="493">
        <v>2597</v>
      </c>
      <c r="Z10" s="493">
        <v>27</v>
      </c>
      <c r="AA10" s="493">
        <v>51</v>
      </c>
      <c r="AB10" s="493">
        <v>155</v>
      </c>
      <c r="AC10" s="493">
        <v>3070</v>
      </c>
      <c r="AD10" s="493">
        <v>267</v>
      </c>
      <c r="AE10" s="493">
        <v>19</v>
      </c>
      <c r="AF10" s="493">
        <v>543</v>
      </c>
      <c r="AG10" s="493">
        <v>245</v>
      </c>
      <c r="AH10" s="493">
        <v>1614</v>
      </c>
      <c r="AI10" s="493">
        <v>213</v>
      </c>
      <c r="AJ10" s="493">
        <v>2287</v>
      </c>
      <c r="AK10" s="493">
        <v>1307</v>
      </c>
      <c r="AL10" s="493">
        <v>1066</v>
      </c>
      <c r="AM10" s="493">
        <v>1719</v>
      </c>
      <c r="AN10" s="493">
        <v>250</v>
      </c>
      <c r="AO10" s="494">
        <v>7</v>
      </c>
      <c r="AP10" s="495">
        <v>34080</v>
      </c>
      <c r="AQ10" s="496">
        <v>14</v>
      </c>
      <c r="AR10" s="493">
        <v>35198</v>
      </c>
      <c r="AS10" s="493">
        <v>0</v>
      </c>
      <c r="AT10" s="493">
        <v>1</v>
      </c>
      <c r="AU10" s="493">
        <v>702</v>
      </c>
      <c r="AV10" s="493">
        <v>-1449</v>
      </c>
      <c r="AW10" s="493">
        <v>34466</v>
      </c>
      <c r="AX10" s="495">
        <v>68546</v>
      </c>
      <c r="AY10" s="495">
        <v>91983</v>
      </c>
      <c r="AZ10" s="495">
        <v>126449</v>
      </c>
      <c r="BA10" s="495">
        <v>160529</v>
      </c>
      <c r="BB10" s="495">
        <v>-61191</v>
      </c>
      <c r="BC10" s="495">
        <v>65258</v>
      </c>
      <c r="BD10" s="495">
        <v>99338</v>
      </c>
    </row>
    <row r="11" spans="1:56" ht="13.5" customHeight="1" x14ac:dyDescent="0.15">
      <c r="C11" s="490" t="s">
        <v>465</v>
      </c>
      <c r="D11" s="491" t="s">
        <v>479</v>
      </c>
      <c r="E11" s="492">
        <v>1403</v>
      </c>
      <c r="F11" s="493">
        <v>1</v>
      </c>
      <c r="G11" s="493">
        <v>3009</v>
      </c>
      <c r="H11" s="493">
        <v>471</v>
      </c>
      <c r="I11" s="493">
        <v>8578</v>
      </c>
      <c r="J11" s="493">
        <v>4511</v>
      </c>
      <c r="K11" s="493">
        <v>5</v>
      </c>
      <c r="L11" s="493">
        <v>377</v>
      </c>
      <c r="M11" s="493">
        <v>505</v>
      </c>
      <c r="N11" s="493">
        <v>28</v>
      </c>
      <c r="O11" s="493">
        <v>131</v>
      </c>
      <c r="P11" s="493">
        <v>279</v>
      </c>
      <c r="Q11" s="493">
        <v>201</v>
      </c>
      <c r="R11" s="493">
        <v>566</v>
      </c>
      <c r="S11" s="493">
        <v>1001</v>
      </c>
      <c r="T11" s="493">
        <v>510</v>
      </c>
      <c r="U11" s="493">
        <v>362</v>
      </c>
      <c r="V11" s="493">
        <v>472</v>
      </c>
      <c r="W11" s="493">
        <v>157</v>
      </c>
      <c r="X11" s="493">
        <v>9275</v>
      </c>
      <c r="Y11" s="493">
        <v>28451</v>
      </c>
      <c r="Z11" s="493">
        <v>692</v>
      </c>
      <c r="AA11" s="493">
        <v>220</v>
      </c>
      <c r="AB11" s="493">
        <v>259</v>
      </c>
      <c r="AC11" s="493">
        <v>9101</v>
      </c>
      <c r="AD11" s="493">
        <v>986</v>
      </c>
      <c r="AE11" s="493">
        <v>273</v>
      </c>
      <c r="AF11" s="493">
        <v>1849</v>
      </c>
      <c r="AG11" s="493">
        <v>3352</v>
      </c>
      <c r="AH11" s="493">
        <v>453</v>
      </c>
      <c r="AI11" s="493">
        <v>3456</v>
      </c>
      <c r="AJ11" s="493">
        <v>3881</v>
      </c>
      <c r="AK11" s="493">
        <v>1038</v>
      </c>
      <c r="AL11" s="493">
        <v>2281</v>
      </c>
      <c r="AM11" s="493">
        <v>2110</v>
      </c>
      <c r="AN11" s="493">
        <v>5391</v>
      </c>
      <c r="AO11" s="494">
        <v>24</v>
      </c>
      <c r="AP11" s="495">
        <v>95659</v>
      </c>
      <c r="AQ11" s="496">
        <v>9</v>
      </c>
      <c r="AR11" s="493">
        <v>8271</v>
      </c>
      <c r="AS11" s="493">
        <v>11</v>
      </c>
      <c r="AT11" s="493">
        <v>32</v>
      </c>
      <c r="AU11" s="493">
        <v>2143</v>
      </c>
      <c r="AV11" s="493">
        <v>-1436</v>
      </c>
      <c r="AW11" s="493">
        <v>9030</v>
      </c>
      <c r="AX11" s="495">
        <v>104689</v>
      </c>
      <c r="AY11" s="495">
        <v>71471</v>
      </c>
      <c r="AZ11" s="495">
        <v>80501</v>
      </c>
      <c r="BA11" s="495">
        <v>176160</v>
      </c>
      <c r="BB11" s="495">
        <v>-80899</v>
      </c>
      <c r="BC11" s="495">
        <v>-398</v>
      </c>
      <c r="BD11" s="495">
        <v>95261</v>
      </c>
    </row>
    <row r="12" spans="1:56" ht="13.5" customHeight="1" x14ac:dyDescent="0.15">
      <c r="C12" s="490" t="s">
        <v>466</v>
      </c>
      <c r="D12" s="491" t="s">
        <v>151</v>
      </c>
      <c r="E12" s="492">
        <v>2278</v>
      </c>
      <c r="F12" s="493">
        <v>6</v>
      </c>
      <c r="G12" s="493">
        <v>1596</v>
      </c>
      <c r="H12" s="493">
        <v>15672</v>
      </c>
      <c r="I12" s="493">
        <v>4108</v>
      </c>
      <c r="J12" s="493">
        <v>55258</v>
      </c>
      <c r="K12" s="493">
        <v>265</v>
      </c>
      <c r="L12" s="493">
        <v>10644</v>
      </c>
      <c r="M12" s="493">
        <v>817</v>
      </c>
      <c r="N12" s="493">
        <v>130</v>
      </c>
      <c r="O12" s="493">
        <v>76</v>
      </c>
      <c r="P12" s="493">
        <v>804</v>
      </c>
      <c r="Q12" s="493">
        <v>369</v>
      </c>
      <c r="R12" s="493">
        <v>1853</v>
      </c>
      <c r="S12" s="493">
        <v>4568</v>
      </c>
      <c r="T12" s="493">
        <v>2416</v>
      </c>
      <c r="U12" s="493">
        <v>873</v>
      </c>
      <c r="V12" s="493">
        <v>1598</v>
      </c>
      <c r="W12" s="493">
        <v>1425</v>
      </c>
      <c r="X12" s="493">
        <v>2478</v>
      </c>
      <c r="Y12" s="493">
        <v>3421</v>
      </c>
      <c r="Z12" s="493">
        <v>88</v>
      </c>
      <c r="AA12" s="493">
        <v>521</v>
      </c>
      <c r="AB12" s="493">
        <v>871</v>
      </c>
      <c r="AC12" s="493">
        <v>7</v>
      </c>
      <c r="AD12" s="493">
        <v>5</v>
      </c>
      <c r="AE12" s="493">
        <v>21</v>
      </c>
      <c r="AF12" s="493">
        <v>208</v>
      </c>
      <c r="AG12" s="493">
        <v>174</v>
      </c>
      <c r="AH12" s="493">
        <v>395</v>
      </c>
      <c r="AI12" s="493">
        <v>3582</v>
      </c>
      <c r="AJ12" s="493">
        <v>100200</v>
      </c>
      <c r="AK12" s="493">
        <v>129</v>
      </c>
      <c r="AL12" s="493">
        <v>2569</v>
      </c>
      <c r="AM12" s="493">
        <v>3891</v>
      </c>
      <c r="AN12" s="493">
        <v>117</v>
      </c>
      <c r="AO12" s="494">
        <v>153</v>
      </c>
      <c r="AP12" s="495">
        <v>223586</v>
      </c>
      <c r="AQ12" s="496">
        <v>23</v>
      </c>
      <c r="AR12" s="493">
        <v>37469</v>
      </c>
      <c r="AS12" s="493">
        <v>0</v>
      </c>
      <c r="AT12" s="493">
        <v>0</v>
      </c>
      <c r="AU12" s="493">
        <v>0</v>
      </c>
      <c r="AV12" s="493">
        <v>1885</v>
      </c>
      <c r="AW12" s="493">
        <v>39377</v>
      </c>
      <c r="AX12" s="495">
        <v>262963</v>
      </c>
      <c r="AY12" s="495">
        <v>167751</v>
      </c>
      <c r="AZ12" s="495">
        <v>207128</v>
      </c>
      <c r="BA12" s="495">
        <v>430714</v>
      </c>
      <c r="BB12" s="495">
        <v>-247805</v>
      </c>
      <c r="BC12" s="495">
        <v>-40677</v>
      </c>
      <c r="BD12" s="495">
        <v>182909</v>
      </c>
    </row>
    <row r="13" spans="1:56" ht="13.5" customHeight="1" x14ac:dyDescent="0.15">
      <c r="C13" s="490" t="s">
        <v>467</v>
      </c>
      <c r="D13" s="491" t="s">
        <v>190</v>
      </c>
      <c r="E13" s="492">
        <v>4686</v>
      </c>
      <c r="F13" s="493">
        <v>37</v>
      </c>
      <c r="G13" s="493">
        <v>515</v>
      </c>
      <c r="H13" s="493">
        <v>694</v>
      </c>
      <c r="I13" s="493">
        <v>153</v>
      </c>
      <c r="J13" s="493">
        <v>1026</v>
      </c>
      <c r="K13" s="493">
        <v>1705</v>
      </c>
      <c r="L13" s="493">
        <v>62</v>
      </c>
      <c r="M13" s="493">
        <v>639</v>
      </c>
      <c r="N13" s="493">
        <v>351</v>
      </c>
      <c r="O13" s="493">
        <v>194</v>
      </c>
      <c r="P13" s="493">
        <v>307</v>
      </c>
      <c r="Q13" s="493">
        <v>100</v>
      </c>
      <c r="R13" s="493">
        <v>453</v>
      </c>
      <c r="S13" s="493">
        <v>171</v>
      </c>
      <c r="T13" s="493">
        <v>147</v>
      </c>
      <c r="U13" s="493">
        <v>58</v>
      </c>
      <c r="V13" s="493">
        <v>39</v>
      </c>
      <c r="W13" s="493">
        <v>129</v>
      </c>
      <c r="X13" s="493">
        <v>108</v>
      </c>
      <c r="Y13" s="493">
        <v>13563</v>
      </c>
      <c r="Z13" s="493">
        <v>5086</v>
      </c>
      <c r="AA13" s="493">
        <v>718</v>
      </c>
      <c r="AB13" s="493">
        <v>704</v>
      </c>
      <c r="AC13" s="493">
        <v>985</v>
      </c>
      <c r="AD13" s="493">
        <v>89</v>
      </c>
      <c r="AE13" s="493">
        <v>156</v>
      </c>
      <c r="AF13" s="493">
        <v>40162</v>
      </c>
      <c r="AG13" s="493">
        <v>229</v>
      </c>
      <c r="AH13" s="493">
        <v>4230</v>
      </c>
      <c r="AI13" s="493">
        <v>1286</v>
      </c>
      <c r="AJ13" s="493">
        <v>1331</v>
      </c>
      <c r="AK13" s="493">
        <v>180</v>
      </c>
      <c r="AL13" s="493">
        <v>1192</v>
      </c>
      <c r="AM13" s="493">
        <v>1543</v>
      </c>
      <c r="AN13" s="493">
        <v>0</v>
      </c>
      <c r="AO13" s="494">
        <v>373</v>
      </c>
      <c r="AP13" s="495">
        <v>83401</v>
      </c>
      <c r="AQ13" s="496">
        <v>2</v>
      </c>
      <c r="AR13" s="493">
        <v>53197</v>
      </c>
      <c r="AS13" s="493">
        <v>0</v>
      </c>
      <c r="AT13" s="493">
        <v>0</v>
      </c>
      <c r="AU13" s="493">
        <v>0</v>
      </c>
      <c r="AV13" s="493">
        <v>371</v>
      </c>
      <c r="AW13" s="493">
        <v>53570</v>
      </c>
      <c r="AX13" s="495">
        <v>136971</v>
      </c>
      <c r="AY13" s="495">
        <v>0</v>
      </c>
      <c r="AZ13" s="495">
        <v>53570</v>
      </c>
      <c r="BA13" s="495">
        <v>136971</v>
      </c>
      <c r="BB13" s="495">
        <v>-129805</v>
      </c>
      <c r="BC13" s="495">
        <v>-76235</v>
      </c>
      <c r="BD13" s="495">
        <v>7166</v>
      </c>
    </row>
    <row r="14" spans="1:56" ht="13.5" customHeight="1" x14ac:dyDescent="0.15">
      <c r="C14" s="490" t="s">
        <v>468</v>
      </c>
      <c r="D14" s="491" t="s">
        <v>1173</v>
      </c>
      <c r="E14" s="492">
        <v>676</v>
      </c>
      <c r="F14" s="493">
        <v>7</v>
      </c>
      <c r="G14" s="493">
        <v>2524</v>
      </c>
      <c r="H14" s="493">
        <v>491</v>
      </c>
      <c r="I14" s="493">
        <v>3287</v>
      </c>
      <c r="J14" s="493">
        <v>8092</v>
      </c>
      <c r="K14" s="493">
        <v>5</v>
      </c>
      <c r="L14" s="493">
        <v>14124</v>
      </c>
      <c r="M14" s="493">
        <v>142</v>
      </c>
      <c r="N14" s="493">
        <v>36</v>
      </c>
      <c r="O14" s="493">
        <v>88</v>
      </c>
      <c r="P14" s="493">
        <v>306</v>
      </c>
      <c r="Q14" s="493">
        <v>1504</v>
      </c>
      <c r="R14" s="493">
        <v>17796</v>
      </c>
      <c r="S14" s="493">
        <v>7274</v>
      </c>
      <c r="T14" s="493">
        <v>2297</v>
      </c>
      <c r="U14" s="493">
        <v>2381</v>
      </c>
      <c r="V14" s="493">
        <v>5644</v>
      </c>
      <c r="W14" s="493">
        <v>4466</v>
      </c>
      <c r="X14" s="493">
        <v>2970</v>
      </c>
      <c r="Y14" s="493">
        <v>10174</v>
      </c>
      <c r="Z14" s="493">
        <v>0</v>
      </c>
      <c r="AA14" s="493">
        <v>2334</v>
      </c>
      <c r="AB14" s="493">
        <v>1154</v>
      </c>
      <c r="AC14" s="493">
        <v>3907</v>
      </c>
      <c r="AD14" s="493">
        <v>607</v>
      </c>
      <c r="AE14" s="493">
        <v>381</v>
      </c>
      <c r="AF14" s="493">
        <v>1446</v>
      </c>
      <c r="AG14" s="493">
        <v>892</v>
      </c>
      <c r="AH14" s="493">
        <v>747</v>
      </c>
      <c r="AI14" s="493">
        <v>1536</v>
      </c>
      <c r="AJ14" s="493">
        <v>1528</v>
      </c>
      <c r="AK14" s="493">
        <v>441</v>
      </c>
      <c r="AL14" s="493">
        <v>8867</v>
      </c>
      <c r="AM14" s="493">
        <v>996</v>
      </c>
      <c r="AN14" s="493">
        <v>574</v>
      </c>
      <c r="AO14" s="494">
        <v>86</v>
      </c>
      <c r="AP14" s="495">
        <v>109780</v>
      </c>
      <c r="AQ14" s="496">
        <v>1</v>
      </c>
      <c r="AR14" s="493">
        <v>9704</v>
      </c>
      <c r="AS14" s="493">
        <v>49</v>
      </c>
      <c r="AT14" s="493">
        <v>0</v>
      </c>
      <c r="AU14" s="493">
        <v>0</v>
      </c>
      <c r="AV14" s="493">
        <v>-801</v>
      </c>
      <c r="AW14" s="493">
        <v>8953</v>
      </c>
      <c r="AX14" s="495">
        <v>118733</v>
      </c>
      <c r="AY14" s="495">
        <v>41914</v>
      </c>
      <c r="AZ14" s="495">
        <v>50867</v>
      </c>
      <c r="BA14" s="495">
        <v>160647</v>
      </c>
      <c r="BB14" s="495">
        <v>-94412</v>
      </c>
      <c r="BC14" s="495">
        <v>-43545</v>
      </c>
      <c r="BD14" s="495">
        <v>66235</v>
      </c>
    </row>
    <row r="15" spans="1:56" ht="13.5" customHeight="1" x14ac:dyDescent="0.15">
      <c r="C15" s="490" t="s">
        <v>469</v>
      </c>
      <c r="D15" s="491" t="s">
        <v>223</v>
      </c>
      <c r="E15" s="492">
        <v>134</v>
      </c>
      <c r="F15" s="493">
        <v>0</v>
      </c>
      <c r="G15" s="493">
        <v>256</v>
      </c>
      <c r="H15" s="493">
        <v>35</v>
      </c>
      <c r="I15" s="493">
        <v>496</v>
      </c>
      <c r="J15" s="493">
        <v>1735</v>
      </c>
      <c r="K15" s="493">
        <v>186</v>
      </c>
      <c r="L15" s="493">
        <v>196</v>
      </c>
      <c r="M15" s="493">
        <v>4504</v>
      </c>
      <c r="N15" s="493">
        <v>159</v>
      </c>
      <c r="O15" s="493">
        <v>171</v>
      </c>
      <c r="P15" s="493">
        <v>472</v>
      </c>
      <c r="Q15" s="493">
        <v>896</v>
      </c>
      <c r="R15" s="493">
        <v>2058</v>
      </c>
      <c r="S15" s="493">
        <v>410</v>
      </c>
      <c r="T15" s="493">
        <v>4270</v>
      </c>
      <c r="U15" s="493">
        <v>565</v>
      </c>
      <c r="V15" s="493">
        <v>353</v>
      </c>
      <c r="W15" s="493">
        <v>521</v>
      </c>
      <c r="X15" s="493">
        <v>102</v>
      </c>
      <c r="Y15" s="493">
        <v>39502</v>
      </c>
      <c r="Z15" s="493">
        <v>9</v>
      </c>
      <c r="AA15" s="493">
        <v>315</v>
      </c>
      <c r="AB15" s="493">
        <v>27</v>
      </c>
      <c r="AC15" s="493">
        <v>145</v>
      </c>
      <c r="AD15" s="493">
        <v>2</v>
      </c>
      <c r="AE15" s="493">
        <v>47</v>
      </c>
      <c r="AF15" s="493">
        <v>10</v>
      </c>
      <c r="AG15" s="493">
        <v>1</v>
      </c>
      <c r="AH15" s="493">
        <v>72</v>
      </c>
      <c r="AI15" s="493">
        <v>944</v>
      </c>
      <c r="AJ15" s="493">
        <v>457</v>
      </c>
      <c r="AK15" s="493">
        <v>28</v>
      </c>
      <c r="AL15" s="493">
        <v>968</v>
      </c>
      <c r="AM15" s="493">
        <v>450</v>
      </c>
      <c r="AN15" s="493">
        <v>67</v>
      </c>
      <c r="AO15" s="494">
        <v>114</v>
      </c>
      <c r="AP15" s="495">
        <v>60677</v>
      </c>
      <c r="AQ15" s="496">
        <v>1</v>
      </c>
      <c r="AR15" s="493">
        <v>1517</v>
      </c>
      <c r="AS15" s="493">
        <v>0</v>
      </c>
      <c r="AT15" s="493">
        <v>0</v>
      </c>
      <c r="AU15" s="493">
        <v>0</v>
      </c>
      <c r="AV15" s="493">
        <v>-176</v>
      </c>
      <c r="AW15" s="493">
        <v>1342</v>
      </c>
      <c r="AX15" s="495">
        <v>62019</v>
      </c>
      <c r="AY15" s="495">
        <v>20571</v>
      </c>
      <c r="AZ15" s="495">
        <v>21913</v>
      </c>
      <c r="BA15" s="495">
        <v>82590</v>
      </c>
      <c r="BB15" s="495">
        <v>-41124</v>
      </c>
      <c r="BC15" s="495">
        <v>-19211</v>
      </c>
      <c r="BD15" s="495">
        <v>41466</v>
      </c>
    </row>
    <row r="16" spans="1:56" ht="13.5" customHeight="1" x14ac:dyDescent="0.15">
      <c r="C16" s="490" t="s">
        <v>470</v>
      </c>
      <c r="D16" s="491" t="s">
        <v>245</v>
      </c>
      <c r="E16" s="492">
        <v>1</v>
      </c>
      <c r="F16" s="493">
        <v>4</v>
      </c>
      <c r="G16" s="493">
        <v>0</v>
      </c>
      <c r="H16" s="493">
        <v>8</v>
      </c>
      <c r="I16" s="493">
        <v>4397</v>
      </c>
      <c r="J16" s="493">
        <v>0</v>
      </c>
      <c r="K16" s="493">
        <v>0</v>
      </c>
      <c r="L16" s="493">
        <v>119</v>
      </c>
      <c r="M16" s="493">
        <v>231</v>
      </c>
      <c r="N16" s="493">
        <v>15452</v>
      </c>
      <c r="O16" s="493">
        <v>52</v>
      </c>
      <c r="P16" s="493">
        <v>18224</v>
      </c>
      <c r="Q16" s="493">
        <v>10373</v>
      </c>
      <c r="R16" s="493">
        <v>46777</v>
      </c>
      <c r="S16" s="493">
        <v>2792</v>
      </c>
      <c r="T16" s="493">
        <v>569</v>
      </c>
      <c r="U16" s="493">
        <v>3843</v>
      </c>
      <c r="V16" s="493">
        <v>840</v>
      </c>
      <c r="W16" s="493">
        <v>5953</v>
      </c>
      <c r="X16" s="493">
        <v>68</v>
      </c>
      <c r="Y16" s="493">
        <v>13160</v>
      </c>
      <c r="Z16" s="493">
        <v>0</v>
      </c>
      <c r="AA16" s="493">
        <v>2</v>
      </c>
      <c r="AB16" s="493">
        <v>0</v>
      </c>
      <c r="AC16" s="493">
        <v>0</v>
      </c>
      <c r="AD16" s="493">
        <v>0</v>
      </c>
      <c r="AE16" s="493">
        <v>0</v>
      </c>
      <c r="AF16" s="493">
        <v>84</v>
      </c>
      <c r="AG16" s="493">
        <v>0</v>
      </c>
      <c r="AH16" s="493">
        <v>18</v>
      </c>
      <c r="AI16" s="493">
        <v>0</v>
      </c>
      <c r="AJ16" s="493">
        <v>0</v>
      </c>
      <c r="AK16" s="493">
        <v>0</v>
      </c>
      <c r="AL16" s="493">
        <v>131</v>
      </c>
      <c r="AM16" s="493">
        <v>21</v>
      </c>
      <c r="AN16" s="493">
        <v>0</v>
      </c>
      <c r="AO16" s="494">
        <v>105</v>
      </c>
      <c r="AP16" s="495">
        <v>123224</v>
      </c>
      <c r="AQ16" s="496">
        <v>0</v>
      </c>
      <c r="AR16" s="493">
        <v>1</v>
      </c>
      <c r="AS16" s="493">
        <v>0</v>
      </c>
      <c r="AT16" s="493">
        <v>171</v>
      </c>
      <c r="AU16" s="493">
        <v>613</v>
      </c>
      <c r="AV16" s="493">
        <v>-763</v>
      </c>
      <c r="AW16" s="493">
        <v>22</v>
      </c>
      <c r="AX16" s="495">
        <v>123246</v>
      </c>
      <c r="AY16" s="495">
        <v>20838</v>
      </c>
      <c r="AZ16" s="495">
        <v>20860</v>
      </c>
      <c r="BA16" s="495">
        <v>144084</v>
      </c>
      <c r="BB16" s="495">
        <v>-105907</v>
      </c>
      <c r="BC16" s="495">
        <v>-85047</v>
      </c>
      <c r="BD16" s="495">
        <v>38177</v>
      </c>
    </row>
    <row r="17" spans="2:56" ht="13.5" customHeight="1" x14ac:dyDescent="0.15">
      <c r="B17" s="339"/>
      <c r="C17" s="497" t="s">
        <v>471</v>
      </c>
      <c r="D17" s="498" t="s">
        <v>265</v>
      </c>
      <c r="E17" s="499">
        <v>0</v>
      </c>
      <c r="F17" s="500">
        <v>0</v>
      </c>
      <c r="G17" s="500">
        <v>380</v>
      </c>
      <c r="H17" s="500">
        <v>2</v>
      </c>
      <c r="I17" s="500">
        <v>934</v>
      </c>
      <c r="J17" s="500">
        <v>297</v>
      </c>
      <c r="K17" s="500">
        <v>0</v>
      </c>
      <c r="L17" s="500">
        <v>164</v>
      </c>
      <c r="M17" s="500">
        <v>333</v>
      </c>
      <c r="N17" s="500">
        <v>131</v>
      </c>
      <c r="O17" s="500">
        <v>21502</v>
      </c>
      <c r="P17" s="500">
        <v>3958</v>
      </c>
      <c r="Q17" s="500">
        <v>2699</v>
      </c>
      <c r="R17" s="500">
        <v>6519</v>
      </c>
      <c r="S17" s="500">
        <v>10761</v>
      </c>
      <c r="T17" s="500">
        <v>5188</v>
      </c>
      <c r="U17" s="500">
        <v>4574</v>
      </c>
      <c r="V17" s="500">
        <v>2920</v>
      </c>
      <c r="W17" s="500">
        <v>1937</v>
      </c>
      <c r="X17" s="500">
        <v>373</v>
      </c>
      <c r="Y17" s="500">
        <v>5416</v>
      </c>
      <c r="Z17" s="500">
        <v>100</v>
      </c>
      <c r="AA17" s="500">
        <v>13</v>
      </c>
      <c r="AB17" s="500">
        <v>0</v>
      </c>
      <c r="AC17" s="500">
        <v>9</v>
      </c>
      <c r="AD17" s="500">
        <v>0</v>
      </c>
      <c r="AE17" s="500">
        <v>0</v>
      </c>
      <c r="AF17" s="500">
        <v>1</v>
      </c>
      <c r="AG17" s="500">
        <v>14</v>
      </c>
      <c r="AH17" s="500">
        <v>108</v>
      </c>
      <c r="AI17" s="500">
        <v>33</v>
      </c>
      <c r="AJ17" s="500">
        <v>1067</v>
      </c>
      <c r="AK17" s="500">
        <v>12</v>
      </c>
      <c r="AL17" s="500">
        <v>242</v>
      </c>
      <c r="AM17" s="500">
        <v>179</v>
      </c>
      <c r="AN17" s="500">
        <v>12</v>
      </c>
      <c r="AO17" s="501">
        <v>91</v>
      </c>
      <c r="AP17" s="502">
        <v>69969</v>
      </c>
      <c r="AQ17" s="503">
        <v>0</v>
      </c>
      <c r="AR17" s="500">
        <v>102</v>
      </c>
      <c r="AS17" s="500">
        <v>0</v>
      </c>
      <c r="AT17" s="500">
        <v>0</v>
      </c>
      <c r="AU17" s="500">
        <v>1979</v>
      </c>
      <c r="AV17" s="500">
        <v>-318</v>
      </c>
      <c r="AW17" s="500">
        <v>1763</v>
      </c>
      <c r="AX17" s="502">
        <v>71732</v>
      </c>
      <c r="AY17" s="502">
        <v>31760</v>
      </c>
      <c r="AZ17" s="502">
        <v>33523</v>
      </c>
      <c r="BA17" s="502">
        <v>103492</v>
      </c>
      <c r="BB17" s="502">
        <v>-68723</v>
      </c>
      <c r="BC17" s="502">
        <v>-35200</v>
      </c>
      <c r="BD17" s="502">
        <v>34769</v>
      </c>
    </row>
    <row r="18" spans="2:56" ht="13.5" customHeight="1" x14ac:dyDescent="0.15">
      <c r="C18" s="490" t="s">
        <v>472</v>
      </c>
      <c r="D18" s="491" t="s">
        <v>279</v>
      </c>
      <c r="E18" s="492">
        <v>145</v>
      </c>
      <c r="F18" s="493">
        <v>17</v>
      </c>
      <c r="G18" s="493">
        <v>783</v>
      </c>
      <c r="H18" s="493">
        <v>53</v>
      </c>
      <c r="I18" s="493">
        <v>4573</v>
      </c>
      <c r="J18" s="493">
        <v>2740</v>
      </c>
      <c r="K18" s="493">
        <v>1</v>
      </c>
      <c r="L18" s="493">
        <v>318</v>
      </c>
      <c r="M18" s="493">
        <v>331</v>
      </c>
      <c r="N18" s="493">
        <v>184</v>
      </c>
      <c r="O18" s="493">
        <v>165</v>
      </c>
      <c r="P18" s="493">
        <v>5545</v>
      </c>
      <c r="Q18" s="493">
        <v>2877</v>
      </c>
      <c r="R18" s="493">
        <v>18126</v>
      </c>
      <c r="S18" s="493">
        <v>3056</v>
      </c>
      <c r="T18" s="493">
        <v>2415</v>
      </c>
      <c r="U18" s="493">
        <v>2241</v>
      </c>
      <c r="V18" s="493">
        <v>5624</v>
      </c>
      <c r="W18" s="493">
        <v>956</v>
      </c>
      <c r="X18" s="493">
        <v>316</v>
      </c>
      <c r="Y18" s="493">
        <v>61637</v>
      </c>
      <c r="Z18" s="493">
        <v>76</v>
      </c>
      <c r="AA18" s="493">
        <v>44</v>
      </c>
      <c r="AB18" s="493">
        <v>8</v>
      </c>
      <c r="AC18" s="493">
        <v>1959</v>
      </c>
      <c r="AD18" s="493">
        <v>24</v>
      </c>
      <c r="AE18" s="493">
        <v>194</v>
      </c>
      <c r="AF18" s="493">
        <v>499</v>
      </c>
      <c r="AG18" s="493">
        <v>137</v>
      </c>
      <c r="AH18" s="493">
        <v>1813</v>
      </c>
      <c r="AI18" s="493">
        <v>88</v>
      </c>
      <c r="AJ18" s="493">
        <v>242</v>
      </c>
      <c r="AK18" s="493">
        <v>131</v>
      </c>
      <c r="AL18" s="493">
        <v>790</v>
      </c>
      <c r="AM18" s="493">
        <v>1115</v>
      </c>
      <c r="AN18" s="493">
        <v>5</v>
      </c>
      <c r="AO18" s="494">
        <v>126</v>
      </c>
      <c r="AP18" s="495">
        <v>119354</v>
      </c>
      <c r="AQ18" s="496">
        <v>3</v>
      </c>
      <c r="AR18" s="493">
        <v>4428</v>
      </c>
      <c r="AS18" s="493">
        <v>3</v>
      </c>
      <c r="AT18" s="493">
        <v>489</v>
      </c>
      <c r="AU18" s="493">
        <v>2802</v>
      </c>
      <c r="AV18" s="493">
        <v>-1212</v>
      </c>
      <c r="AW18" s="493">
        <v>6513</v>
      </c>
      <c r="AX18" s="495">
        <v>125867</v>
      </c>
      <c r="AY18" s="495">
        <v>58033</v>
      </c>
      <c r="AZ18" s="495">
        <v>64546</v>
      </c>
      <c r="BA18" s="495">
        <v>183900</v>
      </c>
      <c r="BB18" s="495">
        <v>-96266</v>
      </c>
      <c r="BC18" s="495">
        <v>-31720</v>
      </c>
      <c r="BD18" s="495">
        <v>87634</v>
      </c>
    </row>
    <row r="19" spans="2:56" ht="13.5" customHeight="1" x14ac:dyDescent="0.15">
      <c r="C19" s="490" t="s">
        <v>473</v>
      </c>
      <c r="D19" s="491" t="s">
        <v>625</v>
      </c>
      <c r="E19" s="492">
        <v>0</v>
      </c>
      <c r="F19" s="493">
        <v>8</v>
      </c>
      <c r="G19" s="493">
        <v>0</v>
      </c>
      <c r="H19" s="493">
        <v>0</v>
      </c>
      <c r="I19" s="493">
        <v>32</v>
      </c>
      <c r="J19" s="493">
        <v>1</v>
      </c>
      <c r="K19" s="493">
        <v>0</v>
      </c>
      <c r="L19" s="493">
        <v>26</v>
      </c>
      <c r="M19" s="493">
        <v>96</v>
      </c>
      <c r="N19" s="493">
        <v>24</v>
      </c>
      <c r="O19" s="493">
        <v>2</v>
      </c>
      <c r="P19" s="493">
        <v>81</v>
      </c>
      <c r="Q19" s="493">
        <v>16859</v>
      </c>
      <c r="R19" s="493">
        <v>18141</v>
      </c>
      <c r="S19" s="493">
        <v>1134</v>
      </c>
      <c r="T19" s="493">
        <v>248</v>
      </c>
      <c r="U19" s="493">
        <v>665</v>
      </c>
      <c r="V19" s="493">
        <v>203</v>
      </c>
      <c r="W19" s="493">
        <v>735</v>
      </c>
      <c r="X19" s="493">
        <v>2</v>
      </c>
      <c r="Y19" s="493">
        <v>4256</v>
      </c>
      <c r="Z19" s="493">
        <v>0</v>
      </c>
      <c r="AA19" s="493">
        <v>704</v>
      </c>
      <c r="AB19" s="493">
        <v>0</v>
      </c>
      <c r="AC19" s="493">
        <v>3</v>
      </c>
      <c r="AD19" s="493">
        <v>0</v>
      </c>
      <c r="AE19" s="493">
        <v>0</v>
      </c>
      <c r="AF19" s="493">
        <v>24</v>
      </c>
      <c r="AG19" s="493">
        <v>1</v>
      </c>
      <c r="AH19" s="493">
        <v>157</v>
      </c>
      <c r="AI19" s="493">
        <v>0</v>
      </c>
      <c r="AJ19" s="493">
        <v>0</v>
      </c>
      <c r="AK19" s="493">
        <v>0</v>
      </c>
      <c r="AL19" s="493">
        <v>4246</v>
      </c>
      <c r="AM19" s="493">
        <v>11</v>
      </c>
      <c r="AN19" s="493">
        <v>0</v>
      </c>
      <c r="AO19" s="494">
        <v>0</v>
      </c>
      <c r="AP19" s="495">
        <v>47659</v>
      </c>
      <c r="AQ19" s="496">
        <v>0</v>
      </c>
      <c r="AR19" s="493">
        <v>0</v>
      </c>
      <c r="AS19" s="493">
        <v>0</v>
      </c>
      <c r="AT19" s="493">
        <v>2467</v>
      </c>
      <c r="AU19" s="493">
        <v>45082</v>
      </c>
      <c r="AV19" s="493">
        <v>-426</v>
      </c>
      <c r="AW19" s="493">
        <v>47123</v>
      </c>
      <c r="AX19" s="495">
        <v>94782</v>
      </c>
      <c r="AY19" s="495">
        <v>97512</v>
      </c>
      <c r="AZ19" s="495">
        <v>144635</v>
      </c>
      <c r="BA19" s="495">
        <v>192294</v>
      </c>
      <c r="BB19" s="495">
        <v>-89108</v>
      </c>
      <c r="BC19" s="495">
        <v>55527</v>
      </c>
      <c r="BD19" s="495">
        <v>103186</v>
      </c>
    </row>
    <row r="20" spans="2:56" ht="13.5" customHeight="1" x14ac:dyDescent="0.15">
      <c r="C20" s="490" t="s">
        <v>474</v>
      </c>
      <c r="D20" s="491" t="s">
        <v>626</v>
      </c>
      <c r="E20" s="492">
        <v>1</v>
      </c>
      <c r="F20" s="493">
        <v>1</v>
      </c>
      <c r="G20" s="493">
        <v>0</v>
      </c>
      <c r="H20" s="493">
        <v>0</v>
      </c>
      <c r="I20" s="493">
        <v>25</v>
      </c>
      <c r="J20" s="493">
        <v>0</v>
      </c>
      <c r="K20" s="493">
        <v>1</v>
      </c>
      <c r="L20" s="493">
        <v>203</v>
      </c>
      <c r="M20" s="493">
        <v>52</v>
      </c>
      <c r="N20" s="493">
        <v>31</v>
      </c>
      <c r="O20" s="493">
        <v>14</v>
      </c>
      <c r="P20" s="493">
        <v>55</v>
      </c>
      <c r="Q20" s="493">
        <v>683</v>
      </c>
      <c r="R20" s="493">
        <v>134241</v>
      </c>
      <c r="S20" s="493">
        <v>215</v>
      </c>
      <c r="T20" s="493">
        <v>431</v>
      </c>
      <c r="U20" s="493">
        <v>360</v>
      </c>
      <c r="V20" s="493">
        <v>133</v>
      </c>
      <c r="W20" s="493">
        <v>87</v>
      </c>
      <c r="X20" s="493">
        <v>1</v>
      </c>
      <c r="Y20" s="493">
        <v>67</v>
      </c>
      <c r="Z20" s="493">
        <v>0</v>
      </c>
      <c r="AA20" s="493">
        <v>19</v>
      </c>
      <c r="AB20" s="493">
        <v>0</v>
      </c>
      <c r="AC20" s="493">
        <v>2</v>
      </c>
      <c r="AD20" s="493">
        <v>0</v>
      </c>
      <c r="AE20" s="493">
        <v>0</v>
      </c>
      <c r="AF20" s="493">
        <v>12</v>
      </c>
      <c r="AG20" s="493">
        <v>1</v>
      </c>
      <c r="AH20" s="493">
        <v>10</v>
      </c>
      <c r="AI20" s="493">
        <v>0</v>
      </c>
      <c r="AJ20" s="493">
        <v>0</v>
      </c>
      <c r="AK20" s="493">
        <v>0</v>
      </c>
      <c r="AL20" s="493">
        <v>6593</v>
      </c>
      <c r="AM20" s="493">
        <v>4</v>
      </c>
      <c r="AN20" s="493">
        <v>0</v>
      </c>
      <c r="AO20" s="494">
        <v>0</v>
      </c>
      <c r="AP20" s="495">
        <v>143242</v>
      </c>
      <c r="AQ20" s="496">
        <v>0</v>
      </c>
      <c r="AR20" s="493">
        <v>149</v>
      </c>
      <c r="AS20" s="493">
        <v>0</v>
      </c>
      <c r="AT20" s="493">
        <v>406</v>
      </c>
      <c r="AU20" s="493">
        <v>125454</v>
      </c>
      <c r="AV20" s="493">
        <v>-4620</v>
      </c>
      <c r="AW20" s="493">
        <v>121389</v>
      </c>
      <c r="AX20" s="495">
        <v>264631</v>
      </c>
      <c r="AY20" s="495">
        <v>482080</v>
      </c>
      <c r="AZ20" s="495">
        <v>603469</v>
      </c>
      <c r="BA20" s="495">
        <v>746711</v>
      </c>
      <c r="BB20" s="495">
        <v>-174142</v>
      </c>
      <c r="BC20" s="495">
        <v>429327</v>
      </c>
      <c r="BD20" s="495">
        <v>572569</v>
      </c>
    </row>
    <row r="21" spans="2:56" ht="13.5" customHeight="1" x14ac:dyDescent="0.15">
      <c r="C21" s="490" t="s">
        <v>475</v>
      </c>
      <c r="D21" s="491" t="s">
        <v>627</v>
      </c>
      <c r="E21" s="492">
        <v>1</v>
      </c>
      <c r="F21" s="493">
        <v>0</v>
      </c>
      <c r="G21" s="493">
        <v>0</v>
      </c>
      <c r="H21" s="493">
        <v>0</v>
      </c>
      <c r="I21" s="493">
        <v>0</v>
      </c>
      <c r="J21" s="493">
        <v>0</v>
      </c>
      <c r="K21" s="493">
        <v>0</v>
      </c>
      <c r="L21" s="493">
        <v>0</v>
      </c>
      <c r="M21" s="493">
        <v>0</v>
      </c>
      <c r="N21" s="493">
        <v>0</v>
      </c>
      <c r="O21" s="493">
        <v>0</v>
      </c>
      <c r="P21" s="493">
        <v>1</v>
      </c>
      <c r="Q21" s="493">
        <v>276</v>
      </c>
      <c r="R21" s="493">
        <v>2081</v>
      </c>
      <c r="S21" s="493">
        <v>10579</v>
      </c>
      <c r="T21" s="493">
        <v>8</v>
      </c>
      <c r="U21" s="493">
        <v>145</v>
      </c>
      <c r="V21" s="493">
        <v>157</v>
      </c>
      <c r="W21" s="493">
        <v>34</v>
      </c>
      <c r="X21" s="493">
        <v>3</v>
      </c>
      <c r="Y21" s="493">
        <v>122</v>
      </c>
      <c r="Z21" s="493">
        <v>0</v>
      </c>
      <c r="AA21" s="493">
        <v>7</v>
      </c>
      <c r="AB21" s="493">
        <v>1</v>
      </c>
      <c r="AC21" s="493">
        <v>667</v>
      </c>
      <c r="AD21" s="493">
        <v>2</v>
      </c>
      <c r="AE21" s="493">
        <v>0</v>
      </c>
      <c r="AF21" s="493">
        <v>8</v>
      </c>
      <c r="AG21" s="493">
        <v>35</v>
      </c>
      <c r="AH21" s="493">
        <v>1864</v>
      </c>
      <c r="AI21" s="493">
        <v>0</v>
      </c>
      <c r="AJ21" s="493">
        <v>7697</v>
      </c>
      <c r="AK21" s="493">
        <v>0</v>
      </c>
      <c r="AL21" s="493">
        <v>2089</v>
      </c>
      <c r="AM21" s="493">
        <v>216</v>
      </c>
      <c r="AN21" s="493">
        <v>292</v>
      </c>
      <c r="AO21" s="494">
        <v>0</v>
      </c>
      <c r="AP21" s="495">
        <v>26285</v>
      </c>
      <c r="AQ21" s="496">
        <v>0</v>
      </c>
      <c r="AR21" s="493">
        <v>1553</v>
      </c>
      <c r="AS21" s="493">
        <v>6</v>
      </c>
      <c r="AT21" s="493">
        <v>2501</v>
      </c>
      <c r="AU21" s="493">
        <v>10443</v>
      </c>
      <c r="AV21" s="493">
        <v>-3507</v>
      </c>
      <c r="AW21" s="493">
        <v>10996</v>
      </c>
      <c r="AX21" s="495">
        <v>37281</v>
      </c>
      <c r="AY21" s="495">
        <v>121058</v>
      </c>
      <c r="AZ21" s="495">
        <v>132054</v>
      </c>
      <c r="BA21" s="495">
        <v>158339</v>
      </c>
      <c r="BB21" s="495">
        <v>-28838</v>
      </c>
      <c r="BC21" s="495">
        <v>103216</v>
      </c>
      <c r="BD21" s="495">
        <v>129501</v>
      </c>
    </row>
    <row r="22" spans="2:56" ht="13.5" customHeight="1" x14ac:dyDescent="0.15">
      <c r="C22" s="490" t="s">
        <v>476</v>
      </c>
      <c r="D22" s="491" t="s">
        <v>628</v>
      </c>
      <c r="E22" s="492">
        <v>0</v>
      </c>
      <c r="F22" s="493">
        <v>0</v>
      </c>
      <c r="G22" s="493">
        <v>0</v>
      </c>
      <c r="H22" s="493">
        <v>0</v>
      </c>
      <c r="I22" s="493">
        <v>1</v>
      </c>
      <c r="J22" s="493">
        <v>1</v>
      </c>
      <c r="K22" s="493">
        <v>0</v>
      </c>
      <c r="L22" s="493">
        <v>0</v>
      </c>
      <c r="M22" s="493">
        <v>0</v>
      </c>
      <c r="N22" s="493">
        <v>0</v>
      </c>
      <c r="O22" s="493">
        <v>0</v>
      </c>
      <c r="P22" s="493">
        <v>69</v>
      </c>
      <c r="Q22" s="493">
        <v>1525</v>
      </c>
      <c r="R22" s="493">
        <v>2794</v>
      </c>
      <c r="S22" s="493">
        <v>11747</v>
      </c>
      <c r="T22" s="493">
        <v>41380</v>
      </c>
      <c r="U22" s="493">
        <v>9343</v>
      </c>
      <c r="V22" s="493">
        <v>49801</v>
      </c>
      <c r="W22" s="493">
        <v>1191</v>
      </c>
      <c r="X22" s="493">
        <v>75</v>
      </c>
      <c r="Y22" s="493">
        <v>204</v>
      </c>
      <c r="Z22" s="493">
        <v>0</v>
      </c>
      <c r="AA22" s="493">
        <v>1</v>
      </c>
      <c r="AB22" s="493">
        <v>0</v>
      </c>
      <c r="AC22" s="493">
        <v>19</v>
      </c>
      <c r="AD22" s="493">
        <v>9</v>
      </c>
      <c r="AE22" s="493">
        <v>0</v>
      </c>
      <c r="AF22" s="493">
        <v>1</v>
      </c>
      <c r="AG22" s="493">
        <v>239</v>
      </c>
      <c r="AH22" s="493">
        <v>924</v>
      </c>
      <c r="AI22" s="493">
        <v>359</v>
      </c>
      <c r="AJ22" s="493">
        <v>1</v>
      </c>
      <c r="AK22" s="493">
        <v>0</v>
      </c>
      <c r="AL22" s="493">
        <v>6675</v>
      </c>
      <c r="AM22" s="493">
        <v>11</v>
      </c>
      <c r="AN22" s="493">
        <v>400</v>
      </c>
      <c r="AO22" s="494">
        <v>0</v>
      </c>
      <c r="AP22" s="495">
        <v>126770</v>
      </c>
      <c r="AQ22" s="496">
        <v>0</v>
      </c>
      <c r="AR22" s="493">
        <v>380</v>
      </c>
      <c r="AS22" s="493">
        <v>0</v>
      </c>
      <c r="AT22" s="493">
        <v>0</v>
      </c>
      <c r="AU22" s="493">
        <v>0</v>
      </c>
      <c r="AV22" s="493">
        <v>1494</v>
      </c>
      <c r="AW22" s="493">
        <v>1874</v>
      </c>
      <c r="AX22" s="495">
        <v>128644</v>
      </c>
      <c r="AY22" s="495">
        <v>132592</v>
      </c>
      <c r="AZ22" s="495">
        <v>134466</v>
      </c>
      <c r="BA22" s="495">
        <v>261236</v>
      </c>
      <c r="BB22" s="495">
        <v>-124573</v>
      </c>
      <c r="BC22" s="495">
        <v>9893</v>
      </c>
      <c r="BD22" s="495">
        <v>136663</v>
      </c>
    </row>
    <row r="23" spans="2:56" ht="13.5" customHeight="1" x14ac:dyDescent="0.15">
      <c r="C23" s="490" t="s">
        <v>503</v>
      </c>
      <c r="D23" s="491" t="s">
        <v>306</v>
      </c>
      <c r="E23" s="492">
        <v>32</v>
      </c>
      <c r="F23" s="493">
        <v>0</v>
      </c>
      <c r="G23" s="493">
        <v>0</v>
      </c>
      <c r="H23" s="493">
        <v>0</v>
      </c>
      <c r="I23" s="493">
        <v>26</v>
      </c>
      <c r="J23" s="493">
        <v>1</v>
      </c>
      <c r="K23" s="493">
        <v>0</v>
      </c>
      <c r="L23" s="493">
        <v>2</v>
      </c>
      <c r="M23" s="493">
        <v>2</v>
      </c>
      <c r="N23" s="493">
        <v>0</v>
      </c>
      <c r="O23" s="493">
        <v>0</v>
      </c>
      <c r="P23" s="493">
        <v>27</v>
      </c>
      <c r="Q23" s="493">
        <v>1362</v>
      </c>
      <c r="R23" s="493">
        <v>7953</v>
      </c>
      <c r="S23" s="493">
        <v>1493</v>
      </c>
      <c r="T23" s="493">
        <v>1284</v>
      </c>
      <c r="U23" s="493">
        <v>9980</v>
      </c>
      <c r="V23" s="493">
        <v>1625</v>
      </c>
      <c r="W23" s="493">
        <v>2819</v>
      </c>
      <c r="X23" s="493">
        <v>25</v>
      </c>
      <c r="Y23" s="493">
        <v>5100</v>
      </c>
      <c r="Z23" s="493">
        <v>1</v>
      </c>
      <c r="AA23" s="493">
        <v>15</v>
      </c>
      <c r="AB23" s="493">
        <v>0</v>
      </c>
      <c r="AC23" s="493">
        <v>142</v>
      </c>
      <c r="AD23" s="493">
        <v>1</v>
      </c>
      <c r="AE23" s="493">
        <v>9</v>
      </c>
      <c r="AF23" s="493">
        <v>61</v>
      </c>
      <c r="AG23" s="493">
        <v>40</v>
      </c>
      <c r="AH23" s="493">
        <v>807</v>
      </c>
      <c r="AI23" s="493">
        <v>375</v>
      </c>
      <c r="AJ23" s="493">
        <v>40</v>
      </c>
      <c r="AK23" s="493">
        <v>0</v>
      </c>
      <c r="AL23" s="493">
        <v>4228</v>
      </c>
      <c r="AM23" s="493">
        <v>49</v>
      </c>
      <c r="AN23" s="493">
        <v>0</v>
      </c>
      <c r="AO23" s="494">
        <v>10</v>
      </c>
      <c r="AP23" s="495">
        <v>37509</v>
      </c>
      <c r="AQ23" s="496">
        <v>7</v>
      </c>
      <c r="AR23" s="493">
        <v>39747</v>
      </c>
      <c r="AS23" s="493">
        <v>0</v>
      </c>
      <c r="AT23" s="493">
        <v>12716</v>
      </c>
      <c r="AU23" s="493">
        <v>44165</v>
      </c>
      <c r="AV23" s="493">
        <v>-79</v>
      </c>
      <c r="AW23" s="493">
        <v>96556</v>
      </c>
      <c r="AX23" s="495">
        <v>134065</v>
      </c>
      <c r="AY23" s="495">
        <v>64126</v>
      </c>
      <c r="AZ23" s="495">
        <v>160682</v>
      </c>
      <c r="BA23" s="495">
        <v>198191</v>
      </c>
      <c r="BB23" s="495">
        <v>-122019</v>
      </c>
      <c r="BC23" s="495">
        <v>38663</v>
      </c>
      <c r="BD23" s="495">
        <v>76172</v>
      </c>
    </row>
    <row r="24" spans="2:56" ht="13.5" customHeight="1" x14ac:dyDescent="0.15">
      <c r="C24" s="490" t="s">
        <v>504</v>
      </c>
      <c r="D24" s="491" t="s">
        <v>881</v>
      </c>
      <c r="E24" s="492">
        <v>1</v>
      </c>
      <c r="F24" s="493">
        <v>0</v>
      </c>
      <c r="G24" s="493">
        <v>0</v>
      </c>
      <c r="H24" s="493">
        <v>0</v>
      </c>
      <c r="I24" s="493">
        <v>0</v>
      </c>
      <c r="J24" s="493">
        <v>11</v>
      </c>
      <c r="K24" s="493">
        <v>0</v>
      </c>
      <c r="L24" s="493">
        <v>0</v>
      </c>
      <c r="M24" s="493">
        <v>1</v>
      </c>
      <c r="N24" s="493">
        <v>0</v>
      </c>
      <c r="O24" s="493">
        <v>0</v>
      </c>
      <c r="P24" s="493">
        <v>3</v>
      </c>
      <c r="Q24" s="493">
        <v>279</v>
      </c>
      <c r="R24" s="493">
        <v>79</v>
      </c>
      <c r="S24" s="493">
        <v>6</v>
      </c>
      <c r="T24" s="493">
        <v>7</v>
      </c>
      <c r="U24" s="493">
        <v>2</v>
      </c>
      <c r="V24" s="493">
        <v>8063</v>
      </c>
      <c r="W24" s="493">
        <v>509</v>
      </c>
      <c r="X24" s="493">
        <v>0</v>
      </c>
      <c r="Y24" s="493">
        <v>1191</v>
      </c>
      <c r="Z24" s="493">
        <v>2</v>
      </c>
      <c r="AA24" s="493">
        <v>0</v>
      </c>
      <c r="AB24" s="493">
        <v>2</v>
      </c>
      <c r="AC24" s="493">
        <v>157</v>
      </c>
      <c r="AD24" s="493">
        <v>21</v>
      </c>
      <c r="AE24" s="493">
        <v>23</v>
      </c>
      <c r="AF24" s="493">
        <v>45</v>
      </c>
      <c r="AG24" s="493">
        <v>48</v>
      </c>
      <c r="AH24" s="493">
        <v>1001</v>
      </c>
      <c r="AI24" s="493">
        <v>37</v>
      </c>
      <c r="AJ24" s="493">
        <v>10</v>
      </c>
      <c r="AK24" s="493">
        <v>3</v>
      </c>
      <c r="AL24" s="493">
        <v>690</v>
      </c>
      <c r="AM24" s="493">
        <v>29</v>
      </c>
      <c r="AN24" s="493">
        <v>0</v>
      </c>
      <c r="AO24" s="494">
        <v>0</v>
      </c>
      <c r="AP24" s="495">
        <v>12220</v>
      </c>
      <c r="AQ24" s="496">
        <v>4</v>
      </c>
      <c r="AR24" s="493">
        <v>56718</v>
      </c>
      <c r="AS24" s="493">
        <v>0</v>
      </c>
      <c r="AT24" s="493">
        <v>13123</v>
      </c>
      <c r="AU24" s="493">
        <v>36745</v>
      </c>
      <c r="AV24" s="493">
        <v>-1695</v>
      </c>
      <c r="AW24" s="493">
        <v>104895</v>
      </c>
      <c r="AX24" s="495">
        <v>117115</v>
      </c>
      <c r="AY24" s="495">
        <v>126437</v>
      </c>
      <c r="AZ24" s="495">
        <v>231332</v>
      </c>
      <c r="BA24" s="495">
        <v>243552</v>
      </c>
      <c r="BB24" s="495">
        <v>-93088</v>
      </c>
      <c r="BC24" s="495">
        <v>138244</v>
      </c>
      <c r="BD24" s="495">
        <v>150464</v>
      </c>
    </row>
    <row r="25" spans="2:56" ht="13.5" customHeight="1" x14ac:dyDescent="0.15">
      <c r="C25" s="490" t="s">
        <v>524</v>
      </c>
      <c r="D25" s="491" t="s">
        <v>323</v>
      </c>
      <c r="E25" s="492">
        <v>814</v>
      </c>
      <c r="F25" s="493">
        <v>0</v>
      </c>
      <c r="G25" s="493">
        <v>0</v>
      </c>
      <c r="H25" s="493">
        <v>0</v>
      </c>
      <c r="I25" s="493">
        <v>0</v>
      </c>
      <c r="J25" s="493">
        <v>0</v>
      </c>
      <c r="K25" s="493">
        <v>0</v>
      </c>
      <c r="L25" s="493">
        <v>0</v>
      </c>
      <c r="M25" s="493">
        <v>0</v>
      </c>
      <c r="N25" s="493">
        <v>0</v>
      </c>
      <c r="O25" s="493">
        <v>0</v>
      </c>
      <c r="P25" s="493">
        <v>0</v>
      </c>
      <c r="Q25" s="493">
        <v>0</v>
      </c>
      <c r="R25" s="493">
        <v>905</v>
      </c>
      <c r="S25" s="493">
        <v>0</v>
      </c>
      <c r="T25" s="493">
        <v>0</v>
      </c>
      <c r="U25" s="493">
        <v>0</v>
      </c>
      <c r="V25" s="493">
        <v>0</v>
      </c>
      <c r="W25" s="493">
        <v>52049</v>
      </c>
      <c r="X25" s="493">
        <v>0</v>
      </c>
      <c r="Y25" s="493">
        <v>0</v>
      </c>
      <c r="Z25" s="493">
        <v>0</v>
      </c>
      <c r="AA25" s="493">
        <v>0</v>
      </c>
      <c r="AB25" s="493">
        <v>0</v>
      </c>
      <c r="AC25" s="493">
        <v>0</v>
      </c>
      <c r="AD25" s="493">
        <v>0</v>
      </c>
      <c r="AE25" s="493">
        <v>0</v>
      </c>
      <c r="AF25" s="493">
        <v>4394</v>
      </c>
      <c r="AG25" s="493">
        <v>0</v>
      </c>
      <c r="AH25" s="493">
        <v>4090</v>
      </c>
      <c r="AI25" s="493">
        <v>51</v>
      </c>
      <c r="AJ25" s="493">
        <v>0</v>
      </c>
      <c r="AK25" s="493">
        <v>0</v>
      </c>
      <c r="AL25" s="493">
        <v>26906</v>
      </c>
      <c r="AM25" s="493">
        <v>40</v>
      </c>
      <c r="AN25" s="493">
        <v>0</v>
      </c>
      <c r="AO25" s="494">
        <v>0</v>
      </c>
      <c r="AP25" s="495">
        <v>89249</v>
      </c>
      <c r="AQ25" s="496">
        <v>0</v>
      </c>
      <c r="AR25" s="493">
        <v>73523</v>
      </c>
      <c r="AS25" s="493">
        <v>0</v>
      </c>
      <c r="AT25" s="493">
        <v>8654</v>
      </c>
      <c r="AU25" s="493">
        <v>34532</v>
      </c>
      <c r="AV25" s="493">
        <v>-238</v>
      </c>
      <c r="AW25" s="493">
        <v>116471</v>
      </c>
      <c r="AX25" s="495">
        <v>205720</v>
      </c>
      <c r="AY25" s="495">
        <v>103164</v>
      </c>
      <c r="AZ25" s="495">
        <v>219635</v>
      </c>
      <c r="BA25" s="495">
        <v>308884</v>
      </c>
      <c r="BB25" s="495">
        <v>-196363</v>
      </c>
      <c r="BC25" s="495">
        <v>23272</v>
      </c>
      <c r="BD25" s="495">
        <v>112521</v>
      </c>
    </row>
    <row r="26" spans="2:56" ht="13.5" customHeight="1" x14ac:dyDescent="0.15">
      <c r="C26" s="504" t="s">
        <v>522</v>
      </c>
      <c r="D26" s="505" t="s">
        <v>480</v>
      </c>
      <c r="E26" s="506">
        <v>191</v>
      </c>
      <c r="F26" s="507">
        <v>6</v>
      </c>
      <c r="G26" s="507">
        <v>1512</v>
      </c>
      <c r="H26" s="507">
        <v>735</v>
      </c>
      <c r="I26" s="507">
        <v>922</v>
      </c>
      <c r="J26" s="507">
        <v>708</v>
      </c>
      <c r="K26" s="507">
        <v>7</v>
      </c>
      <c r="L26" s="507">
        <v>348</v>
      </c>
      <c r="M26" s="507">
        <v>199</v>
      </c>
      <c r="N26" s="507">
        <v>186</v>
      </c>
      <c r="O26" s="507">
        <v>1116</v>
      </c>
      <c r="P26" s="507">
        <v>95</v>
      </c>
      <c r="Q26" s="507">
        <v>90</v>
      </c>
      <c r="R26" s="507">
        <v>795</v>
      </c>
      <c r="S26" s="507">
        <v>561</v>
      </c>
      <c r="T26" s="507">
        <v>390</v>
      </c>
      <c r="U26" s="507">
        <v>161</v>
      </c>
      <c r="V26" s="507">
        <v>368</v>
      </c>
      <c r="W26" s="507">
        <v>130</v>
      </c>
      <c r="X26" s="507">
        <v>2693</v>
      </c>
      <c r="Y26" s="507">
        <v>2449</v>
      </c>
      <c r="Z26" s="507">
        <v>1103</v>
      </c>
      <c r="AA26" s="507">
        <v>205</v>
      </c>
      <c r="AB26" s="507">
        <v>306</v>
      </c>
      <c r="AC26" s="507">
        <v>3779</v>
      </c>
      <c r="AD26" s="507">
        <v>3117</v>
      </c>
      <c r="AE26" s="507">
        <v>24</v>
      </c>
      <c r="AF26" s="507">
        <v>888</v>
      </c>
      <c r="AG26" s="507">
        <v>4477</v>
      </c>
      <c r="AH26" s="507">
        <v>2741</v>
      </c>
      <c r="AI26" s="507">
        <v>6695</v>
      </c>
      <c r="AJ26" s="507">
        <v>2079</v>
      </c>
      <c r="AK26" s="507">
        <v>2084</v>
      </c>
      <c r="AL26" s="507">
        <v>3576</v>
      </c>
      <c r="AM26" s="507">
        <v>2065</v>
      </c>
      <c r="AN26" s="507">
        <v>1607</v>
      </c>
      <c r="AO26" s="508">
        <v>33</v>
      </c>
      <c r="AP26" s="509">
        <v>48441</v>
      </c>
      <c r="AQ26" s="510">
        <v>24</v>
      </c>
      <c r="AR26" s="507">
        <v>22929</v>
      </c>
      <c r="AS26" s="507">
        <v>0</v>
      </c>
      <c r="AT26" s="507">
        <v>554</v>
      </c>
      <c r="AU26" s="507">
        <v>8370</v>
      </c>
      <c r="AV26" s="507">
        <v>-917</v>
      </c>
      <c r="AW26" s="507">
        <v>30960</v>
      </c>
      <c r="AX26" s="509">
        <v>79401</v>
      </c>
      <c r="AY26" s="509">
        <v>53807</v>
      </c>
      <c r="AZ26" s="509">
        <v>84767</v>
      </c>
      <c r="BA26" s="509">
        <v>133208</v>
      </c>
      <c r="BB26" s="509">
        <v>-59832</v>
      </c>
      <c r="BC26" s="509">
        <v>24935</v>
      </c>
      <c r="BD26" s="509">
        <v>73376</v>
      </c>
    </row>
    <row r="27" spans="2:56" ht="13.5" customHeight="1" x14ac:dyDescent="0.15">
      <c r="C27" s="490" t="s">
        <v>521</v>
      </c>
      <c r="D27" s="491" t="s">
        <v>356</v>
      </c>
      <c r="E27" s="492">
        <v>185</v>
      </c>
      <c r="F27" s="493">
        <v>6</v>
      </c>
      <c r="G27" s="493">
        <v>161</v>
      </c>
      <c r="H27" s="493">
        <v>450</v>
      </c>
      <c r="I27" s="493">
        <v>287</v>
      </c>
      <c r="J27" s="493">
        <v>677</v>
      </c>
      <c r="K27" s="493">
        <v>49</v>
      </c>
      <c r="L27" s="493">
        <v>334</v>
      </c>
      <c r="M27" s="493">
        <v>199</v>
      </c>
      <c r="N27" s="493">
        <v>152</v>
      </c>
      <c r="O27" s="493">
        <v>175</v>
      </c>
      <c r="P27" s="493">
        <v>427</v>
      </c>
      <c r="Q27" s="493">
        <v>256</v>
      </c>
      <c r="R27" s="493">
        <v>1483</v>
      </c>
      <c r="S27" s="493">
        <v>281</v>
      </c>
      <c r="T27" s="493">
        <v>500</v>
      </c>
      <c r="U27" s="493">
        <v>199</v>
      </c>
      <c r="V27" s="493">
        <v>348</v>
      </c>
      <c r="W27" s="493">
        <v>116</v>
      </c>
      <c r="X27" s="493">
        <v>144</v>
      </c>
      <c r="Y27" s="493">
        <v>616</v>
      </c>
      <c r="Z27" s="493">
        <v>3173</v>
      </c>
      <c r="AA27" s="493">
        <v>2834</v>
      </c>
      <c r="AB27" s="493">
        <v>171</v>
      </c>
      <c r="AC27" s="493">
        <v>2716</v>
      </c>
      <c r="AD27" s="493">
        <v>791</v>
      </c>
      <c r="AE27" s="493">
        <v>8755</v>
      </c>
      <c r="AF27" s="493">
        <v>3889</v>
      </c>
      <c r="AG27" s="493">
        <v>1758</v>
      </c>
      <c r="AH27" s="493">
        <v>3122</v>
      </c>
      <c r="AI27" s="493">
        <v>3420</v>
      </c>
      <c r="AJ27" s="493">
        <v>1921</v>
      </c>
      <c r="AK27" s="493">
        <v>96</v>
      </c>
      <c r="AL27" s="493">
        <v>971</v>
      </c>
      <c r="AM27" s="493">
        <v>1281</v>
      </c>
      <c r="AN27" s="493">
        <v>0</v>
      </c>
      <c r="AO27" s="494">
        <v>609</v>
      </c>
      <c r="AP27" s="495">
        <v>42552</v>
      </c>
      <c r="AQ27" s="496">
        <v>0</v>
      </c>
      <c r="AR27" s="493">
        <v>0</v>
      </c>
      <c r="AS27" s="493">
        <v>0</v>
      </c>
      <c r="AT27" s="493">
        <v>343465</v>
      </c>
      <c r="AU27" s="493">
        <v>304267</v>
      </c>
      <c r="AV27" s="493">
        <v>0</v>
      </c>
      <c r="AW27" s="493">
        <v>647732</v>
      </c>
      <c r="AX27" s="495">
        <v>690284</v>
      </c>
      <c r="AY27" s="495">
        <v>46635</v>
      </c>
      <c r="AZ27" s="495">
        <v>694367</v>
      </c>
      <c r="BA27" s="495">
        <v>736919</v>
      </c>
      <c r="BB27" s="495">
        <v>0</v>
      </c>
      <c r="BC27" s="495">
        <v>694367</v>
      </c>
      <c r="BD27" s="495">
        <v>736919</v>
      </c>
    </row>
    <row r="28" spans="2:56" ht="13.5" customHeight="1" x14ac:dyDescent="0.15">
      <c r="C28" s="490" t="s">
        <v>526</v>
      </c>
      <c r="D28" s="491" t="s">
        <v>630</v>
      </c>
      <c r="E28" s="492">
        <v>914</v>
      </c>
      <c r="F28" s="493">
        <v>47</v>
      </c>
      <c r="G28" s="493">
        <v>2951</v>
      </c>
      <c r="H28" s="493">
        <v>5056</v>
      </c>
      <c r="I28" s="493">
        <v>2344</v>
      </c>
      <c r="J28" s="493">
        <v>5194</v>
      </c>
      <c r="K28" s="493">
        <v>194</v>
      </c>
      <c r="L28" s="493">
        <v>2426</v>
      </c>
      <c r="M28" s="493">
        <v>2393</v>
      </c>
      <c r="N28" s="493">
        <v>2735</v>
      </c>
      <c r="O28" s="493">
        <v>1290</v>
      </c>
      <c r="P28" s="493">
        <v>2168</v>
      </c>
      <c r="Q28" s="493">
        <v>2027</v>
      </c>
      <c r="R28" s="493">
        <v>6758</v>
      </c>
      <c r="S28" s="493">
        <v>1526</v>
      </c>
      <c r="T28" s="493">
        <v>6080</v>
      </c>
      <c r="U28" s="493">
        <v>761</v>
      </c>
      <c r="V28" s="493">
        <v>1275</v>
      </c>
      <c r="W28" s="493">
        <v>1345</v>
      </c>
      <c r="X28" s="493">
        <v>2361</v>
      </c>
      <c r="Y28" s="493">
        <v>2161</v>
      </c>
      <c r="Z28" s="493">
        <v>27056</v>
      </c>
      <c r="AA28" s="493">
        <v>4655</v>
      </c>
      <c r="AB28" s="493">
        <v>5563</v>
      </c>
      <c r="AC28" s="493">
        <v>22698</v>
      </c>
      <c r="AD28" s="493">
        <v>1570</v>
      </c>
      <c r="AE28" s="493">
        <v>2370</v>
      </c>
      <c r="AF28" s="493">
        <v>5583</v>
      </c>
      <c r="AG28" s="493">
        <v>2764</v>
      </c>
      <c r="AH28" s="493">
        <v>5404</v>
      </c>
      <c r="AI28" s="493">
        <v>8477</v>
      </c>
      <c r="AJ28" s="493">
        <v>9375</v>
      </c>
      <c r="AK28" s="493">
        <v>249</v>
      </c>
      <c r="AL28" s="493">
        <v>3538</v>
      </c>
      <c r="AM28" s="493">
        <v>15294</v>
      </c>
      <c r="AN28" s="493">
        <v>0</v>
      </c>
      <c r="AO28" s="494">
        <v>164</v>
      </c>
      <c r="AP28" s="495">
        <v>166766</v>
      </c>
      <c r="AQ28" s="496">
        <v>1</v>
      </c>
      <c r="AR28" s="493">
        <v>61444</v>
      </c>
      <c r="AS28" s="493">
        <v>0</v>
      </c>
      <c r="AT28" s="493">
        <v>0</v>
      </c>
      <c r="AU28" s="493">
        <v>0</v>
      </c>
      <c r="AV28" s="493">
        <v>0</v>
      </c>
      <c r="AW28" s="493">
        <v>61445</v>
      </c>
      <c r="AX28" s="495">
        <v>228211</v>
      </c>
      <c r="AY28" s="495">
        <v>21748</v>
      </c>
      <c r="AZ28" s="495">
        <v>83193</v>
      </c>
      <c r="BA28" s="495">
        <v>249959</v>
      </c>
      <c r="BB28" s="495">
        <v>-22816</v>
      </c>
      <c r="BC28" s="495">
        <v>60377</v>
      </c>
      <c r="BD28" s="495">
        <v>227143</v>
      </c>
    </row>
    <row r="29" spans="2:56" ht="13.5" customHeight="1" x14ac:dyDescent="0.15">
      <c r="C29" s="490" t="s">
        <v>520</v>
      </c>
      <c r="D29" s="491" t="s">
        <v>374</v>
      </c>
      <c r="E29" s="492">
        <v>24</v>
      </c>
      <c r="F29" s="493">
        <v>1</v>
      </c>
      <c r="G29" s="493">
        <v>409</v>
      </c>
      <c r="H29" s="493">
        <v>321</v>
      </c>
      <c r="I29" s="493">
        <v>113</v>
      </c>
      <c r="J29" s="493">
        <v>696</v>
      </c>
      <c r="K29" s="493">
        <v>4</v>
      </c>
      <c r="L29" s="493">
        <v>55</v>
      </c>
      <c r="M29" s="493">
        <v>46</v>
      </c>
      <c r="N29" s="493">
        <v>35</v>
      </c>
      <c r="O29" s="493">
        <v>24</v>
      </c>
      <c r="P29" s="493">
        <v>49</v>
      </c>
      <c r="Q29" s="493">
        <v>62</v>
      </c>
      <c r="R29" s="493">
        <v>304</v>
      </c>
      <c r="S29" s="493">
        <v>218</v>
      </c>
      <c r="T29" s="493">
        <v>219</v>
      </c>
      <c r="U29" s="493">
        <v>47</v>
      </c>
      <c r="V29" s="493">
        <v>51</v>
      </c>
      <c r="W29" s="493">
        <v>34</v>
      </c>
      <c r="X29" s="493">
        <v>40</v>
      </c>
      <c r="Y29" s="493">
        <v>741</v>
      </c>
      <c r="Z29" s="493">
        <v>101</v>
      </c>
      <c r="AA29" s="493">
        <v>4649</v>
      </c>
      <c r="AB29" s="493">
        <v>700</v>
      </c>
      <c r="AC29" s="493">
        <v>3030</v>
      </c>
      <c r="AD29" s="493">
        <v>375</v>
      </c>
      <c r="AE29" s="493">
        <v>216</v>
      </c>
      <c r="AF29" s="493">
        <v>3211</v>
      </c>
      <c r="AG29" s="493">
        <v>870</v>
      </c>
      <c r="AH29" s="493">
        <v>1810</v>
      </c>
      <c r="AI29" s="493">
        <v>4601</v>
      </c>
      <c r="AJ29" s="493">
        <v>3797</v>
      </c>
      <c r="AK29" s="493">
        <v>161</v>
      </c>
      <c r="AL29" s="493">
        <v>692</v>
      </c>
      <c r="AM29" s="493">
        <v>4984</v>
      </c>
      <c r="AN29" s="493">
        <v>0</v>
      </c>
      <c r="AO29" s="494">
        <v>47</v>
      </c>
      <c r="AP29" s="495">
        <v>32737</v>
      </c>
      <c r="AQ29" s="496">
        <v>0</v>
      </c>
      <c r="AR29" s="493">
        <v>32139</v>
      </c>
      <c r="AS29" s="493">
        <v>-2949</v>
      </c>
      <c r="AT29" s="493">
        <v>0</v>
      </c>
      <c r="AU29" s="493">
        <v>0</v>
      </c>
      <c r="AV29" s="493">
        <v>0</v>
      </c>
      <c r="AW29" s="493">
        <v>29190</v>
      </c>
      <c r="AX29" s="495">
        <v>61927</v>
      </c>
      <c r="AY29" s="495">
        <v>0</v>
      </c>
      <c r="AZ29" s="495">
        <v>29190</v>
      </c>
      <c r="BA29" s="495">
        <v>61927</v>
      </c>
      <c r="BB29" s="495">
        <v>0</v>
      </c>
      <c r="BC29" s="495">
        <v>29190</v>
      </c>
      <c r="BD29" s="495">
        <v>61927</v>
      </c>
    </row>
    <row r="30" spans="2:56" ht="13.5" customHeight="1" x14ac:dyDescent="0.15">
      <c r="C30" s="490" t="s">
        <v>519</v>
      </c>
      <c r="D30" s="491" t="s">
        <v>376</v>
      </c>
      <c r="E30" s="492">
        <v>9</v>
      </c>
      <c r="F30" s="493">
        <v>2</v>
      </c>
      <c r="G30" s="493">
        <v>245</v>
      </c>
      <c r="H30" s="493">
        <v>26</v>
      </c>
      <c r="I30" s="493">
        <v>53</v>
      </c>
      <c r="J30" s="493">
        <v>765</v>
      </c>
      <c r="K30" s="493">
        <v>0</v>
      </c>
      <c r="L30" s="493">
        <v>6</v>
      </c>
      <c r="M30" s="493">
        <v>169</v>
      </c>
      <c r="N30" s="493">
        <v>1</v>
      </c>
      <c r="O30" s="493">
        <v>0</v>
      </c>
      <c r="P30" s="493">
        <v>9</v>
      </c>
      <c r="Q30" s="493">
        <v>32</v>
      </c>
      <c r="R30" s="493">
        <v>23</v>
      </c>
      <c r="S30" s="493">
        <v>303</v>
      </c>
      <c r="T30" s="493">
        <v>160</v>
      </c>
      <c r="U30" s="493">
        <v>24</v>
      </c>
      <c r="V30" s="493">
        <v>58</v>
      </c>
      <c r="W30" s="493">
        <v>14</v>
      </c>
      <c r="X30" s="493">
        <v>49</v>
      </c>
      <c r="Y30" s="493">
        <v>2030</v>
      </c>
      <c r="Z30" s="493">
        <v>2406</v>
      </c>
      <c r="AA30" s="493">
        <v>161</v>
      </c>
      <c r="AB30" s="493">
        <v>0</v>
      </c>
      <c r="AC30" s="493">
        <v>1098</v>
      </c>
      <c r="AD30" s="493">
        <v>977</v>
      </c>
      <c r="AE30" s="493">
        <v>10</v>
      </c>
      <c r="AF30" s="493">
        <v>2983</v>
      </c>
      <c r="AG30" s="493">
        <v>1900</v>
      </c>
      <c r="AH30" s="493">
        <v>10604</v>
      </c>
      <c r="AI30" s="493">
        <v>3408</v>
      </c>
      <c r="AJ30" s="493">
        <v>3202</v>
      </c>
      <c r="AK30" s="493">
        <v>3</v>
      </c>
      <c r="AL30" s="493">
        <v>1201</v>
      </c>
      <c r="AM30" s="493">
        <v>10007</v>
      </c>
      <c r="AN30" s="493">
        <v>0</v>
      </c>
      <c r="AO30" s="494">
        <v>524</v>
      </c>
      <c r="AP30" s="495">
        <v>42462</v>
      </c>
      <c r="AQ30" s="496">
        <v>0</v>
      </c>
      <c r="AR30" s="493">
        <v>2216</v>
      </c>
      <c r="AS30" s="493">
        <v>4811</v>
      </c>
      <c r="AT30" s="493">
        <v>0</v>
      </c>
      <c r="AU30" s="493">
        <v>0</v>
      </c>
      <c r="AV30" s="493">
        <v>0</v>
      </c>
      <c r="AW30" s="493">
        <v>7027</v>
      </c>
      <c r="AX30" s="495">
        <v>49489</v>
      </c>
      <c r="AY30" s="495">
        <v>7824</v>
      </c>
      <c r="AZ30" s="495">
        <v>14851</v>
      </c>
      <c r="BA30" s="495">
        <v>57313</v>
      </c>
      <c r="BB30" s="495">
        <v>0</v>
      </c>
      <c r="BC30" s="495">
        <v>14851</v>
      </c>
      <c r="BD30" s="495">
        <v>57313</v>
      </c>
    </row>
    <row r="31" spans="2:56" ht="13.5" customHeight="1" x14ac:dyDescent="0.15">
      <c r="C31" s="490" t="s">
        <v>631</v>
      </c>
      <c r="D31" s="491" t="s">
        <v>379</v>
      </c>
      <c r="E31" s="492">
        <v>2974</v>
      </c>
      <c r="F31" s="493">
        <v>22</v>
      </c>
      <c r="G31" s="493">
        <v>13768</v>
      </c>
      <c r="H31" s="493">
        <v>6472</v>
      </c>
      <c r="I31" s="493">
        <v>5914</v>
      </c>
      <c r="J31" s="493">
        <v>9244</v>
      </c>
      <c r="K31" s="493">
        <v>164</v>
      </c>
      <c r="L31" s="493">
        <v>3792</v>
      </c>
      <c r="M31" s="493">
        <v>1347</v>
      </c>
      <c r="N31" s="493">
        <v>1244</v>
      </c>
      <c r="O31" s="493">
        <v>1479</v>
      </c>
      <c r="P31" s="493">
        <v>2517</v>
      </c>
      <c r="Q31" s="493">
        <v>3938</v>
      </c>
      <c r="R31" s="493">
        <v>17677</v>
      </c>
      <c r="S31" s="493">
        <v>6511</v>
      </c>
      <c r="T31" s="493">
        <v>6719</v>
      </c>
      <c r="U31" s="493">
        <v>3972</v>
      </c>
      <c r="V31" s="493">
        <v>6456</v>
      </c>
      <c r="W31" s="493">
        <v>3281</v>
      </c>
      <c r="X31" s="493">
        <v>3725</v>
      </c>
      <c r="Y31" s="493">
        <v>35265</v>
      </c>
      <c r="Z31" s="493">
        <v>719</v>
      </c>
      <c r="AA31" s="493">
        <v>1159</v>
      </c>
      <c r="AB31" s="493">
        <v>1001</v>
      </c>
      <c r="AC31" s="493">
        <v>6823</v>
      </c>
      <c r="AD31" s="493">
        <v>1142</v>
      </c>
      <c r="AE31" s="493">
        <v>743</v>
      </c>
      <c r="AF31" s="493">
        <v>11854</v>
      </c>
      <c r="AG31" s="493">
        <v>2660</v>
      </c>
      <c r="AH31" s="493">
        <v>3701</v>
      </c>
      <c r="AI31" s="493">
        <v>7344</v>
      </c>
      <c r="AJ31" s="493">
        <v>27573</v>
      </c>
      <c r="AK31" s="493">
        <v>2001</v>
      </c>
      <c r="AL31" s="493">
        <v>12913</v>
      </c>
      <c r="AM31" s="493">
        <v>28920</v>
      </c>
      <c r="AN31" s="493">
        <v>2978</v>
      </c>
      <c r="AO31" s="494">
        <v>170</v>
      </c>
      <c r="AP31" s="495">
        <v>248182</v>
      </c>
      <c r="AQ31" s="496">
        <v>190</v>
      </c>
      <c r="AR31" s="493">
        <v>27476</v>
      </c>
      <c r="AS31" s="493">
        <v>78</v>
      </c>
      <c r="AT31" s="493">
        <v>5702</v>
      </c>
      <c r="AU31" s="493">
        <v>65045</v>
      </c>
      <c r="AV31" s="493">
        <v>1052</v>
      </c>
      <c r="AW31" s="493">
        <v>99543</v>
      </c>
      <c r="AX31" s="495">
        <v>347725</v>
      </c>
      <c r="AY31" s="495">
        <v>471462.40949200967</v>
      </c>
      <c r="AZ31" s="495">
        <v>571005.40949200967</v>
      </c>
      <c r="BA31" s="495">
        <v>819187.40949200967</v>
      </c>
      <c r="BB31" s="495">
        <v>-109164.40949200965</v>
      </c>
      <c r="BC31" s="495">
        <v>461841</v>
      </c>
      <c r="BD31" s="495">
        <v>710023</v>
      </c>
    </row>
    <row r="32" spans="2:56" ht="13.5" customHeight="1" x14ac:dyDescent="0.15">
      <c r="C32" s="490" t="s">
        <v>632</v>
      </c>
      <c r="D32" s="491" t="s">
        <v>383</v>
      </c>
      <c r="E32" s="492">
        <v>502</v>
      </c>
      <c r="F32" s="493">
        <v>112</v>
      </c>
      <c r="G32" s="493">
        <v>952</v>
      </c>
      <c r="H32" s="493">
        <v>2320</v>
      </c>
      <c r="I32" s="493">
        <v>1090</v>
      </c>
      <c r="J32" s="493">
        <v>1537</v>
      </c>
      <c r="K32" s="493">
        <v>11</v>
      </c>
      <c r="L32" s="493">
        <v>303</v>
      </c>
      <c r="M32" s="493">
        <v>543</v>
      </c>
      <c r="N32" s="493">
        <v>285</v>
      </c>
      <c r="O32" s="493">
        <v>237</v>
      </c>
      <c r="P32" s="493">
        <v>1014</v>
      </c>
      <c r="Q32" s="493">
        <v>728</v>
      </c>
      <c r="R32" s="493">
        <v>3732</v>
      </c>
      <c r="S32" s="493">
        <v>2005</v>
      </c>
      <c r="T32" s="493">
        <v>1055</v>
      </c>
      <c r="U32" s="493">
        <v>611</v>
      </c>
      <c r="V32" s="493">
        <v>1485</v>
      </c>
      <c r="W32" s="493">
        <v>497</v>
      </c>
      <c r="X32" s="493">
        <v>1075</v>
      </c>
      <c r="Y32" s="493">
        <v>8439</v>
      </c>
      <c r="Z32" s="493">
        <v>3882</v>
      </c>
      <c r="AA32" s="493">
        <v>1112</v>
      </c>
      <c r="AB32" s="493">
        <v>1406</v>
      </c>
      <c r="AC32" s="493">
        <v>13441</v>
      </c>
      <c r="AD32" s="493">
        <v>17684</v>
      </c>
      <c r="AE32" s="493">
        <v>45852</v>
      </c>
      <c r="AF32" s="493">
        <v>11285</v>
      </c>
      <c r="AG32" s="493">
        <v>1996</v>
      </c>
      <c r="AH32" s="493">
        <v>7714</v>
      </c>
      <c r="AI32" s="493">
        <v>3960</v>
      </c>
      <c r="AJ32" s="493">
        <v>4921</v>
      </c>
      <c r="AK32" s="493">
        <v>1343</v>
      </c>
      <c r="AL32" s="493">
        <v>8176</v>
      </c>
      <c r="AM32" s="493">
        <v>5544</v>
      </c>
      <c r="AN32" s="493">
        <v>0</v>
      </c>
      <c r="AO32" s="494">
        <v>1444</v>
      </c>
      <c r="AP32" s="495">
        <v>158293</v>
      </c>
      <c r="AQ32" s="496">
        <v>0</v>
      </c>
      <c r="AR32" s="493">
        <v>110385</v>
      </c>
      <c r="AS32" s="493">
        <v>0</v>
      </c>
      <c r="AT32" s="493">
        <v>0</v>
      </c>
      <c r="AU32" s="493">
        <v>0</v>
      </c>
      <c r="AV32" s="493">
        <v>0</v>
      </c>
      <c r="AW32" s="493">
        <v>110385</v>
      </c>
      <c r="AX32" s="495">
        <v>268678</v>
      </c>
      <c r="AY32" s="495">
        <v>20407.04190142201</v>
      </c>
      <c r="AZ32" s="495">
        <v>130792.04190142201</v>
      </c>
      <c r="BA32" s="495">
        <v>289085.04190142202</v>
      </c>
      <c r="BB32" s="495">
        <v>-73204.04190142201</v>
      </c>
      <c r="BC32" s="495">
        <v>57588</v>
      </c>
      <c r="BD32" s="495">
        <v>215881</v>
      </c>
    </row>
    <row r="33" spans="3:56" ht="13.5" customHeight="1" x14ac:dyDescent="0.15">
      <c r="C33" s="490" t="s">
        <v>633</v>
      </c>
      <c r="D33" s="491" t="s">
        <v>390</v>
      </c>
      <c r="E33" s="492">
        <v>20</v>
      </c>
      <c r="F33" s="493">
        <v>6</v>
      </c>
      <c r="G33" s="493">
        <v>377</v>
      </c>
      <c r="H33" s="493">
        <v>208</v>
      </c>
      <c r="I33" s="493">
        <v>232</v>
      </c>
      <c r="J33" s="493">
        <v>467</v>
      </c>
      <c r="K33" s="493">
        <v>7</v>
      </c>
      <c r="L33" s="493">
        <v>162</v>
      </c>
      <c r="M33" s="493">
        <v>109</v>
      </c>
      <c r="N33" s="493">
        <v>38</v>
      </c>
      <c r="O33" s="493">
        <v>51</v>
      </c>
      <c r="P33" s="493">
        <v>223</v>
      </c>
      <c r="Q33" s="493">
        <v>229</v>
      </c>
      <c r="R33" s="493">
        <v>654</v>
      </c>
      <c r="S33" s="493">
        <v>147</v>
      </c>
      <c r="T33" s="493">
        <v>117</v>
      </c>
      <c r="U33" s="493">
        <v>122</v>
      </c>
      <c r="V33" s="493">
        <v>300</v>
      </c>
      <c r="W33" s="493">
        <v>52</v>
      </c>
      <c r="X33" s="493">
        <v>190</v>
      </c>
      <c r="Y33" s="493">
        <v>1824</v>
      </c>
      <c r="Z33" s="493">
        <v>687</v>
      </c>
      <c r="AA33" s="493">
        <v>39</v>
      </c>
      <c r="AB33" s="493">
        <v>52</v>
      </c>
      <c r="AC33" s="493">
        <v>13776</v>
      </c>
      <c r="AD33" s="493">
        <v>2291</v>
      </c>
      <c r="AE33" s="493">
        <v>17977</v>
      </c>
      <c r="AF33" s="493">
        <v>4828</v>
      </c>
      <c r="AG33" s="493">
        <v>5210</v>
      </c>
      <c r="AH33" s="493">
        <v>746</v>
      </c>
      <c r="AI33" s="493">
        <v>1784</v>
      </c>
      <c r="AJ33" s="493">
        <v>6275</v>
      </c>
      <c r="AK33" s="493">
        <v>563</v>
      </c>
      <c r="AL33" s="493">
        <v>3913</v>
      </c>
      <c r="AM33" s="493">
        <v>8385</v>
      </c>
      <c r="AN33" s="493">
        <v>0</v>
      </c>
      <c r="AO33" s="494">
        <v>432</v>
      </c>
      <c r="AP33" s="495">
        <v>72493</v>
      </c>
      <c r="AQ33" s="496">
        <v>0</v>
      </c>
      <c r="AR33" s="493">
        <v>523320</v>
      </c>
      <c r="AS33" s="493">
        <v>19</v>
      </c>
      <c r="AT33" s="493">
        <v>0</v>
      </c>
      <c r="AU33" s="493">
        <v>11162</v>
      </c>
      <c r="AV33" s="493">
        <v>0</v>
      </c>
      <c r="AW33" s="493">
        <v>534501</v>
      </c>
      <c r="AX33" s="495">
        <v>606994</v>
      </c>
      <c r="AY33" s="495">
        <v>0</v>
      </c>
      <c r="AZ33" s="495">
        <v>534501</v>
      </c>
      <c r="BA33" s="495">
        <v>606994</v>
      </c>
      <c r="BB33" s="495">
        <v>0</v>
      </c>
      <c r="BC33" s="495">
        <v>534501</v>
      </c>
      <c r="BD33" s="495">
        <v>606994</v>
      </c>
    </row>
    <row r="34" spans="3:56" ht="13.5" customHeight="1" x14ac:dyDescent="0.15">
      <c r="C34" s="490" t="s">
        <v>634</v>
      </c>
      <c r="D34" s="491" t="s">
        <v>635</v>
      </c>
      <c r="E34" s="492">
        <v>4165</v>
      </c>
      <c r="F34" s="493">
        <v>543</v>
      </c>
      <c r="G34" s="493">
        <v>8166</v>
      </c>
      <c r="H34" s="493">
        <v>3189</v>
      </c>
      <c r="I34" s="493">
        <v>3852</v>
      </c>
      <c r="J34" s="493">
        <v>5009</v>
      </c>
      <c r="K34" s="493">
        <v>506</v>
      </c>
      <c r="L34" s="493">
        <v>1299</v>
      </c>
      <c r="M34" s="493">
        <v>4163</v>
      </c>
      <c r="N34" s="493">
        <v>1483</v>
      </c>
      <c r="O34" s="493">
        <v>1395</v>
      </c>
      <c r="P34" s="493">
        <v>2671</v>
      </c>
      <c r="Q34" s="493">
        <v>2307</v>
      </c>
      <c r="R34" s="493">
        <v>10643</v>
      </c>
      <c r="S34" s="493">
        <v>4069</v>
      </c>
      <c r="T34" s="493">
        <v>2482</v>
      </c>
      <c r="U34" s="493">
        <v>1860</v>
      </c>
      <c r="V34" s="493">
        <v>3945</v>
      </c>
      <c r="W34" s="493">
        <v>2116</v>
      </c>
      <c r="X34" s="493">
        <v>5488</v>
      </c>
      <c r="Y34" s="493">
        <v>35734</v>
      </c>
      <c r="Z34" s="493">
        <v>4377</v>
      </c>
      <c r="AA34" s="493">
        <v>1545</v>
      </c>
      <c r="AB34" s="493">
        <v>4635</v>
      </c>
      <c r="AC34" s="493">
        <v>42297</v>
      </c>
      <c r="AD34" s="493">
        <v>8038</v>
      </c>
      <c r="AE34" s="493">
        <v>1509</v>
      </c>
      <c r="AF34" s="493">
        <v>36173</v>
      </c>
      <c r="AG34" s="493">
        <v>7282</v>
      </c>
      <c r="AH34" s="493">
        <v>15274</v>
      </c>
      <c r="AI34" s="493">
        <v>14253</v>
      </c>
      <c r="AJ34" s="493">
        <v>11544</v>
      </c>
      <c r="AK34" s="493">
        <v>2381</v>
      </c>
      <c r="AL34" s="493">
        <v>10291</v>
      </c>
      <c r="AM34" s="493">
        <v>18885</v>
      </c>
      <c r="AN34" s="493">
        <v>768</v>
      </c>
      <c r="AO34" s="494">
        <v>2218</v>
      </c>
      <c r="AP34" s="495">
        <v>286555</v>
      </c>
      <c r="AQ34" s="496">
        <v>43</v>
      </c>
      <c r="AR34" s="493">
        <v>63192</v>
      </c>
      <c r="AS34" s="493">
        <v>354</v>
      </c>
      <c r="AT34" s="493">
        <v>761</v>
      </c>
      <c r="AU34" s="493">
        <v>7169</v>
      </c>
      <c r="AV34" s="493">
        <v>471</v>
      </c>
      <c r="AW34" s="493">
        <v>71990</v>
      </c>
      <c r="AX34" s="495">
        <v>358545</v>
      </c>
      <c r="AY34" s="495">
        <v>207187</v>
      </c>
      <c r="AZ34" s="495">
        <v>279177</v>
      </c>
      <c r="BA34" s="495">
        <v>565732</v>
      </c>
      <c r="BB34" s="495">
        <v>-152630</v>
      </c>
      <c r="BC34" s="495">
        <v>126547</v>
      </c>
      <c r="BD34" s="495">
        <v>413102</v>
      </c>
    </row>
    <row r="35" spans="3:56" ht="13.5" customHeight="1" x14ac:dyDescent="0.15">
      <c r="C35" s="490" t="s">
        <v>636</v>
      </c>
      <c r="D35" s="491" t="s">
        <v>637</v>
      </c>
      <c r="E35" s="492">
        <v>276</v>
      </c>
      <c r="F35" s="493">
        <v>7</v>
      </c>
      <c r="G35" s="493">
        <v>864</v>
      </c>
      <c r="H35" s="493">
        <v>435</v>
      </c>
      <c r="I35" s="493">
        <v>410</v>
      </c>
      <c r="J35" s="493">
        <v>2550</v>
      </c>
      <c r="K35" s="493">
        <v>26</v>
      </c>
      <c r="L35" s="493">
        <v>249</v>
      </c>
      <c r="M35" s="493">
        <v>223</v>
      </c>
      <c r="N35" s="493">
        <v>164</v>
      </c>
      <c r="O35" s="493">
        <v>109</v>
      </c>
      <c r="P35" s="493">
        <v>616</v>
      </c>
      <c r="Q35" s="493">
        <v>745</v>
      </c>
      <c r="R35" s="493">
        <v>5782</v>
      </c>
      <c r="S35" s="493">
        <v>1096</v>
      </c>
      <c r="T35" s="493">
        <v>757</v>
      </c>
      <c r="U35" s="493">
        <v>878</v>
      </c>
      <c r="V35" s="493">
        <v>5851</v>
      </c>
      <c r="W35" s="493">
        <v>303</v>
      </c>
      <c r="X35" s="493">
        <v>384</v>
      </c>
      <c r="Y35" s="493">
        <v>6189</v>
      </c>
      <c r="Z35" s="493">
        <v>2097</v>
      </c>
      <c r="AA35" s="493">
        <v>2221</v>
      </c>
      <c r="AB35" s="493">
        <v>564</v>
      </c>
      <c r="AC35" s="493">
        <v>28917</v>
      </c>
      <c r="AD35" s="493">
        <v>12079</v>
      </c>
      <c r="AE35" s="493">
        <v>1229</v>
      </c>
      <c r="AF35" s="493">
        <v>4149</v>
      </c>
      <c r="AG35" s="493">
        <v>67114</v>
      </c>
      <c r="AH35" s="493">
        <v>12052</v>
      </c>
      <c r="AI35" s="493">
        <v>12513</v>
      </c>
      <c r="AJ35" s="493">
        <v>7906</v>
      </c>
      <c r="AK35" s="493">
        <v>3593</v>
      </c>
      <c r="AL35" s="493">
        <v>26414</v>
      </c>
      <c r="AM35" s="493">
        <v>10616</v>
      </c>
      <c r="AN35" s="493">
        <v>0</v>
      </c>
      <c r="AO35" s="494">
        <v>1813</v>
      </c>
      <c r="AP35" s="495">
        <v>221191</v>
      </c>
      <c r="AQ35" s="496">
        <v>20</v>
      </c>
      <c r="AR35" s="493">
        <v>157382</v>
      </c>
      <c r="AS35" s="493">
        <v>28</v>
      </c>
      <c r="AT35" s="493">
        <v>8432</v>
      </c>
      <c r="AU35" s="493">
        <v>113977</v>
      </c>
      <c r="AV35" s="493">
        <v>-267</v>
      </c>
      <c r="AW35" s="493">
        <v>279572</v>
      </c>
      <c r="AX35" s="495">
        <v>500763</v>
      </c>
      <c r="AY35" s="495">
        <v>57772.820717756651</v>
      </c>
      <c r="AZ35" s="495">
        <v>337344.82071775664</v>
      </c>
      <c r="BA35" s="495">
        <v>558535.82071775664</v>
      </c>
      <c r="BB35" s="495">
        <v>-227776.82071775664</v>
      </c>
      <c r="BC35" s="495">
        <v>109568</v>
      </c>
      <c r="BD35" s="495">
        <v>330759</v>
      </c>
    </row>
    <row r="36" spans="3:56" ht="13.5" customHeight="1" x14ac:dyDescent="0.15">
      <c r="C36" s="490" t="s">
        <v>638</v>
      </c>
      <c r="D36" s="491" t="s">
        <v>419</v>
      </c>
      <c r="E36" s="492">
        <v>0</v>
      </c>
      <c r="F36" s="493">
        <v>0</v>
      </c>
      <c r="G36" s="493">
        <v>0</v>
      </c>
      <c r="H36" s="493">
        <v>0</v>
      </c>
      <c r="I36" s="493">
        <v>0</v>
      </c>
      <c r="J36" s="493">
        <v>0</v>
      </c>
      <c r="K36" s="493">
        <v>0</v>
      </c>
      <c r="L36" s="493">
        <v>0</v>
      </c>
      <c r="M36" s="493">
        <v>0</v>
      </c>
      <c r="N36" s="493">
        <v>0</v>
      </c>
      <c r="O36" s="493">
        <v>0</v>
      </c>
      <c r="P36" s="493">
        <v>0</v>
      </c>
      <c r="Q36" s="493">
        <v>0</v>
      </c>
      <c r="R36" s="493">
        <v>0</v>
      </c>
      <c r="S36" s="493">
        <v>0</v>
      </c>
      <c r="T36" s="493">
        <v>0</v>
      </c>
      <c r="U36" s="493">
        <v>0</v>
      </c>
      <c r="V36" s="493">
        <v>0</v>
      </c>
      <c r="W36" s="493">
        <v>0</v>
      </c>
      <c r="X36" s="493">
        <v>0</v>
      </c>
      <c r="Y36" s="493">
        <v>0</v>
      </c>
      <c r="Z36" s="493">
        <v>0</v>
      </c>
      <c r="AA36" s="493">
        <v>0</v>
      </c>
      <c r="AB36" s="493">
        <v>0</v>
      </c>
      <c r="AC36" s="493">
        <v>0</v>
      </c>
      <c r="AD36" s="493">
        <v>0</v>
      </c>
      <c r="AE36" s="493">
        <v>0</v>
      </c>
      <c r="AF36" s="493">
        <v>0</v>
      </c>
      <c r="AG36" s="493">
        <v>0</v>
      </c>
      <c r="AH36" s="493">
        <v>0</v>
      </c>
      <c r="AI36" s="493">
        <v>0</v>
      </c>
      <c r="AJ36" s="493">
        <v>0</v>
      </c>
      <c r="AK36" s="493">
        <v>0</v>
      </c>
      <c r="AL36" s="493">
        <v>0</v>
      </c>
      <c r="AM36" s="493">
        <v>0</v>
      </c>
      <c r="AN36" s="493">
        <v>0</v>
      </c>
      <c r="AO36" s="494">
        <v>4234</v>
      </c>
      <c r="AP36" s="495">
        <v>4234</v>
      </c>
      <c r="AQ36" s="496">
        <v>0</v>
      </c>
      <c r="AR36" s="493">
        <v>9320</v>
      </c>
      <c r="AS36" s="493">
        <v>388125</v>
      </c>
      <c r="AT36" s="493">
        <v>0</v>
      </c>
      <c r="AU36" s="493">
        <v>0</v>
      </c>
      <c r="AV36" s="493">
        <v>0</v>
      </c>
      <c r="AW36" s="493">
        <v>397445</v>
      </c>
      <c r="AX36" s="495">
        <v>401679</v>
      </c>
      <c r="AY36" s="495">
        <v>0</v>
      </c>
      <c r="AZ36" s="495">
        <v>397445</v>
      </c>
      <c r="BA36" s="495">
        <v>401679</v>
      </c>
      <c r="BB36" s="495">
        <v>0</v>
      </c>
      <c r="BC36" s="495">
        <v>397445</v>
      </c>
      <c r="BD36" s="495">
        <v>401679</v>
      </c>
    </row>
    <row r="37" spans="3:56" ht="13.5" customHeight="1" x14ac:dyDescent="0.15">
      <c r="C37" s="497" t="s">
        <v>639</v>
      </c>
      <c r="D37" s="498" t="s">
        <v>422</v>
      </c>
      <c r="E37" s="499">
        <v>4</v>
      </c>
      <c r="F37" s="500">
        <v>0</v>
      </c>
      <c r="G37" s="500">
        <v>37</v>
      </c>
      <c r="H37" s="500">
        <v>2</v>
      </c>
      <c r="I37" s="500">
        <v>34</v>
      </c>
      <c r="J37" s="500">
        <v>52</v>
      </c>
      <c r="K37" s="500">
        <v>0</v>
      </c>
      <c r="L37" s="500">
        <v>12</v>
      </c>
      <c r="M37" s="500">
        <v>15</v>
      </c>
      <c r="N37" s="500">
        <v>9</v>
      </c>
      <c r="O37" s="500">
        <v>3</v>
      </c>
      <c r="P37" s="500">
        <v>45</v>
      </c>
      <c r="Q37" s="500">
        <v>103</v>
      </c>
      <c r="R37" s="500">
        <v>319</v>
      </c>
      <c r="S37" s="500">
        <v>64</v>
      </c>
      <c r="T37" s="500">
        <v>166</v>
      </c>
      <c r="U37" s="500">
        <v>103</v>
      </c>
      <c r="V37" s="500">
        <v>58</v>
      </c>
      <c r="W37" s="500">
        <v>17</v>
      </c>
      <c r="X37" s="500">
        <v>2</v>
      </c>
      <c r="Y37" s="500">
        <v>128</v>
      </c>
      <c r="Z37" s="500">
        <v>124</v>
      </c>
      <c r="AA37" s="500">
        <v>6</v>
      </c>
      <c r="AB37" s="500">
        <v>14</v>
      </c>
      <c r="AC37" s="500">
        <v>159</v>
      </c>
      <c r="AD37" s="500">
        <v>48</v>
      </c>
      <c r="AE37" s="500">
        <v>0</v>
      </c>
      <c r="AF37" s="500">
        <v>365</v>
      </c>
      <c r="AG37" s="500">
        <v>1723</v>
      </c>
      <c r="AH37" s="500">
        <v>73</v>
      </c>
      <c r="AI37" s="500">
        <v>0</v>
      </c>
      <c r="AJ37" s="500">
        <v>63</v>
      </c>
      <c r="AK37" s="500">
        <v>0</v>
      </c>
      <c r="AL37" s="500">
        <v>280</v>
      </c>
      <c r="AM37" s="500">
        <v>246</v>
      </c>
      <c r="AN37" s="500">
        <v>0</v>
      </c>
      <c r="AO37" s="501">
        <v>103</v>
      </c>
      <c r="AP37" s="502">
        <v>4377</v>
      </c>
      <c r="AQ37" s="503">
        <v>0</v>
      </c>
      <c r="AR37" s="500">
        <v>96699</v>
      </c>
      <c r="AS37" s="500">
        <v>207273</v>
      </c>
      <c r="AT37" s="500">
        <v>2748</v>
      </c>
      <c r="AU37" s="500">
        <v>107524</v>
      </c>
      <c r="AV37" s="500">
        <v>0</v>
      </c>
      <c r="AW37" s="500">
        <v>414244</v>
      </c>
      <c r="AX37" s="502">
        <v>418621</v>
      </c>
      <c r="AY37" s="502">
        <v>90676.427581899392</v>
      </c>
      <c r="AZ37" s="502">
        <v>504920.42758189939</v>
      </c>
      <c r="BA37" s="502">
        <v>509297.42758189939</v>
      </c>
      <c r="BB37" s="502">
        <v>-59576.427581899392</v>
      </c>
      <c r="BC37" s="502">
        <v>445344</v>
      </c>
      <c r="BD37" s="502">
        <v>449721</v>
      </c>
    </row>
    <row r="38" spans="3:56" ht="13.5" customHeight="1" x14ac:dyDescent="0.15">
      <c r="C38" s="490" t="s">
        <v>640</v>
      </c>
      <c r="D38" s="491" t="s">
        <v>641</v>
      </c>
      <c r="E38" s="492">
        <v>0</v>
      </c>
      <c r="F38" s="493">
        <v>0</v>
      </c>
      <c r="G38" s="493">
        <v>0</v>
      </c>
      <c r="H38" s="493">
        <v>0</v>
      </c>
      <c r="I38" s="493">
        <v>0</v>
      </c>
      <c r="J38" s="493">
        <v>2</v>
      </c>
      <c r="K38" s="493">
        <v>0</v>
      </c>
      <c r="L38" s="493">
        <v>0</v>
      </c>
      <c r="M38" s="493">
        <v>0</v>
      </c>
      <c r="N38" s="493">
        <v>0</v>
      </c>
      <c r="O38" s="493">
        <v>0</v>
      </c>
      <c r="P38" s="493">
        <v>0</v>
      </c>
      <c r="Q38" s="493">
        <v>0</v>
      </c>
      <c r="R38" s="493">
        <v>0</v>
      </c>
      <c r="S38" s="493">
        <v>0</v>
      </c>
      <c r="T38" s="493">
        <v>0</v>
      </c>
      <c r="U38" s="493">
        <v>0</v>
      </c>
      <c r="V38" s="493">
        <v>0</v>
      </c>
      <c r="W38" s="493">
        <v>0</v>
      </c>
      <c r="X38" s="493">
        <v>1</v>
      </c>
      <c r="Y38" s="493">
        <v>0</v>
      </c>
      <c r="Z38" s="493">
        <v>0</v>
      </c>
      <c r="AA38" s="493">
        <v>7</v>
      </c>
      <c r="AB38" s="493">
        <v>0</v>
      </c>
      <c r="AC38" s="493">
        <v>14</v>
      </c>
      <c r="AD38" s="493">
        <v>24</v>
      </c>
      <c r="AE38" s="493">
        <v>5</v>
      </c>
      <c r="AF38" s="493">
        <v>203</v>
      </c>
      <c r="AG38" s="493">
        <v>121</v>
      </c>
      <c r="AH38" s="493">
        <v>8</v>
      </c>
      <c r="AI38" s="493">
        <v>7</v>
      </c>
      <c r="AJ38" s="493">
        <v>9173</v>
      </c>
      <c r="AK38" s="493">
        <v>0</v>
      </c>
      <c r="AL38" s="493">
        <v>11</v>
      </c>
      <c r="AM38" s="493">
        <v>112</v>
      </c>
      <c r="AN38" s="493">
        <v>0</v>
      </c>
      <c r="AO38" s="494">
        <v>5</v>
      </c>
      <c r="AP38" s="495">
        <v>9693</v>
      </c>
      <c r="AQ38" s="496">
        <v>71</v>
      </c>
      <c r="AR38" s="493">
        <v>140019</v>
      </c>
      <c r="AS38" s="493">
        <v>507284</v>
      </c>
      <c r="AT38" s="493">
        <v>0</v>
      </c>
      <c r="AU38" s="493">
        <v>0</v>
      </c>
      <c r="AV38" s="493">
        <v>0</v>
      </c>
      <c r="AW38" s="493">
        <v>647374</v>
      </c>
      <c r="AX38" s="495">
        <v>657067</v>
      </c>
      <c r="AY38" s="495">
        <v>12343</v>
      </c>
      <c r="AZ38" s="495">
        <v>659717</v>
      </c>
      <c r="BA38" s="495">
        <v>669410</v>
      </c>
      <c r="BB38" s="495">
        <v>-17742</v>
      </c>
      <c r="BC38" s="495">
        <v>641975</v>
      </c>
      <c r="BD38" s="495">
        <v>651668</v>
      </c>
    </row>
    <row r="39" spans="3:56" ht="13.5" customHeight="1" x14ac:dyDescent="0.15">
      <c r="C39" s="490" t="s">
        <v>642</v>
      </c>
      <c r="D39" s="491" t="s">
        <v>882</v>
      </c>
      <c r="E39" s="492">
        <v>298</v>
      </c>
      <c r="F39" s="493">
        <v>3</v>
      </c>
      <c r="G39" s="493">
        <v>192</v>
      </c>
      <c r="H39" s="493">
        <v>66</v>
      </c>
      <c r="I39" s="493">
        <v>79</v>
      </c>
      <c r="J39" s="493">
        <v>226</v>
      </c>
      <c r="K39" s="493">
        <v>3</v>
      </c>
      <c r="L39" s="493">
        <v>30</v>
      </c>
      <c r="M39" s="493">
        <v>44</v>
      </c>
      <c r="N39" s="493">
        <v>17</v>
      </c>
      <c r="O39" s="493">
        <v>41</v>
      </c>
      <c r="P39" s="493">
        <v>20</v>
      </c>
      <c r="Q39" s="493">
        <v>176</v>
      </c>
      <c r="R39" s="493">
        <v>362</v>
      </c>
      <c r="S39" s="493">
        <v>101</v>
      </c>
      <c r="T39" s="493">
        <v>46</v>
      </c>
      <c r="U39" s="493">
        <v>47</v>
      </c>
      <c r="V39" s="493">
        <v>32</v>
      </c>
      <c r="W39" s="493">
        <v>14</v>
      </c>
      <c r="X39" s="493">
        <v>53</v>
      </c>
      <c r="Y39" s="493">
        <v>638</v>
      </c>
      <c r="Z39" s="493">
        <v>246</v>
      </c>
      <c r="AA39" s="493">
        <v>470</v>
      </c>
      <c r="AB39" s="493">
        <v>106</v>
      </c>
      <c r="AC39" s="493">
        <v>427</v>
      </c>
      <c r="AD39" s="493">
        <v>735</v>
      </c>
      <c r="AE39" s="493">
        <v>91</v>
      </c>
      <c r="AF39" s="493">
        <v>463</v>
      </c>
      <c r="AG39" s="493">
        <v>328</v>
      </c>
      <c r="AH39" s="493">
        <v>1</v>
      </c>
      <c r="AI39" s="493">
        <v>791</v>
      </c>
      <c r="AJ39" s="493">
        <v>695</v>
      </c>
      <c r="AK39" s="493">
        <v>0</v>
      </c>
      <c r="AL39" s="493">
        <v>1124</v>
      </c>
      <c r="AM39" s="493">
        <v>1035</v>
      </c>
      <c r="AN39" s="493">
        <v>0</v>
      </c>
      <c r="AO39" s="494">
        <v>10</v>
      </c>
      <c r="AP39" s="495">
        <v>9010</v>
      </c>
      <c r="AQ39" s="496">
        <v>0</v>
      </c>
      <c r="AR39" s="493">
        <v>23645</v>
      </c>
      <c r="AS39" s="493">
        <v>0</v>
      </c>
      <c r="AT39" s="493">
        <v>0</v>
      </c>
      <c r="AU39" s="493">
        <v>0</v>
      </c>
      <c r="AV39" s="493">
        <v>0</v>
      </c>
      <c r="AW39" s="493">
        <v>23645</v>
      </c>
      <c r="AX39" s="495">
        <v>32655</v>
      </c>
      <c r="AY39" s="495">
        <v>22353.058927522139</v>
      </c>
      <c r="AZ39" s="495">
        <v>45998.058927522143</v>
      </c>
      <c r="BA39" s="495">
        <v>55008.058927522143</v>
      </c>
      <c r="BB39" s="495">
        <v>-1.058927522139268</v>
      </c>
      <c r="BC39" s="495">
        <v>45997</v>
      </c>
      <c r="BD39" s="495">
        <v>55007</v>
      </c>
    </row>
    <row r="40" spans="3:56" ht="13.5" customHeight="1" x14ac:dyDescent="0.15">
      <c r="C40" s="490" t="s">
        <v>643</v>
      </c>
      <c r="D40" s="491" t="s">
        <v>508</v>
      </c>
      <c r="E40" s="492">
        <v>1981</v>
      </c>
      <c r="F40" s="493">
        <v>52</v>
      </c>
      <c r="G40" s="493">
        <v>6827</v>
      </c>
      <c r="H40" s="493">
        <v>2572</v>
      </c>
      <c r="I40" s="493">
        <v>2373</v>
      </c>
      <c r="J40" s="493">
        <v>12060</v>
      </c>
      <c r="K40" s="493">
        <v>239</v>
      </c>
      <c r="L40" s="493">
        <v>2870</v>
      </c>
      <c r="M40" s="493">
        <v>2356</v>
      </c>
      <c r="N40" s="493">
        <v>648</v>
      </c>
      <c r="O40" s="493">
        <v>1034</v>
      </c>
      <c r="P40" s="493">
        <v>2737</v>
      </c>
      <c r="Q40" s="493">
        <v>5244</v>
      </c>
      <c r="R40" s="493">
        <v>21100</v>
      </c>
      <c r="S40" s="493">
        <v>5178</v>
      </c>
      <c r="T40" s="493">
        <v>7081</v>
      </c>
      <c r="U40" s="493">
        <v>3896</v>
      </c>
      <c r="V40" s="493">
        <v>6460</v>
      </c>
      <c r="W40" s="493">
        <v>3515</v>
      </c>
      <c r="X40" s="493">
        <v>3036</v>
      </c>
      <c r="Y40" s="493">
        <v>80603</v>
      </c>
      <c r="Z40" s="493">
        <v>17492</v>
      </c>
      <c r="AA40" s="493">
        <v>9437</v>
      </c>
      <c r="AB40" s="493">
        <v>3662</v>
      </c>
      <c r="AC40" s="493">
        <v>56173</v>
      </c>
      <c r="AD40" s="493">
        <v>25978</v>
      </c>
      <c r="AE40" s="493">
        <v>10687</v>
      </c>
      <c r="AF40" s="493">
        <v>64215</v>
      </c>
      <c r="AG40" s="493">
        <v>56276</v>
      </c>
      <c r="AH40" s="493">
        <v>37894</v>
      </c>
      <c r="AI40" s="493">
        <v>43514</v>
      </c>
      <c r="AJ40" s="493">
        <v>30611</v>
      </c>
      <c r="AK40" s="493">
        <v>4398</v>
      </c>
      <c r="AL40" s="493">
        <v>86779</v>
      </c>
      <c r="AM40" s="493">
        <v>16879</v>
      </c>
      <c r="AN40" s="493">
        <v>0</v>
      </c>
      <c r="AO40" s="494">
        <v>1179</v>
      </c>
      <c r="AP40" s="495">
        <v>637036</v>
      </c>
      <c r="AQ40" s="496">
        <v>9</v>
      </c>
      <c r="AR40" s="493">
        <v>37659</v>
      </c>
      <c r="AS40" s="493">
        <v>183</v>
      </c>
      <c r="AT40" s="493">
        <v>907</v>
      </c>
      <c r="AU40" s="493">
        <v>18499</v>
      </c>
      <c r="AV40" s="493">
        <v>0</v>
      </c>
      <c r="AW40" s="493">
        <v>57257</v>
      </c>
      <c r="AX40" s="495">
        <v>694293</v>
      </c>
      <c r="AY40" s="495">
        <v>138037.34005614108</v>
      </c>
      <c r="AZ40" s="495">
        <v>195294.34005614108</v>
      </c>
      <c r="BA40" s="495">
        <v>832330.34005614114</v>
      </c>
      <c r="BB40" s="495">
        <v>-238303.34005614108</v>
      </c>
      <c r="BC40" s="495">
        <v>-43009</v>
      </c>
      <c r="BD40" s="495">
        <v>594027</v>
      </c>
    </row>
    <row r="41" spans="3:56" ht="13.5" customHeight="1" x14ac:dyDescent="0.15">
      <c r="C41" s="490" t="s">
        <v>644</v>
      </c>
      <c r="D41" s="491" t="s">
        <v>509</v>
      </c>
      <c r="E41" s="492">
        <v>75</v>
      </c>
      <c r="F41" s="493">
        <v>0</v>
      </c>
      <c r="G41" s="493">
        <v>43</v>
      </c>
      <c r="H41" s="493">
        <v>14</v>
      </c>
      <c r="I41" s="493">
        <v>16</v>
      </c>
      <c r="J41" s="493">
        <v>29</v>
      </c>
      <c r="K41" s="493">
        <v>0</v>
      </c>
      <c r="L41" s="493">
        <v>6</v>
      </c>
      <c r="M41" s="493">
        <v>13</v>
      </c>
      <c r="N41" s="493">
        <v>0</v>
      </c>
      <c r="O41" s="493">
        <v>0</v>
      </c>
      <c r="P41" s="493">
        <v>4</v>
      </c>
      <c r="Q41" s="493">
        <v>14</v>
      </c>
      <c r="R41" s="493">
        <v>65</v>
      </c>
      <c r="S41" s="493">
        <v>16</v>
      </c>
      <c r="T41" s="493">
        <v>40</v>
      </c>
      <c r="U41" s="493">
        <v>9</v>
      </c>
      <c r="V41" s="493">
        <v>24</v>
      </c>
      <c r="W41" s="493">
        <v>12</v>
      </c>
      <c r="X41" s="493">
        <v>12</v>
      </c>
      <c r="Y41" s="493">
        <v>265</v>
      </c>
      <c r="Z41" s="493">
        <v>19</v>
      </c>
      <c r="AA41" s="493">
        <v>24</v>
      </c>
      <c r="AB41" s="493">
        <v>4</v>
      </c>
      <c r="AC41" s="493">
        <v>470</v>
      </c>
      <c r="AD41" s="493">
        <v>59</v>
      </c>
      <c r="AE41" s="493">
        <v>398</v>
      </c>
      <c r="AF41" s="493">
        <v>231</v>
      </c>
      <c r="AG41" s="493">
        <v>1666</v>
      </c>
      <c r="AH41" s="493">
        <v>190</v>
      </c>
      <c r="AI41" s="493">
        <v>4045</v>
      </c>
      <c r="AJ41" s="493">
        <v>16076</v>
      </c>
      <c r="AK41" s="493">
        <v>131</v>
      </c>
      <c r="AL41" s="493">
        <v>1012</v>
      </c>
      <c r="AM41" s="493">
        <v>5988</v>
      </c>
      <c r="AN41" s="493">
        <v>0</v>
      </c>
      <c r="AO41" s="494">
        <v>142</v>
      </c>
      <c r="AP41" s="495">
        <v>31112</v>
      </c>
      <c r="AQ41" s="496">
        <v>557</v>
      </c>
      <c r="AR41" s="493">
        <v>288295</v>
      </c>
      <c r="AS41" s="493">
        <v>0</v>
      </c>
      <c r="AT41" s="493">
        <v>0</v>
      </c>
      <c r="AU41" s="493">
        <v>0</v>
      </c>
      <c r="AV41" s="493">
        <v>0</v>
      </c>
      <c r="AW41" s="493">
        <v>288852</v>
      </c>
      <c r="AX41" s="495">
        <v>319964</v>
      </c>
      <c r="AY41" s="495">
        <v>327145</v>
      </c>
      <c r="AZ41" s="495">
        <v>615997</v>
      </c>
      <c r="BA41" s="495">
        <v>647109</v>
      </c>
      <c r="BB41" s="495">
        <v>-213196</v>
      </c>
      <c r="BC41" s="495">
        <v>402801</v>
      </c>
      <c r="BD41" s="495">
        <v>433913</v>
      </c>
    </row>
    <row r="42" spans="3:56" ht="13.5" customHeight="1" x14ac:dyDescent="0.15">
      <c r="C42" s="490" t="s">
        <v>645</v>
      </c>
      <c r="D42" s="491" t="s">
        <v>447</v>
      </c>
      <c r="E42" s="492">
        <v>50</v>
      </c>
      <c r="F42" s="493">
        <v>1</v>
      </c>
      <c r="G42" s="493">
        <v>135</v>
      </c>
      <c r="H42" s="493">
        <v>111</v>
      </c>
      <c r="I42" s="493">
        <v>85</v>
      </c>
      <c r="J42" s="493">
        <v>134</v>
      </c>
      <c r="K42" s="493">
        <v>2</v>
      </c>
      <c r="L42" s="493">
        <v>10</v>
      </c>
      <c r="M42" s="493">
        <v>33</v>
      </c>
      <c r="N42" s="493">
        <v>13</v>
      </c>
      <c r="O42" s="493">
        <v>10</v>
      </c>
      <c r="P42" s="493">
        <v>50</v>
      </c>
      <c r="Q42" s="493">
        <v>101</v>
      </c>
      <c r="R42" s="493">
        <v>302</v>
      </c>
      <c r="S42" s="493">
        <v>150</v>
      </c>
      <c r="T42" s="493">
        <v>204</v>
      </c>
      <c r="U42" s="493">
        <v>77</v>
      </c>
      <c r="V42" s="493">
        <v>136</v>
      </c>
      <c r="W42" s="493">
        <v>26</v>
      </c>
      <c r="X42" s="493">
        <v>64</v>
      </c>
      <c r="Y42" s="493">
        <v>818</v>
      </c>
      <c r="Z42" s="493">
        <v>9</v>
      </c>
      <c r="AA42" s="493">
        <v>58</v>
      </c>
      <c r="AB42" s="493">
        <v>161</v>
      </c>
      <c r="AC42" s="493">
        <v>1371</v>
      </c>
      <c r="AD42" s="493">
        <v>692</v>
      </c>
      <c r="AE42" s="493">
        <v>131</v>
      </c>
      <c r="AF42" s="493">
        <v>858</v>
      </c>
      <c r="AG42" s="493">
        <v>642</v>
      </c>
      <c r="AH42" s="493">
        <v>988</v>
      </c>
      <c r="AI42" s="493">
        <v>1644</v>
      </c>
      <c r="AJ42" s="493">
        <v>1470</v>
      </c>
      <c r="AK42" s="493">
        <v>250</v>
      </c>
      <c r="AL42" s="493">
        <v>926</v>
      </c>
      <c r="AM42" s="493">
        <v>751</v>
      </c>
      <c r="AN42" s="493">
        <v>0</v>
      </c>
      <c r="AO42" s="494">
        <v>5</v>
      </c>
      <c r="AP42" s="495">
        <v>12468</v>
      </c>
      <c r="AQ42" s="496">
        <v>0</v>
      </c>
      <c r="AR42" s="493">
        <v>0</v>
      </c>
      <c r="AS42" s="493">
        <v>0</v>
      </c>
      <c r="AT42" s="493">
        <v>0</v>
      </c>
      <c r="AU42" s="493">
        <v>0</v>
      </c>
      <c r="AV42" s="493">
        <v>0</v>
      </c>
      <c r="AW42" s="493">
        <v>0</v>
      </c>
      <c r="AX42" s="495">
        <v>12468</v>
      </c>
      <c r="AY42" s="495">
        <v>0</v>
      </c>
      <c r="AZ42" s="495">
        <v>0</v>
      </c>
      <c r="BA42" s="495">
        <v>12468</v>
      </c>
      <c r="BB42" s="495">
        <v>0</v>
      </c>
      <c r="BC42" s="495">
        <v>0</v>
      </c>
      <c r="BD42" s="495">
        <v>12468</v>
      </c>
    </row>
    <row r="43" spans="3:56" ht="13.5" customHeight="1" x14ac:dyDescent="0.15">
      <c r="C43" s="490" t="s">
        <v>646</v>
      </c>
      <c r="D43" s="491" t="s">
        <v>484</v>
      </c>
      <c r="E43" s="492">
        <v>398</v>
      </c>
      <c r="F43" s="493">
        <v>9</v>
      </c>
      <c r="G43" s="493">
        <v>868</v>
      </c>
      <c r="H43" s="493">
        <v>221</v>
      </c>
      <c r="I43" s="493">
        <v>418</v>
      </c>
      <c r="J43" s="493">
        <v>239</v>
      </c>
      <c r="K43" s="493">
        <v>141</v>
      </c>
      <c r="L43" s="493">
        <v>120</v>
      </c>
      <c r="M43" s="493">
        <v>395</v>
      </c>
      <c r="N43" s="493">
        <v>456</v>
      </c>
      <c r="O43" s="493">
        <v>59</v>
      </c>
      <c r="P43" s="493">
        <v>448</v>
      </c>
      <c r="Q43" s="493">
        <v>808</v>
      </c>
      <c r="R43" s="493">
        <v>4009</v>
      </c>
      <c r="S43" s="493">
        <v>260</v>
      </c>
      <c r="T43" s="493">
        <v>100</v>
      </c>
      <c r="U43" s="493">
        <v>124</v>
      </c>
      <c r="V43" s="493">
        <v>247</v>
      </c>
      <c r="W43" s="493">
        <v>100</v>
      </c>
      <c r="X43" s="493">
        <v>149</v>
      </c>
      <c r="Y43" s="493">
        <v>10632</v>
      </c>
      <c r="Z43" s="493">
        <v>553</v>
      </c>
      <c r="AA43" s="493">
        <v>425</v>
      </c>
      <c r="AB43" s="493">
        <v>442</v>
      </c>
      <c r="AC43" s="493">
        <v>3080</v>
      </c>
      <c r="AD43" s="493">
        <v>2236</v>
      </c>
      <c r="AE43" s="493">
        <v>1403</v>
      </c>
      <c r="AF43" s="493">
        <v>1179</v>
      </c>
      <c r="AG43" s="493">
        <v>2240</v>
      </c>
      <c r="AH43" s="493">
        <v>167</v>
      </c>
      <c r="AI43" s="493">
        <v>2571</v>
      </c>
      <c r="AJ43" s="493">
        <v>1796</v>
      </c>
      <c r="AK43" s="493">
        <v>712</v>
      </c>
      <c r="AL43" s="493">
        <v>2557</v>
      </c>
      <c r="AM43" s="493">
        <v>2446</v>
      </c>
      <c r="AN43" s="493">
        <v>7</v>
      </c>
      <c r="AO43" s="494">
        <v>0</v>
      </c>
      <c r="AP43" s="495">
        <v>42015</v>
      </c>
      <c r="AQ43" s="496">
        <v>0</v>
      </c>
      <c r="AR43" s="493">
        <v>0</v>
      </c>
      <c r="AS43" s="493">
        <v>0</v>
      </c>
      <c r="AT43" s="493">
        <v>0</v>
      </c>
      <c r="AU43" s="493">
        <v>0</v>
      </c>
      <c r="AV43" s="493">
        <v>0</v>
      </c>
      <c r="AW43" s="493">
        <v>0</v>
      </c>
      <c r="AX43" s="495">
        <v>42015</v>
      </c>
      <c r="AY43" s="495">
        <v>7.0021885193564231</v>
      </c>
      <c r="AZ43" s="495">
        <v>7.0021885193564231</v>
      </c>
      <c r="BA43" s="495">
        <v>42022.002188519356</v>
      </c>
      <c r="BB43" s="495">
        <v>-307.00218851935642</v>
      </c>
      <c r="BC43" s="495">
        <v>-300</v>
      </c>
      <c r="BD43" s="495">
        <v>41715</v>
      </c>
    </row>
    <row r="44" spans="3:56" ht="13.5" customHeight="1" x14ac:dyDescent="0.15">
      <c r="C44" s="511" t="s">
        <v>647</v>
      </c>
      <c r="D44" s="512" t="s">
        <v>491</v>
      </c>
      <c r="E44" s="513">
        <v>31861</v>
      </c>
      <c r="F44" s="514">
        <v>903</v>
      </c>
      <c r="G44" s="514">
        <v>134214</v>
      </c>
      <c r="H44" s="514">
        <v>54705</v>
      </c>
      <c r="I44" s="514">
        <v>48291</v>
      </c>
      <c r="J44" s="514">
        <v>116615</v>
      </c>
      <c r="K44" s="514">
        <v>3848</v>
      </c>
      <c r="L44" s="514">
        <v>38386</v>
      </c>
      <c r="M44" s="514">
        <v>21532</v>
      </c>
      <c r="N44" s="514">
        <v>24023</v>
      </c>
      <c r="O44" s="514">
        <v>29558</v>
      </c>
      <c r="P44" s="514">
        <v>43329</v>
      </c>
      <c r="Q44" s="514">
        <v>56986</v>
      </c>
      <c r="R44" s="514">
        <v>334834</v>
      </c>
      <c r="S44" s="514">
        <v>78039</v>
      </c>
      <c r="T44" s="514">
        <v>87772</v>
      </c>
      <c r="U44" s="514">
        <v>48486</v>
      </c>
      <c r="V44" s="514">
        <v>104713</v>
      </c>
      <c r="W44" s="514">
        <v>84669</v>
      </c>
      <c r="X44" s="514">
        <v>35579</v>
      </c>
      <c r="Y44" s="514">
        <v>379760</v>
      </c>
      <c r="Z44" s="514">
        <v>98333</v>
      </c>
      <c r="AA44" s="514">
        <v>33971</v>
      </c>
      <c r="AB44" s="514">
        <v>21968</v>
      </c>
      <c r="AC44" s="514">
        <v>220646</v>
      </c>
      <c r="AD44" s="514">
        <v>79849</v>
      </c>
      <c r="AE44" s="514">
        <v>92526</v>
      </c>
      <c r="AF44" s="514">
        <v>201742</v>
      </c>
      <c r="AG44" s="514">
        <v>164435</v>
      </c>
      <c r="AH44" s="514">
        <v>121086</v>
      </c>
      <c r="AI44" s="514">
        <v>133767</v>
      </c>
      <c r="AJ44" s="514">
        <v>263251</v>
      </c>
      <c r="AK44" s="514">
        <v>21439</v>
      </c>
      <c r="AL44" s="514">
        <v>233918</v>
      </c>
      <c r="AM44" s="514">
        <v>204520</v>
      </c>
      <c r="AN44" s="514">
        <v>12468</v>
      </c>
      <c r="AO44" s="515">
        <v>14387</v>
      </c>
      <c r="AP44" s="516">
        <v>3676409</v>
      </c>
      <c r="AQ44" s="517">
        <v>1079</v>
      </c>
      <c r="AR44" s="518">
        <v>2249590</v>
      </c>
      <c r="AS44" s="518">
        <v>1105275</v>
      </c>
      <c r="AT44" s="518">
        <v>403129</v>
      </c>
      <c r="AU44" s="518">
        <v>943346</v>
      </c>
      <c r="AV44" s="518">
        <v>-11953</v>
      </c>
      <c r="AW44" s="518">
        <v>4690466</v>
      </c>
      <c r="AX44" s="519">
        <v>8366875</v>
      </c>
      <c r="AY44" s="519">
        <v>3273475.1008652705</v>
      </c>
      <c r="AZ44" s="519">
        <v>7963941.1008652709</v>
      </c>
      <c r="BA44" s="519">
        <v>11640350.100865271</v>
      </c>
      <c r="BB44" s="519">
        <v>-3361387.1008652705</v>
      </c>
      <c r="BC44" s="519">
        <v>4602554</v>
      </c>
      <c r="BD44" s="519">
        <v>8278963</v>
      </c>
    </row>
    <row r="45" spans="3:56" ht="13.5" customHeight="1" x14ac:dyDescent="0.15">
      <c r="C45" s="490" t="s">
        <v>648</v>
      </c>
      <c r="D45" s="491" t="s">
        <v>523</v>
      </c>
      <c r="E45" s="492">
        <v>27</v>
      </c>
      <c r="F45" s="493">
        <v>0</v>
      </c>
      <c r="G45" s="493">
        <v>0</v>
      </c>
      <c r="H45" s="493">
        <v>0</v>
      </c>
      <c r="I45" s="493">
        <v>0</v>
      </c>
      <c r="J45" s="493">
        <v>0</v>
      </c>
      <c r="K45" s="493">
        <v>0</v>
      </c>
      <c r="L45" s="493">
        <v>0</v>
      </c>
      <c r="M45" s="493">
        <v>0</v>
      </c>
      <c r="N45" s="493">
        <v>0</v>
      </c>
      <c r="O45" s="493">
        <v>0</v>
      </c>
      <c r="P45" s="493">
        <v>0</v>
      </c>
      <c r="Q45" s="493">
        <v>0</v>
      </c>
      <c r="R45" s="493">
        <v>0</v>
      </c>
      <c r="S45" s="493">
        <v>0</v>
      </c>
      <c r="T45" s="493">
        <v>0</v>
      </c>
      <c r="U45" s="493">
        <v>0</v>
      </c>
      <c r="V45" s="493">
        <v>0</v>
      </c>
      <c r="W45" s="493">
        <v>0</v>
      </c>
      <c r="X45" s="493">
        <v>0</v>
      </c>
      <c r="Y45" s="493">
        <v>0</v>
      </c>
      <c r="Z45" s="493">
        <v>622</v>
      </c>
      <c r="AA45" s="493">
        <v>430</v>
      </c>
      <c r="AB45" s="493">
        <v>0</v>
      </c>
      <c r="AC45" s="493">
        <v>0</v>
      </c>
      <c r="AD45" s="493">
        <v>0</v>
      </c>
      <c r="AE45" s="493">
        <v>0</v>
      </c>
      <c r="AF45" s="493">
        <v>0</v>
      </c>
      <c r="AG45" s="493">
        <v>0</v>
      </c>
      <c r="AH45" s="493">
        <v>0</v>
      </c>
      <c r="AI45" s="493">
        <v>0</v>
      </c>
      <c r="AJ45" s="493">
        <v>0</v>
      </c>
      <c r="AK45" s="493">
        <v>0</v>
      </c>
      <c r="AL45" s="493">
        <v>0</v>
      </c>
      <c r="AM45" s="493">
        <v>0</v>
      </c>
      <c r="AN45" s="493">
        <v>0</v>
      </c>
      <c r="AO45" s="494">
        <v>0</v>
      </c>
      <c r="AP45" s="520">
        <v>1079</v>
      </c>
      <c r="AQ45" s="492"/>
      <c r="AR45" s="493"/>
      <c r="AS45" s="493"/>
      <c r="AT45" s="493"/>
      <c r="AU45" s="493"/>
      <c r="AV45" s="493"/>
      <c r="AW45" s="493"/>
      <c r="AX45" s="493"/>
      <c r="AY45" s="493"/>
      <c r="AZ45" s="493"/>
      <c r="BA45" s="493"/>
      <c r="BB45" s="493"/>
      <c r="BC45" s="493"/>
      <c r="BD45" s="493"/>
    </row>
    <row r="46" spans="3:56" ht="13.5" customHeight="1" x14ac:dyDescent="0.15">
      <c r="C46" s="490" t="s">
        <v>649</v>
      </c>
      <c r="D46" s="491" t="s">
        <v>486</v>
      </c>
      <c r="E46" s="492">
        <v>15471</v>
      </c>
      <c r="F46" s="493">
        <v>453</v>
      </c>
      <c r="G46" s="493">
        <v>33969</v>
      </c>
      <c r="H46" s="493">
        <v>29291</v>
      </c>
      <c r="I46" s="493">
        <v>18349</v>
      </c>
      <c r="J46" s="493">
        <v>17578</v>
      </c>
      <c r="K46" s="493">
        <v>691</v>
      </c>
      <c r="L46" s="493">
        <v>18324</v>
      </c>
      <c r="M46" s="493">
        <v>12369</v>
      </c>
      <c r="N46" s="493">
        <v>5317</v>
      </c>
      <c r="O46" s="493">
        <v>7453</v>
      </c>
      <c r="P46" s="493">
        <v>33254</v>
      </c>
      <c r="Q46" s="493">
        <v>28556</v>
      </c>
      <c r="R46" s="493">
        <v>128019</v>
      </c>
      <c r="S46" s="493">
        <v>25236</v>
      </c>
      <c r="T46" s="493">
        <v>30164</v>
      </c>
      <c r="U46" s="493">
        <v>20960</v>
      </c>
      <c r="V46" s="493">
        <v>23569</v>
      </c>
      <c r="W46" s="493">
        <v>21247</v>
      </c>
      <c r="X46" s="493">
        <v>20484</v>
      </c>
      <c r="Y46" s="493">
        <v>253029</v>
      </c>
      <c r="Z46" s="493">
        <v>17892</v>
      </c>
      <c r="AA46" s="493">
        <v>13517</v>
      </c>
      <c r="AB46" s="493">
        <v>25437</v>
      </c>
      <c r="AC46" s="493">
        <v>334493</v>
      </c>
      <c r="AD46" s="493">
        <v>70672</v>
      </c>
      <c r="AE46" s="493">
        <v>29808</v>
      </c>
      <c r="AF46" s="493">
        <v>147624</v>
      </c>
      <c r="AG46" s="493">
        <v>70852</v>
      </c>
      <c r="AH46" s="493">
        <v>138175</v>
      </c>
      <c r="AI46" s="493">
        <v>230212</v>
      </c>
      <c r="AJ46" s="493">
        <v>344686</v>
      </c>
      <c r="AK46" s="493">
        <v>32840</v>
      </c>
      <c r="AL46" s="493">
        <v>224772</v>
      </c>
      <c r="AM46" s="493">
        <v>128392</v>
      </c>
      <c r="AN46" s="493">
        <v>0</v>
      </c>
      <c r="AO46" s="494">
        <v>386</v>
      </c>
      <c r="AP46" s="520">
        <v>2553541</v>
      </c>
      <c r="AQ46" s="492"/>
      <c r="AR46" s="493"/>
      <c r="AS46" s="493"/>
      <c r="AT46" s="493"/>
      <c r="AU46" s="493"/>
      <c r="AV46" s="521"/>
      <c r="AW46" s="493"/>
      <c r="AX46" s="493"/>
      <c r="AY46" s="493"/>
      <c r="AZ46" s="493"/>
      <c r="BA46" s="493"/>
      <c r="BB46" s="493"/>
      <c r="BC46" s="493"/>
      <c r="BD46" s="493"/>
    </row>
    <row r="47" spans="3:56" ht="13.5" customHeight="1" x14ac:dyDescent="0.15">
      <c r="C47" s="490" t="s">
        <v>650</v>
      </c>
      <c r="D47" s="491" t="s">
        <v>487</v>
      </c>
      <c r="E47" s="492">
        <v>16153</v>
      </c>
      <c r="F47" s="493">
        <v>324</v>
      </c>
      <c r="G47" s="493">
        <v>12200</v>
      </c>
      <c r="H47" s="493">
        <v>-791</v>
      </c>
      <c r="I47" s="493">
        <v>22221</v>
      </c>
      <c r="J47" s="493">
        <v>115</v>
      </c>
      <c r="K47" s="493">
        <v>1545</v>
      </c>
      <c r="L47" s="493">
        <v>2583</v>
      </c>
      <c r="M47" s="493">
        <v>2981</v>
      </c>
      <c r="N47" s="493">
        <v>7185</v>
      </c>
      <c r="O47" s="493">
        <v>-3253</v>
      </c>
      <c r="P47" s="493">
        <v>1819</v>
      </c>
      <c r="Q47" s="493">
        <v>8266</v>
      </c>
      <c r="R47" s="493">
        <v>55704</v>
      </c>
      <c r="S47" s="493">
        <v>7107</v>
      </c>
      <c r="T47" s="493">
        <v>-6902</v>
      </c>
      <c r="U47" s="493">
        <v>-10387</v>
      </c>
      <c r="V47" s="493">
        <v>-15974</v>
      </c>
      <c r="W47" s="493">
        <v>-4206</v>
      </c>
      <c r="X47" s="493">
        <v>8645</v>
      </c>
      <c r="Y47" s="493">
        <v>60427</v>
      </c>
      <c r="Z47" s="493">
        <v>43822</v>
      </c>
      <c r="AA47" s="493">
        <v>2907</v>
      </c>
      <c r="AB47" s="493">
        <v>5351</v>
      </c>
      <c r="AC47" s="493">
        <v>85551</v>
      </c>
      <c r="AD47" s="493">
        <v>47691</v>
      </c>
      <c r="AE47" s="493">
        <v>272150</v>
      </c>
      <c r="AF47" s="493">
        <v>15612</v>
      </c>
      <c r="AG47" s="493">
        <v>54878</v>
      </c>
      <c r="AH47" s="493">
        <v>0</v>
      </c>
      <c r="AI47" s="493">
        <v>-231</v>
      </c>
      <c r="AJ47" s="493">
        <v>-171</v>
      </c>
      <c r="AK47" s="493">
        <v>-1015</v>
      </c>
      <c r="AL47" s="493">
        <v>75067</v>
      </c>
      <c r="AM47" s="493">
        <v>40185</v>
      </c>
      <c r="AN47" s="493">
        <v>0</v>
      </c>
      <c r="AO47" s="494">
        <v>25035</v>
      </c>
      <c r="AP47" s="520">
        <v>832594</v>
      </c>
      <c r="AQ47" s="492"/>
      <c r="AR47" s="493"/>
      <c r="AS47" s="493"/>
      <c r="AT47" s="493"/>
      <c r="AU47" s="493"/>
      <c r="AV47" s="521"/>
      <c r="AW47" s="493"/>
      <c r="AX47" s="493"/>
      <c r="AY47" s="493"/>
      <c r="AZ47" s="493"/>
      <c r="BA47" s="493"/>
      <c r="BB47" s="493"/>
      <c r="BC47" s="493"/>
      <c r="BD47" s="493"/>
    </row>
    <row r="48" spans="3:56" ht="13.5" customHeight="1" x14ac:dyDescent="0.15">
      <c r="C48" s="490" t="s">
        <v>651</v>
      </c>
      <c r="D48" s="491" t="s">
        <v>488</v>
      </c>
      <c r="E48" s="492">
        <v>18744</v>
      </c>
      <c r="F48" s="493">
        <v>139</v>
      </c>
      <c r="G48" s="493">
        <v>9520</v>
      </c>
      <c r="H48" s="493">
        <v>16133</v>
      </c>
      <c r="I48" s="493">
        <v>6400</v>
      </c>
      <c r="J48" s="493">
        <v>48601</v>
      </c>
      <c r="K48" s="493">
        <v>1082</v>
      </c>
      <c r="L48" s="493">
        <v>6942</v>
      </c>
      <c r="M48" s="493">
        <v>4584</v>
      </c>
      <c r="N48" s="493">
        <v>1652</v>
      </c>
      <c r="O48" s="493">
        <v>1011</v>
      </c>
      <c r="P48" s="493">
        <v>9232</v>
      </c>
      <c r="Q48" s="493">
        <v>9378</v>
      </c>
      <c r="R48" s="493">
        <v>54012</v>
      </c>
      <c r="S48" s="493">
        <v>19119</v>
      </c>
      <c r="T48" s="493">
        <v>25629</v>
      </c>
      <c r="U48" s="493">
        <v>17113</v>
      </c>
      <c r="V48" s="493">
        <v>38156</v>
      </c>
      <c r="W48" s="493">
        <v>10811</v>
      </c>
      <c r="X48" s="493">
        <v>8668</v>
      </c>
      <c r="Y48" s="493">
        <v>43703</v>
      </c>
      <c r="Z48" s="493">
        <v>58938</v>
      </c>
      <c r="AA48" s="493">
        <v>9923</v>
      </c>
      <c r="AB48" s="493">
        <v>4557</v>
      </c>
      <c r="AC48" s="493">
        <v>69333</v>
      </c>
      <c r="AD48" s="493">
        <v>17669</v>
      </c>
      <c r="AE48" s="493">
        <v>212510</v>
      </c>
      <c r="AF48" s="493">
        <v>48124</v>
      </c>
      <c r="AG48" s="493">
        <v>40594</v>
      </c>
      <c r="AH48" s="493">
        <v>142418</v>
      </c>
      <c r="AI48" s="493">
        <v>85973</v>
      </c>
      <c r="AJ48" s="493">
        <v>43902</v>
      </c>
      <c r="AK48" s="493">
        <v>1743</v>
      </c>
      <c r="AL48" s="493">
        <v>60270</v>
      </c>
      <c r="AM48" s="493">
        <v>60816</v>
      </c>
      <c r="AN48" s="493">
        <v>0</v>
      </c>
      <c r="AO48" s="494">
        <v>1907</v>
      </c>
      <c r="AP48" s="520">
        <v>1209306</v>
      </c>
      <c r="AQ48" s="492"/>
      <c r="AR48" s="493"/>
      <c r="AS48" s="521"/>
      <c r="AT48" s="493"/>
      <c r="AU48" s="521"/>
      <c r="AV48" s="521"/>
      <c r="AW48" s="493"/>
      <c r="AX48" s="493"/>
      <c r="AY48" s="493"/>
      <c r="AZ48" s="493"/>
      <c r="BA48" s="493"/>
      <c r="BB48" s="493"/>
      <c r="BC48" s="493"/>
      <c r="BD48" s="493"/>
    </row>
    <row r="49" spans="3:56" ht="13.5" customHeight="1" x14ac:dyDescent="0.15">
      <c r="C49" s="490" t="s">
        <v>652</v>
      </c>
      <c r="D49" s="491" t="s">
        <v>883</v>
      </c>
      <c r="E49" s="492">
        <v>872</v>
      </c>
      <c r="F49" s="493">
        <v>0</v>
      </c>
      <c r="G49" s="493">
        <v>0</v>
      </c>
      <c r="H49" s="493">
        <v>0</v>
      </c>
      <c r="I49" s="493">
        <v>0</v>
      </c>
      <c r="J49" s="493">
        <v>0</v>
      </c>
      <c r="K49" s="493">
        <v>0</v>
      </c>
      <c r="L49" s="493">
        <v>0</v>
      </c>
      <c r="M49" s="493">
        <v>0</v>
      </c>
      <c r="N49" s="493">
        <v>0</v>
      </c>
      <c r="O49" s="493">
        <v>0</v>
      </c>
      <c r="P49" s="493">
        <v>0</v>
      </c>
      <c r="Q49" s="493">
        <v>0</v>
      </c>
      <c r="R49" s="493">
        <v>0</v>
      </c>
      <c r="S49" s="493">
        <v>0</v>
      </c>
      <c r="T49" s="493">
        <v>0</v>
      </c>
      <c r="U49" s="493">
        <v>0</v>
      </c>
      <c r="V49" s="493">
        <v>0</v>
      </c>
      <c r="W49" s="493">
        <v>0</v>
      </c>
      <c r="X49" s="493">
        <v>0</v>
      </c>
      <c r="Y49" s="493">
        <v>0</v>
      </c>
      <c r="Z49" s="493">
        <v>7543</v>
      </c>
      <c r="AA49" s="493">
        <v>2766</v>
      </c>
      <c r="AB49" s="493">
        <v>0</v>
      </c>
      <c r="AC49" s="493">
        <v>0</v>
      </c>
      <c r="AD49" s="493">
        <v>0</v>
      </c>
      <c r="AE49" s="493">
        <v>0</v>
      </c>
      <c r="AF49" s="493">
        <v>0</v>
      </c>
      <c r="AG49" s="493">
        <v>0</v>
      </c>
      <c r="AH49" s="493">
        <v>0</v>
      </c>
      <c r="AI49" s="493">
        <v>0</v>
      </c>
      <c r="AJ49" s="493">
        <v>0</v>
      </c>
      <c r="AK49" s="493">
        <v>0</v>
      </c>
      <c r="AL49" s="493">
        <v>0</v>
      </c>
      <c r="AM49" s="493">
        <v>0</v>
      </c>
      <c r="AN49" s="493">
        <v>0</v>
      </c>
      <c r="AO49" s="494">
        <v>0</v>
      </c>
      <c r="AP49" s="520">
        <v>11181</v>
      </c>
      <c r="AQ49" s="492"/>
      <c r="AR49" s="493"/>
      <c r="AS49" s="493"/>
      <c r="AT49" s="493"/>
      <c r="AU49" s="493"/>
      <c r="AV49" s="493"/>
      <c r="AW49" s="493"/>
      <c r="AX49" s="493"/>
      <c r="AY49" s="493"/>
      <c r="AZ49" s="493"/>
      <c r="BA49" s="493"/>
      <c r="BB49" s="493"/>
      <c r="BC49" s="493"/>
      <c r="BD49" s="493"/>
    </row>
    <row r="50" spans="3:56" ht="13.5" customHeight="1" x14ac:dyDescent="0.15">
      <c r="C50" s="504" t="s">
        <v>653</v>
      </c>
      <c r="D50" s="505" t="s">
        <v>489</v>
      </c>
      <c r="E50" s="506">
        <v>-3553</v>
      </c>
      <c r="F50" s="507">
        <v>0</v>
      </c>
      <c r="G50" s="507">
        <v>0</v>
      </c>
      <c r="H50" s="507">
        <v>0</v>
      </c>
      <c r="I50" s="507">
        <v>0</v>
      </c>
      <c r="J50" s="507">
        <v>0</v>
      </c>
      <c r="K50" s="507">
        <v>0</v>
      </c>
      <c r="L50" s="507">
        <v>0</v>
      </c>
      <c r="M50" s="507">
        <v>0</v>
      </c>
      <c r="N50" s="507">
        <v>0</v>
      </c>
      <c r="O50" s="507">
        <v>0</v>
      </c>
      <c r="P50" s="507">
        <v>0</v>
      </c>
      <c r="Q50" s="507">
        <v>0</v>
      </c>
      <c r="R50" s="507">
        <v>0</v>
      </c>
      <c r="S50" s="507">
        <v>0</v>
      </c>
      <c r="T50" s="507">
        <v>0</v>
      </c>
      <c r="U50" s="507">
        <v>0</v>
      </c>
      <c r="V50" s="507">
        <v>0</v>
      </c>
      <c r="W50" s="507">
        <v>0</v>
      </c>
      <c r="X50" s="507">
        <v>0</v>
      </c>
      <c r="Y50" s="507">
        <v>0</v>
      </c>
      <c r="Z50" s="507">
        <v>-7</v>
      </c>
      <c r="AA50" s="507">
        <v>-1587</v>
      </c>
      <c r="AB50" s="507">
        <v>0</v>
      </c>
      <c r="AC50" s="507">
        <v>0</v>
      </c>
      <c r="AD50" s="507">
        <v>0</v>
      </c>
      <c r="AE50" s="507">
        <v>0</v>
      </c>
      <c r="AF50" s="507">
        <v>0</v>
      </c>
      <c r="AG50" s="507">
        <v>0</v>
      </c>
      <c r="AH50" s="507">
        <v>0</v>
      </c>
      <c r="AI50" s="507">
        <v>0</v>
      </c>
      <c r="AJ50" s="507">
        <v>0</v>
      </c>
      <c r="AK50" s="507">
        <v>0</v>
      </c>
      <c r="AL50" s="507">
        <v>0</v>
      </c>
      <c r="AM50" s="507">
        <v>0</v>
      </c>
      <c r="AN50" s="507">
        <v>0</v>
      </c>
      <c r="AO50" s="508">
        <v>0</v>
      </c>
      <c r="AP50" s="522">
        <v>-5147</v>
      </c>
      <c r="AQ50" s="492"/>
      <c r="AR50" s="521"/>
      <c r="AS50" s="521"/>
      <c r="AT50" s="521"/>
      <c r="AU50" s="521"/>
      <c r="AV50" s="521"/>
      <c r="AW50" s="493"/>
      <c r="AX50" s="493"/>
      <c r="AY50" s="493"/>
      <c r="AZ50" s="493"/>
      <c r="BA50" s="493"/>
      <c r="BB50" s="493"/>
      <c r="BC50" s="493"/>
      <c r="BD50" s="493"/>
    </row>
    <row r="51" spans="3:56" ht="13.5" customHeight="1" x14ac:dyDescent="0.15">
      <c r="C51" s="511" t="s">
        <v>654</v>
      </c>
      <c r="D51" s="512" t="s">
        <v>490</v>
      </c>
      <c r="E51" s="513">
        <v>47714</v>
      </c>
      <c r="F51" s="514">
        <v>916</v>
      </c>
      <c r="G51" s="514">
        <v>55689</v>
      </c>
      <c r="H51" s="514">
        <v>44633</v>
      </c>
      <c r="I51" s="514">
        <v>46970</v>
      </c>
      <c r="J51" s="514">
        <v>66294</v>
      </c>
      <c r="K51" s="514">
        <v>3318</v>
      </c>
      <c r="L51" s="514">
        <v>27849</v>
      </c>
      <c r="M51" s="514">
        <v>19934</v>
      </c>
      <c r="N51" s="514">
        <v>14154</v>
      </c>
      <c r="O51" s="514">
        <v>5211</v>
      </c>
      <c r="P51" s="514">
        <v>44305</v>
      </c>
      <c r="Q51" s="514">
        <v>46200</v>
      </c>
      <c r="R51" s="514">
        <v>237735</v>
      </c>
      <c r="S51" s="514">
        <v>51462</v>
      </c>
      <c r="T51" s="514">
        <v>48891</v>
      </c>
      <c r="U51" s="514">
        <v>27686</v>
      </c>
      <c r="V51" s="514">
        <v>45751</v>
      </c>
      <c r="W51" s="514">
        <v>27852</v>
      </c>
      <c r="X51" s="514">
        <v>37797</v>
      </c>
      <c r="Y51" s="514">
        <v>357159</v>
      </c>
      <c r="Z51" s="514">
        <v>128810</v>
      </c>
      <c r="AA51" s="514">
        <v>27956</v>
      </c>
      <c r="AB51" s="514">
        <v>35345</v>
      </c>
      <c r="AC51" s="514">
        <v>489377</v>
      </c>
      <c r="AD51" s="514">
        <v>136032</v>
      </c>
      <c r="AE51" s="514">
        <v>514468</v>
      </c>
      <c r="AF51" s="514">
        <v>211360</v>
      </c>
      <c r="AG51" s="514">
        <v>166324</v>
      </c>
      <c r="AH51" s="514">
        <v>280593</v>
      </c>
      <c r="AI51" s="514">
        <v>315954</v>
      </c>
      <c r="AJ51" s="514">
        <v>388417</v>
      </c>
      <c r="AK51" s="514">
        <v>33568</v>
      </c>
      <c r="AL51" s="514">
        <v>360109</v>
      </c>
      <c r="AM51" s="514">
        <v>229393</v>
      </c>
      <c r="AN51" s="514">
        <v>0</v>
      </c>
      <c r="AO51" s="515">
        <v>27328</v>
      </c>
      <c r="AP51" s="523">
        <v>4602554</v>
      </c>
      <c r="AQ51" s="492"/>
      <c r="AR51" s="521"/>
      <c r="AS51" s="521"/>
      <c r="AT51" s="521"/>
      <c r="AU51" s="521"/>
      <c r="AV51" s="521"/>
      <c r="AW51" s="493"/>
      <c r="AX51" s="493"/>
      <c r="AY51" s="493"/>
      <c r="AZ51" s="493"/>
      <c r="BA51" s="493"/>
      <c r="BB51" s="493"/>
      <c r="BC51" s="493"/>
      <c r="BD51" s="493"/>
    </row>
    <row r="52" spans="3:56" ht="13.5" customHeight="1" x14ac:dyDescent="0.15">
      <c r="C52" s="524" t="s">
        <v>655</v>
      </c>
      <c r="D52" s="525" t="s">
        <v>669</v>
      </c>
      <c r="E52" s="526">
        <v>79575</v>
      </c>
      <c r="F52" s="527">
        <v>1819</v>
      </c>
      <c r="G52" s="527">
        <v>189903</v>
      </c>
      <c r="H52" s="527">
        <v>99338</v>
      </c>
      <c r="I52" s="527">
        <v>95261</v>
      </c>
      <c r="J52" s="527">
        <v>182909</v>
      </c>
      <c r="K52" s="527">
        <v>7166</v>
      </c>
      <c r="L52" s="527">
        <v>66235</v>
      </c>
      <c r="M52" s="527">
        <v>41466</v>
      </c>
      <c r="N52" s="527">
        <v>38177</v>
      </c>
      <c r="O52" s="527">
        <v>34769</v>
      </c>
      <c r="P52" s="527">
        <v>87634</v>
      </c>
      <c r="Q52" s="527">
        <v>103186</v>
      </c>
      <c r="R52" s="527">
        <v>572569</v>
      </c>
      <c r="S52" s="527">
        <v>129501</v>
      </c>
      <c r="T52" s="527">
        <v>136663</v>
      </c>
      <c r="U52" s="527">
        <v>76172</v>
      </c>
      <c r="V52" s="527">
        <v>150464</v>
      </c>
      <c r="W52" s="527">
        <v>112521</v>
      </c>
      <c r="X52" s="527">
        <v>73376</v>
      </c>
      <c r="Y52" s="527">
        <v>736919</v>
      </c>
      <c r="Z52" s="527">
        <v>227143</v>
      </c>
      <c r="AA52" s="527">
        <v>61927</v>
      </c>
      <c r="AB52" s="527">
        <v>57313</v>
      </c>
      <c r="AC52" s="527">
        <v>710023</v>
      </c>
      <c r="AD52" s="527">
        <v>215881</v>
      </c>
      <c r="AE52" s="527">
        <v>606994</v>
      </c>
      <c r="AF52" s="527">
        <v>413102</v>
      </c>
      <c r="AG52" s="527">
        <v>330759</v>
      </c>
      <c r="AH52" s="527">
        <v>401679</v>
      </c>
      <c r="AI52" s="527">
        <v>449721</v>
      </c>
      <c r="AJ52" s="527">
        <v>651668</v>
      </c>
      <c r="AK52" s="527">
        <v>55007</v>
      </c>
      <c r="AL52" s="527">
        <v>594027</v>
      </c>
      <c r="AM52" s="527">
        <v>433913</v>
      </c>
      <c r="AN52" s="527">
        <v>12468</v>
      </c>
      <c r="AO52" s="528">
        <v>41715</v>
      </c>
      <c r="AP52" s="529">
        <v>8278963</v>
      </c>
      <c r="AQ52" s="492"/>
      <c r="AR52" s="493"/>
      <c r="AS52" s="493"/>
      <c r="AT52" s="493"/>
      <c r="AU52" s="493"/>
      <c r="AV52" s="493"/>
      <c r="AW52" s="493"/>
      <c r="AX52" s="493"/>
      <c r="AY52" s="493"/>
      <c r="AZ52" s="493"/>
      <c r="BA52" s="493"/>
      <c r="BB52" s="493"/>
      <c r="BC52" s="493"/>
      <c r="BD52" s="493"/>
    </row>
    <row r="53" spans="3:56" x14ac:dyDescent="0.15">
      <c r="E53" s="345"/>
      <c r="F53" s="345"/>
      <c r="I53" s="13"/>
      <c r="J53" s="13"/>
      <c r="K53" s="13"/>
      <c r="L53" s="13"/>
      <c r="M53" s="13"/>
      <c r="P53" s="345"/>
      <c r="W53" s="345"/>
    </row>
  </sheetData>
  <mergeCells count="1">
    <mergeCell ref="C5:D6"/>
  </mergeCells>
  <phoneticPr fontId="3"/>
  <pageMargins left="0.39370078740157483" right="0.39370078740157483" top="0.78740157480314965" bottom="0.19685039370078741" header="0.31496062992125984" footer="0.31496062992125984"/>
  <pageSetup paperSize="9" scale="80" orientation="landscape" verticalDpi="300" r:id="rId1"/>
  <colBreaks count="3" manualBreakCount="3">
    <brk id="30" max="47" man="1"/>
    <brk id="42" max="51" man="1"/>
    <brk id="54" max="51"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88838-8250-4785-AB81-A8986080BBA2}">
  <sheetPr codeName="Sheet8"/>
  <dimension ref="B1:BE52"/>
  <sheetViews>
    <sheetView view="pageBreakPreview" zoomScaleNormal="100" zoomScaleSheetLayoutView="100" workbookViewId="0">
      <pane xSplit="4" ySplit="6" topLeftCell="E7" activePane="bottomRight" state="frozen"/>
      <selection activeCell="I23" sqref="I23"/>
      <selection pane="topRight" activeCell="I23" sqref="I23"/>
      <selection pane="bottomLeft" activeCell="I23" sqref="I23"/>
      <selection pane="bottomRight" activeCell="E7" sqref="E7"/>
    </sheetView>
  </sheetViews>
  <sheetFormatPr defaultRowHeight="10.5" x14ac:dyDescent="0.15"/>
  <cols>
    <col min="1" max="2" width="2.625" style="12" customWidth="1"/>
    <col min="3" max="3" width="3" style="12" bestFit="1" customWidth="1"/>
    <col min="4" max="4" width="24.375" style="12" bestFit="1" customWidth="1"/>
    <col min="5" max="41" width="10.625" style="12" customWidth="1"/>
    <col min="42" max="42" width="10.625" style="11" customWidth="1"/>
    <col min="43" max="16384" width="9" style="12"/>
  </cols>
  <sheetData>
    <row r="1" spans="2:57" ht="12" customHeight="1" x14ac:dyDescent="0.15">
      <c r="F1" s="316"/>
      <c r="G1" s="316"/>
      <c r="H1" s="316"/>
      <c r="I1" s="316"/>
      <c r="J1" s="316"/>
      <c r="K1" s="316"/>
      <c r="L1" s="316"/>
      <c r="Q1" s="316"/>
      <c r="R1" s="316"/>
      <c r="S1" s="316"/>
      <c r="T1" s="316"/>
      <c r="U1" s="317"/>
      <c r="V1" s="316"/>
      <c r="W1" s="316"/>
      <c r="X1" s="316"/>
      <c r="Y1" s="316"/>
      <c r="Z1" s="316"/>
      <c r="AA1" s="316"/>
      <c r="AB1" s="316"/>
      <c r="AC1" s="316"/>
      <c r="AD1" s="316"/>
      <c r="AE1" s="316"/>
      <c r="AF1" s="316"/>
      <c r="AG1" s="316"/>
      <c r="AH1" s="316"/>
      <c r="AI1" s="316"/>
      <c r="AJ1" s="316"/>
      <c r="AK1" s="316"/>
      <c r="AL1" s="316"/>
      <c r="AM1" s="316"/>
      <c r="AN1" s="316"/>
      <c r="AO1" s="316"/>
      <c r="AP1" s="316"/>
    </row>
    <row r="2" spans="2:57" ht="17.25" x14ac:dyDescent="0.15">
      <c r="B2" s="318" t="s">
        <v>680</v>
      </c>
      <c r="AP2" s="12"/>
    </row>
    <row r="3" spans="2:57" ht="13.5" customHeight="1" x14ac:dyDescent="0.15">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c r="AG3" s="319"/>
      <c r="AH3" s="319"/>
      <c r="AI3" s="319"/>
      <c r="AJ3" s="319"/>
      <c r="AK3" s="319"/>
      <c r="AL3" s="319"/>
      <c r="AM3" s="319"/>
      <c r="AN3" s="319"/>
      <c r="AO3" s="319"/>
      <c r="AP3" s="319"/>
    </row>
    <row r="4" spans="2:57" s="9" customFormat="1" ht="6" customHeight="1" x14ac:dyDescent="0.15">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3"/>
      <c r="BE4" s="344"/>
    </row>
    <row r="5" spans="2:57" x14ac:dyDescent="0.15">
      <c r="C5" s="844" t="s">
        <v>681</v>
      </c>
      <c r="D5" s="845"/>
      <c r="E5" s="548" t="s">
        <v>455</v>
      </c>
      <c r="F5" s="549" t="s">
        <v>460</v>
      </c>
      <c r="G5" s="549" t="s">
        <v>463</v>
      </c>
      <c r="H5" s="549" t="s">
        <v>464</v>
      </c>
      <c r="I5" s="549" t="s">
        <v>465</v>
      </c>
      <c r="J5" s="549" t="s">
        <v>466</v>
      </c>
      <c r="K5" s="549" t="s">
        <v>467</v>
      </c>
      <c r="L5" s="549" t="s">
        <v>468</v>
      </c>
      <c r="M5" s="549" t="s">
        <v>469</v>
      </c>
      <c r="N5" s="549" t="s">
        <v>470</v>
      </c>
      <c r="O5" s="549" t="s">
        <v>471</v>
      </c>
      <c r="P5" s="549" t="s">
        <v>472</v>
      </c>
      <c r="Q5" s="549" t="s">
        <v>473</v>
      </c>
      <c r="R5" s="549" t="s">
        <v>474</v>
      </c>
      <c r="S5" s="549" t="s">
        <v>475</v>
      </c>
      <c r="T5" s="549" t="s">
        <v>476</v>
      </c>
      <c r="U5" s="549" t="s">
        <v>503</v>
      </c>
      <c r="V5" s="549" t="s">
        <v>504</v>
      </c>
      <c r="W5" s="549" t="s">
        <v>524</v>
      </c>
      <c r="X5" s="549" t="s">
        <v>522</v>
      </c>
      <c r="Y5" s="549" t="s">
        <v>521</v>
      </c>
      <c r="Z5" s="549" t="s">
        <v>526</v>
      </c>
      <c r="AA5" s="549" t="s">
        <v>520</v>
      </c>
      <c r="AB5" s="549" t="s">
        <v>519</v>
      </c>
      <c r="AC5" s="549" t="s">
        <v>631</v>
      </c>
      <c r="AD5" s="549" t="s">
        <v>632</v>
      </c>
      <c r="AE5" s="549" t="s">
        <v>633</v>
      </c>
      <c r="AF5" s="549" t="s">
        <v>634</v>
      </c>
      <c r="AG5" s="549" t="s">
        <v>636</v>
      </c>
      <c r="AH5" s="549" t="s">
        <v>638</v>
      </c>
      <c r="AI5" s="549" t="s">
        <v>639</v>
      </c>
      <c r="AJ5" s="549" t="s">
        <v>640</v>
      </c>
      <c r="AK5" s="549" t="s">
        <v>642</v>
      </c>
      <c r="AL5" s="549" t="s">
        <v>643</v>
      </c>
      <c r="AM5" s="549" t="s">
        <v>644</v>
      </c>
      <c r="AN5" s="549" t="s">
        <v>645</v>
      </c>
      <c r="AO5" s="550" t="s">
        <v>646</v>
      </c>
      <c r="AP5" s="551"/>
    </row>
    <row r="6" spans="2:57" ht="21" x14ac:dyDescent="0.15">
      <c r="C6" s="846"/>
      <c r="D6" s="847"/>
      <c r="E6" s="552" t="s">
        <v>880</v>
      </c>
      <c r="F6" s="553" t="s">
        <v>477</v>
      </c>
      <c r="G6" s="553" t="s">
        <v>624</v>
      </c>
      <c r="H6" s="553" t="s">
        <v>507</v>
      </c>
      <c r="I6" s="553" t="s">
        <v>479</v>
      </c>
      <c r="J6" s="553" t="s">
        <v>151</v>
      </c>
      <c r="K6" s="553" t="s">
        <v>190</v>
      </c>
      <c r="L6" s="553" t="s">
        <v>1173</v>
      </c>
      <c r="M6" s="553" t="s">
        <v>223</v>
      </c>
      <c r="N6" s="553" t="s">
        <v>245</v>
      </c>
      <c r="O6" s="553" t="s">
        <v>265</v>
      </c>
      <c r="P6" s="553" t="s">
        <v>279</v>
      </c>
      <c r="Q6" s="553" t="s">
        <v>625</v>
      </c>
      <c r="R6" s="553" t="s">
        <v>626</v>
      </c>
      <c r="S6" s="553" t="s">
        <v>627</v>
      </c>
      <c r="T6" s="553" t="s">
        <v>628</v>
      </c>
      <c r="U6" s="553" t="s">
        <v>306</v>
      </c>
      <c r="V6" s="553" t="s">
        <v>881</v>
      </c>
      <c r="W6" s="553" t="s">
        <v>323</v>
      </c>
      <c r="X6" s="553" t="s">
        <v>480</v>
      </c>
      <c r="Y6" s="553" t="s">
        <v>356</v>
      </c>
      <c r="Z6" s="553" t="s">
        <v>630</v>
      </c>
      <c r="AA6" s="553" t="s">
        <v>374</v>
      </c>
      <c r="AB6" s="553" t="s">
        <v>376</v>
      </c>
      <c r="AC6" s="553" t="s">
        <v>379</v>
      </c>
      <c r="AD6" s="553" t="s">
        <v>383</v>
      </c>
      <c r="AE6" s="553" t="s">
        <v>390</v>
      </c>
      <c r="AF6" s="553" t="s">
        <v>635</v>
      </c>
      <c r="AG6" s="553" t="s">
        <v>637</v>
      </c>
      <c r="AH6" s="553" t="s">
        <v>419</v>
      </c>
      <c r="AI6" s="553" t="s">
        <v>422</v>
      </c>
      <c r="AJ6" s="553" t="s">
        <v>641</v>
      </c>
      <c r="AK6" s="553" t="s">
        <v>882</v>
      </c>
      <c r="AL6" s="553" t="s">
        <v>508</v>
      </c>
      <c r="AM6" s="553" t="s">
        <v>509</v>
      </c>
      <c r="AN6" s="553" t="s">
        <v>447</v>
      </c>
      <c r="AO6" s="554" t="s">
        <v>484</v>
      </c>
      <c r="AP6" s="555" t="s">
        <v>670</v>
      </c>
    </row>
    <row r="7" spans="2:57" ht="13.5" customHeight="1" x14ac:dyDescent="0.15">
      <c r="C7" s="530" t="s">
        <v>455</v>
      </c>
      <c r="D7" s="531" t="s">
        <v>880</v>
      </c>
      <c r="E7" s="556">
        <v>6.0810556079170595E-2</v>
      </c>
      <c r="F7" s="557">
        <v>0</v>
      </c>
      <c r="G7" s="557">
        <v>0.24172867200623477</v>
      </c>
      <c r="H7" s="557">
        <v>4.7413879884837624E-3</v>
      </c>
      <c r="I7" s="557">
        <v>2.8826067330806941E-2</v>
      </c>
      <c r="J7" s="557">
        <v>2.0283310279975287E-3</v>
      </c>
      <c r="K7" s="557">
        <v>0</v>
      </c>
      <c r="L7" s="557">
        <v>0</v>
      </c>
      <c r="M7" s="557">
        <v>0</v>
      </c>
      <c r="N7" s="557">
        <v>0</v>
      </c>
      <c r="O7" s="557">
        <v>0</v>
      </c>
      <c r="P7" s="557">
        <v>0</v>
      </c>
      <c r="Q7" s="557">
        <v>0</v>
      </c>
      <c r="R7" s="557">
        <v>0</v>
      </c>
      <c r="S7" s="557">
        <v>0</v>
      </c>
      <c r="T7" s="557">
        <v>0</v>
      </c>
      <c r="U7" s="557">
        <v>0</v>
      </c>
      <c r="V7" s="557">
        <v>0</v>
      </c>
      <c r="W7" s="557">
        <v>0</v>
      </c>
      <c r="X7" s="557">
        <v>1.9488661142607938E-3</v>
      </c>
      <c r="Y7" s="557">
        <v>1.15480805895899E-3</v>
      </c>
      <c r="Z7" s="557">
        <v>0</v>
      </c>
      <c r="AA7" s="557">
        <v>0</v>
      </c>
      <c r="AB7" s="557">
        <v>0</v>
      </c>
      <c r="AC7" s="557">
        <v>1.4365731814321508E-4</v>
      </c>
      <c r="AD7" s="557">
        <v>0</v>
      </c>
      <c r="AE7" s="557">
        <v>4.9423882278902266E-6</v>
      </c>
      <c r="AF7" s="557">
        <v>2.6627806207667839E-5</v>
      </c>
      <c r="AG7" s="557">
        <v>0</v>
      </c>
      <c r="AH7" s="557">
        <v>3.4853701587586109E-5</v>
      </c>
      <c r="AI7" s="557">
        <v>1.2985828991752665E-3</v>
      </c>
      <c r="AJ7" s="557">
        <v>2.040916540324214E-3</v>
      </c>
      <c r="AK7" s="557">
        <v>2.1088225134982819E-3</v>
      </c>
      <c r="AL7" s="557">
        <v>1.0100550985056235E-5</v>
      </c>
      <c r="AM7" s="557">
        <v>1.8902406703647966E-2</v>
      </c>
      <c r="AN7" s="557">
        <v>0</v>
      </c>
      <c r="AO7" s="558">
        <v>0</v>
      </c>
      <c r="AP7" s="559">
        <v>7.9350517691648102E-3</v>
      </c>
    </row>
    <row r="8" spans="2:57" ht="13.5" customHeight="1" x14ac:dyDescent="0.15">
      <c r="C8" s="532" t="s">
        <v>460</v>
      </c>
      <c r="D8" s="533" t="s">
        <v>477</v>
      </c>
      <c r="E8" s="560">
        <v>2.5133521834747093E-5</v>
      </c>
      <c r="F8" s="561">
        <v>0</v>
      </c>
      <c r="G8" s="561">
        <v>1.2638030994771015E-4</v>
      </c>
      <c r="H8" s="561">
        <v>5.1339869938996151E-4</v>
      </c>
      <c r="I8" s="561">
        <v>4.1989901428706394E-4</v>
      </c>
      <c r="J8" s="561">
        <v>3.2092461278559283E-3</v>
      </c>
      <c r="K8" s="561">
        <v>4.5073960368406364E-2</v>
      </c>
      <c r="L8" s="561">
        <v>3.0195515965879066E-5</v>
      </c>
      <c r="M8" s="561">
        <v>3.6101866589495005E-2</v>
      </c>
      <c r="N8" s="561">
        <v>1.5716268957749431E-4</v>
      </c>
      <c r="O8" s="561">
        <v>1.7544364232505967E-3</v>
      </c>
      <c r="P8" s="561">
        <v>7.9877673049273115E-5</v>
      </c>
      <c r="Q8" s="561">
        <v>2.9073711550016476E-5</v>
      </c>
      <c r="R8" s="561">
        <v>8.7325719694918859E-6</v>
      </c>
      <c r="S8" s="561">
        <v>1.8532675423355805E-4</v>
      </c>
      <c r="T8" s="561">
        <v>8.0489964364897597E-5</v>
      </c>
      <c r="U8" s="561">
        <v>7.8769101507115475E-5</v>
      </c>
      <c r="V8" s="561">
        <v>6.6461080391322843E-6</v>
      </c>
      <c r="W8" s="561">
        <v>4.4436149696501098E-5</v>
      </c>
      <c r="X8" s="561">
        <v>1.7716964675098125E-4</v>
      </c>
      <c r="Y8" s="561">
        <v>2.0436438740214324E-3</v>
      </c>
      <c r="Z8" s="561">
        <v>0.12418608541755634</v>
      </c>
      <c r="AA8" s="561">
        <v>0</v>
      </c>
      <c r="AB8" s="561">
        <v>0</v>
      </c>
      <c r="AC8" s="561">
        <v>1.408405079835442E-6</v>
      </c>
      <c r="AD8" s="561">
        <v>0</v>
      </c>
      <c r="AE8" s="561">
        <v>0</v>
      </c>
      <c r="AF8" s="561">
        <v>0</v>
      </c>
      <c r="AG8" s="561">
        <v>0</v>
      </c>
      <c r="AH8" s="561">
        <v>9.9582004535960305E-6</v>
      </c>
      <c r="AI8" s="561">
        <v>3.1130411966530363E-5</v>
      </c>
      <c r="AJ8" s="561">
        <v>4.6035711435884527E-6</v>
      </c>
      <c r="AK8" s="561">
        <v>3.6359008853418658E-5</v>
      </c>
      <c r="AL8" s="561">
        <v>5.0502754925281176E-6</v>
      </c>
      <c r="AM8" s="561">
        <v>-2.3046094493596644E-6</v>
      </c>
      <c r="AN8" s="561">
        <v>0</v>
      </c>
      <c r="AO8" s="562">
        <v>1.1986096128490951E-4</v>
      </c>
      <c r="AP8" s="563">
        <v>3.9151038602298384E-3</v>
      </c>
    </row>
    <row r="9" spans="2:57" ht="13.5" customHeight="1" x14ac:dyDescent="0.15">
      <c r="C9" s="532" t="s">
        <v>463</v>
      </c>
      <c r="D9" s="533" t="s">
        <v>624</v>
      </c>
      <c r="E9" s="560">
        <v>5.271756204838203E-2</v>
      </c>
      <c r="F9" s="561">
        <v>0</v>
      </c>
      <c r="G9" s="561">
        <v>0.21885910175194706</v>
      </c>
      <c r="H9" s="561">
        <v>9.7646419295737785E-4</v>
      </c>
      <c r="I9" s="561">
        <v>1.0497475357176599E-3</v>
      </c>
      <c r="J9" s="561">
        <v>1.0721178290844081E-2</v>
      </c>
      <c r="K9" s="561">
        <v>0</v>
      </c>
      <c r="L9" s="561">
        <v>1.5097757982939533E-5</v>
      </c>
      <c r="M9" s="561">
        <v>7.4760044373703752E-4</v>
      </c>
      <c r="N9" s="561">
        <v>0</v>
      </c>
      <c r="O9" s="561">
        <v>0</v>
      </c>
      <c r="P9" s="561">
        <v>0</v>
      </c>
      <c r="Q9" s="561">
        <v>0</v>
      </c>
      <c r="R9" s="561">
        <v>0</v>
      </c>
      <c r="S9" s="561">
        <v>0</v>
      </c>
      <c r="T9" s="561">
        <v>0</v>
      </c>
      <c r="U9" s="561">
        <v>0</v>
      </c>
      <c r="V9" s="561">
        <v>0</v>
      </c>
      <c r="W9" s="561">
        <v>0</v>
      </c>
      <c r="X9" s="561">
        <v>4.2248146532926297E-4</v>
      </c>
      <c r="Y9" s="561">
        <v>1.3570012443701411E-5</v>
      </c>
      <c r="Z9" s="561">
        <v>0</v>
      </c>
      <c r="AA9" s="561">
        <v>0</v>
      </c>
      <c r="AB9" s="561">
        <v>0</v>
      </c>
      <c r="AC9" s="561">
        <v>1.4224891306337963E-4</v>
      </c>
      <c r="AD9" s="561">
        <v>0</v>
      </c>
      <c r="AE9" s="561">
        <v>0</v>
      </c>
      <c r="AF9" s="561">
        <v>6.5359160691548333E-5</v>
      </c>
      <c r="AG9" s="561">
        <v>0</v>
      </c>
      <c r="AH9" s="561">
        <v>6.8711583129812612E-4</v>
      </c>
      <c r="AI9" s="561">
        <v>4.8518970650692321E-3</v>
      </c>
      <c r="AJ9" s="561">
        <v>7.2122614582885766E-3</v>
      </c>
      <c r="AK9" s="561">
        <v>1.5816168851237116E-3</v>
      </c>
      <c r="AL9" s="561">
        <v>3.3668503283520783E-6</v>
      </c>
      <c r="AM9" s="561">
        <v>0.11637586336431496</v>
      </c>
      <c r="AN9" s="561">
        <v>0</v>
      </c>
      <c r="AO9" s="562">
        <v>3.8595229533740861E-3</v>
      </c>
      <c r="AP9" s="563">
        <v>1.280607245134445E-2</v>
      </c>
    </row>
    <row r="10" spans="2:57" ht="13.5" customHeight="1" x14ac:dyDescent="0.15">
      <c r="C10" s="532" t="s">
        <v>464</v>
      </c>
      <c r="D10" s="533" t="s">
        <v>507</v>
      </c>
      <c r="E10" s="560">
        <v>7.3766886584982717E-3</v>
      </c>
      <c r="F10" s="561">
        <v>2.7487630566245189E-3</v>
      </c>
      <c r="G10" s="561">
        <v>8.0567447591665215E-4</v>
      </c>
      <c r="H10" s="561">
        <v>0.14558376452112989</v>
      </c>
      <c r="I10" s="561">
        <v>6.0150533796621908E-3</v>
      </c>
      <c r="J10" s="561">
        <v>2.3727645987895621E-3</v>
      </c>
      <c r="K10" s="561">
        <v>5.5819145967066707E-4</v>
      </c>
      <c r="L10" s="561">
        <v>1.9023175058503813E-3</v>
      </c>
      <c r="M10" s="561">
        <v>2.5080789080210294E-3</v>
      </c>
      <c r="N10" s="561">
        <v>6.548445399062263E-4</v>
      </c>
      <c r="O10" s="561">
        <v>2.2721389743737236E-3</v>
      </c>
      <c r="P10" s="561">
        <v>1.1182874226898236E-3</v>
      </c>
      <c r="Q10" s="561">
        <v>1.1629484620006591E-3</v>
      </c>
      <c r="R10" s="561">
        <v>8.3658039467732269E-4</v>
      </c>
      <c r="S10" s="561">
        <v>2.4864672859669038E-3</v>
      </c>
      <c r="T10" s="561">
        <v>3.4757030066660324E-3</v>
      </c>
      <c r="U10" s="561">
        <v>2.5862521661502913E-3</v>
      </c>
      <c r="V10" s="561">
        <v>9.7033177371331353E-4</v>
      </c>
      <c r="W10" s="561">
        <v>1.1020165124732272E-3</v>
      </c>
      <c r="X10" s="561">
        <v>1.7716964675098125E-3</v>
      </c>
      <c r="Y10" s="561">
        <v>3.5241322316292563E-3</v>
      </c>
      <c r="Z10" s="561">
        <v>1.1886784976864794E-4</v>
      </c>
      <c r="AA10" s="561">
        <v>8.2355030923506707E-4</v>
      </c>
      <c r="AB10" s="561">
        <v>2.7044475075462811E-3</v>
      </c>
      <c r="AC10" s="561">
        <v>4.323803595094807E-3</v>
      </c>
      <c r="AD10" s="561">
        <v>1.2367924921600326E-3</v>
      </c>
      <c r="AE10" s="561">
        <v>3.130179210997143E-5</v>
      </c>
      <c r="AF10" s="561">
        <v>1.3144453427966943E-3</v>
      </c>
      <c r="AG10" s="561">
        <v>7.4072058507856171E-4</v>
      </c>
      <c r="AH10" s="561">
        <v>4.0181338830259988E-3</v>
      </c>
      <c r="AI10" s="561">
        <v>4.7362698206221193E-4</v>
      </c>
      <c r="AJ10" s="561">
        <v>3.5094557351289307E-3</v>
      </c>
      <c r="AK10" s="561">
        <v>2.3760612285709092E-2</v>
      </c>
      <c r="AL10" s="561">
        <v>1.7945312250116578E-3</v>
      </c>
      <c r="AM10" s="561">
        <v>3.9616236434492627E-3</v>
      </c>
      <c r="AN10" s="561">
        <v>2.005133140840552E-2</v>
      </c>
      <c r="AO10" s="562">
        <v>1.678053457988733E-4</v>
      </c>
      <c r="AP10" s="563">
        <v>4.1164575804964942E-3</v>
      </c>
    </row>
    <row r="11" spans="2:57" ht="13.5" customHeight="1" x14ac:dyDescent="0.15">
      <c r="C11" s="532" t="s">
        <v>465</v>
      </c>
      <c r="D11" s="533" t="s">
        <v>479</v>
      </c>
      <c r="E11" s="560">
        <v>1.7631165567075086E-2</v>
      </c>
      <c r="F11" s="561">
        <v>5.4975261132490382E-4</v>
      </c>
      <c r="G11" s="561">
        <v>1.5844931359694159E-2</v>
      </c>
      <c r="H11" s="561">
        <v>4.7413879884837624E-3</v>
      </c>
      <c r="I11" s="561">
        <v>9.0047343613860867E-2</v>
      </c>
      <c r="J11" s="561">
        <v>2.4662537108616853E-2</v>
      </c>
      <c r="K11" s="561">
        <v>6.9773932458833381E-4</v>
      </c>
      <c r="L11" s="561">
        <v>5.691854759568204E-3</v>
      </c>
      <c r="M11" s="561">
        <v>1.2178652389909806E-2</v>
      </c>
      <c r="N11" s="561">
        <v>7.3342588469497343E-4</v>
      </c>
      <c r="O11" s="561">
        <v>3.7677241220627571E-3</v>
      </c>
      <c r="P11" s="561">
        <v>3.1836958258210282E-3</v>
      </c>
      <c r="Q11" s="561">
        <v>1.9479386738511038E-3</v>
      </c>
      <c r="R11" s="561">
        <v>9.8852714694648157E-4</v>
      </c>
      <c r="S11" s="561">
        <v>7.7296700411579834E-3</v>
      </c>
      <c r="T11" s="561">
        <v>3.7318074387361613E-3</v>
      </c>
      <c r="U11" s="561">
        <v>4.7524024575959674E-3</v>
      </c>
      <c r="V11" s="561">
        <v>3.1369629944704379E-3</v>
      </c>
      <c r="W11" s="561">
        <v>1.3952951004701346E-3</v>
      </c>
      <c r="X11" s="561">
        <v>0.1264037287396424</v>
      </c>
      <c r="Y11" s="561">
        <v>3.8608042403574884E-2</v>
      </c>
      <c r="Z11" s="561">
        <v>3.0465389644409027E-3</v>
      </c>
      <c r="AA11" s="561">
        <v>3.5525699614061719E-3</v>
      </c>
      <c r="AB11" s="561">
        <v>4.5190445448676569E-3</v>
      </c>
      <c r="AC11" s="561">
        <v>1.2817894631582357E-2</v>
      </c>
      <c r="AD11" s="561">
        <v>4.5673310759168249E-3</v>
      </c>
      <c r="AE11" s="561">
        <v>4.4975732873801057E-4</v>
      </c>
      <c r="AF11" s="561">
        <v>4.4758921525434392E-3</v>
      </c>
      <c r="AG11" s="561">
        <v>1.0134266943605466E-2</v>
      </c>
      <c r="AH11" s="561">
        <v>1.1277662013697504E-3</v>
      </c>
      <c r="AI11" s="561">
        <v>7.6847645540234948E-3</v>
      </c>
      <c r="AJ11" s="561">
        <v>5.9554865360889287E-3</v>
      </c>
      <c r="AK11" s="561">
        <v>1.8870325594924284E-2</v>
      </c>
      <c r="AL11" s="561">
        <v>3.8398927994855452E-3</v>
      </c>
      <c r="AM11" s="561">
        <v>4.8627259381488919E-3</v>
      </c>
      <c r="AN11" s="561">
        <v>0.43238691049085659</v>
      </c>
      <c r="AO11" s="562">
        <v>5.7533261416756567E-4</v>
      </c>
      <c r="AP11" s="563">
        <v>1.1554466422908279E-2</v>
      </c>
    </row>
    <row r="12" spans="2:57" ht="13.5" customHeight="1" x14ac:dyDescent="0.15">
      <c r="C12" s="532" t="s">
        <v>466</v>
      </c>
      <c r="D12" s="533" t="s">
        <v>151</v>
      </c>
      <c r="E12" s="560">
        <v>2.862708136977694E-2</v>
      </c>
      <c r="F12" s="561">
        <v>3.2985156679494229E-3</v>
      </c>
      <c r="G12" s="561">
        <v>8.4042906115227248E-3</v>
      </c>
      <c r="H12" s="561">
        <v>0.15776440033018582</v>
      </c>
      <c r="I12" s="561">
        <v>4.3123628767281472E-2</v>
      </c>
      <c r="J12" s="561">
        <v>0.30210651198136779</v>
      </c>
      <c r="K12" s="561">
        <v>3.6980184203181693E-2</v>
      </c>
      <c r="L12" s="561">
        <v>0.1607005359704084</v>
      </c>
      <c r="M12" s="561">
        <v>1.9702889113972895E-2</v>
      </c>
      <c r="N12" s="561">
        <v>3.4051916075123765E-3</v>
      </c>
      <c r="O12" s="561">
        <v>2.1858552158532025E-3</v>
      </c>
      <c r="P12" s="561">
        <v>9.1745213045165124E-3</v>
      </c>
      <c r="Q12" s="561">
        <v>3.5760665206520264E-3</v>
      </c>
      <c r="R12" s="561">
        <v>3.2362911718936934E-3</v>
      </c>
      <c r="S12" s="561">
        <v>3.5273858889120546E-2</v>
      </c>
      <c r="T12" s="561">
        <v>1.7678523082326598E-2</v>
      </c>
      <c r="U12" s="561">
        <v>1.1460904269285302E-2</v>
      </c>
      <c r="V12" s="561">
        <v>1.0620480646533391E-2</v>
      </c>
      <c r="W12" s="561">
        <v>1.2664302663502812E-2</v>
      </c>
      <c r="X12" s="561">
        <v>3.3771260357610119E-2</v>
      </c>
      <c r="Y12" s="561">
        <v>4.6423012569902526E-3</v>
      </c>
      <c r="Z12" s="561">
        <v>3.874211399867044E-4</v>
      </c>
      <c r="AA12" s="561">
        <v>8.4131315904209802E-3</v>
      </c>
      <c r="AB12" s="561">
        <v>1.519725018756652E-2</v>
      </c>
      <c r="AC12" s="561">
        <v>9.8588355588480934E-6</v>
      </c>
      <c r="AD12" s="561">
        <v>2.3160908092884507E-5</v>
      </c>
      <c r="AE12" s="561">
        <v>3.4596717595231587E-5</v>
      </c>
      <c r="AF12" s="561">
        <v>5.0350760829044638E-4</v>
      </c>
      <c r="AG12" s="561">
        <v>5.260627828721214E-4</v>
      </c>
      <c r="AH12" s="561">
        <v>9.8337229479260801E-4</v>
      </c>
      <c r="AI12" s="561">
        <v>7.9649382617222684E-3</v>
      </c>
      <c r="AJ12" s="561">
        <v>0.15375927619585433</v>
      </c>
      <c r="AK12" s="561">
        <v>2.3451560710455034E-3</v>
      </c>
      <c r="AL12" s="561">
        <v>4.3247192467682442E-3</v>
      </c>
      <c r="AM12" s="561">
        <v>8.967235367458453E-3</v>
      </c>
      <c r="AN12" s="561">
        <v>9.3840230991337828E-3</v>
      </c>
      <c r="AO12" s="562">
        <v>3.6677454153182308E-3</v>
      </c>
      <c r="AP12" s="563">
        <v>2.7006522435237362E-2</v>
      </c>
    </row>
    <row r="13" spans="2:57" ht="13.5" customHeight="1" x14ac:dyDescent="0.15">
      <c r="C13" s="532" t="s">
        <v>467</v>
      </c>
      <c r="D13" s="533" t="s">
        <v>190</v>
      </c>
      <c r="E13" s="560">
        <v>5.8887841658812438E-2</v>
      </c>
      <c r="F13" s="561">
        <v>2.0340846619021441E-2</v>
      </c>
      <c r="G13" s="561">
        <v>2.7119108176279468E-3</v>
      </c>
      <c r="H13" s="561">
        <v>6.9862489681692804E-3</v>
      </c>
      <c r="I13" s="561">
        <v>1.6061137296480197E-3</v>
      </c>
      <c r="J13" s="561">
        <v>5.6093467243273978E-3</v>
      </c>
      <c r="K13" s="561">
        <v>0.23792910968462183</v>
      </c>
      <c r="L13" s="561">
        <v>9.3606099494225104E-4</v>
      </c>
      <c r="M13" s="561">
        <v>1.5410215598321517E-2</v>
      </c>
      <c r="N13" s="561">
        <v>9.1940173402834165E-3</v>
      </c>
      <c r="O13" s="561">
        <v>5.5796830509937017E-3</v>
      </c>
      <c r="P13" s="561">
        <v>3.5032065180181206E-3</v>
      </c>
      <c r="Q13" s="561">
        <v>9.6912371833388251E-4</v>
      </c>
      <c r="R13" s="561">
        <v>7.911710204359649E-4</v>
      </c>
      <c r="S13" s="561">
        <v>1.3204531239141011E-3</v>
      </c>
      <c r="T13" s="561">
        <v>1.0756386146945406E-3</v>
      </c>
      <c r="U13" s="561">
        <v>7.6143464790211625E-4</v>
      </c>
      <c r="V13" s="561">
        <v>2.5919821352615908E-4</v>
      </c>
      <c r="W13" s="561">
        <v>1.1464526621697284E-3</v>
      </c>
      <c r="X13" s="561">
        <v>1.4718709114696904E-3</v>
      </c>
      <c r="Y13" s="561">
        <v>1.8405007877392222E-2</v>
      </c>
      <c r="Z13" s="561">
        <v>2.2391180886049758E-2</v>
      </c>
      <c r="AA13" s="561">
        <v>1.1594296510407415E-2</v>
      </c>
      <c r="AB13" s="561">
        <v>1.2283426098790851E-2</v>
      </c>
      <c r="AC13" s="561">
        <v>1.3872790036379102E-3</v>
      </c>
      <c r="AD13" s="561">
        <v>4.1226416405334423E-4</v>
      </c>
      <c r="AE13" s="561">
        <v>2.5700418785029177E-4</v>
      </c>
      <c r="AF13" s="561">
        <v>9.7220541173850525E-2</v>
      </c>
      <c r="AG13" s="561">
        <v>6.9234699584894133E-4</v>
      </c>
      <c r="AH13" s="561">
        <v>1.0530796979677803E-2</v>
      </c>
      <c r="AI13" s="561">
        <v>2.8595506992112889E-3</v>
      </c>
      <c r="AJ13" s="561">
        <v>2.0424510640387437E-3</v>
      </c>
      <c r="AK13" s="561">
        <v>3.2723107968076789E-3</v>
      </c>
      <c r="AL13" s="561">
        <v>2.0066427956978387E-3</v>
      </c>
      <c r="AM13" s="561">
        <v>3.5560123803619619E-3</v>
      </c>
      <c r="AN13" s="561">
        <v>0</v>
      </c>
      <c r="AO13" s="562">
        <v>8.9416277118542498E-3</v>
      </c>
      <c r="AP13" s="563">
        <v>1.0073846205134629E-2</v>
      </c>
    </row>
    <row r="14" spans="2:57" ht="13.5" customHeight="1" x14ac:dyDescent="0.15">
      <c r="C14" s="532" t="s">
        <v>468</v>
      </c>
      <c r="D14" s="533" t="s">
        <v>1173</v>
      </c>
      <c r="E14" s="560">
        <v>8.4951303801445183E-3</v>
      </c>
      <c r="F14" s="561">
        <v>3.8482682792743265E-3</v>
      </c>
      <c r="G14" s="561">
        <v>1.3290995929500851E-2</v>
      </c>
      <c r="H14" s="561">
        <v>4.9427208117739435E-3</v>
      </c>
      <c r="I14" s="561">
        <v>3.4505201499039483E-2</v>
      </c>
      <c r="J14" s="561">
        <v>4.4240578648398927E-2</v>
      </c>
      <c r="K14" s="561">
        <v>6.9773932458833381E-4</v>
      </c>
      <c r="L14" s="561">
        <v>0.21324073375103797</v>
      </c>
      <c r="M14" s="561">
        <v>3.424492355182559E-3</v>
      </c>
      <c r="N14" s="561">
        <v>9.4297613746496583E-4</v>
      </c>
      <c r="O14" s="561">
        <v>2.5309902499352872E-3</v>
      </c>
      <c r="P14" s="561">
        <v>3.4917954218682246E-3</v>
      </c>
      <c r="Q14" s="561">
        <v>1.4575620723741594E-2</v>
      </c>
      <c r="R14" s="561">
        <v>3.1080970153815522E-2</v>
      </c>
      <c r="S14" s="561">
        <v>5.6169450428954215E-2</v>
      </c>
      <c r="T14" s="561">
        <v>1.6807768013288163E-2</v>
      </c>
      <c r="U14" s="561">
        <v>3.1258205114740326E-2</v>
      </c>
      <c r="V14" s="561">
        <v>3.7510633772862609E-2</v>
      </c>
      <c r="W14" s="561">
        <v>3.969036890891478E-2</v>
      </c>
      <c r="X14" s="561">
        <v>4.0476450065416482E-2</v>
      </c>
      <c r="Y14" s="561">
        <v>1.3806130660221816E-2</v>
      </c>
      <c r="Z14" s="561">
        <v>0</v>
      </c>
      <c r="AA14" s="561">
        <v>3.7689537681463658E-2</v>
      </c>
      <c r="AB14" s="561">
        <v>2.0135047894892955E-2</v>
      </c>
      <c r="AC14" s="561">
        <v>5.5026386469170718E-3</v>
      </c>
      <c r="AD14" s="561">
        <v>2.8117342424761791E-3</v>
      </c>
      <c r="AE14" s="561">
        <v>6.2768330494205877E-4</v>
      </c>
      <c r="AF14" s="561">
        <v>3.5003461614806996E-3</v>
      </c>
      <c r="AG14" s="561">
        <v>2.696827599551335E-3</v>
      </c>
      <c r="AH14" s="561">
        <v>1.8596939347090588E-3</v>
      </c>
      <c r="AI14" s="561">
        <v>3.4154509128993308E-3</v>
      </c>
      <c r="AJ14" s="561">
        <v>2.3447522358010522E-3</v>
      </c>
      <c r="AK14" s="561">
        <v>8.0171614521788136E-3</v>
      </c>
      <c r="AL14" s="561">
        <v>1.4926930930748939E-2</v>
      </c>
      <c r="AM14" s="561">
        <v>2.2953910115622255E-3</v>
      </c>
      <c r="AN14" s="561">
        <v>4.603785691369907E-2</v>
      </c>
      <c r="AO14" s="562">
        <v>2.0616085341004435E-3</v>
      </c>
      <c r="AP14" s="563">
        <v>1.3260114823559424E-2</v>
      </c>
    </row>
    <row r="15" spans="2:57" ht="13.5" customHeight="1" x14ac:dyDescent="0.15">
      <c r="C15" s="532" t="s">
        <v>469</v>
      </c>
      <c r="D15" s="533" t="s">
        <v>223</v>
      </c>
      <c r="E15" s="560">
        <v>1.6839459629280553E-3</v>
      </c>
      <c r="F15" s="561">
        <v>0</v>
      </c>
      <c r="G15" s="561">
        <v>1.3480566394422416E-3</v>
      </c>
      <c r="H15" s="561">
        <v>3.5233244075781676E-4</v>
      </c>
      <c r="I15" s="561">
        <v>5.206747777159593E-3</v>
      </c>
      <c r="J15" s="561">
        <v>9.4855911956218675E-3</v>
      </c>
      <c r="K15" s="561">
        <v>2.5955902874686018E-2</v>
      </c>
      <c r="L15" s="561">
        <v>2.9591605646561484E-3</v>
      </c>
      <c r="M15" s="561">
        <v>0.10861910963198765</v>
      </c>
      <c r="N15" s="561">
        <v>4.1648112738035988E-3</v>
      </c>
      <c r="O15" s="561">
        <v>4.918174235669706E-3</v>
      </c>
      <c r="P15" s="561">
        <v>5.3860373827509869E-3</v>
      </c>
      <c r="Q15" s="561">
        <v>8.6833485162715867E-3</v>
      </c>
      <c r="R15" s="561">
        <v>3.5943266226428606E-3</v>
      </c>
      <c r="S15" s="561">
        <v>3.1659987181566164E-3</v>
      </c>
      <c r="T15" s="561">
        <v>3.1244740712555702E-2</v>
      </c>
      <c r="U15" s="561">
        <v>7.4174237252533741E-3</v>
      </c>
      <c r="V15" s="561">
        <v>2.3460761378136961E-3</v>
      </c>
      <c r="W15" s="561">
        <v>4.6302467983754146E-3</v>
      </c>
      <c r="X15" s="561">
        <v>1.3901003052769298E-3</v>
      </c>
      <c r="Y15" s="561">
        <v>5.3604263155109313E-2</v>
      </c>
      <c r="Z15" s="561">
        <v>3.9622616589549317E-5</v>
      </c>
      <c r="AA15" s="561">
        <v>5.0866342629224733E-3</v>
      </c>
      <c r="AB15" s="561">
        <v>4.7109730776612635E-4</v>
      </c>
      <c r="AC15" s="561">
        <v>2.0421873657613907E-4</v>
      </c>
      <c r="AD15" s="561">
        <v>9.2643632371538018E-6</v>
      </c>
      <c r="AE15" s="561">
        <v>7.7430748903613544E-5</v>
      </c>
      <c r="AF15" s="561">
        <v>2.420709655242531E-5</v>
      </c>
      <c r="AG15" s="561">
        <v>3.0233493268512723E-6</v>
      </c>
      <c r="AH15" s="561">
        <v>1.7924760816472857E-4</v>
      </c>
      <c r="AI15" s="561">
        <v>2.0990792068860471E-3</v>
      </c>
      <c r="AJ15" s="561">
        <v>7.0127733753997431E-4</v>
      </c>
      <c r="AK15" s="561">
        <v>5.0902612394786119E-4</v>
      </c>
      <c r="AL15" s="561">
        <v>1.6295555589224059E-3</v>
      </c>
      <c r="AM15" s="561">
        <v>1.0370742522118489E-3</v>
      </c>
      <c r="AN15" s="561">
        <v>5.3737568174526788E-3</v>
      </c>
      <c r="AO15" s="562">
        <v>2.7328299172959367E-3</v>
      </c>
      <c r="AP15" s="563">
        <v>7.3290579991721182E-3</v>
      </c>
    </row>
    <row r="16" spans="2:57" ht="13.5" customHeight="1" x14ac:dyDescent="0.15">
      <c r="C16" s="532" t="s">
        <v>470</v>
      </c>
      <c r="D16" s="533" t="s">
        <v>245</v>
      </c>
      <c r="E16" s="560">
        <v>1.2566760917373547E-5</v>
      </c>
      <c r="F16" s="561">
        <v>2.1990104452996153E-3</v>
      </c>
      <c r="G16" s="561">
        <v>0</v>
      </c>
      <c r="H16" s="561">
        <v>8.05331293160724E-5</v>
      </c>
      <c r="I16" s="561">
        <v>4.6157399145505505E-2</v>
      </c>
      <c r="J16" s="561">
        <v>0</v>
      </c>
      <c r="K16" s="561">
        <v>0</v>
      </c>
      <c r="L16" s="561">
        <v>1.7966331999698046E-3</v>
      </c>
      <c r="M16" s="561">
        <v>5.570829113008248E-3</v>
      </c>
      <c r="N16" s="561">
        <v>0.40474631322524035</v>
      </c>
      <c r="O16" s="561">
        <v>1.4955851476890333E-3</v>
      </c>
      <c r="P16" s="561">
        <v>0.20795581623570761</v>
      </c>
      <c r="Q16" s="561">
        <v>0.10052720330277364</v>
      </c>
      <c r="R16" s="561">
        <v>8.1696703803384396E-2</v>
      </c>
      <c r="S16" s="561">
        <v>2.1559679075837251E-2</v>
      </c>
      <c r="T16" s="561">
        <v>4.1635263385115208E-3</v>
      </c>
      <c r="U16" s="561">
        <v>5.0451609515307465E-2</v>
      </c>
      <c r="V16" s="561">
        <v>5.5827307528711189E-3</v>
      </c>
      <c r="W16" s="561">
        <v>5.2905679828654205E-2</v>
      </c>
      <c r="X16" s="561">
        <v>9.2673353685128652E-4</v>
      </c>
      <c r="Y16" s="561">
        <v>1.7858136375911056E-2</v>
      </c>
      <c r="Z16" s="561">
        <v>0</v>
      </c>
      <c r="AA16" s="561">
        <v>3.2296090558237928E-5</v>
      </c>
      <c r="AB16" s="561">
        <v>0</v>
      </c>
      <c r="AC16" s="561">
        <v>0</v>
      </c>
      <c r="AD16" s="561">
        <v>0</v>
      </c>
      <c r="AE16" s="561">
        <v>0</v>
      </c>
      <c r="AF16" s="561">
        <v>2.033396110403726E-4</v>
      </c>
      <c r="AG16" s="561">
        <v>0</v>
      </c>
      <c r="AH16" s="561">
        <v>4.4811902041182141E-5</v>
      </c>
      <c r="AI16" s="561">
        <v>0</v>
      </c>
      <c r="AJ16" s="561">
        <v>0</v>
      </c>
      <c r="AK16" s="561">
        <v>0</v>
      </c>
      <c r="AL16" s="561">
        <v>2.2052869650706112E-4</v>
      </c>
      <c r="AM16" s="561">
        <v>4.8396798436552953E-5</v>
      </c>
      <c r="AN16" s="561">
        <v>0</v>
      </c>
      <c r="AO16" s="562">
        <v>2.5170801869830997E-3</v>
      </c>
      <c r="AP16" s="563">
        <v>1.4883989697743545E-2</v>
      </c>
    </row>
    <row r="17" spans="3:42" ht="13.5" customHeight="1" x14ac:dyDescent="0.15">
      <c r="C17" s="534" t="s">
        <v>471</v>
      </c>
      <c r="D17" s="535" t="s">
        <v>265</v>
      </c>
      <c r="E17" s="564">
        <v>0</v>
      </c>
      <c r="F17" s="565">
        <v>0</v>
      </c>
      <c r="G17" s="565">
        <v>2.0010215741720775E-3</v>
      </c>
      <c r="H17" s="565">
        <v>2.01332823290181E-5</v>
      </c>
      <c r="I17" s="565">
        <v>9.8046419836029432E-3</v>
      </c>
      <c r="J17" s="565">
        <v>1.6237582623052993E-3</v>
      </c>
      <c r="K17" s="565">
        <v>0</v>
      </c>
      <c r="L17" s="565">
        <v>2.4760323092020836E-3</v>
      </c>
      <c r="M17" s="565">
        <v>8.0306757343365648E-3</v>
      </c>
      <c r="N17" s="565">
        <v>3.4313853891086254E-3</v>
      </c>
      <c r="O17" s="565">
        <v>0.6184244585694153</v>
      </c>
      <c r="P17" s="565">
        <v>4.5165118561288999E-2</v>
      </c>
      <c r="Q17" s="565">
        <v>2.6156649157831488E-2</v>
      </c>
      <c r="R17" s="565">
        <v>1.1385527333823522E-2</v>
      </c>
      <c r="S17" s="565">
        <v>8.3095883429471593E-2</v>
      </c>
      <c r="T17" s="565">
        <v>3.7961994102280794E-2</v>
      </c>
      <c r="U17" s="565">
        <v>6.0048311715591031E-2</v>
      </c>
      <c r="V17" s="565">
        <v>1.9406635474266271E-2</v>
      </c>
      <c r="W17" s="565">
        <v>1.7214564392424525E-2</v>
      </c>
      <c r="X17" s="565">
        <v>5.083406018316616E-3</v>
      </c>
      <c r="Y17" s="565">
        <v>7.3495187395086845E-3</v>
      </c>
      <c r="Z17" s="565">
        <v>4.4025129543943681E-4</v>
      </c>
      <c r="AA17" s="565">
        <v>2.0992458862854652E-4</v>
      </c>
      <c r="AB17" s="565">
        <v>0</v>
      </c>
      <c r="AC17" s="565">
        <v>1.2675645718518978E-5</v>
      </c>
      <c r="AD17" s="565">
        <v>0</v>
      </c>
      <c r="AE17" s="565">
        <v>0</v>
      </c>
      <c r="AF17" s="565">
        <v>2.4207096552425309E-6</v>
      </c>
      <c r="AG17" s="565">
        <v>4.2326890575917815E-5</v>
      </c>
      <c r="AH17" s="565">
        <v>2.6887141224709281E-4</v>
      </c>
      <c r="AI17" s="565">
        <v>7.3378828206821566E-5</v>
      </c>
      <c r="AJ17" s="565">
        <v>1.6373368034029597E-3</v>
      </c>
      <c r="AK17" s="565">
        <v>2.1815405312051192E-4</v>
      </c>
      <c r="AL17" s="565">
        <v>4.0738888973060149E-4</v>
      </c>
      <c r="AM17" s="565">
        <v>4.125250914353799E-4</v>
      </c>
      <c r="AN17" s="565">
        <v>9.6246390760346492E-4</v>
      </c>
      <c r="AO17" s="566">
        <v>2.1814694953853531E-3</v>
      </c>
      <c r="AP17" s="567">
        <v>8.4514207878450473E-3</v>
      </c>
    </row>
    <row r="18" spans="3:42" ht="13.5" customHeight="1" x14ac:dyDescent="0.15">
      <c r="C18" s="532" t="s">
        <v>472</v>
      </c>
      <c r="D18" s="533" t="s">
        <v>279</v>
      </c>
      <c r="E18" s="560">
        <v>1.8221803330191644E-3</v>
      </c>
      <c r="F18" s="561">
        <v>9.3457943925233638E-3</v>
      </c>
      <c r="G18" s="561">
        <v>4.1231576120440436E-3</v>
      </c>
      <c r="H18" s="561">
        <v>5.3353198171897961E-4</v>
      </c>
      <c r="I18" s="561">
        <v>4.800495480836859E-2</v>
      </c>
      <c r="J18" s="561">
        <v>1.4980126729685253E-2</v>
      </c>
      <c r="K18" s="561">
        <v>1.3954786491766677E-4</v>
      </c>
      <c r="L18" s="561">
        <v>4.8010870385747717E-3</v>
      </c>
      <c r="M18" s="561">
        <v>7.9824434476438531E-3</v>
      </c>
      <c r="N18" s="561">
        <v>4.8196558137098252E-3</v>
      </c>
      <c r="O18" s="561">
        <v>4.7456067186286638E-3</v>
      </c>
      <c r="P18" s="561">
        <v>6.3274528151174209E-2</v>
      </c>
      <c r="Q18" s="561">
        <v>2.7881689376465801E-2</v>
      </c>
      <c r="R18" s="561">
        <v>3.1657319903801988E-2</v>
      </c>
      <c r="S18" s="561">
        <v>2.359827337240639E-2</v>
      </c>
      <c r="T18" s="561">
        <v>1.7671205812838882E-2</v>
      </c>
      <c r="U18" s="561">
        <v>2.9420259412907629E-2</v>
      </c>
      <c r="V18" s="561">
        <v>3.7377711612079964E-2</v>
      </c>
      <c r="W18" s="561">
        <v>8.4961918219710105E-3</v>
      </c>
      <c r="X18" s="561">
        <v>4.3065852594853906E-3</v>
      </c>
      <c r="Y18" s="561">
        <v>8.3641485699242388E-2</v>
      </c>
      <c r="Z18" s="561">
        <v>3.3459098453397199E-4</v>
      </c>
      <c r="AA18" s="561">
        <v>7.1051399228123436E-4</v>
      </c>
      <c r="AB18" s="561">
        <v>1.3958438748625966E-4</v>
      </c>
      <c r="AC18" s="561">
        <v>2.7590655513976309E-3</v>
      </c>
      <c r="AD18" s="561">
        <v>1.1117235884584563E-4</v>
      </c>
      <c r="AE18" s="561">
        <v>3.1960777207023464E-4</v>
      </c>
      <c r="AF18" s="561">
        <v>1.2079341179660229E-3</v>
      </c>
      <c r="AG18" s="561">
        <v>4.1419885777862434E-4</v>
      </c>
      <c r="AH18" s="561">
        <v>4.5135543555924005E-3</v>
      </c>
      <c r="AI18" s="561">
        <v>1.9567687521819082E-4</v>
      </c>
      <c r="AJ18" s="561">
        <v>3.7135473891613521E-4</v>
      </c>
      <c r="AK18" s="561">
        <v>2.381515079898922E-3</v>
      </c>
      <c r="AL18" s="561">
        <v>1.3299058796990709E-3</v>
      </c>
      <c r="AM18" s="561">
        <v>2.5696395360360258E-3</v>
      </c>
      <c r="AN18" s="561">
        <v>4.0102662816811038E-4</v>
      </c>
      <c r="AO18" s="562">
        <v>3.0204962243797194E-3</v>
      </c>
      <c r="AP18" s="563">
        <v>1.4416539849254067E-2</v>
      </c>
    </row>
    <row r="19" spans="3:42" ht="13.5" customHeight="1" x14ac:dyDescent="0.15">
      <c r="C19" s="532" t="s">
        <v>473</v>
      </c>
      <c r="D19" s="533" t="s">
        <v>625</v>
      </c>
      <c r="E19" s="560">
        <v>0</v>
      </c>
      <c r="F19" s="561">
        <v>4.3980208905992305E-3</v>
      </c>
      <c r="G19" s="561">
        <v>0</v>
      </c>
      <c r="H19" s="561">
        <v>0</v>
      </c>
      <c r="I19" s="561">
        <v>3.3591921142965119E-4</v>
      </c>
      <c r="J19" s="561">
        <v>5.467199536381479E-6</v>
      </c>
      <c r="K19" s="561">
        <v>0</v>
      </c>
      <c r="L19" s="561">
        <v>3.9254170755642788E-4</v>
      </c>
      <c r="M19" s="561">
        <v>2.3151497612501808E-3</v>
      </c>
      <c r="N19" s="561">
        <v>6.2865075830997722E-4</v>
      </c>
      <c r="O19" s="561">
        <v>5.7522505680347438E-5</v>
      </c>
      <c r="P19" s="561">
        <v>9.2429878814158893E-4</v>
      </c>
      <c r="Q19" s="561">
        <v>0.16338456767390924</v>
      </c>
      <c r="R19" s="561">
        <v>3.1683517619710465E-2</v>
      </c>
      <c r="S19" s="561">
        <v>8.7566891375356181E-3</v>
      </c>
      <c r="T19" s="561">
        <v>1.8146828329540549E-3</v>
      </c>
      <c r="U19" s="561">
        <v>8.7302420837052988E-3</v>
      </c>
      <c r="V19" s="561">
        <v>1.3491599319438536E-3</v>
      </c>
      <c r="W19" s="561">
        <v>6.532114005385661E-3</v>
      </c>
      <c r="X19" s="561">
        <v>2.7256868730920193E-5</v>
      </c>
      <c r="Y19" s="561">
        <v>5.7753972960393205E-3</v>
      </c>
      <c r="Z19" s="561">
        <v>0</v>
      </c>
      <c r="AA19" s="561">
        <v>1.136822387649975E-2</v>
      </c>
      <c r="AB19" s="561">
        <v>0</v>
      </c>
      <c r="AC19" s="561">
        <v>4.2252152395063255E-6</v>
      </c>
      <c r="AD19" s="561">
        <v>0</v>
      </c>
      <c r="AE19" s="561">
        <v>0</v>
      </c>
      <c r="AF19" s="561">
        <v>5.8097031725820745E-5</v>
      </c>
      <c r="AG19" s="561">
        <v>3.0233493268512723E-6</v>
      </c>
      <c r="AH19" s="561">
        <v>3.9085936780364422E-4</v>
      </c>
      <c r="AI19" s="561">
        <v>0</v>
      </c>
      <c r="AJ19" s="561">
        <v>0</v>
      </c>
      <c r="AK19" s="561">
        <v>0</v>
      </c>
      <c r="AL19" s="561">
        <v>7.1478232470914621E-3</v>
      </c>
      <c r="AM19" s="561">
        <v>2.5350703942956307E-5</v>
      </c>
      <c r="AN19" s="561">
        <v>0</v>
      </c>
      <c r="AO19" s="562">
        <v>0</v>
      </c>
      <c r="AP19" s="563">
        <v>5.7566388447442031E-3</v>
      </c>
    </row>
    <row r="20" spans="3:42" ht="13.5" customHeight="1" x14ac:dyDescent="0.15">
      <c r="C20" s="532" t="s">
        <v>474</v>
      </c>
      <c r="D20" s="533" t="s">
        <v>626</v>
      </c>
      <c r="E20" s="560">
        <v>1.2566760917373547E-5</v>
      </c>
      <c r="F20" s="561">
        <v>5.4975261132490382E-4</v>
      </c>
      <c r="G20" s="561">
        <v>0</v>
      </c>
      <c r="H20" s="561">
        <v>0</v>
      </c>
      <c r="I20" s="561">
        <v>2.6243688392941497E-4</v>
      </c>
      <c r="J20" s="561">
        <v>0</v>
      </c>
      <c r="K20" s="561">
        <v>1.3954786491766677E-4</v>
      </c>
      <c r="L20" s="561">
        <v>3.0648448705367253E-3</v>
      </c>
      <c r="M20" s="561">
        <v>1.2540394540105147E-3</v>
      </c>
      <c r="N20" s="561">
        <v>8.1200722948372055E-4</v>
      </c>
      <c r="O20" s="561">
        <v>4.0265753976243207E-4</v>
      </c>
      <c r="P20" s="561">
        <v>6.276102882442887E-4</v>
      </c>
      <c r="Q20" s="561">
        <v>6.6191149962204175E-3</v>
      </c>
      <c r="R20" s="561">
        <v>0.23445383875131207</v>
      </c>
      <c r="S20" s="561">
        <v>1.6602188400089576E-3</v>
      </c>
      <c r="T20" s="561">
        <v>3.153743149206442E-3</v>
      </c>
      <c r="U20" s="561">
        <v>4.7261460904269286E-3</v>
      </c>
      <c r="V20" s="561">
        <v>8.839323692045938E-4</v>
      </c>
      <c r="W20" s="561">
        <v>7.7318900471911906E-4</v>
      </c>
      <c r="X20" s="561">
        <v>1.3628434365460096E-5</v>
      </c>
      <c r="Y20" s="561">
        <v>9.0919083372799456E-5</v>
      </c>
      <c r="Z20" s="561">
        <v>0</v>
      </c>
      <c r="AA20" s="561">
        <v>3.0681286030326027E-4</v>
      </c>
      <c r="AB20" s="561">
        <v>0</v>
      </c>
      <c r="AC20" s="561">
        <v>2.816810159670884E-6</v>
      </c>
      <c r="AD20" s="561">
        <v>0</v>
      </c>
      <c r="AE20" s="561">
        <v>0</v>
      </c>
      <c r="AF20" s="561">
        <v>2.9048515862910372E-5</v>
      </c>
      <c r="AG20" s="561">
        <v>3.0233493268512723E-6</v>
      </c>
      <c r="AH20" s="561">
        <v>2.4895501133990077E-5</v>
      </c>
      <c r="AI20" s="561">
        <v>0</v>
      </c>
      <c r="AJ20" s="561">
        <v>0</v>
      </c>
      <c r="AK20" s="561">
        <v>0</v>
      </c>
      <c r="AL20" s="561">
        <v>1.1098822107412625E-2</v>
      </c>
      <c r="AM20" s="561">
        <v>9.2184377974386575E-6</v>
      </c>
      <c r="AN20" s="561">
        <v>0</v>
      </c>
      <c r="AO20" s="562">
        <v>0</v>
      </c>
      <c r="AP20" s="563">
        <v>1.7301925373987056E-2</v>
      </c>
    </row>
    <row r="21" spans="3:42" ht="13.5" customHeight="1" x14ac:dyDescent="0.15">
      <c r="C21" s="532" t="s">
        <v>475</v>
      </c>
      <c r="D21" s="533" t="s">
        <v>627</v>
      </c>
      <c r="E21" s="560">
        <v>1.2566760917373547E-5</v>
      </c>
      <c r="F21" s="561">
        <v>0</v>
      </c>
      <c r="G21" s="561">
        <v>0</v>
      </c>
      <c r="H21" s="561">
        <v>0</v>
      </c>
      <c r="I21" s="561">
        <v>0</v>
      </c>
      <c r="J21" s="561">
        <v>0</v>
      </c>
      <c r="K21" s="561">
        <v>0</v>
      </c>
      <c r="L21" s="561">
        <v>0</v>
      </c>
      <c r="M21" s="561">
        <v>0</v>
      </c>
      <c r="N21" s="561">
        <v>0</v>
      </c>
      <c r="O21" s="561">
        <v>0</v>
      </c>
      <c r="P21" s="561">
        <v>1.1411096149896159E-5</v>
      </c>
      <c r="Q21" s="561">
        <v>2.6747814626015159E-3</v>
      </c>
      <c r="R21" s="561">
        <v>3.6344964537025231E-3</v>
      </c>
      <c r="S21" s="561">
        <v>8.1690488876533768E-2</v>
      </c>
      <c r="T21" s="561">
        <v>5.8538155901743705E-5</v>
      </c>
      <c r="U21" s="561">
        <v>1.9035866197552906E-3</v>
      </c>
      <c r="V21" s="561">
        <v>1.0434389621437686E-3</v>
      </c>
      <c r="W21" s="561">
        <v>3.0216581793620744E-4</v>
      </c>
      <c r="X21" s="561">
        <v>4.0885303096380289E-5</v>
      </c>
      <c r="Y21" s="561">
        <v>1.655541518131572E-4</v>
      </c>
      <c r="Z21" s="561">
        <v>0</v>
      </c>
      <c r="AA21" s="561">
        <v>1.1303631695383273E-4</v>
      </c>
      <c r="AB21" s="561">
        <v>1.7448048435782457E-5</v>
      </c>
      <c r="AC21" s="561">
        <v>9.3940618825023978E-4</v>
      </c>
      <c r="AD21" s="561">
        <v>9.2643632371538018E-6</v>
      </c>
      <c r="AE21" s="561">
        <v>0</v>
      </c>
      <c r="AF21" s="561">
        <v>1.9365677241940247E-5</v>
      </c>
      <c r="AG21" s="561">
        <v>1.0581722643979453E-4</v>
      </c>
      <c r="AH21" s="561">
        <v>4.6405214113757502E-3</v>
      </c>
      <c r="AI21" s="561">
        <v>0</v>
      </c>
      <c r="AJ21" s="561">
        <v>1.1811229030733441E-2</v>
      </c>
      <c r="AK21" s="561">
        <v>0</v>
      </c>
      <c r="AL21" s="561">
        <v>3.5166751679637457E-3</v>
      </c>
      <c r="AM21" s="561">
        <v>4.9779564106168744E-4</v>
      </c>
      <c r="AN21" s="561">
        <v>2.3419955085017645E-2</v>
      </c>
      <c r="AO21" s="562">
        <v>0</v>
      </c>
      <c r="AP21" s="563">
        <v>3.1749145394175575E-3</v>
      </c>
    </row>
    <row r="22" spans="3:42" ht="13.5" customHeight="1" x14ac:dyDescent="0.15">
      <c r="C22" s="532" t="s">
        <v>476</v>
      </c>
      <c r="D22" s="533" t="s">
        <v>628</v>
      </c>
      <c r="E22" s="560">
        <v>0</v>
      </c>
      <c r="F22" s="561">
        <v>0</v>
      </c>
      <c r="G22" s="561">
        <v>0</v>
      </c>
      <c r="H22" s="561">
        <v>0</v>
      </c>
      <c r="I22" s="561">
        <v>1.04974753571766E-5</v>
      </c>
      <c r="J22" s="561">
        <v>5.467199536381479E-6</v>
      </c>
      <c r="K22" s="561">
        <v>0</v>
      </c>
      <c r="L22" s="561">
        <v>0</v>
      </c>
      <c r="M22" s="561">
        <v>0</v>
      </c>
      <c r="N22" s="561">
        <v>0</v>
      </c>
      <c r="O22" s="561">
        <v>0</v>
      </c>
      <c r="P22" s="561">
        <v>7.8736563434283493E-4</v>
      </c>
      <c r="Q22" s="561">
        <v>1.4779136704591708E-2</v>
      </c>
      <c r="R22" s="561">
        <v>4.879761216552066E-3</v>
      </c>
      <c r="S22" s="561">
        <v>9.0709724249233598E-2</v>
      </c>
      <c r="T22" s="561">
        <v>0.30278861140176933</v>
      </c>
      <c r="U22" s="561">
        <v>0.12265661923016331</v>
      </c>
      <c r="V22" s="561">
        <v>0.33098282645682686</v>
      </c>
      <c r="W22" s="561">
        <v>1.0584690857706561E-2</v>
      </c>
      <c r="X22" s="561">
        <v>1.0221325774095072E-3</v>
      </c>
      <c r="Y22" s="561">
        <v>2.7682825385150878E-4</v>
      </c>
      <c r="Z22" s="561">
        <v>0</v>
      </c>
      <c r="AA22" s="561">
        <v>1.6148045279118964E-5</v>
      </c>
      <c r="AB22" s="561">
        <v>0</v>
      </c>
      <c r="AC22" s="561">
        <v>2.6759696516873395E-5</v>
      </c>
      <c r="AD22" s="561">
        <v>4.1689634567192107E-5</v>
      </c>
      <c r="AE22" s="561">
        <v>0</v>
      </c>
      <c r="AF22" s="561">
        <v>2.4207096552425309E-6</v>
      </c>
      <c r="AG22" s="561">
        <v>7.2258048911745412E-4</v>
      </c>
      <c r="AH22" s="561">
        <v>2.3003443047806831E-3</v>
      </c>
      <c r="AI22" s="561">
        <v>7.9827270685602851E-4</v>
      </c>
      <c r="AJ22" s="561">
        <v>1.5345237145294842E-6</v>
      </c>
      <c r="AK22" s="561">
        <v>0</v>
      </c>
      <c r="AL22" s="561">
        <v>1.1236862970875061E-2</v>
      </c>
      <c r="AM22" s="561">
        <v>2.5350703942956307E-5</v>
      </c>
      <c r="AN22" s="561">
        <v>3.2082130253448832E-2</v>
      </c>
      <c r="AO22" s="562">
        <v>0</v>
      </c>
      <c r="AP22" s="563">
        <v>1.5312304210080417E-2</v>
      </c>
    </row>
    <row r="23" spans="3:42" ht="13.5" customHeight="1" x14ac:dyDescent="0.15">
      <c r="C23" s="532" t="s">
        <v>503</v>
      </c>
      <c r="D23" s="533" t="s">
        <v>306</v>
      </c>
      <c r="E23" s="560">
        <v>4.021363493559535E-4</v>
      </c>
      <c r="F23" s="561">
        <v>0</v>
      </c>
      <c r="G23" s="561">
        <v>0</v>
      </c>
      <c r="H23" s="561">
        <v>0</v>
      </c>
      <c r="I23" s="561">
        <v>2.7293435928659159E-4</v>
      </c>
      <c r="J23" s="561">
        <v>5.467199536381479E-6</v>
      </c>
      <c r="K23" s="561">
        <v>0</v>
      </c>
      <c r="L23" s="561">
        <v>3.0195515965879066E-5</v>
      </c>
      <c r="M23" s="561">
        <v>4.82322866927121E-5</v>
      </c>
      <c r="N23" s="561">
        <v>0</v>
      </c>
      <c r="O23" s="561">
        <v>0</v>
      </c>
      <c r="P23" s="561">
        <v>3.0809959604719629E-4</v>
      </c>
      <c r="Q23" s="561">
        <v>1.3199465043707479E-2</v>
      </c>
      <c r="R23" s="561">
        <v>1.3890028974673795E-2</v>
      </c>
      <c r="S23" s="561">
        <v>1.1528868502945924E-2</v>
      </c>
      <c r="T23" s="561">
        <v>9.3953740222298653E-3</v>
      </c>
      <c r="U23" s="561">
        <v>0.13101927217350207</v>
      </c>
      <c r="V23" s="561">
        <v>1.0799925563589961E-2</v>
      </c>
      <c r="W23" s="561">
        <v>2.5053101198887318E-2</v>
      </c>
      <c r="X23" s="561">
        <v>3.4071085913650237E-4</v>
      </c>
      <c r="Y23" s="561">
        <v>6.9207063462877194E-3</v>
      </c>
      <c r="Z23" s="561">
        <v>4.4025129543943683E-6</v>
      </c>
      <c r="AA23" s="561">
        <v>2.4222067918678445E-4</v>
      </c>
      <c r="AB23" s="561">
        <v>0</v>
      </c>
      <c r="AC23" s="561">
        <v>1.9999352133663275E-4</v>
      </c>
      <c r="AD23" s="561">
        <v>4.6321816185769009E-6</v>
      </c>
      <c r="AE23" s="561">
        <v>1.4827164683670679E-5</v>
      </c>
      <c r="AF23" s="561">
        <v>1.4766328896979438E-4</v>
      </c>
      <c r="AG23" s="561">
        <v>1.2093397307405089E-4</v>
      </c>
      <c r="AH23" s="561">
        <v>2.0090669415129994E-3</v>
      </c>
      <c r="AI23" s="561">
        <v>8.3385032053206326E-4</v>
      </c>
      <c r="AJ23" s="561">
        <v>6.138094858117937E-5</v>
      </c>
      <c r="AK23" s="561">
        <v>0</v>
      </c>
      <c r="AL23" s="561">
        <v>7.1175215941362939E-3</v>
      </c>
      <c r="AM23" s="561">
        <v>1.1292586301862355E-4</v>
      </c>
      <c r="AN23" s="561">
        <v>0</v>
      </c>
      <c r="AO23" s="562">
        <v>2.3972192256981902E-4</v>
      </c>
      <c r="AP23" s="563">
        <v>4.5306398881115907E-3</v>
      </c>
    </row>
    <row r="24" spans="3:42" ht="13.5" customHeight="1" x14ac:dyDescent="0.15">
      <c r="C24" s="532" t="s">
        <v>504</v>
      </c>
      <c r="D24" s="533" t="s">
        <v>881</v>
      </c>
      <c r="E24" s="560">
        <v>1.2566760917373547E-5</v>
      </c>
      <c r="F24" s="561">
        <v>0</v>
      </c>
      <c r="G24" s="561">
        <v>0</v>
      </c>
      <c r="H24" s="561">
        <v>0</v>
      </c>
      <c r="I24" s="561">
        <v>0</v>
      </c>
      <c r="J24" s="561">
        <v>6.0139194900196271E-5</v>
      </c>
      <c r="K24" s="561">
        <v>0</v>
      </c>
      <c r="L24" s="561">
        <v>0</v>
      </c>
      <c r="M24" s="561">
        <v>2.411614334635605E-5</v>
      </c>
      <c r="N24" s="561">
        <v>0</v>
      </c>
      <c r="O24" s="561">
        <v>0</v>
      </c>
      <c r="P24" s="561">
        <v>3.4233288449688474E-5</v>
      </c>
      <c r="Q24" s="561">
        <v>2.703855174151532E-3</v>
      </c>
      <c r="R24" s="561">
        <v>1.3797463711797181E-4</v>
      </c>
      <c r="S24" s="561">
        <v>4.6331688558389512E-5</v>
      </c>
      <c r="T24" s="561">
        <v>5.1220886414025745E-5</v>
      </c>
      <c r="U24" s="561">
        <v>2.6256367169038491E-5</v>
      </c>
      <c r="V24" s="561">
        <v>5.3587569119523608E-2</v>
      </c>
      <c r="W24" s="561">
        <v>4.5236000391038114E-3</v>
      </c>
      <c r="X24" s="561">
        <v>0</v>
      </c>
      <c r="Y24" s="561">
        <v>1.616188482044838E-3</v>
      </c>
      <c r="Z24" s="561">
        <v>8.8050259087887367E-6</v>
      </c>
      <c r="AA24" s="561">
        <v>0</v>
      </c>
      <c r="AB24" s="561">
        <v>3.4896096871564914E-5</v>
      </c>
      <c r="AC24" s="561">
        <v>2.2111959753416438E-4</v>
      </c>
      <c r="AD24" s="561">
        <v>9.7275813990114929E-5</v>
      </c>
      <c r="AE24" s="561">
        <v>3.7891643080491738E-5</v>
      </c>
      <c r="AF24" s="561">
        <v>1.0893193448591389E-4</v>
      </c>
      <c r="AG24" s="561">
        <v>1.4512076768886107E-4</v>
      </c>
      <c r="AH24" s="561">
        <v>2.4920396635124066E-3</v>
      </c>
      <c r="AI24" s="561">
        <v>8.2273231625830241E-5</v>
      </c>
      <c r="AJ24" s="561">
        <v>1.5345237145294842E-5</v>
      </c>
      <c r="AK24" s="561">
        <v>5.453851328012798E-5</v>
      </c>
      <c r="AL24" s="561">
        <v>1.161563363281467E-3</v>
      </c>
      <c r="AM24" s="561">
        <v>6.6833674031430268E-5</v>
      </c>
      <c r="AN24" s="561">
        <v>0</v>
      </c>
      <c r="AO24" s="562">
        <v>0</v>
      </c>
      <c r="AP24" s="563">
        <v>1.4760302709409378E-3</v>
      </c>
    </row>
    <row r="25" spans="3:42" ht="13.5" customHeight="1" x14ac:dyDescent="0.15">
      <c r="C25" s="532" t="s">
        <v>524</v>
      </c>
      <c r="D25" s="533" t="s">
        <v>323</v>
      </c>
      <c r="E25" s="560">
        <v>1.0229343386742067E-2</v>
      </c>
      <c r="F25" s="561">
        <v>0</v>
      </c>
      <c r="G25" s="561">
        <v>0</v>
      </c>
      <c r="H25" s="561">
        <v>0</v>
      </c>
      <c r="I25" s="561">
        <v>0</v>
      </c>
      <c r="J25" s="561">
        <v>0</v>
      </c>
      <c r="K25" s="561">
        <v>0</v>
      </c>
      <c r="L25" s="561">
        <v>0</v>
      </c>
      <c r="M25" s="561">
        <v>0</v>
      </c>
      <c r="N25" s="561">
        <v>0</v>
      </c>
      <c r="O25" s="561">
        <v>0</v>
      </c>
      <c r="P25" s="561">
        <v>0</v>
      </c>
      <c r="Q25" s="561">
        <v>0</v>
      </c>
      <c r="R25" s="561">
        <v>1.5805955264780315E-3</v>
      </c>
      <c r="S25" s="561">
        <v>0</v>
      </c>
      <c r="T25" s="561">
        <v>0</v>
      </c>
      <c r="U25" s="561">
        <v>0</v>
      </c>
      <c r="V25" s="561">
        <v>0</v>
      </c>
      <c r="W25" s="561">
        <v>0.46257143111063714</v>
      </c>
      <c r="X25" s="561">
        <v>0</v>
      </c>
      <c r="Y25" s="561">
        <v>0</v>
      </c>
      <c r="Z25" s="561">
        <v>0</v>
      </c>
      <c r="AA25" s="561">
        <v>0</v>
      </c>
      <c r="AB25" s="561">
        <v>0</v>
      </c>
      <c r="AC25" s="561">
        <v>0</v>
      </c>
      <c r="AD25" s="561">
        <v>0</v>
      </c>
      <c r="AE25" s="561">
        <v>0</v>
      </c>
      <c r="AF25" s="561">
        <v>1.0636598225135682E-2</v>
      </c>
      <c r="AG25" s="561">
        <v>0</v>
      </c>
      <c r="AH25" s="561">
        <v>1.0182259963801942E-2</v>
      </c>
      <c r="AI25" s="561">
        <v>1.134036435923606E-4</v>
      </c>
      <c r="AJ25" s="561">
        <v>0</v>
      </c>
      <c r="AK25" s="561">
        <v>0</v>
      </c>
      <c r="AL25" s="561">
        <v>4.529423746732051E-2</v>
      </c>
      <c r="AM25" s="561">
        <v>9.2184377974386568E-5</v>
      </c>
      <c r="AN25" s="561">
        <v>0</v>
      </c>
      <c r="AO25" s="562">
        <v>0</v>
      </c>
      <c r="AP25" s="563">
        <v>1.0780214865074285E-2</v>
      </c>
    </row>
    <row r="26" spans="3:42" ht="13.5" customHeight="1" x14ac:dyDescent="0.15">
      <c r="C26" s="536" t="s">
        <v>522</v>
      </c>
      <c r="D26" s="537" t="s">
        <v>480</v>
      </c>
      <c r="E26" s="568">
        <v>2.4002513352183474E-3</v>
      </c>
      <c r="F26" s="569">
        <v>3.2985156679494229E-3</v>
      </c>
      <c r="G26" s="569">
        <v>7.9619595267057391E-3</v>
      </c>
      <c r="H26" s="569">
        <v>7.3989812559141516E-3</v>
      </c>
      <c r="I26" s="569">
        <v>9.6786722793168242E-3</v>
      </c>
      <c r="J26" s="569">
        <v>3.8707772717580875E-3</v>
      </c>
      <c r="K26" s="569">
        <v>9.768350544236673E-4</v>
      </c>
      <c r="L26" s="569">
        <v>5.2540197780629573E-3</v>
      </c>
      <c r="M26" s="569">
        <v>4.7991125259248544E-3</v>
      </c>
      <c r="N26" s="569">
        <v>4.8720433769023231E-3</v>
      </c>
      <c r="O26" s="569">
        <v>3.2097558169633868E-2</v>
      </c>
      <c r="P26" s="569">
        <v>1.0840541342401352E-3</v>
      </c>
      <c r="Q26" s="569">
        <v>8.7221134650049422E-4</v>
      </c>
      <c r="R26" s="569">
        <v>1.3884789431492101E-3</v>
      </c>
      <c r="S26" s="569">
        <v>4.3320128802094189E-3</v>
      </c>
      <c r="T26" s="569">
        <v>2.8537351002100057E-3</v>
      </c>
      <c r="U26" s="569">
        <v>2.1136375571075986E-3</v>
      </c>
      <c r="V26" s="569">
        <v>2.4457677584006805E-3</v>
      </c>
      <c r="W26" s="569">
        <v>1.1553398921090286E-3</v>
      </c>
      <c r="X26" s="569">
        <v>3.6701373746184041E-2</v>
      </c>
      <c r="Y26" s="569">
        <v>3.3232960474624757E-3</v>
      </c>
      <c r="Z26" s="569">
        <v>4.8559717886969885E-3</v>
      </c>
      <c r="AA26" s="569">
        <v>3.3103492822193874E-3</v>
      </c>
      <c r="AB26" s="569">
        <v>5.3391028213494321E-3</v>
      </c>
      <c r="AC26" s="569">
        <v>5.3223627966981352E-3</v>
      </c>
      <c r="AD26" s="569">
        <v>1.4438510105104201E-2</v>
      </c>
      <c r="AE26" s="569">
        <v>3.9539105823121813E-5</v>
      </c>
      <c r="AF26" s="569">
        <v>2.1495901738553674E-3</v>
      </c>
      <c r="AG26" s="569">
        <v>1.3535534936313147E-2</v>
      </c>
      <c r="AH26" s="569">
        <v>6.8238568608266804E-3</v>
      </c>
      <c r="AI26" s="569">
        <v>1.4887007722565768E-2</v>
      </c>
      <c r="AJ26" s="569">
        <v>3.1902748025067979E-3</v>
      </c>
      <c r="AK26" s="569">
        <v>3.7886087225262238E-2</v>
      </c>
      <c r="AL26" s="569">
        <v>6.019928387093516E-3</v>
      </c>
      <c r="AM26" s="569">
        <v>4.7590185129277067E-3</v>
      </c>
      <c r="AN26" s="569">
        <v>0.12888995829323066</v>
      </c>
      <c r="AO26" s="570">
        <v>7.9108234448040278E-4</v>
      </c>
      <c r="AP26" s="571">
        <v>5.8510951190384594E-3</v>
      </c>
    </row>
    <row r="27" spans="3:42" ht="13.5" customHeight="1" x14ac:dyDescent="0.15">
      <c r="C27" s="532" t="s">
        <v>521</v>
      </c>
      <c r="D27" s="533" t="s">
        <v>356</v>
      </c>
      <c r="E27" s="560">
        <v>2.3248507697141061E-3</v>
      </c>
      <c r="F27" s="561">
        <v>3.2985156679494229E-3</v>
      </c>
      <c r="G27" s="561">
        <v>8.4780124589922223E-4</v>
      </c>
      <c r="H27" s="561">
        <v>4.5299885240290723E-3</v>
      </c>
      <c r="I27" s="561">
        <v>3.012775427509684E-3</v>
      </c>
      <c r="J27" s="561">
        <v>3.7012940861302613E-3</v>
      </c>
      <c r="K27" s="561">
        <v>6.8378453809656708E-3</v>
      </c>
      <c r="L27" s="561">
        <v>5.0426511663018043E-3</v>
      </c>
      <c r="M27" s="561">
        <v>4.7991125259248544E-3</v>
      </c>
      <c r="N27" s="561">
        <v>3.9814548026298555E-3</v>
      </c>
      <c r="O27" s="561">
        <v>5.0332192470304007E-3</v>
      </c>
      <c r="P27" s="561">
        <v>4.8725380560056602E-3</v>
      </c>
      <c r="Q27" s="561">
        <v>2.4809567189347393E-3</v>
      </c>
      <c r="R27" s="561">
        <v>2.5900808461512934E-3</v>
      </c>
      <c r="S27" s="561">
        <v>2.1698674141512422E-3</v>
      </c>
      <c r="T27" s="561">
        <v>3.6586347438589814E-3</v>
      </c>
      <c r="U27" s="561">
        <v>2.61250853331933E-3</v>
      </c>
      <c r="V27" s="561">
        <v>2.3128455976180349E-3</v>
      </c>
      <c r="W27" s="561">
        <v>1.0309186729588254E-3</v>
      </c>
      <c r="X27" s="561">
        <v>1.9624945486262538E-3</v>
      </c>
      <c r="Y27" s="561">
        <v>8.3591276653200688E-4</v>
      </c>
      <c r="Z27" s="561">
        <v>1.396917360429333E-2</v>
      </c>
      <c r="AA27" s="561">
        <v>4.576356032102314E-2</v>
      </c>
      <c r="AB27" s="561">
        <v>2.9836162825188002E-3</v>
      </c>
      <c r="AC27" s="561">
        <v>3.8252281968330602E-3</v>
      </c>
      <c r="AD27" s="561">
        <v>3.664055660294329E-3</v>
      </c>
      <c r="AE27" s="561">
        <v>1.442353631172631E-2</v>
      </c>
      <c r="AF27" s="561">
        <v>9.4141398492382025E-3</v>
      </c>
      <c r="AG27" s="561">
        <v>5.315048116604537E-3</v>
      </c>
      <c r="AH27" s="561">
        <v>7.7723754540317018E-3</v>
      </c>
      <c r="AI27" s="561">
        <v>7.6047149232524166E-3</v>
      </c>
      <c r="AJ27" s="561">
        <v>2.9478200556111393E-3</v>
      </c>
      <c r="AK27" s="561">
        <v>1.7452324249640954E-3</v>
      </c>
      <c r="AL27" s="561">
        <v>1.634605834414934E-3</v>
      </c>
      <c r="AM27" s="561">
        <v>2.9522047046297299E-3</v>
      </c>
      <c r="AN27" s="561">
        <v>0</v>
      </c>
      <c r="AO27" s="562">
        <v>1.4599065084501978E-2</v>
      </c>
      <c r="AP27" s="563">
        <v>5.1397741480424539E-3</v>
      </c>
    </row>
    <row r="28" spans="3:42" ht="13.5" customHeight="1" x14ac:dyDescent="0.15">
      <c r="C28" s="532" t="s">
        <v>526</v>
      </c>
      <c r="D28" s="533" t="s">
        <v>630</v>
      </c>
      <c r="E28" s="560">
        <v>1.1486019478479421E-2</v>
      </c>
      <c r="F28" s="561">
        <v>2.5838372732270479E-2</v>
      </c>
      <c r="G28" s="561">
        <v>1.5539512277320526E-2</v>
      </c>
      <c r="H28" s="561">
        <v>5.0896937727757753E-2</v>
      </c>
      <c r="I28" s="561">
        <v>2.4606082237221948E-2</v>
      </c>
      <c r="J28" s="561">
        <v>2.8396634391965405E-2</v>
      </c>
      <c r="K28" s="561">
        <v>2.7072285794027352E-2</v>
      </c>
      <c r="L28" s="561">
        <v>3.6627160866611309E-2</v>
      </c>
      <c r="M28" s="561">
        <v>5.7709931027830029E-2</v>
      </c>
      <c r="N28" s="561">
        <v>7.1639992665741156E-2</v>
      </c>
      <c r="O28" s="561">
        <v>3.7102016163824095E-2</v>
      </c>
      <c r="P28" s="561">
        <v>2.4739256452974874E-2</v>
      </c>
      <c r="Q28" s="561">
        <v>1.9644137770627797E-2</v>
      </c>
      <c r="R28" s="561">
        <v>1.1802944273965233E-2</v>
      </c>
      <c r="S28" s="561">
        <v>1.1783692790017066E-2</v>
      </c>
      <c r="T28" s="561">
        <v>4.4488998485325219E-2</v>
      </c>
      <c r="U28" s="561">
        <v>9.990547707819146E-3</v>
      </c>
      <c r="V28" s="561">
        <v>8.4737877498936628E-3</v>
      </c>
      <c r="W28" s="561">
        <v>1.1953324268358795E-2</v>
      </c>
      <c r="X28" s="561">
        <v>3.2176733536851285E-2</v>
      </c>
      <c r="Y28" s="561">
        <v>2.932479689083875E-3</v>
      </c>
      <c r="Z28" s="561">
        <v>0.11911439049409403</v>
      </c>
      <c r="AA28" s="561">
        <v>7.5169150774298768E-2</v>
      </c>
      <c r="AB28" s="561">
        <v>9.7063493448257807E-2</v>
      </c>
      <c r="AC28" s="561">
        <v>3.1967978502104859E-2</v>
      </c>
      <c r="AD28" s="561">
        <v>7.2725251411657347E-3</v>
      </c>
      <c r="AE28" s="561">
        <v>3.9044867000332787E-3</v>
      </c>
      <c r="AF28" s="561">
        <v>1.351482200521905E-2</v>
      </c>
      <c r="AG28" s="561">
        <v>8.3565375394169163E-3</v>
      </c>
      <c r="AH28" s="561">
        <v>1.3453528812808237E-2</v>
      </c>
      <c r="AI28" s="561">
        <v>1.8849464445734133E-2</v>
      </c>
      <c r="AJ28" s="561">
        <v>1.4386159823713916E-2</v>
      </c>
      <c r="AK28" s="561">
        <v>4.5266966022506228E-3</v>
      </c>
      <c r="AL28" s="561">
        <v>5.9559582308548265E-3</v>
      </c>
      <c r="AM28" s="561">
        <v>3.5246696918506702E-2</v>
      </c>
      <c r="AN28" s="561">
        <v>0</v>
      </c>
      <c r="AO28" s="562">
        <v>3.9314395301450322E-3</v>
      </c>
      <c r="AP28" s="563">
        <v>2.0143344039585634E-2</v>
      </c>
    </row>
    <row r="29" spans="3:42" ht="13.5" customHeight="1" x14ac:dyDescent="0.15">
      <c r="C29" s="532" t="s">
        <v>520</v>
      </c>
      <c r="D29" s="533" t="s">
        <v>374</v>
      </c>
      <c r="E29" s="560">
        <v>3.0160226201696513E-4</v>
      </c>
      <c r="F29" s="561">
        <v>5.4975261132490382E-4</v>
      </c>
      <c r="G29" s="561">
        <v>2.1537311153588938E-3</v>
      </c>
      <c r="H29" s="561">
        <v>3.2313918138074048E-3</v>
      </c>
      <c r="I29" s="561">
        <v>1.1862147153609557E-3</v>
      </c>
      <c r="J29" s="561">
        <v>3.8051708773215098E-3</v>
      </c>
      <c r="K29" s="561">
        <v>5.5819145967066707E-4</v>
      </c>
      <c r="L29" s="561">
        <v>8.3037668906167433E-4</v>
      </c>
      <c r="M29" s="561">
        <v>1.1093425939323782E-3</v>
      </c>
      <c r="N29" s="561">
        <v>9.1678235586871676E-4</v>
      </c>
      <c r="O29" s="561">
        <v>6.9027006816416918E-4</v>
      </c>
      <c r="P29" s="561">
        <v>5.591437113449118E-4</v>
      </c>
      <c r="Q29" s="561">
        <v>6.0085670536700719E-4</v>
      </c>
      <c r="R29" s="561">
        <v>5.3094037574510672E-4</v>
      </c>
      <c r="S29" s="561">
        <v>1.6833846842881522E-3</v>
      </c>
      <c r="T29" s="561">
        <v>1.6024820178102339E-3</v>
      </c>
      <c r="U29" s="561">
        <v>6.1702462847240452E-4</v>
      </c>
      <c r="V29" s="561">
        <v>3.3895150999574647E-4</v>
      </c>
      <c r="W29" s="561">
        <v>3.0216581793620744E-4</v>
      </c>
      <c r="X29" s="561">
        <v>5.451373746184038E-4</v>
      </c>
      <c r="Y29" s="561">
        <v>1.0055379220782746E-3</v>
      </c>
      <c r="Z29" s="561">
        <v>4.4465380839383119E-4</v>
      </c>
      <c r="AA29" s="561">
        <v>7.5072262502624054E-2</v>
      </c>
      <c r="AB29" s="561">
        <v>1.2213633905047721E-2</v>
      </c>
      <c r="AC29" s="561">
        <v>4.2674673919013894E-3</v>
      </c>
      <c r="AD29" s="561">
        <v>1.7370681069663379E-3</v>
      </c>
      <c r="AE29" s="561">
        <v>3.5585195240809631E-4</v>
      </c>
      <c r="AF29" s="561">
        <v>7.772898702983767E-3</v>
      </c>
      <c r="AG29" s="561">
        <v>2.6303139143606068E-3</v>
      </c>
      <c r="AH29" s="561">
        <v>4.5060857052522038E-3</v>
      </c>
      <c r="AI29" s="561">
        <v>1.0230787532714728E-2</v>
      </c>
      <c r="AJ29" s="561">
        <v>5.8265865440684517E-3</v>
      </c>
      <c r="AK29" s="561">
        <v>2.9269002127002017E-3</v>
      </c>
      <c r="AL29" s="561">
        <v>1.1649302136098191E-3</v>
      </c>
      <c r="AM29" s="561">
        <v>1.1486173495608567E-2</v>
      </c>
      <c r="AN29" s="561">
        <v>0</v>
      </c>
      <c r="AO29" s="562">
        <v>1.1266930360781494E-3</v>
      </c>
      <c r="AP29" s="563">
        <v>3.9542391963824459E-3</v>
      </c>
    </row>
    <row r="30" spans="3:42" ht="13.5" customHeight="1" x14ac:dyDescent="0.15">
      <c r="C30" s="532" t="s">
        <v>519</v>
      </c>
      <c r="D30" s="533" t="s">
        <v>376</v>
      </c>
      <c r="E30" s="560">
        <v>1.1310084825636192E-4</v>
      </c>
      <c r="F30" s="561">
        <v>1.0995052226498076E-3</v>
      </c>
      <c r="G30" s="561">
        <v>1.2901323307162077E-3</v>
      </c>
      <c r="H30" s="561">
        <v>2.6173267027723528E-4</v>
      </c>
      <c r="I30" s="561">
        <v>5.5636619393035971E-4</v>
      </c>
      <c r="J30" s="561">
        <v>4.1824076453318313E-3</v>
      </c>
      <c r="K30" s="561">
        <v>0</v>
      </c>
      <c r="L30" s="561">
        <v>9.0586547897637202E-5</v>
      </c>
      <c r="M30" s="561">
        <v>4.0756282255341725E-3</v>
      </c>
      <c r="N30" s="561">
        <v>2.6193781596249051E-5</v>
      </c>
      <c r="O30" s="561">
        <v>0</v>
      </c>
      <c r="P30" s="561">
        <v>1.0269986534906544E-4</v>
      </c>
      <c r="Q30" s="561">
        <v>3.1011958986684241E-4</v>
      </c>
      <c r="R30" s="561">
        <v>4.0169831059662678E-5</v>
      </c>
      <c r="S30" s="561">
        <v>2.3397502721986701E-3</v>
      </c>
      <c r="T30" s="561">
        <v>1.1707631180348742E-3</v>
      </c>
      <c r="U30" s="561">
        <v>3.150764060284619E-4</v>
      </c>
      <c r="V30" s="561">
        <v>3.8547426626967251E-4</v>
      </c>
      <c r="W30" s="561">
        <v>1.2442121915020308E-4</v>
      </c>
      <c r="X30" s="561">
        <v>6.6779328390754468E-4</v>
      </c>
      <c r="Y30" s="561">
        <v>2.7547125260713864E-3</v>
      </c>
      <c r="Z30" s="561">
        <v>1.0592446168272851E-2</v>
      </c>
      <c r="AA30" s="561">
        <v>2.5998352899381529E-3</v>
      </c>
      <c r="AB30" s="561">
        <v>0</v>
      </c>
      <c r="AC30" s="561">
        <v>1.5464287776593153E-3</v>
      </c>
      <c r="AD30" s="561">
        <v>4.5256414413496326E-3</v>
      </c>
      <c r="AE30" s="561">
        <v>1.6474627426300753E-5</v>
      </c>
      <c r="AF30" s="561">
        <v>7.2209769015884693E-3</v>
      </c>
      <c r="AG30" s="561">
        <v>5.7443637210174174E-3</v>
      </c>
      <c r="AH30" s="561">
        <v>2.6399189402483078E-2</v>
      </c>
      <c r="AI30" s="561">
        <v>7.5780317129953909E-3</v>
      </c>
      <c r="AJ30" s="561">
        <v>4.9135449339234088E-3</v>
      </c>
      <c r="AK30" s="561">
        <v>5.453851328012798E-5</v>
      </c>
      <c r="AL30" s="561">
        <v>2.0217936221754232E-3</v>
      </c>
      <c r="AM30" s="561">
        <v>2.306222675974216E-2</v>
      </c>
      <c r="AN30" s="561">
        <v>0</v>
      </c>
      <c r="AO30" s="562">
        <v>1.2561428742658516E-2</v>
      </c>
      <c r="AP30" s="563">
        <v>5.1289032213333967E-3</v>
      </c>
    </row>
    <row r="31" spans="3:42" ht="13.5" customHeight="1" x14ac:dyDescent="0.15">
      <c r="C31" s="532" t="s">
        <v>631</v>
      </c>
      <c r="D31" s="533" t="s">
        <v>379</v>
      </c>
      <c r="E31" s="560">
        <v>3.7373546968268931E-2</v>
      </c>
      <c r="F31" s="561">
        <v>1.2094557449147883E-2</v>
      </c>
      <c r="G31" s="561">
        <v>7.2500171140003053E-2</v>
      </c>
      <c r="H31" s="561">
        <v>6.5151301616702573E-2</v>
      </c>
      <c r="I31" s="561">
        <v>6.2082069262342408E-2</v>
      </c>
      <c r="J31" s="561">
        <v>5.0538792514310392E-2</v>
      </c>
      <c r="K31" s="561">
        <v>2.2885849846497348E-2</v>
      </c>
      <c r="L31" s="561">
        <v>5.7250698271306709E-2</v>
      </c>
      <c r="M31" s="561">
        <v>3.24844450875416E-2</v>
      </c>
      <c r="N31" s="561">
        <v>3.2585064305733817E-2</v>
      </c>
      <c r="O31" s="561">
        <v>4.2537892950616926E-2</v>
      </c>
      <c r="P31" s="561">
        <v>2.8721729009288634E-2</v>
      </c>
      <c r="Q31" s="561">
        <v>3.8164092027988296E-2</v>
      </c>
      <c r="R31" s="561">
        <v>3.0873134940941616E-2</v>
      </c>
      <c r="S31" s="561">
        <v>5.0277604033945683E-2</v>
      </c>
      <c r="T31" s="561">
        <v>4.9164733687976997E-2</v>
      </c>
      <c r="U31" s="561">
        <v>5.2145145197710442E-2</v>
      </c>
      <c r="V31" s="561">
        <v>4.2907273500638027E-2</v>
      </c>
      <c r="W31" s="561">
        <v>2.9159001430844021E-2</v>
      </c>
      <c r="X31" s="561">
        <v>5.0765918011338861E-2</v>
      </c>
      <c r="Y31" s="561">
        <v>4.7854648882713027E-2</v>
      </c>
      <c r="Z31" s="561">
        <v>3.1654068142095509E-3</v>
      </c>
      <c r="AA31" s="561">
        <v>1.8715584478498876E-2</v>
      </c>
      <c r="AB31" s="561">
        <v>1.7465496484218239E-2</v>
      </c>
      <c r="AC31" s="561">
        <v>9.6095478597172206E-3</v>
      </c>
      <c r="AD31" s="561">
        <v>5.2899514084148213E-3</v>
      </c>
      <c r="AE31" s="561">
        <v>1.2240648177741461E-3</v>
      </c>
      <c r="AF31" s="561">
        <v>2.8695092253244962E-2</v>
      </c>
      <c r="AG31" s="561">
        <v>8.0421092094243845E-3</v>
      </c>
      <c r="AH31" s="561">
        <v>9.2138249696897268E-3</v>
      </c>
      <c r="AI31" s="561">
        <v>1.6330124677299926E-2</v>
      </c>
      <c r="AJ31" s="561">
        <v>4.231142238072147E-2</v>
      </c>
      <c r="AK31" s="561">
        <v>3.6377188357845362E-2</v>
      </c>
      <c r="AL31" s="561">
        <v>2.1738069145005194E-2</v>
      </c>
      <c r="AM31" s="561">
        <v>6.6649305275481491E-2</v>
      </c>
      <c r="AN31" s="561">
        <v>0.23885145973692654</v>
      </c>
      <c r="AO31" s="562">
        <v>4.0752726836869235E-3</v>
      </c>
      <c r="AP31" s="563">
        <v>2.997742591674827E-2</v>
      </c>
    </row>
    <row r="32" spans="3:42" ht="13.5" customHeight="1" x14ac:dyDescent="0.15">
      <c r="C32" s="532" t="s">
        <v>632</v>
      </c>
      <c r="D32" s="533" t="s">
        <v>383</v>
      </c>
      <c r="E32" s="560">
        <v>6.3085139805215207E-3</v>
      </c>
      <c r="F32" s="561">
        <v>6.1572292468389224E-2</v>
      </c>
      <c r="G32" s="561">
        <v>5.0130856279258359E-3</v>
      </c>
      <c r="H32" s="561">
        <v>2.3354607501660997E-2</v>
      </c>
      <c r="I32" s="561">
        <v>1.1442248139322493E-2</v>
      </c>
      <c r="J32" s="561">
        <v>8.4030856874183334E-3</v>
      </c>
      <c r="K32" s="561">
        <v>1.5350265140943343E-3</v>
      </c>
      <c r="L32" s="561">
        <v>4.5746206688306789E-3</v>
      </c>
      <c r="M32" s="561">
        <v>1.3095065837071335E-2</v>
      </c>
      <c r="N32" s="561">
        <v>7.4652277549309793E-3</v>
      </c>
      <c r="O32" s="561">
        <v>6.8164169231211711E-3</v>
      </c>
      <c r="P32" s="561">
        <v>1.1570851495994705E-2</v>
      </c>
      <c r="Q32" s="561">
        <v>7.0552206694706647E-3</v>
      </c>
      <c r="R32" s="561">
        <v>6.517991718028744E-3</v>
      </c>
      <c r="S32" s="561">
        <v>1.5482505926595162E-2</v>
      </c>
      <c r="T32" s="561">
        <v>7.7197193095424515E-3</v>
      </c>
      <c r="U32" s="561">
        <v>8.0213201701412589E-3</v>
      </c>
      <c r="V32" s="561">
        <v>9.8694704381114412E-3</v>
      </c>
      <c r="W32" s="561">
        <v>4.416953279832209E-3</v>
      </c>
      <c r="X32" s="561">
        <v>1.4650566942869604E-2</v>
      </c>
      <c r="Y32" s="561">
        <v>1.1451733501239621E-2</v>
      </c>
      <c r="Z32" s="561">
        <v>1.7090555288958937E-2</v>
      </c>
      <c r="AA32" s="561">
        <v>1.7956626350380287E-2</v>
      </c>
      <c r="AB32" s="561">
        <v>2.4531956100710135E-2</v>
      </c>
      <c r="AC32" s="561">
        <v>1.8930372678068175E-2</v>
      </c>
      <c r="AD32" s="561">
        <v>8.1915499742913914E-2</v>
      </c>
      <c r="AE32" s="561">
        <v>7.5539461675074221E-2</v>
      </c>
      <c r="AF32" s="561">
        <v>2.7317708459411963E-2</v>
      </c>
      <c r="AG32" s="561">
        <v>6.0346052563951397E-3</v>
      </c>
      <c r="AH32" s="561">
        <v>1.9204389574759947E-2</v>
      </c>
      <c r="AI32" s="561">
        <v>8.8054593848185883E-3</v>
      </c>
      <c r="AJ32" s="561">
        <v>7.5513911991995928E-3</v>
      </c>
      <c r="AK32" s="561">
        <v>2.4415074445070628E-2</v>
      </c>
      <c r="AL32" s="561">
        <v>1.3763684142303296E-2</v>
      </c>
      <c r="AM32" s="561">
        <v>1.2776754787249978E-2</v>
      </c>
      <c r="AN32" s="561">
        <v>0</v>
      </c>
      <c r="AO32" s="562">
        <v>3.4615845619081868E-2</v>
      </c>
      <c r="AP32" s="563">
        <v>1.911990668396513E-2</v>
      </c>
    </row>
    <row r="33" spans="3:42" ht="13.5" customHeight="1" x14ac:dyDescent="0.15">
      <c r="C33" s="532" t="s">
        <v>633</v>
      </c>
      <c r="D33" s="533" t="s">
        <v>390</v>
      </c>
      <c r="E33" s="560">
        <v>2.5133521834747095E-4</v>
      </c>
      <c r="F33" s="561">
        <v>3.2985156679494229E-3</v>
      </c>
      <c r="G33" s="561">
        <v>1.9852240354286134E-3</v>
      </c>
      <c r="H33" s="561">
        <v>2.0938613622178822E-3</v>
      </c>
      <c r="I33" s="561">
        <v>2.4354142828649709E-3</v>
      </c>
      <c r="J33" s="561">
        <v>2.5531821834901508E-3</v>
      </c>
      <c r="K33" s="561">
        <v>9.768350544236673E-4</v>
      </c>
      <c r="L33" s="561">
        <v>2.4458367932362044E-3</v>
      </c>
      <c r="M33" s="561">
        <v>2.6286596247528096E-3</v>
      </c>
      <c r="N33" s="561">
        <v>9.9536370065746388E-4</v>
      </c>
      <c r="O33" s="561">
        <v>1.4668238948488596E-3</v>
      </c>
      <c r="P33" s="561">
        <v>2.5446744414268437E-3</v>
      </c>
      <c r="Q33" s="561">
        <v>2.2192933149845911E-3</v>
      </c>
      <c r="R33" s="561">
        <v>1.1422204136095388E-3</v>
      </c>
      <c r="S33" s="561">
        <v>1.1351263696805431E-3</v>
      </c>
      <c r="T33" s="561">
        <v>8.5612053006300167E-4</v>
      </c>
      <c r="U33" s="561">
        <v>1.6016383973113479E-3</v>
      </c>
      <c r="V33" s="561">
        <v>1.9938324117396854E-3</v>
      </c>
      <c r="W33" s="561">
        <v>4.6213595684361142E-4</v>
      </c>
      <c r="X33" s="561">
        <v>2.5894025294374181E-3</v>
      </c>
      <c r="Y33" s="561">
        <v>2.4751702697311372E-3</v>
      </c>
      <c r="Z33" s="561">
        <v>3.0245263996689312E-3</v>
      </c>
      <c r="AA33" s="561">
        <v>6.2977376588563955E-4</v>
      </c>
      <c r="AB33" s="561">
        <v>9.0729851866068782E-4</v>
      </c>
      <c r="AC33" s="561">
        <v>1.940218837981305E-2</v>
      </c>
      <c r="AD33" s="561">
        <v>1.061232808815968E-2</v>
      </c>
      <c r="AE33" s="561">
        <v>2.9616437724260865E-2</v>
      </c>
      <c r="AF33" s="561">
        <v>1.1687186215510939E-2</v>
      </c>
      <c r="AG33" s="561">
        <v>1.575164999289513E-2</v>
      </c>
      <c r="AH33" s="561">
        <v>1.8572043845956597E-3</v>
      </c>
      <c r="AI33" s="561">
        <v>3.9669039248778687E-3</v>
      </c>
      <c r="AJ33" s="561">
        <v>9.6291363086725146E-3</v>
      </c>
      <c r="AK33" s="561">
        <v>1.0235060992237352E-2</v>
      </c>
      <c r="AL33" s="561">
        <v>6.5872426674208409E-3</v>
      </c>
      <c r="AM33" s="561">
        <v>1.9324150232880786E-2</v>
      </c>
      <c r="AN33" s="561">
        <v>0</v>
      </c>
      <c r="AO33" s="562">
        <v>1.0355987055016181E-2</v>
      </c>
      <c r="AP33" s="563">
        <v>8.7562898879968414E-3</v>
      </c>
    </row>
    <row r="34" spans="3:42" ht="13.5" customHeight="1" x14ac:dyDescent="0.15">
      <c r="C34" s="532" t="s">
        <v>634</v>
      </c>
      <c r="D34" s="533" t="s">
        <v>635</v>
      </c>
      <c r="E34" s="560">
        <v>5.2340559220860824E-2</v>
      </c>
      <c r="F34" s="561">
        <v>0.29851566794942275</v>
      </c>
      <c r="G34" s="561">
        <v>4.3000900459708377E-2</v>
      </c>
      <c r="H34" s="561">
        <v>3.2102518673619358E-2</v>
      </c>
      <c r="I34" s="561">
        <v>4.0436275075844262E-2</v>
      </c>
      <c r="J34" s="561">
        <v>2.7385202477734828E-2</v>
      </c>
      <c r="K34" s="561">
        <v>7.0611219648339385E-2</v>
      </c>
      <c r="L34" s="561">
        <v>1.9611987619838452E-2</v>
      </c>
      <c r="M34" s="561">
        <v>0.10039550475088024</v>
      </c>
      <c r="N34" s="561">
        <v>3.8845378107237344E-2</v>
      </c>
      <c r="O34" s="561">
        <v>4.012194771204234E-2</v>
      </c>
      <c r="P34" s="561">
        <v>3.047903781637264E-2</v>
      </c>
      <c r="Q34" s="561">
        <v>2.235768418196267E-2</v>
      </c>
      <c r="R34" s="561">
        <v>1.8588152694260431E-2</v>
      </c>
      <c r="S34" s="561">
        <v>3.1420606790681156E-2</v>
      </c>
      <c r="T34" s="561">
        <v>1.8161462868515985E-2</v>
      </c>
      <c r="U34" s="561">
        <v>2.4418421467205798E-2</v>
      </c>
      <c r="V34" s="561">
        <v>2.6218896214376862E-2</v>
      </c>
      <c r="W34" s="561">
        <v>1.8805378551559265E-2</v>
      </c>
      <c r="X34" s="561">
        <v>7.4792847797645001E-2</v>
      </c>
      <c r="Y34" s="561">
        <v>4.8491082466322624E-2</v>
      </c>
      <c r="Z34" s="561">
        <v>1.926979920138415E-2</v>
      </c>
      <c r="AA34" s="561">
        <v>2.4948729956238796E-2</v>
      </c>
      <c r="AB34" s="561">
        <v>8.087170449985169E-2</v>
      </c>
      <c r="AC34" s="561">
        <v>5.9571309661799687E-2</v>
      </c>
      <c r="AD34" s="561">
        <v>3.7233475850121128E-2</v>
      </c>
      <c r="AE34" s="561">
        <v>2.4860212786287838E-3</v>
      </c>
      <c r="AF34" s="561">
        <v>8.7564330359088074E-2</v>
      </c>
      <c r="AG34" s="561">
        <v>2.2016029798130967E-2</v>
      </c>
      <c r="AH34" s="561">
        <v>3.8025388432056446E-2</v>
      </c>
      <c r="AI34" s="561">
        <v>3.1692982982782655E-2</v>
      </c>
      <c r="AJ34" s="561">
        <v>1.7714541760528366E-2</v>
      </c>
      <c r="AK34" s="561">
        <v>4.3285400039994912E-2</v>
      </c>
      <c r="AL34" s="561">
        <v>1.7324128364535618E-2</v>
      </c>
      <c r="AM34" s="561">
        <v>4.3522549451157258E-2</v>
      </c>
      <c r="AN34" s="561">
        <v>6.1597690086621755E-2</v>
      </c>
      <c r="AO34" s="562">
        <v>5.3170322425985857E-2</v>
      </c>
      <c r="AP34" s="563">
        <v>3.461242670126681E-2</v>
      </c>
    </row>
    <row r="35" spans="3:42" ht="13.5" customHeight="1" x14ac:dyDescent="0.15">
      <c r="C35" s="532" t="s">
        <v>636</v>
      </c>
      <c r="D35" s="533" t="s">
        <v>637</v>
      </c>
      <c r="E35" s="560">
        <v>3.4684260131950988E-3</v>
      </c>
      <c r="F35" s="561">
        <v>3.8482682792743265E-3</v>
      </c>
      <c r="G35" s="561">
        <v>4.5496911581175649E-3</v>
      </c>
      <c r="H35" s="561">
        <v>4.3789889065614365E-3</v>
      </c>
      <c r="I35" s="561">
        <v>4.303964896442406E-3</v>
      </c>
      <c r="J35" s="561">
        <v>1.3941358817772772E-2</v>
      </c>
      <c r="K35" s="561">
        <v>3.6282444878593359E-3</v>
      </c>
      <c r="L35" s="561">
        <v>3.759341737751944E-3</v>
      </c>
      <c r="M35" s="561">
        <v>5.3778999662373993E-3</v>
      </c>
      <c r="N35" s="561">
        <v>4.295780181784844E-3</v>
      </c>
      <c r="O35" s="561">
        <v>3.1349765595789351E-3</v>
      </c>
      <c r="P35" s="561">
        <v>7.0292352283360341E-3</v>
      </c>
      <c r="Q35" s="561">
        <v>7.2199717015874248E-3</v>
      </c>
      <c r="R35" s="561">
        <v>1.0098346225520418E-2</v>
      </c>
      <c r="S35" s="561">
        <v>8.4632551099991498E-3</v>
      </c>
      <c r="T35" s="561">
        <v>5.5391730022024983E-3</v>
      </c>
      <c r="U35" s="561">
        <v>1.1526545187207898E-2</v>
      </c>
      <c r="V35" s="561">
        <v>3.8886378136962996E-2</v>
      </c>
      <c r="W35" s="561">
        <v>2.6928306716079665E-3</v>
      </c>
      <c r="X35" s="561">
        <v>5.233318796336677E-3</v>
      </c>
      <c r="Y35" s="561">
        <v>8.398480701406804E-3</v>
      </c>
      <c r="Z35" s="561">
        <v>9.2320696653649895E-3</v>
      </c>
      <c r="AA35" s="561">
        <v>3.5864808564923217E-2</v>
      </c>
      <c r="AB35" s="561">
        <v>9.8406993177813061E-3</v>
      </c>
      <c r="AC35" s="561">
        <v>4.0726849693601477E-2</v>
      </c>
      <c r="AD35" s="561">
        <v>5.595212177079039E-2</v>
      </c>
      <c r="AE35" s="561">
        <v>2.0247317106923627E-3</v>
      </c>
      <c r="AF35" s="561">
        <v>1.004352435960126E-2</v>
      </c>
      <c r="AG35" s="561">
        <v>0.20290906672229631</v>
      </c>
      <c r="AH35" s="561">
        <v>3.000405796668484E-2</v>
      </c>
      <c r="AI35" s="561">
        <v>2.7823917495513887E-2</v>
      </c>
      <c r="AJ35" s="561">
        <v>1.2131944487070103E-2</v>
      </c>
      <c r="AK35" s="561">
        <v>6.5318959405166618E-2</v>
      </c>
      <c r="AL35" s="561">
        <v>4.4465992286545901E-2</v>
      </c>
      <c r="AM35" s="561">
        <v>2.4465733914402196E-2</v>
      </c>
      <c r="AN35" s="561">
        <v>0</v>
      </c>
      <c r="AO35" s="562">
        <v>4.3461584561908184E-2</v>
      </c>
      <c r="AP35" s="563">
        <v>2.671723499670188E-2</v>
      </c>
    </row>
    <row r="36" spans="3:42" ht="13.5" customHeight="1" x14ac:dyDescent="0.15">
      <c r="C36" s="532" t="s">
        <v>638</v>
      </c>
      <c r="D36" s="533" t="s">
        <v>419</v>
      </c>
      <c r="E36" s="560">
        <v>0</v>
      </c>
      <c r="F36" s="561">
        <v>0</v>
      </c>
      <c r="G36" s="561">
        <v>0</v>
      </c>
      <c r="H36" s="561">
        <v>0</v>
      </c>
      <c r="I36" s="561">
        <v>0</v>
      </c>
      <c r="J36" s="561">
        <v>0</v>
      </c>
      <c r="K36" s="561">
        <v>0</v>
      </c>
      <c r="L36" s="561">
        <v>0</v>
      </c>
      <c r="M36" s="561">
        <v>0</v>
      </c>
      <c r="N36" s="561">
        <v>0</v>
      </c>
      <c r="O36" s="561">
        <v>0</v>
      </c>
      <c r="P36" s="561">
        <v>0</v>
      </c>
      <c r="Q36" s="561">
        <v>0</v>
      </c>
      <c r="R36" s="561">
        <v>0</v>
      </c>
      <c r="S36" s="561">
        <v>0</v>
      </c>
      <c r="T36" s="561">
        <v>0</v>
      </c>
      <c r="U36" s="561">
        <v>0</v>
      </c>
      <c r="V36" s="561">
        <v>0</v>
      </c>
      <c r="W36" s="561">
        <v>0</v>
      </c>
      <c r="X36" s="561">
        <v>0</v>
      </c>
      <c r="Y36" s="561">
        <v>0</v>
      </c>
      <c r="Z36" s="561">
        <v>0</v>
      </c>
      <c r="AA36" s="561">
        <v>0</v>
      </c>
      <c r="AB36" s="561">
        <v>0</v>
      </c>
      <c r="AC36" s="561">
        <v>0</v>
      </c>
      <c r="AD36" s="561">
        <v>0</v>
      </c>
      <c r="AE36" s="561">
        <v>0</v>
      </c>
      <c r="AF36" s="561">
        <v>0</v>
      </c>
      <c r="AG36" s="561">
        <v>0</v>
      </c>
      <c r="AH36" s="561">
        <v>0</v>
      </c>
      <c r="AI36" s="561">
        <v>0</v>
      </c>
      <c r="AJ36" s="561">
        <v>0</v>
      </c>
      <c r="AK36" s="561">
        <v>0</v>
      </c>
      <c r="AL36" s="561">
        <v>0</v>
      </c>
      <c r="AM36" s="561">
        <v>0</v>
      </c>
      <c r="AN36" s="561">
        <v>0</v>
      </c>
      <c r="AO36" s="562">
        <v>0.10149826201606137</v>
      </c>
      <c r="AP36" s="563">
        <v>5.114167076238896E-4</v>
      </c>
    </row>
    <row r="37" spans="3:42" ht="13.5" customHeight="1" x14ac:dyDescent="0.15">
      <c r="C37" s="534" t="s">
        <v>639</v>
      </c>
      <c r="D37" s="535" t="s">
        <v>422</v>
      </c>
      <c r="E37" s="564">
        <v>5.0267043669494187E-5</v>
      </c>
      <c r="F37" s="565">
        <v>0</v>
      </c>
      <c r="G37" s="565">
        <v>1.9483631116938647E-4</v>
      </c>
      <c r="H37" s="565">
        <v>2.01332823290181E-5</v>
      </c>
      <c r="I37" s="565">
        <v>3.5691416214400439E-4</v>
      </c>
      <c r="J37" s="565">
        <v>2.842943758918369E-4</v>
      </c>
      <c r="K37" s="565">
        <v>0</v>
      </c>
      <c r="L37" s="565">
        <v>1.811730957952744E-4</v>
      </c>
      <c r="M37" s="565">
        <v>3.6174215019534078E-4</v>
      </c>
      <c r="N37" s="565">
        <v>2.3574403436624146E-4</v>
      </c>
      <c r="O37" s="565">
        <v>8.6283758520521147E-5</v>
      </c>
      <c r="P37" s="565">
        <v>5.1349932674532714E-4</v>
      </c>
      <c r="Q37" s="565">
        <v>9.9819742988389902E-4</v>
      </c>
      <c r="R37" s="565">
        <v>5.5713809165358239E-4</v>
      </c>
      <c r="S37" s="565">
        <v>4.942046779561548E-4</v>
      </c>
      <c r="T37" s="565">
        <v>1.2146667349611819E-3</v>
      </c>
      <c r="U37" s="565">
        <v>1.3522029092054824E-3</v>
      </c>
      <c r="V37" s="565">
        <v>3.8547426626967251E-4</v>
      </c>
      <c r="W37" s="565">
        <v>1.5108290896810372E-4</v>
      </c>
      <c r="X37" s="565">
        <v>2.7256868730920193E-5</v>
      </c>
      <c r="Y37" s="565">
        <v>1.7369615927937806E-4</v>
      </c>
      <c r="Z37" s="565">
        <v>5.4591160634490164E-4</v>
      </c>
      <c r="AA37" s="565">
        <v>9.688827167471377E-5</v>
      </c>
      <c r="AB37" s="565">
        <v>2.4427267810095442E-4</v>
      </c>
      <c r="AC37" s="565">
        <v>2.2393640769383528E-4</v>
      </c>
      <c r="AD37" s="565">
        <v>2.2234471769169126E-4</v>
      </c>
      <c r="AE37" s="565">
        <v>0</v>
      </c>
      <c r="AF37" s="565">
        <v>8.8355902416352374E-4</v>
      </c>
      <c r="AG37" s="565">
        <v>5.2092308901647427E-3</v>
      </c>
      <c r="AH37" s="565">
        <v>1.8173715827812757E-4</v>
      </c>
      <c r="AI37" s="565">
        <v>0</v>
      </c>
      <c r="AJ37" s="565">
        <v>9.6674994015357509E-5</v>
      </c>
      <c r="AK37" s="565">
        <v>0</v>
      </c>
      <c r="AL37" s="565">
        <v>4.7135904596929095E-4</v>
      </c>
      <c r="AM37" s="565">
        <v>5.6693392454247745E-4</v>
      </c>
      <c r="AN37" s="565">
        <v>0</v>
      </c>
      <c r="AO37" s="566">
        <v>2.4691358024691358E-3</v>
      </c>
      <c r="AP37" s="567">
        <v>5.2868940228383671E-4</v>
      </c>
    </row>
    <row r="38" spans="3:42" ht="13.5" customHeight="1" x14ac:dyDescent="0.15">
      <c r="C38" s="532" t="s">
        <v>640</v>
      </c>
      <c r="D38" s="533" t="s">
        <v>641</v>
      </c>
      <c r="E38" s="560">
        <v>0</v>
      </c>
      <c r="F38" s="561">
        <v>0</v>
      </c>
      <c r="G38" s="561">
        <v>0</v>
      </c>
      <c r="H38" s="561">
        <v>0</v>
      </c>
      <c r="I38" s="561">
        <v>0</v>
      </c>
      <c r="J38" s="561">
        <v>1.0934399072762958E-5</v>
      </c>
      <c r="K38" s="561">
        <v>0</v>
      </c>
      <c r="L38" s="561">
        <v>0</v>
      </c>
      <c r="M38" s="561">
        <v>0</v>
      </c>
      <c r="N38" s="561">
        <v>0</v>
      </c>
      <c r="O38" s="561">
        <v>0</v>
      </c>
      <c r="P38" s="561">
        <v>0</v>
      </c>
      <c r="Q38" s="561">
        <v>0</v>
      </c>
      <c r="R38" s="561">
        <v>0</v>
      </c>
      <c r="S38" s="561">
        <v>0</v>
      </c>
      <c r="T38" s="561">
        <v>0</v>
      </c>
      <c r="U38" s="561">
        <v>0</v>
      </c>
      <c r="V38" s="561">
        <v>0</v>
      </c>
      <c r="W38" s="561">
        <v>0</v>
      </c>
      <c r="X38" s="561">
        <v>1.3628434365460096E-5</v>
      </c>
      <c r="Y38" s="561">
        <v>0</v>
      </c>
      <c r="Z38" s="561">
        <v>0</v>
      </c>
      <c r="AA38" s="561">
        <v>1.1303631695383273E-4</v>
      </c>
      <c r="AB38" s="561">
        <v>0</v>
      </c>
      <c r="AC38" s="561">
        <v>1.9717671117696187E-5</v>
      </c>
      <c r="AD38" s="561">
        <v>1.1117235884584563E-4</v>
      </c>
      <c r="AE38" s="561">
        <v>8.2373137131503763E-6</v>
      </c>
      <c r="AF38" s="561">
        <v>4.9140406001423379E-4</v>
      </c>
      <c r="AG38" s="561">
        <v>3.6582526854900396E-4</v>
      </c>
      <c r="AH38" s="561">
        <v>1.9916400907192061E-5</v>
      </c>
      <c r="AI38" s="561">
        <v>1.5565205983265181E-5</v>
      </c>
      <c r="AJ38" s="561">
        <v>1.407618603337896E-2</v>
      </c>
      <c r="AK38" s="561">
        <v>0</v>
      </c>
      <c r="AL38" s="561">
        <v>1.8517676805936432E-5</v>
      </c>
      <c r="AM38" s="561">
        <v>2.581162583282824E-4</v>
      </c>
      <c r="AN38" s="561">
        <v>0</v>
      </c>
      <c r="AO38" s="562">
        <v>1.1986096128490951E-4</v>
      </c>
      <c r="AP38" s="563">
        <v>1.1707988065655082E-3</v>
      </c>
    </row>
    <row r="39" spans="3:42" ht="13.5" customHeight="1" x14ac:dyDescent="0.15">
      <c r="C39" s="532" t="s">
        <v>642</v>
      </c>
      <c r="D39" s="533" t="s">
        <v>882</v>
      </c>
      <c r="E39" s="560">
        <v>3.744894753377317E-3</v>
      </c>
      <c r="F39" s="561">
        <v>1.6492578339747114E-3</v>
      </c>
      <c r="G39" s="561">
        <v>1.0110424795816812E-3</v>
      </c>
      <c r="H39" s="561">
        <v>6.6439831685759731E-4</v>
      </c>
      <c r="I39" s="561">
        <v>8.2930055321695135E-4</v>
      </c>
      <c r="J39" s="561">
        <v>1.2355870952222142E-3</v>
      </c>
      <c r="K39" s="561">
        <v>4.1864359475300028E-4</v>
      </c>
      <c r="L39" s="561">
        <v>4.5293273948818598E-4</v>
      </c>
      <c r="M39" s="561">
        <v>1.0611103072396663E-3</v>
      </c>
      <c r="N39" s="561">
        <v>4.4529428713623384E-4</v>
      </c>
      <c r="O39" s="561">
        <v>1.1792113664471225E-3</v>
      </c>
      <c r="P39" s="561">
        <v>2.2822192299792318E-4</v>
      </c>
      <c r="Q39" s="561">
        <v>1.7056577442676332E-3</v>
      </c>
      <c r="R39" s="561">
        <v>6.3223821059121257E-4</v>
      </c>
      <c r="S39" s="561">
        <v>7.7991675739955677E-4</v>
      </c>
      <c r="T39" s="561">
        <v>3.3659439643502631E-4</v>
      </c>
      <c r="U39" s="561">
        <v>6.1702462847240452E-4</v>
      </c>
      <c r="V39" s="561">
        <v>2.126754572522331E-4</v>
      </c>
      <c r="W39" s="561">
        <v>1.2442121915020308E-4</v>
      </c>
      <c r="X39" s="561">
        <v>7.2230702136938504E-4</v>
      </c>
      <c r="Y39" s="561">
        <v>8.6576679390815007E-4</v>
      </c>
      <c r="Z39" s="561">
        <v>1.0830181867810145E-3</v>
      </c>
      <c r="AA39" s="561">
        <v>7.5895812811859129E-3</v>
      </c>
      <c r="AB39" s="561">
        <v>1.8494931341929406E-3</v>
      </c>
      <c r="AC39" s="561">
        <v>6.0138896908973371E-4</v>
      </c>
      <c r="AD39" s="561">
        <v>3.4046534896540223E-3</v>
      </c>
      <c r="AE39" s="561">
        <v>1.4991910957933686E-4</v>
      </c>
      <c r="AF39" s="561">
        <v>1.1207885703772918E-3</v>
      </c>
      <c r="AG39" s="561">
        <v>9.9165857920721742E-4</v>
      </c>
      <c r="AH39" s="561">
        <v>2.4895501133990076E-6</v>
      </c>
      <c r="AI39" s="561">
        <v>1.7588682761089654E-3</v>
      </c>
      <c r="AJ39" s="561">
        <v>1.0664939815979916E-3</v>
      </c>
      <c r="AK39" s="561">
        <v>0</v>
      </c>
      <c r="AL39" s="561">
        <v>1.892169884533868E-3</v>
      </c>
      <c r="AM39" s="561">
        <v>2.3852707800872527E-3</v>
      </c>
      <c r="AN39" s="561">
        <v>0</v>
      </c>
      <c r="AO39" s="562">
        <v>2.3972192256981902E-4</v>
      </c>
      <c r="AP39" s="563">
        <v>1.0883005516512153E-3</v>
      </c>
    </row>
    <row r="40" spans="3:42" ht="13.5" customHeight="1" x14ac:dyDescent="0.15">
      <c r="C40" s="532" t="s">
        <v>643</v>
      </c>
      <c r="D40" s="533" t="s">
        <v>508</v>
      </c>
      <c r="E40" s="560">
        <v>2.4894753377316996E-2</v>
      </c>
      <c r="F40" s="561">
        <v>2.8587135788894998E-2</v>
      </c>
      <c r="G40" s="561">
        <v>3.5949932333875716E-2</v>
      </c>
      <c r="H40" s="561">
        <v>2.5891401075117275E-2</v>
      </c>
      <c r="I40" s="561">
        <v>2.4910509022580071E-2</v>
      </c>
      <c r="J40" s="561">
        <v>6.5934426408760641E-2</v>
      </c>
      <c r="K40" s="561">
        <v>3.3351939715322354E-2</v>
      </c>
      <c r="L40" s="561">
        <v>4.3330565411036463E-2</v>
      </c>
      <c r="M40" s="561">
        <v>5.6817633724014854E-2</v>
      </c>
      <c r="N40" s="561">
        <v>1.6973570474369384E-2</v>
      </c>
      <c r="O40" s="561">
        <v>2.9739135436739624E-2</v>
      </c>
      <c r="P40" s="561">
        <v>3.1232170162265788E-2</v>
      </c>
      <c r="Q40" s="561">
        <v>5.0820847789428795E-2</v>
      </c>
      <c r="R40" s="561">
        <v>3.6851453711255762E-2</v>
      </c>
      <c r="S40" s="561">
        <v>3.9984247225890147E-2</v>
      </c>
      <c r="T40" s="561">
        <v>5.18135852425309E-2</v>
      </c>
      <c r="U40" s="561">
        <v>5.1147403245286979E-2</v>
      </c>
      <c r="V40" s="561">
        <v>4.2933857932794556E-2</v>
      </c>
      <c r="W40" s="561">
        <v>3.1238613236640272E-2</v>
      </c>
      <c r="X40" s="561">
        <v>4.137592673353685E-2</v>
      </c>
      <c r="Y40" s="561">
        <v>0.10937837129996648</v>
      </c>
      <c r="Z40" s="561">
        <v>7.7008756598266295E-2</v>
      </c>
      <c r="AA40" s="561">
        <v>0.15238910329904565</v>
      </c>
      <c r="AB40" s="561">
        <v>6.3894753371835367E-2</v>
      </c>
      <c r="AC40" s="561">
        <v>7.9114338549596278E-2</v>
      </c>
      <c r="AD40" s="561">
        <v>0.12033481408739073</v>
      </c>
      <c r="AE40" s="561">
        <v>1.7606434330487617E-2</v>
      </c>
      <c r="AF40" s="561">
        <v>0.15544587051139913</v>
      </c>
      <c r="AG40" s="561">
        <v>0.17014200671788221</v>
      </c>
      <c r="AH40" s="561">
        <v>9.4339011997141994E-2</v>
      </c>
      <c r="AI40" s="561">
        <v>9.6757767593685859E-2</v>
      </c>
      <c r="AJ40" s="561">
        <v>4.6973305425462047E-2</v>
      </c>
      <c r="AK40" s="561">
        <v>7.9953460468667623E-2</v>
      </c>
      <c r="AL40" s="561">
        <v>0.1460859523220325</v>
      </c>
      <c r="AM40" s="561">
        <v>3.8899502895741775E-2</v>
      </c>
      <c r="AN40" s="561">
        <v>0</v>
      </c>
      <c r="AO40" s="562">
        <v>2.8263214670981661E-2</v>
      </c>
      <c r="AP40" s="563">
        <v>7.694635185590272E-2</v>
      </c>
    </row>
    <row r="41" spans="3:42" ht="13.5" customHeight="1" x14ac:dyDescent="0.15">
      <c r="C41" s="532" t="s">
        <v>644</v>
      </c>
      <c r="D41" s="533" t="s">
        <v>509</v>
      </c>
      <c r="E41" s="560">
        <v>9.42507068803016E-4</v>
      </c>
      <c r="F41" s="561">
        <v>0</v>
      </c>
      <c r="G41" s="561">
        <v>2.26431388656314E-4</v>
      </c>
      <c r="H41" s="561">
        <v>1.4093297630312669E-4</v>
      </c>
      <c r="I41" s="561">
        <v>1.679596057148256E-4</v>
      </c>
      <c r="J41" s="561">
        <v>1.5854878655506289E-4</v>
      </c>
      <c r="K41" s="561">
        <v>0</v>
      </c>
      <c r="L41" s="561">
        <v>9.0586547897637202E-5</v>
      </c>
      <c r="M41" s="561">
        <v>3.1350986350262868E-4</v>
      </c>
      <c r="N41" s="561">
        <v>0</v>
      </c>
      <c r="O41" s="561">
        <v>0</v>
      </c>
      <c r="P41" s="561">
        <v>4.5644384599584634E-5</v>
      </c>
      <c r="Q41" s="561">
        <v>1.3567732056674354E-4</v>
      </c>
      <c r="R41" s="561">
        <v>1.1352343560339453E-4</v>
      </c>
      <c r="S41" s="561">
        <v>1.235511694890387E-4</v>
      </c>
      <c r="T41" s="561">
        <v>2.9269077950871855E-4</v>
      </c>
      <c r="U41" s="561">
        <v>1.1815365226067321E-4</v>
      </c>
      <c r="V41" s="561">
        <v>1.5950659293917482E-4</v>
      </c>
      <c r="W41" s="561">
        <v>1.0664675927160263E-4</v>
      </c>
      <c r="X41" s="561">
        <v>1.6354121238552116E-4</v>
      </c>
      <c r="Y41" s="561">
        <v>3.5960532975808741E-4</v>
      </c>
      <c r="Z41" s="561">
        <v>8.3647746133492997E-5</v>
      </c>
      <c r="AA41" s="561">
        <v>3.8755308669885508E-4</v>
      </c>
      <c r="AB41" s="561">
        <v>6.9792193743129828E-5</v>
      </c>
      <c r="AC41" s="561">
        <v>6.6195038752265775E-4</v>
      </c>
      <c r="AD41" s="561">
        <v>2.7329871549603714E-4</v>
      </c>
      <c r="AE41" s="561">
        <v>6.5569017156677002E-4</v>
      </c>
      <c r="AF41" s="561">
        <v>5.5918393036102465E-4</v>
      </c>
      <c r="AG41" s="561">
        <v>5.0368999785342199E-3</v>
      </c>
      <c r="AH41" s="561">
        <v>4.7301452154581143E-4</v>
      </c>
      <c r="AI41" s="561">
        <v>8.9944654574725218E-3</v>
      </c>
      <c r="AJ41" s="561">
        <v>2.4669003234775989E-2</v>
      </c>
      <c r="AK41" s="561">
        <v>2.381515079898922E-3</v>
      </c>
      <c r="AL41" s="561">
        <v>1.7036262661461515E-3</v>
      </c>
      <c r="AM41" s="561">
        <v>1.3800001382765669E-2</v>
      </c>
      <c r="AN41" s="561">
        <v>0</v>
      </c>
      <c r="AO41" s="562">
        <v>3.4040513004914299E-3</v>
      </c>
      <c r="AP41" s="563">
        <v>3.7579585752466824E-3</v>
      </c>
    </row>
    <row r="42" spans="3:42" ht="13.5" customHeight="1" x14ac:dyDescent="0.15">
      <c r="C42" s="532" t="s">
        <v>645</v>
      </c>
      <c r="D42" s="533" t="s">
        <v>447</v>
      </c>
      <c r="E42" s="560">
        <v>6.2833804586867733E-4</v>
      </c>
      <c r="F42" s="561">
        <v>5.4975261132490382E-4</v>
      </c>
      <c r="G42" s="561">
        <v>7.1088924345586954E-4</v>
      </c>
      <c r="H42" s="561">
        <v>1.1173971692605045E-3</v>
      </c>
      <c r="I42" s="561">
        <v>8.922854053600109E-4</v>
      </c>
      <c r="J42" s="561">
        <v>7.3260473787511819E-4</v>
      </c>
      <c r="K42" s="561">
        <v>2.7909572983533354E-4</v>
      </c>
      <c r="L42" s="561">
        <v>1.5097757982939533E-4</v>
      </c>
      <c r="M42" s="561">
        <v>7.9583273042974968E-4</v>
      </c>
      <c r="N42" s="561">
        <v>3.4051916075123764E-4</v>
      </c>
      <c r="O42" s="561">
        <v>2.8761252840173716E-4</v>
      </c>
      <c r="P42" s="561">
        <v>5.7055480749480792E-4</v>
      </c>
      <c r="Q42" s="561">
        <v>9.7881495551722128E-4</v>
      </c>
      <c r="R42" s="561">
        <v>5.2744734695730989E-4</v>
      </c>
      <c r="S42" s="561">
        <v>1.1582922139597377E-3</v>
      </c>
      <c r="T42" s="561">
        <v>1.4927229754944644E-3</v>
      </c>
      <c r="U42" s="561">
        <v>1.0108701360079819E-3</v>
      </c>
      <c r="V42" s="561">
        <v>9.0387069332199062E-4</v>
      </c>
      <c r="W42" s="561">
        <v>2.3106797842180571E-4</v>
      </c>
      <c r="X42" s="561">
        <v>8.7221979938944616E-4</v>
      </c>
      <c r="Y42" s="561">
        <v>1.1100270178947755E-3</v>
      </c>
      <c r="Z42" s="561">
        <v>3.9622616589549317E-5</v>
      </c>
      <c r="AA42" s="561">
        <v>9.3658662618889988E-4</v>
      </c>
      <c r="AB42" s="561">
        <v>2.8091357981609756E-3</v>
      </c>
      <c r="AC42" s="561">
        <v>1.9309233644543909E-3</v>
      </c>
      <c r="AD42" s="561">
        <v>3.2054696800552156E-3</v>
      </c>
      <c r="AE42" s="561">
        <v>2.1581761928453989E-4</v>
      </c>
      <c r="AF42" s="561">
        <v>2.0769688841980917E-3</v>
      </c>
      <c r="AG42" s="561">
        <v>1.9409902678385168E-3</v>
      </c>
      <c r="AH42" s="561">
        <v>2.4596755120382197E-3</v>
      </c>
      <c r="AI42" s="561">
        <v>3.6555998052125653E-3</v>
      </c>
      <c r="AJ42" s="561">
        <v>2.2557498603583419E-3</v>
      </c>
      <c r="AK42" s="561">
        <v>4.5448761066773317E-3</v>
      </c>
      <c r="AL42" s="561">
        <v>1.5588517020270122E-3</v>
      </c>
      <c r="AM42" s="561">
        <v>1.7307616964691078E-3</v>
      </c>
      <c r="AN42" s="561">
        <v>0</v>
      </c>
      <c r="AO42" s="562">
        <v>1.1986096128490951E-4</v>
      </c>
      <c r="AP42" s="563">
        <v>1.5059857134281189E-3</v>
      </c>
    </row>
    <row r="43" spans="3:42" ht="13.5" customHeight="1" x14ac:dyDescent="0.15">
      <c r="C43" s="532" t="s">
        <v>646</v>
      </c>
      <c r="D43" s="533" t="s">
        <v>484</v>
      </c>
      <c r="E43" s="560">
        <v>5.0015708451146713E-3</v>
      </c>
      <c r="F43" s="561">
        <v>4.9477735019241341E-3</v>
      </c>
      <c r="G43" s="561">
        <v>4.5707545431088502E-3</v>
      </c>
      <c r="H43" s="561">
        <v>2.2247276973564999E-3</v>
      </c>
      <c r="I43" s="561">
        <v>4.3879446992998181E-3</v>
      </c>
      <c r="J43" s="561">
        <v>1.3066606891951737E-3</v>
      </c>
      <c r="K43" s="561">
        <v>1.9676248953391012E-2</v>
      </c>
      <c r="L43" s="561">
        <v>1.8117309579527439E-3</v>
      </c>
      <c r="M43" s="561">
        <v>9.5258766218106403E-3</v>
      </c>
      <c r="N43" s="561">
        <v>1.1944364407889567E-2</v>
      </c>
      <c r="O43" s="561">
        <v>1.6969139175702494E-3</v>
      </c>
      <c r="P43" s="561">
        <v>5.1121710751534793E-3</v>
      </c>
      <c r="Q43" s="561">
        <v>7.8305196441377702E-3</v>
      </c>
      <c r="R43" s="561">
        <v>7.0017762051385948E-3</v>
      </c>
      <c r="S43" s="561">
        <v>2.0077065041968789E-3</v>
      </c>
      <c r="T43" s="561">
        <v>7.317269487717963E-4</v>
      </c>
      <c r="U43" s="561">
        <v>1.6278947644803865E-3</v>
      </c>
      <c r="V43" s="561">
        <v>1.6415886856656742E-3</v>
      </c>
      <c r="W43" s="561">
        <v>8.8872299393002194E-4</v>
      </c>
      <c r="X43" s="561">
        <v>2.0306367204535542E-3</v>
      </c>
      <c r="Y43" s="561">
        <v>1.442763723014334E-2</v>
      </c>
      <c r="Z43" s="561">
        <v>2.4345896637800856E-3</v>
      </c>
      <c r="AA43" s="561">
        <v>6.8629192436255593E-3</v>
      </c>
      <c r="AB43" s="561">
        <v>7.7120374086158466E-3</v>
      </c>
      <c r="AC43" s="561">
        <v>4.3378876458931613E-3</v>
      </c>
      <c r="AD43" s="561">
        <v>1.0357558099137951E-2</v>
      </c>
      <c r="AE43" s="561">
        <v>2.311390227909996E-3</v>
      </c>
      <c r="AF43" s="561">
        <v>2.8540166835309441E-3</v>
      </c>
      <c r="AG43" s="561">
        <v>6.7723024921468502E-3</v>
      </c>
      <c r="AH43" s="561">
        <v>4.1575486893763431E-4</v>
      </c>
      <c r="AI43" s="561">
        <v>5.7168777975678256E-3</v>
      </c>
      <c r="AJ43" s="561">
        <v>2.7560045912949538E-3</v>
      </c>
      <c r="AK43" s="561">
        <v>1.2943807151817041E-2</v>
      </c>
      <c r="AL43" s="561">
        <v>4.3045181447981321E-3</v>
      </c>
      <c r="AM43" s="561">
        <v>5.6370747131337384E-3</v>
      </c>
      <c r="AN43" s="561">
        <v>5.6143727943535455E-4</v>
      </c>
      <c r="AO43" s="562">
        <v>0</v>
      </c>
      <c r="AP43" s="563">
        <v>5.0749109520117439E-3</v>
      </c>
    </row>
    <row r="44" spans="3:42" ht="13.5" customHeight="1" x14ac:dyDescent="0.15">
      <c r="C44" s="538" t="s">
        <v>647</v>
      </c>
      <c r="D44" s="539" t="s">
        <v>491</v>
      </c>
      <c r="E44" s="572">
        <v>0.40038956958843858</v>
      </c>
      <c r="F44" s="573">
        <v>0.49642660802638811</v>
      </c>
      <c r="G44" s="573">
        <v>0.70675028830508202</v>
      </c>
      <c r="H44" s="573">
        <v>0.55069560490446756</v>
      </c>
      <c r="I44" s="573">
        <v>0.50693358247341513</v>
      </c>
      <c r="J44" s="573">
        <v>0.63755747393512618</v>
      </c>
      <c r="K44" s="573">
        <v>0.53698018420318172</v>
      </c>
      <c r="L44" s="573">
        <v>0.57954253793311694</v>
      </c>
      <c r="M44" s="573">
        <v>0.51926879853373853</v>
      </c>
      <c r="N44" s="573">
        <v>0.62925321528669098</v>
      </c>
      <c r="O44" s="573">
        <v>0.85012511144985481</v>
      </c>
      <c r="P44" s="573">
        <v>0.49443138507885065</v>
      </c>
      <c r="Q44" s="573">
        <v>0.55226484212974625</v>
      </c>
      <c r="R44" s="573">
        <v>0.58479240056656923</v>
      </c>
      <c r="S44" s="573">
        <v>0.60261310723469319</v>
      </c>
      <c r="T44" s="573">
        <v>0.64225137747598104</v>
      </c>
      <c r="U44" s="573">
        <v>0.6365331092790002</v>
      </c>
      <c r="V44" s="573">
        <v>0.69593391110165892</v>
      </c>
      <c r="W44" s="573">
        <v>0.75247287173061028</v>
      </c>
      <c r="X44" s="573">
        <v>0.48488606628870473</v>
      </c>
      <c r="Y44" s="573">
        <v>0.51533479256200476</v>
      </c>
      <c r="Z44" s="573">
        <v>0.43291230634446143</v>
      </c>
      <c r="AA44" s="573">
        <v>0.54856524617695024</v>
      </c>
      <c r="AB44" s="573">
        <v>0.38329872803726905</v>
      </c>
      <c r="AC44" s="573">
        <v>0.3107589472453709</v>
      </c>
      <c r="AD44" s="573">
        <v>0.36987507006174697</v>
      </c>
      <c r="AE44" s="573">
        <v>0.15243313772459036</v>
      </c>
      <c r="AF44" s="573">
        <v>0.48835880726793868</v>
      </c>
      <c r="AG44" s="573">
        <v>0.49714444656078899</v>
      </c>
      <c r="AH44" s="573">
        <v>0.30144966503103227</v>
      </c>
      <c r="AI44" s="573">
        <v>0.29744441553763334</v>
      </c>
      <c r="AJ44" s="573">
        <v>0.40396490237360128</v>
      </c>
      <c r="AK44" s="573">
        <v>0.38975039540422129</v>
      </c>
      <c r="AL44" s="573">
        <v>0.39378344755373074</v>
      </c>
      <c r="AM44" s="573">
        <v>0.47133872458303855</v>
      </c>
      <c r="AN44" s="573">
        <v>1</v>
      </c>
      <c r="AO44" s="574">
        <v>0.34488793000119861</v>
      </c>
      <c r="AP44" s="575">
        <v>0.44406636435022118</v>
      </c>
    </row>
    <row r="45" spans="3:42" ht="13.5" customHeight="1" x14ac:dyDescent="0.15">
      <c r="C45" s="534" t="s">
        <v>648</v>
      </c>
      <c r="D45" s="535" t="s">
        <v>523</v>
      </c>
      <c r="E45" s="560">
        <v>3.3930254476908578E-4</v>
      </c>
      <c r="F45" s="565">
        <v>0</v>
      </c>
      <c r="G45" s="565">
        <v>0</v>
      </c>
      <c r="H45" s="565">
        <v>0</v>
      </c>
      <c r="I45" s="565">
        <v>0</v>
      </c>
      <c r="J45" s="565">
        <v>0</v>
      </c>
      <c r="K45" s="565">
        <v>0</v>
      </c>
      <c r="L45" s="565">
        <v>0</v>
      </c>
      <c r="M45" s="565">
        <v>0</v>
      </c>
      <c r="N45" s="565">
        <v>0</v>
      </c>
      <c r="O45" s="565">
        <v>0</v>
      </c>
      <c r="P45" s="565">
        <v>0</v>
      </c>
      <c r="Q45" s="565">
        <v>0</v>
      </c>
      <c r="R45" s="565">
        <v>0</v>
      </c>
      <c r="S45" s="565">
        <v>0</v>
      </c>
      <c r="T45" s="565">
        <v>0</v>
      </c>
      <c r="U45" s="565">
        <v>0</v>
      </c>
      <c r="V45" s="565">
        <v>0</v>
      </c>
      <c r="W45" s="565">
        <v>0</v>
      </c>
      <c r="X45" s="565">
        <v>0</v>
      </c>
      <c r="Y45" s="565">
        <v>0</v>
      </c>
      <c r="Z45" s="565">
        <v>2.7383630576332972E-3</v>
      </c>
      <c r="AA45" s="565">
        <v>6.9436594700211535E-3</v>
      </c>
      <c r="AB45" s="565">
        <v>0</v>
      </c>
      <c r="AC45" s="565">
        <v>0</v>
      </c>
      <c r="AD45" s="565">
        <v>0</v>
      </c>
      <c r="AE45" s="565">
        <v>0</v>
      </c>
      <c r="AF45" s="565">
        <v>0</v>
      </c>
      <c r="AG45" s="565">
        <v>0</v>
      </c>
      <c r="AH45" s="565">
        <v>0</v>
      </c>
      <c r="AI45" s="565">
        <v>0</v>
      </c>
      <c r="AJ45" s="565">
        <v>0</v>
      </c>
      <c r="AK45" s="565">
        <v>0</v>
      </c>
      <c r="AL45" s="565">
        <v>0</v>
      </c>
      <c r="AM45" s="565">
        <v>0</v>
      </c>
      <c r="AN45" s="565">
        <v>0</v>
      </c>
      <c r="AO45" s="566">
        <v>0</v>
      </c>
      <c r="AP45" s="567">
        <v>1.3033033243414665E-4</v>
      </c>
    </row>
    <row r="46" spans="3:42" ht="13.5" customHeight="1" x14ac:dyDescent="0.15">
      <c r="C46" s="532" t="s">
        <v>649</v>
      </c>
      <c r="D46" s="533" t="s">
        <v>486</v>
      </c>
      <c r="E46" s="560">
        <v>0.19442035815268616</v>
      </c>
      <c r="F46" s="561">
        <v>0.24903793293018142</v>
      </c>
      <c r="G46" s="561">
        <v>0.17887553119224026</v>
      </c>
      <c r="H46" s="561">
        <v>0.29486198634963456</v>
      </c>
      <c r="I46" s="561">
        <v>0.19261817532883341</v>
      </c>
      <c r="J46" s="561">
        <v>9.6102433450513641E-2</v>
      </c>
      <c r="K46" s="561">
        <v>9.6427574658107737E-2</v>
      </c>
      <c r="L46" s="561">
        <v>0.27665131727938402</v>
      </c>
      <c r="M46" s="561">
        <v>0.29829257705107798</v>
      </c>
      <c r="N46" s="561">
        <v>0.1392723367472562</v>
      </c>
      <c r="O46" s="561">
        <v>0.21435761741781473</v>
      </c>
      <c r="P46" s="561">
        <v>0.37946459136864685</v>
      </c>
      <c r="Q46" s="561">
        <v>0.27674296900742351</v>
      </c>
      <c r="R46" s="561">
        <v>0.22358702619247636</v>
      </c>
      <c r="S46" s="561">
        <v>0.19487108207658629</v>
      </c>
      <c r="T46" s="561">
        <v>0.22071811682752465</v>
      </c>
      <c r="U46" s="561">
        <v>0.27516672793152341</v>
      </c>
      <c r="V46" s="561">
        <v>0.1566421203743088</v>
      </c>
      <c r="W46" s="561">
        <v>0.18882697452031177</v>
      </c>
      <c r="X46" s="561">
        <v>0.27916484954208459</v>
      </c>
      <c r="Y46" s="561">
        <v>0.34336066786173242</v>
      </c>
      <c r="Z46" s="561">
        <v>7.8769761780024039E-2</v>
      </c>
      <c r="AA46" s="561">
        <v>0.21827312803785101</v>
      </c>
      <c r="AB46" s="561">
        <v>0.44382600806099837</v>
      </c>
      <c r="AC46" s="561">
        <v>0.4711016403693965</v>
      </c>
      <c r="AD46" s="561">
        <v>0.32736553934806678</v>
      </c>
      <c r="AE46" s="561">
        <v>4.910756943231729E-2</v>
      </c>
      <c r="AF46" s="561">
        <v>0.35735484214552338</v>
      </c>
      <c r="AG46" s="561">
        <v>0.21421034650606635</v>
      </c>
      <c r="AH46" s="561">
        <v>0.34399358691890786</v>
      </c>
      <c r="AI46" s="561">
        <v>0.5118995999742062</v>
      </c>
      <c r="AJ46" s="561">
        <v>0.52892884106630988</v>
      </c>
      <c r="AK46" s="561">
        <v>0.59701492537313428</v>
      </c>
      <c r="AL46" s="561">
        <v>0.37838684100217668</v>
      </c>
      <c r="AM46" s="561">
        <v>0.29589341642218603</v>
      </c>
      <c r="AN46" s="561">
        <v>0</v>
      </c>
      <c r="AO46" s="562">
        <v>9.2532662111950142E-3</v>
      </c>
      <c r="AP46" s="563">
        <v>0.3084373006619307</v>
      </c>
    </row>
    <row r="47" spans="3:42" ht="13.5" customHeight="1" x14ac:dyDescent="0.15">
      <c r="C47" s="532" t="s">
        <v>650</v>
      </c>
      <c r="D47" s="533" t="s">
        <v>487</v>
      </c>
      <c r="E47" s="560">
        <v>0.2029908890983349</v>
      </c>
      <c r="F47" s="561">
        <v>0.17811984606926884</v>
      </c>
      <c r="G47" s="561">
        <v>6.4243324223419329E-2</v>
      </c>
      <c r="H47" s="561">
        <v>-7.9627131611266586E-3</v>
      </c>
      <c r="I47" s="561">
        <v>0.23326439991182121</v>
      </c>
      <c r="J47" s="561">
        <v>6.2872794668387012E-4</v>
      </c>
      <c r="K47" s="561">
        <v>0.21560145129779515</v>
      </c>
      <c r="L47" s="561">
        <v>3.8997508869932813E-2</v>
      </c>
      <c r="M47" s="561">
        <v>7.1890223315487389E-2</v>
      </c>
      <c r="N47" s="561">
        <v>0.18820232076904944</v>
      </c>
      <c r="O47" s="561">
        <v>-9.3560355489085104E-2</v>
      </c>
      <c r="P47" s="561">
        <v>2.0756783896661114E-2</v>
      </c>
      <c r="Q47" s="561">
        <v>8.0107766557478727E-2</v>
      </c>
      <c r="R47" s="561">
        <v>9.7287837797715215E-2</v>
      </c>
      <c r="S47" s="561">
        <v>5.4879885097412373E-2</v>
      </c>
      <c r="T47" s="561">
        <v>-5.0503794004229378E-2</v>
      </c>
      <c r="U47" s="561">
        <v>-0.1363624428924014</v>
      </c>
      <c r="V47" s="561">
        <v>-0.1061649298170991</v>
      </c>
      <c r="W47" s="561">
        <v>-3.7379689124696726E-2</v>
      </c>
      <c r="X47" s="561">
        <v>0.11781781508940253</v>
      </c>
      <c r="Y47" s="561">
        <v>8.1999514193554515E-2</v>
      </c>
      <c r="Z47" s="561">
        <v>0.19292692268747</v>
      </c>
      <c r="AA47" s="561">
        <v>4.6942367626398827E-2</v>
      </c>
      <c r="AB47" s="561">
        <v>9.3364507179871936E-2</v>
      </c>
      <c r="AC47" s="561">
        <v>0.12049046298500189</v>
      </c>
      <c r="AD47" s="561">
        <v>0.220913373571551</v>
      </c>
      <c r="AE47" s="561">
        <v>0.44835698540677504</v>
      </c>
      <c r="AF47" s="561">
        <v>3.7792119137646393E-2</v>
      </c>
      <c r="AG47" s="561">
        <v>0.16591536435894413</v>
      </c>
      <c r="AH47" s="561">
        <v>0</v>
      </c>
      <c r="AI47" s="561">
        <v>-5.1365179744775091E-4</v>
      </c>
      <c r="AJ47" s="561">
        <v>-2.6240355518454181E-4</v>
      </c>
      <c r="AK47" s="561">
        <v>-1.8452196993109966E-2</v>
      </c>
      <c r="AL47" s="561">
        <v>0.12636967679920272</v>
      </c>
      <c r="AM47" s="561">
        <v>9.2610730722518103E-2</v>
      </c>
      <c r="AN47" s="561">
        <v>0</v>
      </c>
      <c r="AO47" s="562">
        <v>0.60014383315354192</v>
      </c>
      <c r="AP47" s="563">
        <v>0.10056742613779045</v>
      </c>
    </row>
    <row r="48" spans="3:42" ht="13.5" customHeight="1" x14ac:dyDescent="0.15">
      <c r="C48" s="532" t="s">
        <v>651</v>
      </c>
      <c r="D48" s="533" t="s">
        <v>488</v>
      </c>
      <c r="E48" s="560">
        <v>0.23555136663524975</v>
      </c>
      <c r="F48" s="561">
        <v>7.6415612974161634E-2</v>
      </c>
      <c r="G48" s="561">
        <v>5.0130856279258361E-2</v>
      </c>
      <c r="H48" s="561">
        <v>0.1624051219070245</v>
      </c>
      <c r="I48" s="561">
        <v>6.7183842285930231E-2</v>
      </c>
      <c r="J48" s="561">
        <v>0.26571136466767625</v>
      </c>
      <c r="K48" s="561">
        <v>0.15099078984091543</v>
      </c>
      <c r="L48" s="561">
        <v>0.10480863591756624</v>
      </c>
      <c r="M48" s="561">
        <v>0.11054840109969613</v>
      </c>
      <c r="N48" s="561">
        <v>4.3272127197003428E-2</v>
      </c>
      <c r="O48" s="561">
        <v>2.907762662141563E-2</v>
      </c>
      <c r="P48" s="561">
        <v>0.10534723965584133</v>
      </c>
      <c r="Q48" s="561">
        <v>9.08844223053515E-2</v>
      </c>
      <c r="R48" s="561">
        <v>9.4332735443239155E-2</v>
      </c>
      <c r="S48" s="561">
        <v>0.14763592559130817</v>
      </c>
      <c r="T48" s="561">
        <v>0.18753429970072369</v>
      </c>
      <c r="U48" s="561">
        <v>0.22466260568187785</v>
      </c>
      <c r="V48" s="561">
        <v>0.25358889834113141</v>
      </c>
      <c r="W48" s="561">
        <v>9.6079842873774676E-2</v>
      </c>
      <c r="X48" s="561">
        <v>0.11813126907980812</v>
      </c>
      <c r="Y48" s="561">
        <v>5.9305025382708279E-2</v>
      </c>
      <c r="Z48" s="561">
        <v>0.25947530850609529</v>
      </c>
      <c r="AA48" s="561">
        <v>0.16023705330469748</v>
      </c>
      <c r="AB48" s="561">
        <v>7.9510756721860656E-2</v>
      </c>
      <c r="AC48" s="561">
        <v>9.7648949400230695E-2</v>
      </c>
      <c r="AD48" s="561">
        <v>8.1846017018635267E-2</v>
      </c>
      <c r="AE48" s="561">
        <v>0.35010230743631732</v>
      </c>
      <c r="AF48" s="561">
        <v>0.11649423144889155</v>
      </c>
      <c r="AG48" s="561">
        <v>0.12272984257420055</v>
      </c>
      <c r="AH48" s="561">
        <v>0.35455674805005988</v>
      </c>
      <c r="AI48" s="561">
        <v>0.19116963628560818</v>
      </c>
      <c r="AJ48" s="561">
        <v>6.7368660115273427E-2</v>
      </c>
      <c r="AK48" s="561">
        <v>3.1686876215754362E-2</v>
      </c>
      <c r="AL48" s="561">
        <v>0.10146003464488988</v>
      </c>
      <c r="AM48" s="561">
        <v>0.14015712827225735</v>
      </c>
      <c r="AN48" s="561">
        <v>0</v>
      </c>
      <c r="AO48" s="562">
        <v>4.5714970634064482E-2</v>
      </c>
      <c r="AP48" s="563">
        <v>0.14606974327581848</v>
      </c>
    </row>
    <row r="49" spans="3:42" ht="13.5" customHeight="1" x14ac:dyDescent="0.15">
      <c r="C49" s="532" t="s">
        <v>652</v>
      </c>
      <c r="D49" s="533" t="s">
        <v>883</v>
      </c>
      <c r="E49" s="560">
        <v>1.0958215519949733E-2</v>
      </c>
      <c r="F49" s="561">
        <v>0</v>
      </c>
      <c r="G49" s="561">
        <v>0</v>
      </c>
      <c r="H49" s="561">
        <v>0</v>
      </c>
      <c r="I49" s="561">
        <v>0</v>
      </c>
      <c r="J49" s="561">
        <v>0</v>
      </c>
      <c r="K49" s="561">
        <v>0</v>
      </c>
      <c r="L49" s="561">
        <v>0</v>
      </c>
      <c r="M49" s="561">
        <v>0</v>
      </c>
      <c r="N49" s="561">
        <v>0</v>
      </c>
      <c r="O49" s="561">
        <v>0</v>
      </c>
      <c r="P49" s="561">
        <v>0</v>
      </c>
      <c r="Q49" s="561">
        <v>0</v>
      </c>
      <c r="R49" s="561">
        <v>0</v>
      </c>
      <c r="S49" s="561">
        <v>0</v>
      </c>
      <c r="T49" s="561">
        <v>0</v>
      </c>
      <c r="U49" s="561">
        <v>0</v>
      </c>
      <c r="V49" s="561">
        <v>0</v>
      </c>
      <c r="W49" s="561">
        <v>0</v>
      </c>
      <c r="X49" s="561">
        <v>0</v>
      </c>
      <c r="Y49" s="561">
        <v>0</v>
      </c>
      <c r="Z49" s="561">
        <v>3.3208155214996718E-2</v>
      </c>
      <c r="AA49" s="561">
        <v>4.4665493242043053E-2</v>
      </c>
      <c r="AB49" s="561">
        <v>0</v>
      </c>
      <c r="AC49" s="561">
        <v>0</v>
      </c>
      <c r="AD49" s="561">
        <v>0</v>
      </c>
      <c r="AE49" s="561">
        <v>0</v>
      </c>
      <c r="AF49" s="561">
        <v>0</v>
      </c>
      <c r="AG49" s="561">
        <v>0</v>
      </c>
      <c r="AH49" s="561">
        <v>0</v>
      </c>
      <c r="AI49" s="561">
        <v>0</v>
      </c>
      <c r="AJ49" s="561">
        <v>0</v>
      </c>
      <c r="AK49" s="561">
        <v>0</v>
      </c>
      <c r="AL49" s="561">
        <v>0</v>
      </c>
      <c r="AM49" s="561">
        <v>0</v>
      </c>
      <c r="AN49" s="561">
        <v>0</v>
      </c>
      <c r="AO49" s="562">
        <v>0</v>
      </c>
      <c r="AP49" s="563">
        <v>1.3505314614885946E-3</v>
      </c>
    </row>
    <row r="50" spans="3:42" ht="13.5" customHeight="1" x14ac:dyDescent="0.15">
      <c r="C50" s="536" t="s">
        <v>653</v>
      </c>
      <c r="D50" s="537" t="s">
        <v>489</v>
      </c>
      <c r="E50" s="568">
        <v>-4.464970153942821E-2</v>
      </c>
      <c r="F50" s="569">
        <v>0</v>
      </c>
      <c r="G50" s="569">
        <v>0</v>
      </c>
      <c r="H50" s="569">
        <v>0</v>
      </c>
      <c r="I50" s="569">
        <v>0</v>
      </c>
      <c r="J50" s="569">
        <v>0</v>
      </c>
      <c r="K50" s="569">
        <v>0</v>
      </c>
      <c r="L50" s="569">
        <v>0</v>
      </c>
      <c r="M50" s="569">
        <v>0</v>
      </c>
      <c r="N50" s="569">
        <v>0</v>
      </c>
      <c r="O50" s="569">
        <v>0</v>
      </c>
      <c r="P50" s="569">
        <v>0</v>
      </c>
      <c r="Q50" s="569">
        <v>0</v>
      </c>
      <c r="R50" s="569">
        <v>0</v>
      </c>
      <c r="S50" s="569">
        <v>0</v>
      </c>
      <c r="T50" s="569">
        <v>0</v>
      </c>
      <c r="U50" s="569">
        <v>0</v>
      </c>
      <c r="V50" s="569">
        <v>0</v>
      </c>
      <c r="W50" s="569">
        <v>0</v>
      </c>
      <c r="X50" s="569">
        <v>0</v>
      </c>
      <c r="Y50" s="569">
        <v>0</v>
      </c>
      <c r="Z50" s="569">
        <v>-3.0817590680760577E-5</v>
      </c>
      <c r="AA50" s="569">
        <v>-2.5626947857961793E-2</v>
      </c>
      <c r="AB50" s="569">
        <v>0</v>
      </c>
      <c r="AC50" s="569">
        <v>0</v>
      </c>
      <c r="AD50" s="569">
        <v>0</v>
      </c>
      <c r="AE50" s="569">
        <v>0</v>
      </c>
      <c r="AF50" s="569">
        <v>0</v>
      </c>
      <c r="AG50" s="569">
        <v>0</v>
      </c>
      <c r="AH50" s="569">
        <v>0</v>
      </c>
      <c r="AI50" s="569">
        <v>0</v>
      </c>
      <c r="AJ50" s="569">
        <v>0</v>
      </c>
      <c r="AK50" s="569">
        <v>0</v>
      </c>
      <c r="AL50" s="569">
        <v>0</v>
      </c>
      <c r="AM50" s="569">
        <v>0</v>
      </c>
      <c r="AN50" s="569">
        <v>0</v>
      </c>
      <c r="AO50" s="570">
        <v>0</v>
      </c>
      <c r="AP50" s="571">
        <v>-6.216962196835522E-4</v>
      </c>
    </row>
    <row r="51" spans="3:42" ht="13.5" customHeight="1" x14ac:dyDescent="0.15">
      <c r="C51" s="538" t="s">
        <v>654</v>
      </c>
      <c r="D51" s="539" t="s">
        <v>490</v>
      </c>
      <c r="E51" s="572">
        <v>0.59961043041156137</v>
      </c>
      <c r="F51" s="573">
        <v>0.50357339197361184</v>
      </c>
      <c r="G51" s="573">
        <v>0.29324971169491792</v>
      </c>
      <c r="H51" s="573">
        <v>0.44930439509553244</v>
      </c>
      <c r="I51" s="573">
        <v>0.49306641752658487</v>
      </c>
      <c r="J51" s="573">
        <v>0.36244252606487382</v>
      </c>
      <c r="K51" s="573">
        <v>0.46301981579681833</v>
      </c>
      <c r="L51" s="573">
        <v>0.42045746206688306</v>
      </c>
      <c r="M51" s="573">
        <v>0.48073120146626153</v>
      </c>
      <c r="N51" s="573">
        <v>0.37074678471330907</v>
      </c>
      <c r="O51" s="573">
        <v>0.14987488855014525</v>
      </c>
      <c r="P51" s="573">
        <v>0.50556861492114935</v>
      </c>
      <c r="Q51" s="573">
        <v>0.4477351578702537</v>
      </c>
      <c r="R51" s="573">
        <v>0.41520759943343072</v>
      </c>
      <c r="S51" s="573">
        <v>0.39738689276530681</v>
      </c>
      <c r="T51" s="573">
        <v>0.35774862252401896</v>
      </c>
      <c r="U51" s="573">
        <v>0.36346689072099986</v>
      </c>
      <c r="V51" s="573">
        <v>0.30406608889834114</v>
      </c>
      <c r="W51" s="573">
        <v>0.24752712826938972</v>
      </c>
      <c r="X51" s="573">
        <v>0.51511393371129521</v>
      </c>
      <c r="Y51" s="573">
        <v>0.48466520743799524</v>
      </c>
      <c r="Z51" s="573">
        <v>0.56708769365553857</v>
      </c>
      <c r="AA51" s="573">
        <v>0.45143475382304971</v>
      </c>
      <c r="AB51" s="573">
        <v>0.61670127196273095</v>
      </c>
      <c r="AC51" s="573">
        <v>0.6892410527546291</v>
      </c>
      <c r="AD51" s="573">
        <v>0.63012492993825298</v>
      </c>
      <c r="AE51" s="573">
        <v>0.84756686227540967</v>
      </c>
      <c r="AF51" s="573">
        <v>0.51164119273206132</v>
      </c>
      <c r="AG51" s="573">
        <v>0.50285555343921107</v>
      </c>
      <c r="AH51" s="573">
        <v>0.69855033496896779</v>
      </c>
      <c r="AI51" s="573">
        <v>0.70255558446236666</v>
      </c>
      <c r="AJ51" s="573">
        <v>0.59603509762639872</v>
      </c>
      <c r="AK51" s="573">
        <v>0.61024960459577871</v>
      </c>
      <c r="AL51" s="573">
        <v>0.60621655244626926</v>
      </c>
      <c r="AM51" s="573">
        <v>0.52866127541696151</v>
      </c>
      <c r="AN51" s="573">
        <v>0</v>
      </c>
      <c r="AO51" s="574">
        <v>0.65511206999880134</v>
      </c>
      <c r="AP51" s="575">
        <v>0.55593363564977882</v>
      </c>
    </row>
    <row r="52" spans="3:42" ht="13.5" customHeight="1" x14ac:dyDescent="0.15">
      <c r="C52" s="540" t="s">
        <v>655</v>
      </c>
      <c r="D52" s="541" t="s">
        <v>669</v>
      </c>
      <c r="E52" s="576">
        <v>1</v>
      </c>
      <c r="F52" s="577">
        <v>1</v>
      </c>
      <c r="G52" s="577">
        <v>1</v>
      </c>
      <c r="H52" s="577">
        <v>1</v>
      </c>
      <c r="I52" s="577">
        <v>1</v>
      </c>
      <c r="J52" s="577">
        <v>1</v>
      </c>
      <c r="K52" s="577">
        <v>1</v>
      </c>
      <c r="L52" s="577">
        <v>1</v>
      </c>
      <c r="M52" s="577">
        <v>1</v>
      </c>
      <c r="N52" s="577">
        <v>1</v>
      </c>
      <c r="O52" s="577">
        <v>1</v>
      </c>
      <c r="P52" s="577">
        <v>1</v>
      </c>
      <c r="Q52" s="577">
        <v>1</v>
      </c>
      <c r="R52" s="577">
        <v>1</v>
      </c>
      <c r="S52" s="577">
        <v>1</v>
      </c>
      <c r="T52" s="577">
        <v>1</v>
      </c>
      <c r="U52" s="577">
        <v>1</v>
      </c>
      <c r="V52" s="577">
        <v>1</v>
      </c>
      <c r="W52" s="577">
        <v>1</v>
      </c>
      <c r="X52" s="577">
        <v>1</v>
      </c>
      <c r="Y52" s="577">
        <v>1</v>
      </c>
      <c r="Z52" s="577">
        <v>1</v>
      </c>
      <c r="AA52" s="577">
        <v>1</v>
      </c>
      <c r="AB52" s="577">
        <v>1</v>
      </c>
      <c r="AC52" s="577">
        <v>1</v>
      </c>
      <c r="AD52" s="577">
        <v>1</v>
      </c>
      <c r="AE52" s="577">
        <v>1</v>
      </c>
      <c r="AF52" s="577">
        <v>1</v>
      </c>
      <c r="AG52" s="577">
        <v>1</v>
      </c>
      <c r="AH52" s="577">
        <v>1</v>
      </c>
      <c r="AI52" s="577">
        <v>1</v>
      </c>
      <c r="AJ52" s="577">
        <v>1</v>
      </c>
      <c r="AK52" s="577">
        <v>1</v>
      </c>
      <c r="AL52" s="577">
        <v>1</v>
      </c>
      <c r="AM52" s="577">
        <v>1</v>
      </c>
      <c r="AN52" s="577">
        <v>1</v>
      </c>
      <c r="AO52" s="578">
        <v>1</v>
      </c>
      <c r="AP52" s="579">
        <v>1</v>
      </c>
    </row>
  </sheetData>
  <mergeCells count="1">
    <mergeCell ref="C5:D6"/>
  </mergeCells>
  <phoneticPr fontId="3"/>
  <pageMargins left="0.39370078740157483" right="0.39370078740157483" top="0.78740157480314965" bottom="0.19685039370078741" header="0.31496062992125984" footer="0.31496062992125984"/>
  <pageSetup paperSize="9" scale="80" orientation="landscape"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58074-2829-484C-956B-C999A07F33EA}">
  <sheetPr codeName="Sheet9"/>
  <dimension ref="B1:BE43"/>
  <sheetViews>
    <sheetView view="pageBreakPreview" zoomScaleNormal="100" zoomScaleSheetLayoutView="100" workbookViewId="0">
      <pane xSplit="4" ySplit="6" topLeftCell="E7" activePane="bottomRight" state="frozen"/>
      <selection activeCell="I23" sqref="I23"/>
      <selection pane="topRight" activeCell="I23" sqref="I23"/>
      <selection pane="bottomLeft" activeCell="I23" sqref="I23"/>
      <selection pane="bottomRight" activeCell="E7" sqref="E7"/>
    </sheetView>
  </sheetViews>
  <sheetFormatPr defaultRowHeight="10.5" x14ac:dyDescent="0.15"/>
  <cols>
    <col min="1" max="2" width="2.625" style="12" customWidth="1"/>
    <col min="3" max="3" width="3" style="12" bestFit="1" customWidth="1"/>
    <col min="4" max="4" width="21.375" style="12" customWidth="1"/>
    <col min="5" max="41" width="10.625" style="12" customWidth="1"/>
    <col min="42" max="16384" width="9" style="12"/>
  </cols>
  <sheetData>
    <row r="1" spans="2:57" ht="12" customHeight="1" x14ac:dyDescent="0.15">
      <c r="F1" s="316"/>
      <c r="G1" s="316"/>
      <c r="H1" s="316"/>
      <c r="I1" s="316"/>
      <c r="J1" s="316"/>
      <c r="K1" s="316"/>
      <c r="L1" s="316"/>
      <c r="Q1" s="316"/>
      <c r="R1" s="316"/>
      <c r="S1" s="316"/>
      <c r="T1" s="316"/>
      <c r="U1" s="317"/>
      <c r="V1" s="316"/>
      <c r="W1" s="316"/>
      <c r="X1" s="316"/>
      <c r="Y1" s="316"/>
      <c r="Z1" s="316"/>
      <c r="AA1" s="316"/>
      <c r="AB1" s="316"/>
      <c r="AC1" s="316"/>
      <c r="AD1" s="316"/>
      <c r="AE1" s="316"/>
      <c r="AF1" s="316"/>
      <c r="AG1" s="316"/>
      <c r="AH1" s="316"/>
      <c r="AI1" s="316"/>
      <c r="AJ1" s="316"/>
      <c r="AK1" s="316"/>
      <c r="AL1" s="316"/>
      <c r="AM1" s="316"/>
      <c r="AN1" s="316"/>
      <c r="AO1" s="316"/>
    </row>
    <row r="2" spans="2:57" ht="20.25" x14ac:dyDescent="0.15">
      <c r="B2" s="318" t="s">
        <v>764</v>
      </c>
    </row>
    <row r="3" spans="2:57" ht="13.5" customHeight="1" x14ac:dyDescent="0.15">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c r="AG3" s="319"/>
      <c r="AH3" s="319"/>
      <c r="AI3" s="319"/>
      <c r="AJ3" s="319"/>
      <c r="AK3" s="319"/>
      <c r="AL3" s="319"/>
      <c r="AM3" s="319"/>
      <c r="AN3" s="319"/>
      <c r="AO3" s="319"/>
    </row>
    <row r="4" spans="2:57" s="9" customFormat="1" ht="6" customHeight="1" x14ac:dyDescent="0.15">
      <c r="E4" s="343"/>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343"/>
      <c r="AO4" s="343"/>
      <c r="AP4" s="343"/>
      <c r="AQ4" s="343"/>
      <c r="AR4" s="343"/>
      <c r="AS4" s="343"/>
      <c r="AT4" s="343"/>
      <c r="AU4" s="343"/>
      <c r="AV4" s="343"/>
      <c r="AW4" s="343"/>
      <c r="AX4" s="343"/>
      <c r="AY4" s="343"/>
      <c r="AZ4" s="343"/>
      <c r="BA4" s="343"/>
      <c r="BB4" s="343"/>
      <c r="BC4" s="343"/>
      <c r="BD4" s="343"/>
      <c r="BE4" s="344"/>
    </row>
    <row r="5" spans="2:57" x14ac:dyDescent="0.15">
      <c r="C5" s="844" t="s">
        <v>681</v>
      </c>
      <c r="D5" s="845"/>
      <c r="E5" s="424" t="s">
        <v>455</v>
      </c>
      <c r="F5" s="425" t="s">
        <v>460</v>
      </c>
      <c r="G5" s="425" t="s">
        <v>463</v>
      </c>
      <c r="H5" s="425" t="s">
        <v>464</v>
      </c>
      <c r="I5" s="425" t="s">
        <v>465</v>
      </c>
      <c r="J5" s="425" t="s">
        <v>466</v>
      </c>
      <c r="K5" s="425" t="s">
        <v>467</v>
      </c>
      <c r="L5" s="425" t="s">
        <v>468</v>
      </c>
      <c r="M5" s="425" t="s">
        <v>469</v>
      </c>
      <c r="N5" s="425" t="s">
        <v>470</v>
      </c>
      <c r="O5" s="425" t="s">
        <v>471</v>
      </c>
      <c r="P5" s="425" t="s">
        <v>472</v>
      </c>
      <c r="Q5" s="425" t="s">
        <v>473</v>
      </c>
      <c r="R5" s="425" t="s">
        <v>474</v>
      </c>
      <c r="S5" s="425" t="s">
        <v>475</v>
      </c>
      <c r="T5" s="425" t="s">
        <v>476</v>
      </c>
      <c r="U5" s="425" t="s">
        <v>503</v>
      </c>
      <c r="V5" s="425" t="s">
        <v>504</v>
      </c>
      <c r="W5" s="425" t="s">
        <v>524</v>
      </c>
      <c r="X5" s="425" t="s">
        <v>522</v>
      </c>
      <c r="Y5" s="425" t="s">
        <v>521</v>
      </c>
      <c r="Z5" s="425" t="s">
        <v>526</v>
      </c>
      <c r="AA5" s="425" t="s">
        <v>520</v>
      </c>
      <c r="AB5" s="425" t="s">
        <v>519</v>
      </c>
      <c r="AC5" s="425" t="s">
        <v>631</v>
      </c>
      <c r="AD5" s="425" t="s">
        <v>632</v>
      </c>
      <c r="AE5" s="425" t="s">
        <v>633</v>
      </c>
      <c r="AF5" s="425" t="s">
        <v>634</v>
      </c>
      <c r="AG5" s="425" t="s">
        <v>636</v>
      </c>
      <c r="AH5" s="425" t="s">
        <v>638</v>
      </c>
      <c r="AI5" s="425" t="s">
        <v>639</v>
      </c>
      <c r="AJ5" s="425" t="s">
        <v>640</v>
      </c>
      <c r="AK5" s="425" t="s">
        <v>642</v>
      </c>
      <c r="AL5" s="425" t="s">
        <v>643</v>
      </c>
      <c r="AM5" s="425" t="s">
        <v>644</v>
      </c>
      <c r="AN5" s="425" t="s">
        <v>645</v>
      </c>
      <c r="AO5" s="426" t="s">
        <v>646</v>
      </c>
    </row>
    <row r="6" spans="2:57" ht="21" x14ac:dyDescent="0.15">
      <c r="C6" s="846"/>
      <c r="D6" s="847"/>
      <c r="E6" s="427" t="s">
        <v>880</v>
      </c>
      <c r="F6" s="428" t="s">
        <v>477</v>
      </c>
      <c r="G6" s="428" t="s">
        <v>624</v>
      </c>
      <c r="H6" s="428" t="s">
        <v>507</v>
      </c>
      <c r="I6" s="428" t="s">
        <v>479</v>
      </c>
      <c r="J6" s="428" t="s">
        <v>151</v>
      </c>
      <c r="K6" s="428" t="s">
        <v>190</v>
      </c>
      <c r="L6" s="428" t="s">
        <v>1173</v>
      </c>
      <c r="M6" s="428" t="s">
        <v>223</v>
      </c>
      <c r="N6" s="428" t="s">
        <v>245</v>
      </c>
      <c r="O6" s="428" t="s">
        <v>265</v>
      </c>
      <c r="P6" s="428" t="s">
        <v>279</v>
      </c>
      <c r="Q6" s="428" t="s">
        <v>625</v>
      </c>
      <c r="R6" s="428" t="s">
        <v>626</v>
      </c>
      <c r="S6" s="428" t="s">
        <v>627</v>
      </c>
      <c r="T6" s="428" t="s">
        <v>628</v>
      </c>
      <c r="U6" s="428" t="s">
        <v>306</v>
      </c>
      <c r="V6" s="428" t="s">
        <v>881</v>
      </c>
      <c r="W6" s="428" t="s">
        <v>323</v>
      </c>
      <c r="X6" s="428" t="s">
        <v>480</v>
      </c>
      <c r="Y6" s="428" t="s">
        <v>356</v>
      </c>
      <c r="Z6" s="428" t="s">
        <v>630</v>
      </c>
      <c r="AA6" s="428" t="s">
        <v>374</v>
      </c>
      <c r="AB6" s="428" t="s">
        <v>376</v>
      </c>
      <c r="AC6" s="428" t="s">
        <v>379</v>
      </c>
      <c r="AD6" s="428" t="s">
        <v>383</v>
      </c>
      <c r="AE6" s="428" t="s">
        <v>390</v>
      </c>
      <c r="AF6" s="428" t="s">
        <v>635</v>
      </c>
      <c r="AG6" s="428" t="s">
        <v>637</v>
      </c>
      <c r="AH6" s="428" t="s">
        <v>419</v>
      </c>
      <c r="AI6" s="428" t="s">
        <v>422</v>
      </c>
      <c r="AJ6" s="428" t="s">
        <v>641</v>
      </c>
      <c r="AK6" s="428" t="s">
        <v>882</v>
      </c>
      <c r="AL6" s="428" t="s">
        <v>508</v>
      </c>
      <c r="AM6" s="428" t="s">
        <v>509</v>
      </c>
      <c r="AN6" s="428" t="s">
        <v>447</v>
      </c>
      <c r="AO6" s="429" t="s">
        <v>484</v>
      </c>
    </row>
    <row r="7" spans="2:57" ht="13.5" customHeight="1" x14ac:dyDescent="0.15">
      <c r="C7" s="411" t="s">
        <v>455</v>
      </c>
      <c r="D7" s="436" t="s">
        <v>880</v>
      </c>
      <c r="E7" s="468">
        <v>1.0231517110685342</v>
      </c>
      <c r="F7" s="469">
        <v>1.8632566882479137E-5</v>
      </c>
      <c r="G7" s="469">
        <v>9.1984338547673225E-2</v>
      </c>
      <c r="H7" s="469">
        <v>1.8164811308335289E-3</v>
      </c>
      <c r="I7" s="469">
        <v>1.081925313888556E-2</v>
      </c>
      <c r="J7" s="469">
        <v>9.9948251038748282E-4</v>
      </c>
      <c r="K7" s="469">
        <v>1.6015852746305916E-5</v>
      </c>
      <c r="L7" s="469">
        <v>3.7359548948723229E-5</v>
      </c>
      <c r="M7" s="469">
        <v>6.1038443439486269E-5</v>
      </c>
      <c r="N7" s="469">
        <v>1.404343891500658E-5</v>
      </c>
      <c r="O7" s="469">
        <v>2.9148032057213075E-5</v>
      </c>
      <c r="P7" s="469">
        <v>1.8684707641448385E-5</v>
      </c>
      <c r="Q7" s="469">
        <v>1.7221749704343555E-5</v>
      </c>
      <c r="R7" s="469">
        <v>1.2974248580208045E-5</v>
      </c>
      <c r="S7" s="469">
        <v>3.4431889776561E-5</v>
      </c>
      <c r="T7" s="469">
        <v>2.4841800576451457E-5</v>
      </c>
      <c r="U7" s="469">
        <v>2.5120064824126474E-5</v>
      </c>
      <c r="V7" s="469">
        <v>1.9970723544506275E-5</v>
      </c>
      <c r="W7" s="469">
        <v>1.0656298816261722E-5</v>
      </c>
      <c r="X7" s="469">
        <v>1.0546775637477869E-3</v>
      </c>
      <c r="Y7" s="469">
        <v>5.3449699829946704E-4</v>
      </c>
      <c r="Z7" s="469">
        <v>2.4293763723183184E-5</v>
      </c>
      <c r="AA7" s="469">
        <v>5.7832666331588625E-5</v>
      </c>
      <c r="AB7" s="469">
        <v>2.9931053299584851E-5</v>
      </c>
      <c r="AC7" s="469">
        <v>1.029677494803283E-4</v>
      </c>
      <c r="AD7" s="469">
        <v>3.4292751775255589E-5</v>
      </c>
      <c r="AE7" s="469">
        <v>1.6238435766904087E-5</v>
      </c>
      <c r="AF7" s="469">
        <v>4.3693403235584941E-5</v>
      </c>
      <c r="AG7" s="469">
        <v>6.6017841864428052E-5</v>
      </c>
      <c r="AH7" s="469">
        <v>4.3812027704470926E-5</v>
      </c>
      <c r="AI7" s="469">
        <v>6.1664756577824501E-4</v>
      </c>
      <c r="AJ7" s="469">
        <v>9.8046741930961703E-4</v>
      </c>
      <c r="AK7" s="469">
        <v>8.8103138210524621E-4</v>
      </c>
      <c r="AL7" s="469">
        <v>3.3028112647646883E-5</v>
      </c>
      <c r="AM7" s="469">
        <v>8.7793557683334706E-3</v>
      </c>
      <c r="AN7" s="469">
        <v>1.1201676007755348E-3</v>
      </c>
      <c r="AO7" s="470">
        <v>9.0361848397339534E-5</v>
      </c>
    </row>
    <row r="8" spans="2:57" ht="13.5" customHeight="1" x14ac:dyDescent="0.15">
      <c r="C8" s="437" t="s">
        <v>460</v>
      </c>
      <c r="D8" s="438" t="s">
        <v>477</v>
      </c>
      <c r="E8" s="471">
        <v>1.0811597372657313E-4</v>
      </c>
      <c r="F8" s="472">
        <v>1.000211308598203</v>
      </c>
      <c r="G8" s="472">
        <v>1.5062765017579446E-4</v>
      </c>
      <c r="H8" s="472">
        <v>4.0282672726952749E-4</v>
      </c>
      <c r="I8" s="472">
        <v>2.2635202061956162E-4</v>
      </c>
      <c r="J8" s="472">
        <v>4.0569980065262729E-4</v>
      </c>
      <c r="K8" s="472">
        <v>2.6766403243274118E-3</v>
      </c>
      <c r="L8" s="472">
        <v>2.8385210074507864E-4</v>
      </c>
      <c r="M8" s="472">
        <v>2.4474964391123432E-3</v>
      </c>
      <c r="N8" s="472">
        <v>5.4063232258851415E-4</v>
      </c>
      <c r="O8" s="472">
        <v>3.7592156316980748E-4</v>
      </c>
      <c r="P8" s="472">
        <v>2.0796306767322751E-4</v>
      </c>
      <c r="Q8" s="472">
        <v>1.6718565646532576E-4</v>
      </c>
      <c r="R8" s="472">
        <v>1.1334863609258645E-4</v>
      </c>
      <c r="S8" s="472">
        <v>1.2177352134178757E-4</v>
      </c>
      <c r="T8" s="472">
        <v>3.5310673768714998E-4</v>
      </c>
      <c r="U8" s="472">
        <v>1.0470281797900394E-4</v>
      </c>
      <c r="V8" s="472">
        <v>8.4139532317709201E-5</v>
      </c>
      <c r="W8" s="472">
        <v>1.0582624923269945E-4</v>
      </c>
      <c r="X8" s="472">
        <v>2.591340152210692E-4</v>
      </c>
      <c r="Y8" s="472">
        <v>2.0655587625379674E-4</v>
      </c>
      <c r="Z8" s="472">
        <v>7.5035923554607701E-3</v>
      </c>
      <c r="AA8" s="472">
        <v>5.8671383834790877E-4</v>
      </c>
      <c r="AB8" s="472">
        <v>6.8221287552529351E-4</v>
      </c>
      <c r="AC8" s="472">
        <v>2.3611474145200081E-4</v>
      </c>
      <c r="AD8" s="472">
        <v>7.2811938722903559E-5</v>
      </c>
      <c r="AE8" s="472">
        <v>3.6292841523231027E-5</v>
      </c>
      <c r="AF8" s="472">
        <v>1.3805953868713952E-4</v>
      </c>
      <c r="AG8" s="472">
        <v>8.7176867192335363E-5</v>
      </c>
      <c r="AH8" s="472">
        <v>1.2775529670816521E-4</v>
      </c>
      <c r="AI8" s="472">
        <v>1.5852041291281038E-4</v>
      </c>
      <c r="AJ8" s="472">
        <v>1.2673755419902798E-4</v>
      </c>
      <c r="AK8" s="472">
        <v>5.9598825633481668E-5</v>
      </c>
      <c r="AL8" s="472">
        <v>6.1975378148061816E-5</v>
      </c>
      <c r="AM8" s="472">
        <v>2.8771868347482693E-4</v>
      </c>
      <c r="AN8" s="472">
        <v>8.3321989901920848E-5</v>
      </c>
      <c r="AO8" s="473">
        <v>7.3483362421961394E-5</v>
      </c>
    </row>
    <row r="9" spans="2:57" ht="13.5" customHeight="1" x14ac:dyDescent="0.15">
      <c r="C9" s="437" t="s">
        <v>463</v>
      </c>
      <c r="D9" s="438" t="s">
        <v>624</v>
      </c>
      <c r="E9" s="471">
        <v>9.3288288316605919E-3</v>
      </c>
      <c r="F9" s="472">
        <v>1.0867159863294737E-5</v>
      </c>
      <c r="G9" s="472">
        <v>1.0386281001416646</v>
      </c>
      <c r="H9" s="472">
        <v>2.1198333207392078E-4</v>
      </c>
      <c r="I9" s="472">
        <v>2.9744459793884113E-4</v>
      </c>
      <c r="J9" s="472">
        <v>1.9009068567095325E-3</v>
      </c>
      <c r="K9" s="472">
        <v>2.238837495586057E-5</v>
      </c>
      <c r="L9" s="472">
        <v>2.7323520150762484E-5</v>
      </c>
      <c r="M9" s="472">
        <v>1.5146741269537334E-4</v>
      </c>
      <c r="N9" s="472">
        <v>1.2743277058367437E-5</v>
      </c>
      <c r="O9" s="472">
        <v>6.1350012488653653E-6</v>
      </c>
      <c r="P9" s="472">
        <v>8.826544335998217E-6</v>
      </c>
      <c r="Q9" s="472">
        <v>1.1893498371081604E-5</v>
      </c>
      <c r="R9" s="472">
        <v>1.0451960918319841E-5</v>
      </c>
      <c r="S9" s="472">
        <v>1.1339814069070986E-5</v>
      </c>
      <c r="T9" s="472">
        <v>1.0825056526950469E-5</v>
      </c>
      <c r="U9" s="472">
        <v>8.903384847949667E-6</v>
      </c>
      <c r="V9" s="472">
        <v>8.2995679122505174E-6</v>
      </c>
      <c r="W9" s="472">
        <v>5.5247964936888935E-6</v>
      </c>
      <c r="X9" s="472">
        <v>9.9485827259933259E-5</v>
      </c>
      <c r="Y9" s="472">
        <v>2.9639088486341215E-5</v>
      </c>
      <c r="Z9" s="472">
        <v>6.7960056585758263E-6</v>
      </c>
      <c r="AA9" s="472">
        <v>1.9535529038513327E-5</v>
      </c>
      <c r="AB9" s="472">
        <v>1.3182223172556507E-5</v>
      </c>
      <c r="AC9" s="472">
        <v>3.8480810513846466E-5</v>
      </c>
      <c r="AD9" s="472">
        <v>1.6803736834109537E-5</v>
      </c>
      <c r="AE9" s="472">
        <v>8.1996918467877168E-6</v>
      </c>
      <c r="AF9" s="472">
        <v>2.51933300251116E-5</v>
      </c>
      <c r="AG9" s="472">
        <v>5.4506921795285139E-5</v>
      </c>
      <c r="AH9" s="472">
        <v>1.2714102274962266E-4</v>
      </c>
      <c r="AI9" s="472">
        <v>9.1393144001382311E-4</v>
      </c>
      <c r="AJ9" s="472">
        <v>1.4625765720235305E-3</v>
      </c>
      <c r="AK9" s="472">
        <v>3.1398088397783754E-4</v>
      </c>
      <c r="AL9" s="472">
        <v>2.2011563121369017E-5</v>
      </c>
      <c r="AM9" s="472">
        <v>2.0273240398054729E-2</v>
      </c>
      <c r="AN9" s="472">
        <v>4.2067132263677789E-5</v>
      </c>
      <c r="AO9" s="473">
        <v>7.0924379094675864E-4</v>
      </c>
    </row>
    <row r="10" spans="2:57" ht="13.5" customHeight="1" x14ac:dyDescent="0.15">
      <c r="C10" s="437" t="s">
        <v>464</v>
      </c>
      <c r="D10" s="438" t="s">
        <v>507</v>
      </c>
      <c r="E10" s="471">
        <v>8.6846628763035804E-4</v>
      </c>
      <c r="F10" s="472">
        <v>3.6535871737586518E-4</v>
      </c>
      <c r="G10" s="472">
        <v>2.2034275990426167E-4</v>
      </c>
      <c r="H10" s="472">
        <v>1.0159210051825875</v>
      </c>
      <c r="I10" s="472">
        <v>7.2706067974620146E-4</v>
      </c>
      <c r="J10" s="472">
        <v>3.1871570622031103E-4</v>
      </c>
      <c r="K10" s="472">
        <v>9.7991983349217217E-5</v>
      </c>
      <c r="L10" s="472">
        <v>2.6065012891399294E-4</v>
      </c>
      <c r="M10" s="472">
        <v>3.3810119788862334E-4</v>
      </c>
      <c r="N10" s="472">
        <v>1.0826082787145483E-4</v>
      </c>
      <c r="O10" s="472">
        <v>2.9345945201731191E-4</v>
      </c>
      <c r="P10" s="472">
        <v>1.5712709067531856E-4</v>
      </c>
      <c r="Q10" s="472">
        <v>1.7112272550691798E-4</v>
      </c>
      <c r="R10" s="472">
        <v>1.3471086696355736E-4</v>
      </c>
      <c r="S10" s="472">
        <v>3.2565282094379846E-4</v>
      </c>
      <c r="T10" s="472">
        <v>4.2924756158244884E-4</v>
      </c>
      <c r="U10" s="472">
        <v>3.3249584344340413E-4</v>
      </c>
      <c r="V10" s="472">
        <v>1.5200580125952117E-4</v>
      </c>
      <c r="W10" s="472">
        <v>1.497845372494225E-4</v>
      </c>
      <c r="X10" s="472">
        <v>2.6392022912172892E-4</v>
      </c>
      <c r="Y10" s="472">
        <v>4.5347212138418565E-4</v>
      </c>
      <c r="Z10" s="472">
        <v>5.5182956762059384E-5</v>
      </c>
      <c r="AA10" s="472">
        <v>1.9727150387738153E-4</v>
      </c>
      <c r="AB10" s="472">
        <v>3.4940416526646684E-4</v>
      </c>
      <c r="AC10" s="472">
        <v>5.1618040732961826E-4</v>
      </c>
      <c r="AD10" s="472">
        <v>2.0152251706468074E-4</v>
      </c>
      <c r="AE10" s="472">
        <v>2.7304242368024858E-5</v>
      </c>
      <c r="AF10" s="472">
        <v>2.1421304915419169E-4</v>
      </c>
      <c r="AG10" s="472">
        <v>1.4968171052621654E-4</v>
      </c>
      <c r="AH10" s="472">
        <v>4.8867445027554561E-4</v>
      </c>
      <c r="AI10" s="472">
        <v>1.0882868528898212E-4</v>
      </c>
      <c r="AJ10" s="472">
        <v>4.3943812497224745E-4</v>
      </c>
      <c r="AK10" s="472">
        <v>2.6516844889703877E-3</v>
      </c>
      <c r="AL10" s="472">
        <v>2.5047949335058164E-4</v>
      </c>
      <c r="AM10" s="472">
        <v>5.1035182226133284E-4</v>
      </c>
      <c r="AN10" s="472">
        <v>2.3632418933990065E-3</v>
      </c>
      <c r="AO10" s="473">
        <v>1.0364609694663578E-4</v>
      </c>
    </row>
    <row r="11" spans="2:57" ht="13.5" customHeight="1" x14ac:dyDescent="0.15">
      <c r="C11" s="437" t="s">
        <v>465</v>
      </c>
      <c r="D11" s="438" t="s">
        <v>479</v>
      </c>
      <c r="E11" s="471">
        <v>4.5799472091477339E-3</v>
      </c>
      <c r="F11" s="472">
        <v>7.4991202930736257E-4</v>
      </c>
      <c r="G11" s="472">
        <v>4.7019108837880359E-3</v>
      </c>
      <c r="H11" s="472">
        <v>1.7351879001658876E-3</v>
      </c>
      <c r="I11" s="472">
        <v>1.0214757805944603</v>
      </c>
      <c r="J11" s="472">
        <v>6.3261717925570532E-3</v>
      </c>
      <c r="K11" s="472">
        <v>5.311325860723131E-4</v>
      </c>
      <c r="L11" s="472">
        <v>1.8303002332008132E-3</v>
      </c>
      <c r="M11" s="472">
        <v>3.4835808179914133E-3</v>
      </c>
      <c r="N11" s="472">
        <v>5.6418144827897316E-4</v>
      </c>
      <c r="O11" s="472">
        <v>1.4770174701821384E-3</v>
      </c>
      <c r="P11" s="472">
        <v>1.0948549477204353E-3</v>
      </c>
      <c r="Q11" s="472">
        <v>8.6010279407556329E-4</v>
      </c>
      <c r="R11" s="472">
        <v>5.8544934759380642E-4</v>
      </c>
      <c r="S11" s="472">
        <v>2.3251906217362783E-3</v>
      </c>
      <c r="T11" s="472">
        <v>1.4166059210572843E-3</v>
      </c>
      <c r="U11" s="472">
        <v>1.5694171300276699E-3</v>
      </c>
      <c r="V11" s="472">
        <v>1.1962825624472109E-3</v>
      </c>
      <c r="W11" s="472">
        <v>5.638828684604311E-4</v>
      </c>
      <c r="X11" s="472">
        <v>3.0070993073149508E-2</v>
      </c>
      <c r="Y11" s="472">
        <v>9.5365776528984741E-3</v>
      </c>
      <c r="Z11" s="472">
        <v>1.1871081647877057E-3</v>
      </c>
      <c r="AA11" s="472">
        <v>1.9982589256504649E-3</v>
      </c>
      <c r="AB11" s="472">
        <v>1.8033145654485893E-3</v>
      </c>
      <c r="AC11" s="472">
        <v>3.576449629655721E-3</v>
      </c>
      <c r="AD11" s="472">
        <v>1.9678239972394326E-3</v>
      </c>
      <c r="AE11" s="472">
        <v>4.1924854276814049E-4</v>
      </c>
      <c r="AF11" s="472">
        <v>1.7891731268972521E-3</v>
      </c>
      <c r="AG11" s="472">
        <v>3.3454963684182251E-3</v>
      </c>
      <c r="AH11" s="472">
        <v>9.5310346870503416E-4</v>
      </c>
      <c r="AI11" s="472">
        <v>2.6573728430376096E-3</v>
      </c>
      <c r="AJ11" s="472">
        <v>2.0302233410659882E-3</v>
      </c>
      <c r="AK11" s="472">
        <v>5.5458671005359046E-3</v>
      </c>
      <c r="AL11" s="472">
        <v>1.4716099217574282E-3</v>
      </c>
      <c r="AM11" s="472">
        <v>1.9446980026482702E-3</v>
      </c>
      <c r="AN11" s="472">
        <v>0.10201731985438892</v>
      </c>
      <c r="AO11" s="473">
        <v>6.6099160683643395E-4</v>
      </c>
    </row>
    <row r="12" spans="2:57" ht="13.5" customHeight="1" x14ac:dyDescent="0.15">
      <c r="C12" s="437" t="s">
        <v>466</v>
      </c>
      <c r="D12" s="438" t="s">
        <v>151</v>
      </c>
      <c r="E12" s="471">
        <v>1.7872275399636924E-3</v>
      </c>
      <c r="F12" s="472">
        <v>2.4918828995622468E-4</v>
      </c>
      <c r="G12" s="472">
        <v>7.3991471873923961E-4</v>
      </c>
      <c r="H12" s="472">
        <v>9.4480767214711742E-3</v>
      </c>
      <c r="I12" s="472">
        <v>2.7156183685159187E-3</v>
      </c>
      <c r="J12" s="472">
        <v>1.0178772438986727</v>
      </c>
      <c r="K12" s="472">
        <v>2.2371656260662398E-3</v>
      </c>
      <c r="L12" s="472">
        <v>9.8923386129847087E-3</v>
      </c>
      <c r="M12" s="472">
        <v>1.2632813920977206E-3</v>
      </c>
      <c r="N12" s="472">
        <v>2.4299760779819809E-4</v>
      </c>
      <c r="O12" s="472">
        <v>1.8205171647988684E-4</v>
      </c>
      <c r="P12" s="472">
        <v>5.8638599013812289E-4</v>
      </c>
      <c r="Q12" s="472">
        <v>2.832721027757683E-4</v>
      </c>
      <c r="R12" s="472">
        <v>3.0984240057454603E-4</v>
      </c>
      <c r="S12" s="472">
        <v>2.2680925858334345E-3</v>
      </c>
      <c r="T12" s="472">
        <v>1.1324381373594913E-3</v>
      </c>
      <c r="U12" s="472">
        <v>7.8914970147887461E-4</v>
      </c>
      <c r="V12" s="472">
        <v>7.5215607764270718E-4</v>
      </c>
      <c r="W12" s="472">
        <v>8.6513858208924909E-4</v>
      </c>
      <c r="X12" s="472">
        <v>2.1901552269632616E-3</v>
      </c>
      <c r="Y12" s="472">
        <v>4.0965348479793265E-4</v>
      </c>
      <c r="Z12" s="472">
        <v>7.8515242977305298E-5</v>
      </c>
      <c r="AA12" s="472">
        <v>7.0492254294317748E-4</v>
      </c>
      <c r="AB12" s="472">
        <v>9.8799022618768838E-4</v>
      </c>
      <c r="AC12" s="472">
        <v>6.720070546161963E-5</v>
      </c>
      <c r="AD12" s="472">
        <v>7.3619009308875855E-5</v>
      </c>
      <c r="AE12" s="472">
        <v>2.0328720541841517E-5</v>
      </c>
      <c r="AF12" s="472">
        <v>1.2480839151745896E-4</v>
      </c>
      <c r="AG12" s="472">
        <v>1.2739749857483719E-4</v>
      </c>
      <c r="AH12" s="472">
        <v>1.3950048137411638E-4</v>
      </c>
      <c r="AI12" s="472">
        <v>5.4474542241291716E-4</v>
      </c>
      <c r="AJ12" s="472">
        <v>9.2053642398560055E-3</v>
      </c>
      <c r="AK12" s="472">
        <v>2.5338829994315799E-4</v>
      </c>
      <c r="AL12" s="472">
        <v>3.4583805318075256E-4</v>
      </c>
      <c r="AM12" s="472">
        <v>6.3009409202897124E-4</v>
      </c>
      <c r="AN12" s="472">
        <v>1.0317221066155149E-3</v>
      </c>
      <c r="AO12" s="473">
        <v>2.7580313186335636E-4</v>
      </c>
    </row>
    <row r="13" spans="2:57" ht="13.5" customHeight="1" x14ac:dyDescent="0.15">
      <c r="C13" s="437" t="s">
        <v>467</v>
      </c>
      <c r="D13" s="438" t="s">
        <v>190</v>
      </c>
      <c r="E13" s="471">
        <v>3.4083104213841124E-3</v>
      </c>
      <c r="F13" s="472">
        <v>2.0865131080052674E-3</v>
      </c>
      <c r="G13" s="472">
        <v>6.5548690290602094E-4</v>
      </c>
      <c r="H13" s="472">
        <v>5.9467002470754715E-4</v>
      </c>
      <c r="I13" s="472">
        <v>3.3365282961923451E-4</v>
      </c>
      <c r="J13" s="472">
        <v>4.8237107962626006E-4</v>
      </c>
      <c r="K13" s="472">
        <v>1.0129208771344527</v>
      </c>
      <c r="L13" s="472">
        <v>2.0640024143325975E-4</v>
      </c>
      <c r="M13" s="472">
        <v>1.3043450492997361E-3</v>
      </c>
      <c r="N13" s="472">
        <v>7.7933813986133082E-4</v>
      </c>
      <c r="O13" s="472">
        <v>5.1623067187011684E-4</v>
      </c>
      <c r="P13" s="472">
        <v>3.7221569154140038E-4</v>
      </c>
      <c r="Q13" s="472">
        <v>1.992547295871542E-4</v>
      </c>
      <c r="R13" s="472">
        <v>1.7043678257890518E-4</v>
      </c>
      <c r="S13" s="472">
        <v>2.3255129976014542E-4</v>
      </c>
      <c r="T13" s="472">
        <v>2.2388292987548462E-4</v>
      </c>
      <c r="U13" s="472">
        <v>1.777871032190529E-4</v>
      </c>
      <c r="V13" s="472">
        <v>1.4722818763829215E-4</v>
      </c>
      <c r="W13" s="472">
        <v>1.6645986258679432E-4</v>
      </c>
      <c r="X13" s="472">
        <v>4.0354132819293473E-4</v>
      </c>
      <c r="Y13" s="472">
        <v>1.2183298552048763E-3</v>
      </c>
      <c r="Z13" s="472">
        <v>1.4663451738635563E-3</v>
      </c>
      <c r="AA13" s="472">
        <v>9.7014403425307654E-4</v>
      </c>
      <c r="AB13" s="472">
        <v>1.0787734464307135E-3</v>
      </c>
      <c r="AC13" s="472">
        <v>3.4365514768642174E-4</v>
      </c>
      <c r="AD13" s="472">
        <v>2.1018924220084459E-4</v>
      </c>
      <c r="AE13" s="472">
        <v>6.3156647895086068E-5</v>
      </c>
      <c r="AF13" s="472">
        <v>5.51360102165715E-3</v>
      </c>
      <c r="AG13" s="472">
        <v>1.9295508978166989E-4</v>
      </c>
      <c r="AH13" s="472">
        <v>7.6373019702244774E-4</v>
      </c>
      <c r="AI13" s="472">
        <v>3.3945068815704587E-4</v>
      </c>
      <c r="AJ13" s="472">
        <v>2.3769259685395871E-4</v>
      </c>
      <c r="AK13" s="472">
        <v>3.7473039280634549E-4</v>
      </c>
      <c r="AL13" s="472">
        <v>2.1649846351261864E-4</v>
      </c>
      <c r="AM13" s="472">
        <v>4.8554797142950245E-4</v>
      </c>
      <c r="AN13" s="472">
        <v>3.04763472422759E-4</v>
      </c>
      <c r="AO13" s="473">
        <v>7.7682145132424753E-4</v>
      </c>
    </row>
    <row r="14" spans="2:57" ht="13.5" customHeight="1" x14ac:dyDescent="0.15">
      <c r="C14" s="437" t="s">
        <v>468</v>
      </c>
      <c r="D14" s="438" t="s">
        <v>1173</v>
      </c>
      <c r="E14" s="471">
        <v>2.1522244096008384E-3</v>
      </c>
      <c r="F14" s="472">
        <v>1.2826111670775689E-3</v>
      </c>
      <c r="G14" s="472">
        <v>3.4799165430332147E-3</v>
      </c>
      <c r="H14" s="472">
        <v>1.4762171019164149E-3</v>
      </c>
      <c r="I14" s="472">
        <v>7.8730121422228554E-3</v>
      </c>
      <c r="J14" s="472">
        <v>1.0079389059713629E-2</v>
      </c>
      <c r="K14" s="472">
        <v>4.2752027328266681E-4</v>
      </c>
      <c r="L14" s="472">
        <v>1.0460586466911428</v>
      </c>
      <c r="M14" s="472">
        <v>1.2002339028807827E-3</v>
      </c>
      <c r="N14" s="472">
        <v>4.335603468852969E-4</v>
      </c>
      <c r="O14" s="472">
        <v>8.6126607510305178E-4</v>
      </c>
      <c r="P14" s="472">
        <v>9.916722536498202E-4</v>
      </c>
      <c r="Q14" s="472">
        <v>3.4683735942273169E-3</v>
      </c>
      <c r="R14" s="472">
        <v>7.4981019264837899E-3</v>
      </c>
      <c r="S14" s="472">
        <v>1.2608961289500358E-2</v>
      </c>
      <c r="T14" s="472">
        <v>3.9776993550121598E-3</v>
      </c>
      <c r="U14" s="472">
        <v>7.1106960585373344E-3</v>
      </c>
      <c r="V14" s="472">
        <v>8.4571288698822578E-3</v>
      </c>
      <c r="W14" s="472">
        <v>8.889297715150131E-3</v>
      </c>
      <c r="X14" s="472">
        <v>9.288868173770155E-3</v>
      </c>
      <c r="Y14" s="472">
        <v>3.5299722159272558E-3</v>
      </c>
      <c r="Z14" s="472">
        <v>4.15515633294493E-4</v>
      </c>
      <c r="AA14" s="472">
        <v>9.5161703937610958E-3</v>
      </c>
      <c r="AB14" s="472">
        <v>4.8271334165634972E-3</v>
      </c>
      <c r="AC14" s="472">
        <v>1.6314455138828426E-3</v>
      </c>
      <c r="AD14" s="472">
        <v>1.2056981843094872E-3</v>
      </c>
      <c r="AE14" s="472">
        <v>3.2111327002746945E-4</v>
      </c>
      <c r="AF14" s="472">
        <v>1.4770690434705005E-3</v>
      </c>
      <c r="AG14" s="472">
        <v>1.3529450573040145E-3</v>
      </c>
      <c r="AH14" s="472">
        <v>9.9124725280847837E-4</v>
      </c>
      <c r="AI14" s="472">
        <v>1.3274441678301852E-3</v>
      </c>
      <c r="AJ14" s="472">
        <v>9.9678893546388601E-4</v>
      </c>
      <c r="AK14" s="472">
        <v>2.2960927874100898E-3</v>
      </c>
      <c r="AL14" s="472">
        <v>3.7950940206829533E-3</v>
      </c>
      <c r="AM14" s="472">
        <v>1.1261977257757542E-3</v>
      </c>
      <c r="AN14" s="472">
        <v>1.1335210721892017E-2</v>
      </c>
      <c r="AO14" s="473">
        <v>8.6832479591672236E-4</v>
      </c>
    </row>
    <row r="15" spans="2:57" ht="13.5" customHeight="1" x14ac:dyDescent="0.15">
      <c r="C15" s="437" t="s">
        <v>469</v>
      </c>
      <c r="D15" s="438" t="s">
        <v>223</v>
      </c>
      <c r="E15" s="471">
        <v>7.4928341095244233E-4</v>
      </c>
      <c r="F15" s="472">
        <v>1.9436039433933547E-4</v>
      </c>
      <c r="G15" s="472">
        <v>6.5637266927123447E-4</v>
      </c>
      <c r="H15" s="472">
        <v>3.2591804703396149E-4</v>
      </c>
      <c r="I15" s="472">
        <v>2.040644045132808E-3</v>
      </c>
      <c r="J15" s="472">
        <v>3.5642561315753565E-3</v>
      </c>
      <c r="K15" s="472">
        <v>9.409604779426723E-3</v>
      </c>
      <c r="L15" s="472">
        <v>1.2845227133472866E-3</v>
      </c>
      <c r="M15" s="472">
        <v>1.0382106074298862</v>
      </c>
      <c r="N15" s="472">
        <v>1.7090625695007967E-3</v>
      </c>
      <c r="O15" s="472">
        <v>1.9311459567610573E-3</v>
      </c>
      <c r="P15" s="472">
        <v>2.1181164950359187E-3</v>
      </c>
      <c r="Q15" s="472">
        <v>3.2377012573270606E-3</v>
      </c>
      <c r="R15" s="472">
        <v>1.5354612358997933E-3</v>
      </c>
      <c r="S15" s="472">
        <v>1.3164677076716366E-3</v>
      </c>
      <c r="T15" s="472">
        <v>1.1200305634062291E-2</v>
      </c>
      <c r="U15" s="472">
        <v>2.824801660726435E-3</v>
      </c>
      <c r="V15" s="472">
        <v>1.0837732495748826E-3</v>
      </c>
      <c r="W15" s="472">
        <v>1.7544499326128526E-3</v>
      </c>
      <c r="X15" s="472">
        <v>6.7800550750684674E-4</v>
      </c>
      <c r="Y15" s="472">
        <v>1.8951353934681957E-2</v>
      </c>
      <c r="Z15" s="472">
        <v>3.9188404712167229E-4</v>
      </c>
      <c r="AA15" s="472">
        <v>3.0281171701170553E-3</v>
      </c>
      <c r="AB15" s="472">
        <v>3.8469165299570194E-4</v>
      </c>
      <c r="AC15" s="472">
        <v>2.5857257953425104E-4</v>
      </c>
      <c r="AD15" s="472">
        <v>2.0099233409563754E-4</v>
      </c>
      <c r="AE15" s="472">
        <v>3.3788778379852265E-4</v>
      </c>
      <c r="AF15" s="472">
        <v>3.8974728218353779E-4</v>
      </c>
      <c r="AG15" s="472">
        <v>2.6687198560447869E-4</v>
      </c>
      <c r="AH15" s="472">
        <v>3.2237457126309445E-4</v>
      </c>
      <c r="AI15" s="472">
        <v>1.0115884151669118E-3</v>
      </c>
      <c r="AJ15" s="472">
        <v>4.2739959363342846E-4</v>
      </c>
      <c r="AK15" s="472">
        <v>3.4237440940046394E-4</v>
      </c>
      <c r="AL15" s="472">
        <v>7.3405929736338588E-4</v>
      </c>
      <c r="AM15" s="472">
        <v>5.6903277021088739E-4</v>
      </c>
      <c r="AN15" s="472">
        <v>2.1919871758907783E-3</v>
      </c>
      <c r="AO15" s="473">
        <v>1.3281204029964987E-3</v>
      </c>
    </row>
    <row r="16" spans="2:57" ht="13.5" customHeight="1" x14ac:dyDescent="0.15">
      <c r="C16" s="437" t="s">
        <v>470</v>
      </c>
      <c r="D16" s="438" t="s">
        <v>245</v>
      </c>
      <c r="E16" s="471">
        <v>7.4492032492045951E-5</v>
      </c>
      <c r="F16" s="472">
        <v>4.4854129963360113E-4</v>
      </c>
      <c r="G16" s="472">
        <v>8.8189876076252171E-5</v>
      </c>
      <c r="H16" s="472">
        <v>5.985603825280143E-5</v>
      </c>
      <c r="I16" s="472">
        <v>7.4278364404247611E-3</v>
      </c>
      <c r="J16" s="472">
        <v>1.9353836678352872E-4</v>
      </c>
      <c r="K16" s="472">
        <v>5.8830507376132391E-5</v>
      </c>
      <c r="L16" s="472">
        <v>3.7858630268424007E-4</v>
      </c>
      <c r="M16" s="472">
        <v>9.9939308386059913E-4</v>
      </c>
      <c r="N16" s="472">
        <v>1.0604600734110996</v>
      </c>
      <c r="O16" s="472">
        <v>3.0984050350061048E-4</v>
      </c>
      <c r="P16" s="472">
        <v>3.1536341953096292E-2</v>
      </c>
      <c r="Q16" s="472">
        <v>1.5431284850823287E-2</v>
      </c>
      <c r="R16" s="472">
        <v>1.3581911057804362E-2</v>
      </c>
      <c r="S16" s="472">
        <v>3.5245962661965028E-3</v>
      </c>
      <c r="T16" s="472">
        <v>8.3034908097974773E-4</v>
      </c>
      <c r="U16" s="472">
        <v>7.9096589126659133E-3</v>
      </c>
      <c r="V16" s="472">
        <v>1.1763365151680443E-3</v>
      </c>
      <c r="W16" s="472">
        <v>8.176365584433536E-3</v>
      </c>
      <c r="X16" s="472">
        <v>4.160662114761004E-4</v>
      </c>
      <c r="Y16" s="472">
        <v>3.4107633752634664E-3</v>
      </c>
      <c r="Z16" s="472">
        <v>8.057558086730786E-5</v>
      </c>
      <c r="AA16" s="472">
        <v>2.3927127474023341E-4</v>
      </c>
      <c r="AB16" s="472">
        <v>5.214005079541586E-5</v>
      </c>
      <c r="AC16" s="472">
        <v>8.1060140888170772E-5</v>
      </c>
      <c r="AD16" s="472">
        <v>5.380619343188766E-5</v>
      </c>
      <c r="AE16" s="472">
        <v>6.1085613552167516E-5</v>
      </c>
      <c r="AF16" s="472">
        <v>1.17096149985837E-4</v>
      </c>
      <c r="AG16" s="472">
        <v>7.7161488348629847E-5</v>
      </c>
      <c r="AH16" s="472">
        <v>1.0069576466076823E-4</v>
      </c>
      <c r="AI16" s="472">
        <v>6.9246770241182081E-5</v>
      </c>
      <c r="AJ16" s="472">
        <v>5.2254636970231549E-5</v>
      </c>
      <c r="AK16" s="472">
        <v>8.9162117267941652E-5</v>
      </c>
      <c r="AL16" s="472">
        <v>1.6607537214167139E-4</v>
      </c>
      <c r="AM16" s="472">
        <v>7.3218758927207268E-5</v>
      </c>
      <c r="AN16" s="472">
        <v>7.8888355503188231E-4</v>
      </c>
      <c r="AO16" s="473">
        <v>4.7266689619372053E-4</v>
      </c>
    </row>
    <row r="17" spans="3:41" ht="13.5" customHeight="1" x14ac:dyDescent="0.15">
      <c r="C17" s="439" t="s">
        <v>471</v>
      </c>
      <c r="D17" s="440" t="s">
        <v>265</v>
      </c>
      <c r="E17" s="474">
        <v>8.1110383713880464E-6</v>
      </c>
      <c r="F17" s="475">
        <v>1.097430704336551E-5</v>
      </c>
      <c r="G17" s="475">
        <v>9.821329590679988E-5</v>
      </c>
      <c r="H17" s="475">
        <v>8.2982055354590536E-6</v>
      </c>
      <c r="I17" s="475">
        <v>4.6161028098477304E-4</v>
      </c>
      <c r="J17" s="475">
        <v>8.8635431300386797E-5</v>
      </c>
      <c r="K17" s="475">
        <v>1.074437013297516E-5</v>
      </c>
      <c r="L17" s="475">
        <v>1.2174309100460785E-4</v>
      </c>
      <c r="M17" s="475">
        <v>3.7250474144217828E-4</v>
      </c>
      <c r="N17" s="475">
        <v>1.6644266802936638E-4</v>
      </c>
      <c r="O17" s="475">
        <v>1.0266425555021015</v>
      </c>
      <c r="P17" s="475">
        <v>1.9854221835248907E-3</v>
      </c>
      <c r="Q17" s="475">
        <v>1.1670819479391512E-3</v>
      </c>
      <c r="R17" s="475">
        <v>5.661750235715292E-4</v>
      </c>
      <c r="S17" s="475">
        <v>3.6728247732766071E-3</v>
      </c>
      <c r="T17" s="475">
        <v>1.6719674159648404E-3</v>
      </c>
      <c r="U17" s="475">
        <v>2.6475550404675592E-3</v>
      </c>
      <c r="V17" s="475">
        <v>8.8932969803814596E-4</v>
      </c>
      <c r="W17" s="475">
        <v>7.7487701006122159E-4</v>
      </c>
      <c r="X17" s="475">
        <v>2.4189861707989973E-4</v>
      </c>
      <c r="Y17" s="475">
        <v>3.753193173043977E-4</v>
      </c>
      <c r="Z17" s="475">
        <v>3.0893324787229497E-5</v>
      </c>
      <c r="AA17" s="475">
        <v>4.0050774436446853E-5</v>
      </c>
      <c r="AB17" s="475">
        <v>9.382855932062773E-6</v>
      </c>
      <c r="AC17" s="475">
        <v>1.0588756589681641E-5</v>
      </c>
      <c r="AD17" s="475">
        <v>8.7890277643432876E-6</v>
      </c>
      <c r="AE17" s="475">
        <v>7.1896648938553139E-6</v>
      </c>
      <c r="AF17" s="475">
        <v>1.1467948201527333E-5</v>
      </c>
      <c r="AG17" s="475">
        <v>1.3357540038125305E-5</v>
      </c>
      <c r="AH17" s="475">
        <v>2.6508885074972701E-5</v>
      </c>
      <c r="AI17" s="475">
        <v>1.3530423812712791E-5</v>
      </c>
      <c r="AJ17" s="475">
        <v>8.7914261412813365E-5</v>
      </c>
      <c r="AK17" s="475">
        <v>2.1000282113843244E-5</v>
      </c>
      <c r="AL17" s="475">
        <v>3.4823942934667191E-5</v>
      </c>
      <c r="AM17" s="475">
        <v>2.825100800118282E-5</v>
      </c>
      <c r="AN17" s="475">
        <v>1.1994307161377581E-4</v>
      </c>
      <c r="AO17" s="476">
        <v>1.0623221904926145E-4</v>
      </c>
    </row>
    <row r="18" spans="3:41" ht="13.5" customHeight="1" x14ac:dyDescent="0.15">
      <c r="C18" s="437" t="s">
        <v>472</v>
      </c>
      <c r="D18" s="438" t="s">
        <v>279</v>
      </c>
      <c r="E18" s="471">
        <v>6.3643742881040516E-4</v>
      </c>
      <c r="F18" s="472">
        <v>2.4670244795189462E-3</v>
      </c>
      <c r="G18" s="472">
        <v>1.2473767291710043E-3</v>
      </c>
      <c r="H18" s="472">
        <v>3.7720056709430338E-4</v>
      </c>
      <c r="I18" s="472">
        <v>1.1897709333732206E-2</v>
      </c>
      <c r="J18" s="472">
        <v>3.9033041278986342E-3</v>
      </c>
      <c r="K18" s="472">
        <v>3.0247712501356926E-4</v>
      </c>
      <c r="L18" s="472">
        <v>1.4570601784374354E-3</v>
      </c>
      <c r="M18" s="472">
        <v>2.2599342099180473E-3</v>
      </c>
      <c r="N18" s="472">
        <v>1.4137660833193979E-3</v>
      </c>
      <c r="O18" s="472">
        <v>1.3739083077342036E-3</v>
      </c>
      <c r="P18" s="472">
        <v>1.0153333652535341</v>
      </c>
      <c r="Q18" s="472">
        <v>6.9277024263074416E-3</v>
      </c>
      <c r="R18" s="472">
        <v>8.4044053922297142E-3</v>
      </c>
      <c r="S18" s="472">
        <v>5.9503419396629261E-3</v>
      </c>
      <c r="T18" s="472">
        <v>4.4829982945323076E-3</v>
      </c>
      <c r="U18" s="472">
        <v>7.3184006981485148E-3</v>
      </c>
      <c r="V18" s="472">
        <v>9.228025116967617E-3</v>
      </c>
      <c r="W18" s="472">
        <v>2.2059923213630893E-3</v>
      </c>
      <c r="X18" s="472">
        <v>1.5426302825621732E-3</v>
      </c>
      <c r="Y18" s="472">
        <v>2.0268452245875083E-2</v>
      </c>
      <c r="Z18" s="472">
        <v>4.9167115410554446E-4</v>
      </c>
      <c r="AA18" s="472">
        <v>1.3672323213606583E-3</v>
      </c>
      <c r="AB18" s="472">
        <v>2.6175751364618884E-4</v>
      </c>
      <c r="AC18" s="472">
        <v>8.8069480629782159E-4</v>
      </c>
      <c r="AD18" s="472">
        <v>2.3501888700141687E-4</v>
      </c>
      <c r="AE18" s="472">
        <v>4.0902400282116411E-4</v>
      </c>
      <c r="AF18" s="472">
        <v>6.3725669008238208E-4</v>
      </c>
      <c r="AG18" s="472">
        <v>3.8591168545481244E-4</v>
      </c>
      <c r="AH18" s="472">
        <v>1.3418695547706215E-3</v>
      </c>
      <c r="AI18" s="472">
        <v>3.3831467737905556E-4</v>
      </c>
      <c r="AJ18" s="472">
        <v>3.1031242050670208E-4</v>
      </c>
      <c r="AK18" s="472">
        <v>7.9137480362879943E-4</v>
      </c>
      <c r="AL18" s="472">
        <v>5.2120278013685736E-4</v>
      </c>
      <c r="AM18" s="472">
        <v>8.5916093379992202E-4</v>
      </c>
      <c r="AN18" s="472">
        <v>1.5382631556162736E-3</v>
      </c>
      <c r="AO18" s="473">
        <v>1.2200324179067678E-3</v>
      </c>
    </row>
    <row r="19" spans="3:41" ht="13.5" customHeight="1" x14ac:dyDescent="0.15">
      <c r="C19" s="437" t="s">
        <v>473</v>
      </c>
      <c r="D19" s="438" t="s">
        <v>625</v>
      </c>
      <c r="E19" s="471">
        <v>1.4755497359522018E-5</v>
      </c>
      <c r="F19" s="472">
        <v>2.9385885622551077E-4</v>
      </c>
      <c r="G19" s="472">
        <v>2.1220736095759694E-5</v>
      </c>
      <c r="H19" s="472">
        <v>1.9731670111022005E-5</v>
      </c>
      <c r="I19" s="472">
        <v>3.8797485993250222E-5</v>
      </c>
      <c r="J19" s="472">
        <v>3.3243866656778874E-5</v>
      </c>
      <c r="K19" s="472">
        <v>2.2038103324615453E-5</v>
      </c>
      <c r="L19" s="472">
        <v>4.9614686346462157E-5</v>
      </c>
      <c r="M19" s="472">
        <v>1.7797886536632761E-4</v>
      </c>
      <c r="N19" s="472">
        <v>5.5884051510077442E-5</v>
      </c>
      <c r="O19" s="472">
        <v>2.1851408433721825E-5</v>
      </c>
      <c r="P19" s="472">
        <v>7.5950110656219149E-5</v>
      </c>
      <c r="Q19" s="472">
        <v>1.0099071824154908</v>
      </c>
      <c r="R19" s="472">
        <v>2.1034726406749609E-3</v>
      </c>
      <c r="S19" s="472">
        <v>5.6302114915499557E-4</v>
      </c>
      <c r="T19" s="472">
        <v>1.4025597450613068E-4</v>
      </c>
      <c r="U19" s="472">
        <v>5.622668436721499E-4</v>
      </c>
      <c r="V19" s="472">
        <v>1.0650093823581329E-4</v>
      </c>
      <c r="W19" s="472">
        <v>4.2017672908685108E-4</v>
      </c>
      <c r="X19" s="472">
        <v>2.4848441329112747E-5</v>
      </c>
      <c r="Y19" s="472">
        <v>3.9655040156105894E-4</v>
      </c>
      <c r="Z19" s="472">
        <v>3.9758140807300709E-5</v>
      </c>
      <c r="AA19" s="472">
        <v>8.2484525160008771E-4</v>
      </c>
      <c r="AB19" s="472">
        <v>4.1307475983882228E-5</v>
      </c>
      <c r="AC19" s="472">
        <v>3.811606229080149E-5</v>
      </c>
      <c r="AD19" s="472">
        <v>5.0132277386623064E-5</v>
      </c>
      <c r="AE19" s="472">
        <v>1.5414402507428431E-5</v>
      </c>
      <c r="AF19" s="472">
        <v>7.1625135127746604E-5</v>
      </c>
      <c r="AG19" s="472">
        <v>7.0536330145103018E-5</v>
      </c>
      <c r="AH19" s="472">
        <v>6.7617917626298257E-5</v>
      </c>
      <c r="AI19" s="472">
        <v>4.7926939204558474E-5</v>
      </c>
      <c r="AJ19" s="472">
        <v>2.7517677508362869E-5</v>
      </c>
      <c r="AK19" s="472">
        <v>3.6695376983761028E-5</v>
      </c>
      <c r="AL19" s="472">
        <v>4.9553114773795513E-4</v>
      </c>
      <c r="AM19" s="472">
        <v>3.3579166834033457E-5</v>
      </c>
      <c r="AN19" s="472">
        <v>1.7384764871639341E-5</v>
      </c>
      <c r="AO19" s="473">
        <v>2.9296139712809395E-5</v>
      </c>
    </row>
    <row r="20" spans="3:41" ht="13.5" customHeight="1" x14ac:dyDescent="0.15">
      <c r="C20" s="437" t="s">
        <v>474</v>
      </c>
      <c r="D20" s="438" t="s">
        <v>626</v>
      </c>
      <c r="E20" s="471">
        <v>1.2365838043607681E-4</v>
      </c>
      <c r="F20" s="472">
        <v>4.2218642897697386E-4</v>
      </c>
      <c r="G20" s="472">
        <v>1.7121912917278124E-4</v>
      </c>
      <c r="H20" s="472">
        <v>1.3662548004458994E-4</v>
      </c>
      <c r="I20" s="472">
        <v>2.3969444504250471E-4</v>
      </c>
      <c r="J20" s="472">
        <v>2.6301888227649151E-4</v>
      </c>
      <c r="K20" s="472">
        <v>2.0678566124110047E-4</v>
      </c>
      <c r="L20" s="472">
        <v>1.3690162881487525E-3</v>
      </c>
      <c r="M20" s="472">
        <v>7.3612762260347685E-4</v>
      </c>
      <c r="N20" s="472">
        <v>4.2651906459711817E-4</v>
      </c>
      <c r="O20" s="472">
        <v>2.8974933601444398E-4</v>
      </c>
      <c r="P20" s="472">
        <v>3.8172942415238377E-4</v>
      </c>
      <c r="Q20" s="472">
        <v>2.6893643111192125E-3</v>
      </c>
      <c r="R20" s="472">
        <v>1.0873335852412462</v>
      </c>
      <c r="S20" s="472">
        <v>8.1814732850177924E-4</v>
      </c>
      <c r="T20" s="472">
        <v>1.3962682305998743E-3</v>
      </c>
      <c r="U20" s="472">
        <v>1.9907008295344964E-3</v>
      </c>
      <c r="V20" s="472">
        <v>5.3463234231691825E-4</v>
      </c>
      <c r="W20" s="472">
        <v>4.3300029152245115E-4</v>
      </c>
      <c r="X20" s="472">
        <v>2.0343176846145008E-4</v>
      </c>
      <c r="Y20" s="472">
        <v>4.336419558900652E-4</v>
      </c>
      <c r="Z20" s="472">
        <v>2.9416728859059675E-4</v>
      </c>
      <c r="AA20" s="472">
        <v>7.1779025104221148E-4</v>
      </c>
      <c r="AB20" s="472">
        <v>2.7860871756479888E-4</v>
      </c>
      <c r="AC20" s="472">
        <v>3.0085713681546561E-4</v>
      </c>
      <c r="AD20" s="472">
        <v>4.3413992472711004E-4</v>
      </c>
      <c r="AE20" s="472">
        <v>8.9927267825096527E-5</v>
      </c>
      <c r="AF20" s="472">
        <v>5.4793361614121217E-4</v>
      </c>
      <c r="AG20" s="472">
        <v>6.099571456290062E-4</v>
      </c>
      <c r="AH20" s="472">
        <v>3.4666426308615974E-4</v>
      </c>
      <c r="AI20" s="472">
        <v>3.4251425233382775E-4</v>
      </c>
      <c r="AJ20" s="472">
        <v>1.8614872097174665E-4</v>
      </c>
      <c r="AK20" s="472">
        <v>3.0694923061423571E-4</v>
      </c>
      <c r="AL20" s="472">
        <v>4.6144338393482864E-3</v>
      </c>
      <c r="AM20" s="472">
        <v>1.971783168205468E-4</v>
      </c>
      <c r="AN20" s="472">
        <v>1.1928206143851317E-4</v>
      </c>
      <c r="AO20" s="473">
        <v>1.7955493577651065E-4</v>
      </c>
    </row>
    <row r="21" spans="3:41" ht="13.5" customHeight="1" x14ac:dyDescent="0.15">
      <c r="C21" s="437" t="s">
        <v>475</v>
      </c>
      <c r="D21" s="438" t="s">
        <v>627</v>
      </c>
      <c r="E21" s="471">
        <v>3.7928512046997061E-5</v>
      </c>
      <c r="F21" s="472">
        <v>5.4582461617445366E-5</v>
      </c>
      <c r="G21" s="472">
        <v>5.2367916793528479E-5</v>
      </c>
      <c r="H21" s="472">
        <v>4.5700893483250534E-5</v>
      </c>
      <c r="I21" s="472">
        <v>4.2552603455764148E-5</v>
      </c>
      <c r="J21" s="472">
        <v>6.4094368231131202E-5</v>
      </c>
      <c r="K21" s="472">
        <v>3.9148286235356006E-5</v>
      </c>
      <c r="L21" s="472">
        <v>4.808646256490176E-5</v>
      </c>
      <c r="M21" s="472">
        <v>6.4046264450572825E-5</v>
      </c>
      <c r="N21" s="472">
        <v>3.1575688129154774E-5</v>
      </c>
      <c r="O21" s="472">
        <v>3.718021478539366E-5</v>
      </c>
      <c r="P21" s="472">
        <v>3.9514932717475054E-5</v>
      </c>
      <c r="Q21" s="472">
        <v>6.7779452529405631E-4</v>
      </c>
      <c r="R21" s="472">
        <v>9.5489253896816593E-4</v>
      </c>
      <c r="S21" s="472">
        <v>1.0189000323775581</v>
      </c>
      <c r="T21" s="472">
        <v>7.2623126985865344E-5</v>
      </c>
      <c r="U21" s="472">
        <v>5.0065803855857828E-4</v>
      </c>
      <c r="V21" s="472">
        <v>2.9373390262393877E-4</v>
      </c>
      <c r="W21" s="472">
        <v>1.0395719707115996E-4</v>
      </c>
      <c r="X21" s="472">
        <v>6.2044486027638347E-5</v>
      </c>
      <c r="Y21" s="472">
        <v>1.3215951047631366E-4</v>
      </c>
      <c r="Z21" s="472">
        <v>6.1943034824709373E-5</v>
      </c>
      <c r="AA21" s="472">
        <v>1.6010955049759458E-4</v>
      </c>
      <c r="AB21" s="472">
        <v>8.0392450716112299E-5</v>
      </c>
      <c r="AC21" s="472">
        <v>2.9185608985536052E-4</v>
      </c>
      <c r="AD21" s="472">
        <v>1.1287884201637171E-4</v>
      </c>
      <c r="AE21" s="472">
        <v>2.1992858634121335E-5</v>
      </c>
      <c r="AF21" s="472">
        <v>1.3246331549408543E-4</v>
      </c>
      <c r="AG21" s="472">
        <v>1.663524944506912E-4</v>
      </c>
      <c r="AH21" s="472">
        <v>1.156061043681073E-3</v>
      </c>
      <c r="AI21" s="472">
        <v>9.4312038356723668E-5</v>
      </c>
      <c r="AJ21" s="472">
        <v>2.8221013286941947E-3</v>
      </c>
      <c r="AK21" s="472">
        <v>9.6318555563060191E-5</v>
      </c>
      <c r="AL21" s="472">
        <v>9.2669288182223981E-4</v>
      </c>
      <c r="AM21" s="472">
        <v>1.7858222844540552E-4</v>
      </c>
      <c r="AN21" s="472">
        <v>5.4636727464980805E-3</v>
      </c>
      <c r="AO21" s="473">
        <v>1.5137813147854276E-4</v>
      </c>
    </row>
    <row r="22" spans="3:41" ht="13.5" customHeight="1" x14ac:dyDescent="0.15">
      <c r="C22" s="437" t="s">
        <v>476</v>
      </c>
      <c r="D22" s="438" t="s">
        <v>628</v>
      </c>
      <c r="E22" s="471">
        <v>1.1838210759947E-5</v>
      </c>
      <c r="F22" s="472">
        <v>2.105266163286692E-5</v>
      </c>
      <c r="G22" s="472">
        <v>1.6383784229700411E-5</v>
      </c>
      <c r="H22" s="472">
        <v>1.3906480100172009E-5</v>
      </c>
      <c r="I22" s="472">
        <v>1.3577161074486251E-5</v>
      </c>
      <c r="J22" s="472">
        <v>2.4110797492281198E-5</v>
      </c>
      <c r="K22" s="472">
        <v>1.4252564026785887E-5</v>
      </c>
      <c r="L22" s="472">
        <v>1.6716562889371413E-5</v>
      </c>
      <c r="M22" s="472">
        <v>2.4172775043208873E-5</v>
      </c>
      <c r="N22" s="472">
        <v>1.0439204638737304E-5</v>
      </c>
      <c r="O22" s="472">
        <v>1.3055977671085236E-5</v>
      </c>
      <c r="P22" s="472">
        <v>3.881956303141312E-5</v>
      </c>
      <c r="Q22" s="472">
        <v>5.0855582122356642E-4</v>
      </c>
      <c r="R22" s="472">
        <v>1.9392726311504856E-4</v>
      </c>
      <c r="S22" s="472">
        <v>2.9743509141271249E-3</v>
      </c>
      <c r="T22" s="472">
        <v>1.0096984403676521</v>
      </c>
      <c r="U22" s="472">
        <v>3.986813257267823E-3</v>
      </c>
      <c r="V22" s="472">
        <v>1.0715607221798339E-2</v>
      </c>
      <c r="W22" s="472">
        <v>3.7647461897777541E-4</v>
      </c>
      <c r="X22" s="472">
        <v>5.1153771956740043E-5</v>
      </c>
      <c r="Y22" s="472">
        <v>5.1462295920625863E-5</v>
      </c>
      <c r="Z22" s="472">
        <v>2.6936692840472305E-5</v>
      </c>
      <c r="AA22" s="472">
        <v>5.5983844261312088E-5</v>
      </c>
      <c r="AB22" s="472">
        <v>2.810285881273002E-5</v>
      </c>
      <c r="AC22" s="472">
        <v>3.1773945031841121E-5</v>
      </c>
      <c r="AD22" s="472">
        <v>4.5402495387982328E-5</v>
      </c>
      <c r="AE22" s="472">
        <v>8.9903048817155315E-6</v>
      </c>
      <c r="AF22" s="472">
        <v>5.1448165386143758E-5</v>
      </c>
      <c r="AG22" s="472">
        <v>8.3772511441637166E-5</v>
      </c>
      <c r="AH22" s="472">
        <v>1.164874890059347E-4</v>
      </c>
      <c r="AI22" s="472">
        <v>6.120139601762318E-5</v>
      </c>
      <c r="AJ22" s="472">
        <v>2.749086762277958E-5</v>
      </c>
      <c r="AK22" s="472">
        <v>3.3944121099770069E-5</v>
      </c>
      <c r="AL22" s="472">
        <v>4.1386122361661059E-4</v>
      </c>
      <c r="AM22" s="472">
        <v>2.1373331778265191E-5</v>
      </c>
      <c r="AN22" s="472">
        <v>1.0511250139131406E-3</v>
      </c>
      <c r="AO22" s="473">
        <v>2.6122718868399166E-5</v>
      </c>
    </row>
    <row r="23" spans="3:41" ht="13.5" customHeight="1" x14ac:dyDescent="0.15">
      <c r="C23" s="437" t="s">
        <v>503</v>
      </c>
      <c r="D23" s="438" t="s">
        <v>306</v>
      </c>
      <c r="E23" s="471">
        <v>6.0473400486511225E-5</v>
      </c>
      <c r="F23" s="472">
        <v>4.1921578461124366E-5</v>
      </c>
      <c r="G23" s="472">
        <v>3.3501895126766495E-5</v>
      </c>
      <c r="H23" s="472">
        <v>2.7071224384400528E-5</v>
      </c>
      <c r="I23" s="472">
        <v>5.0702839489196945E-5</v>
      </c>
      <c r="J23" s="472">
        <v>4.5095409720445012E-5</v>
      </c>
      <c r="K23" s="472">
        <v>3.1033180115226518E-5</v>
      </c>
      <c r="L23" s="472">
        <v>3.7924803662675381E-5</v>
      </c>
      <c r="M23" s="472">
        <v>5.1744251462001488E-5</v>
      </c>
      <c r="N23" s="472">
        <v>2.2593712801828455E-5</v>
      </c>
      <c r="O23" s="472">
        <v>2.7022719392573703E-5</v>
      </c>
      <c r="P23" s="472">
        <v>5.5012132505629673E-5</v>
      </c>
      <c r="Q23" s="472">
        <v>1.2508017248734535E-3</v>
      </c>
      <c r="R23" s="472">
        <v>1.4049875795987803E-3</v>
      </c>
      <c r="S23" s="472">
        <v>1.1019287580562149E-3</v>
      </c>
      <c r="T23" s="472">
        <v>9.0058407715903248E-4</v>
      </c>
      <c r="U23" s="472">
        <v>1.0119539506704451</v>
      </c>
      <c r="V23" s="472">
        <v>1.0344749819522498E-3</v>
      </c>
      <c r="W23" s="472">
        <v>2.3500472988583682E-3</v>
      </c>
      <c r="X23" s="472">
        <v>6.5420447762198393E-5</v>
      </c>
      <c r="Y23" s="472">
        <v>6.9482725629135475E-4</v>
      </c>
      <c r="Z23" s="472">
        <v>5.7968591844167524E-5</v>
      </c>
      <c r="AA23" s="472">
        <v>1.5144437126777936E-4</v>
      </c>
      <c r="AB23" s="472">
        <v>4.9075191281842633E-5</v>
      </c>
      <c r="AC23" s="472">
        <v>7.0983093811194159E-5</v>
      </c>
      <c r="AD23" s="472">
        <v>7.4504686570275991E-5</v>
      </c>
      <c r="AE23" s="472">
        <v>2.5599835540980889E-5</v>
      </c>
      <c r="AF23" s="472">
        <v>1.0885981687098024E-4</v>
      </c>
      <c r="AG23" s="472">
        <v>1.154171234663987E-4</v>
      </c>
      <c r="AH23" s="472">
        <v>2.4558009039761779E-4</v>
      </c>
      <c r="AI23" s="472">
        <v>1.3738377978971946E-4</v>
      </c>
      <c r="AJ23" s="472">
        <v>4.1799418866948956E-5</v>
      </c>
      <c r="AK23" s="472">
        <v>5.314045316716787E-5</v>
      </c>
      <c r="AL23" s="472">
        <v>7.3866674265113494E-4</v>
      </c>
      <c r="AM23" s="472">
        <v>4.6973133633727997E-5</v>
      </c>
      <c r="AN23" s="472">
        <v>2.9886823630613172E-5</v>
      </c>
      <c r="AO23" s="473">
        <v>8.0513385684247526E-5</v>
      </c>
    </row>
    <row r="24" spans="3:41" ht="13.5" customHeight="1" x14ac:dyDescent="0.15">
      <c r="C24" s="437" t="s">
        <v>504</v>
      </c>
      <c r="D24" s="438" t="s">
        <v>881</v>
      </c>
      <c r="E24" s="471">
        <v>1.3861877482923682E-5</v>
      </c>
      <c r="F24" s="472">
        <v>2.1480685432025873E-5</v>
      </c>
      <c r="G24" s="472">
        <v>1.4978755621975427E-5</v>
      </c>
      <c r="H24" s="472">
        <v>1.3825083624237003E-5</v>
      </c>
      <c r="I24" s="472">
        <v>1.2647236000170347E-5</v>
      </c>
      <c r="J24" s="472">
        <v>3.2175015317348148E-5</v>
      </c>
      <c r="K24" s="472">
        <v>1.4967868634960627E-5</v>
      </c>
      <c r="L24" s="472">
        <v>1.5630041540600645E-5</v>
      </c>
      <c r="M24" s="472">
        <v>2.6454708830303113E-5</v>
      </c>
      <c r="N24" s="472">
        <v>1.1307988161579781E-5</v>
      </c>
      <c r="O24" s="472">
        <v>1.2694126572177533E-5</v>
      </c>
      <c r="P24" s="472">
        <v>1.9525263726373581E-5</v>
      </c>
      <c r="Q24" s="472">
        <v>5.8163553644159009E-4</v>
      </c>
      <c r="R24" s="472">
        <v>4.5145013734950015E-5</v>
      </c>
      <c r="S24" s="472">
        <v>2.4084684776573321E-5</v>
      </c>
      <c r="T24" s="472">
        <v>2.700961169920541E-5</v>
      </c>
      <c r="U24" s="472">
        <v>2.1451420956871837E-5</v>
      </c>
      <c r="V24" s="472">
        <v>1.0111309154436743</v>
      </c>
      <c r="W24" s="472">
        <v>9.6810988604183179E-4</v>
      </c>
      <c r="X24" s="472">
        <v>1.5810796480465257E-5</v>
      </c>
      <c r="Y24" s="472">
        <v>3.6274476981874035E-4</v>
      </c>
      <c r="Z24" s="472">
        <v>2.6306080923344731E-5</v>
      </c>
      <c r="AA24" s="472">
        <v>5.5479709923107254E-5</v>
      </c>
      <c r="AB24" s="472">
        <v>2.8707514731614629E-5</v>
      </c>
      <c r="AC24" s="472">
        <v>6.8407700947204465E-5</v>
      </c>
      <c r="AD24" s="472">
        <v>5.1804551156318E-5</v>
      </c>
      <c r="AE24" s="472">
        <v>2.0249266268887458E-5</v>
      </c>
      <c r="AF24" s="472">
        <v>6.2132156514208353E-5</v>
      </c>
      <c r="AG24" s="472">
        <v>7.4106431941722134E-5</v>
      </c>
      <c r="AH24" s="472">
        <v>5.4256784301739307E-4</v>
      </c>
      <c r="AI24" s="472">
        <v>4.2760968047190101E-5</v>
      </c>
      <c r="AJ24" s="472">
        <v>1.8354366900511486E-5</v>
      </c>
      <c r="AK24" s="472">
        <v>3.5008522517390779E-5</v>
      </c>
      <c r="AL24" s="472">
        <v>2.7531977899044674E-4</v>
      </c>
      <c r="AM24" s="472">
        <v>3.1805999929134147E-5</v>
      </c>
      <c r="AN24" s="472">
        <v>1.5592509209476965E-5</v>
      </c>
      <c r="AO24" s="473">
        <v>7.156898325053884E-5</v>
      </c>
    </row>
    <row r="25" spans="3:41" ht="13.5" customHeight="1" x14ac:dyDescent="0.15">
      <c r="C25" s="437" t="s">
        <v>524</v>
      </c>
      <c r="D25" s="438" t="s">
        <v>323</v>
      </c>
      <c r="E25" s="471">
        <v>5.6230430867016767E-4</v>
      </c>
      <c r="F25" s="472">
        <v>1.9950215870723862E-4</v>
      </c>
      <c r="G25" s="472">
        <v>1.4467126443929988E-4</v>
      </c>
      <c r="H25" s="472">
        <v>8.0851171999236863E-5</v>
      </c>
      <c r="I25" s="472">
        <v>8.3146652442113878E-5</v>
      </c>
      <c r="J25" s="472">
        <v>1.369608759841747E-4</v>
      </c>
      <c r="K25" s="472">
        <v>9.9494834868034209E-5</v>
      </c>
      <c r="L25" s="472">
        <v>9.7404958006087482E-5</v>
      </c>
      <c r="M25" s="472">
        <v>1.6003592801365891E-4</v>
      </c>
      <c r="N25" s="472">
        <v>6.7573489900962664E-5</v>
      </c>
      <c r="O25" s="472">
        <v>8.1736775792043187E-5</v>
      </c>
      <c r="P25" s="472">
        <v>7.8470629352532951E-5</v>
      </c>
      <c r="Q25" s="472">
        <v>1.0525759087936844E-4</v>
      </c>
      <c r="R25" s="472">
        <v>1.6516543823838327E-4</v>
      </c>
      <c r="S25" s="472">
        <v>9.5009218857099745E-5</v>
      </c>
      <c r="T25" s="472">
        <v>1.0892663257095954E-4</v>
      </c>
      <c r="U25" s="472">
        <v>1.0725455005579001E-4</v>
      </c>
      <c r="V25" s="472">
        <v>9.8534865667797687E-5</v>
      </c>
      <c r="W25" s="472">
        <v>1.0215594644790869</v>
      </c>
      <c r="X25" s="472">
        <v>1.1850630090348233E-4</v>
      </c>
      <c r="Y25" s="472">
        <v>2.1065110596888497E-4</v>
      </c>
      <c r="Z25" s="472">
        <v>1.5695142830448726E-4</v>
      </c>
      <c r="AA25" s="472">
        <v>3.0627761222335722E-4</v>
      </c>
      <c r="AB25" s="472">
        <v>1.6444695386107639E-4</v>
      </c>
      <c r="AC25" s="472">
        <v>1.7046819210034137E-4</v>
      </c>
      <c r="AD25" s="472">
        <v>2.3411056633908546E-4</v>
      </c>
      <c r="AE25" s="472">
        <v>4.7305330429033732E-5</v>
      </c>
      <c r="AF25" s="472">
        <v>7.9425356718533448E-4</v>
      </c>
      <c r="AG25" s="472">
        <v>3.184334932799506E-4</v>
      </c>
      <c r="AH25" s="472">
        <v>6.5629508008438475E-4</v>
      </c>
      <c r="AI25" s="472">
        <v>1.8957430121954711E-4</v>
      </c>
      <c r="AJ25" s="472">
        <v>1.0036792346337831E-4</v>
      </c>
      <c r="AK25" s="472">
        <v>1.704413306325709E-4</v>
      </c>
      <c r="AL25" s="472">
        <v>2.3561940649444069E-3</v>
      </c>
      <c r="AM25" s="472">
        <v>1.2158093254218461E-4</v>
      </c>
      <c r="AN25" s="472">
        <v>7.0134389979260476E-5</v>
      </c>
      <c r="AO25" s="473">
        <v>1.5613478446734272E-4</v>
      </c>
    </row>
    <row r="26" spans="3:41" ht="13.5" customHeight="1" x14ac:dyDescent="0.15">
      <c r="C26" s="441" t="s">
        <v>522</v>
      </c>
      <c r="D26" s="442" t="s">
        <v>480</v>
      </c>
      <c r="E26" s="477">
        <v>8.8092803494376143E-4</v>
      </c>
      <c r="F26" s="478">
        <v>1.35349066149243E-3</v>
      </c>
      <c r="G26" s="478">
        <v>2.4201094764763355E-3</v>
      </c>
      <c r="H26" s="478">
        <v>2.2455681496712683E-3</v>
      </c>
      <c r="I26" s="478">
        <v>2.7802563227420939E-3</v>
      </c>
      <c r="J26" s="478">
        <v>1.3546915689572588E-3</v>
      </c>
      <c r="K26" s="478">
        <v>4.7788023852474442E-4</v>
      </c>
      <c r="L26" s="478">
        <v>1.6360231860784288E-3</v>
      </c>
      <c r="M26" s="478">
        <v>1.6521605154866947E-3</v>
      </c>
      <c r="N26" s="478">
        <v>1.5656366261391011E-3</v>
      </c>
      <c r="O26" s="478">
        <v>8.4437232158040502E-3</v>
      </c>
      <c r="P26" s="478">
        <v>5.667347675078864E-4</v>
      </c>
      <c r="Q26" s="478">
        <v>5.3252499663359264E-4</v>
      </c>
      <c r="R26" s="478">
        <v>6.3414377045243892E-4</v>
      </c>
      <c r="S26" s="478">
        <v>1.4542837790501916E-3</v>
      </c>
      <c r="T26" s="478">
        <v>1.0753000561794265E-3</v>
      </c>
      <c r="U26" s="478">
        <v>8.6105581786358025E-4</v>
      </c>
      <c r="V26" s="478">
        <v>9.597882952017291E-4</v>
      </c>
      <c r="W26" s="478">
        <v>4.7640928765267779E-4</v>
      </c>
      <c r="X26" s="478">
        <v>1.0095444382414067</v>
      </c>
      <c r="Y26" s="478">
        <v>1.2637997394349396E-3</v>
      </c>
      <c r="Z26" s="478">
        <v>1.6432083623223646E-3</v>
      </c>
      <c r="AA26" s="478">
        <v>1.6291963332440572E-3</v>
      </c>
      <c r="AB26" s="478">
        <v>1.8809941492370309E-3</v>
      </c>
      <c r="AC26" s="478">
        <v>1.7846416400292874E-3</v>
      </c>
      <c r="AD26" s="478">
        <v>4.350251574334215E-3</v>
      </c>
      <c r="AE26" s="478">
        <v>3.251731547165119E-4</v>
      </c>
      <c r="AF26" s="478">
        <v>1.0916487761881799E-3</v>
      </c>
      <c r="AG26" s="478">
        <v>4.2498012042227005E-3</v>
      </c>
      <c r="AH26" s="478">
        <v>2.1613683625134076E-3</v>
      </c>
      <c r="AI26" s="478">
        <v>4.1892029029043524E-3</v>
      </c>
      <c r="AJ26" s="478">
        <v>1.159619652429019E-3</v>
      </c>
      <c r="AK26" s="478">
        <v>1.0030518036575189E-2</v>
      </c>
      <c r="AL26" s="478">
        <v>1.982223926271945E-3</v>
      </c>
      <c r="AM26" s="478">
        <v>1.7197767989589586E-3</v>
      </c>
      <c r="AN26" s="478">
        <v>3.2706989949825238E-2</v>
      </c>
      <c r="AO26" s="479">
        <v>7.7838852980776849E-4</v>
      </c>
    </row>
    <row r="27" spans="3:41" ht="13.5" customHeight="1" x14ac:dyDescent="0.15">
      <c r="C27" s="437" t="s">
        <v>521</v>
      </c>
      <c r="D27" s="438" t="s">
        <v>356</v>
      </c>
      <c r="E27" s="471">
        <v>3.3694414392881141E-3</v>
      </c>
      <c r="F27" s="472">
        <v>6.2245895863363267E-3</v>
      </c>
      <c r="G27" s="472">
        <v>2.4201360517831253E-3</v>
      </c>
      <c r="H27" s="472">
        <v>6.3344422576570173E-3</v>
      </c>
      <c r="I27" s="472">
        <v>4.5105655381677693E-3</v>
      </c>
      <c r="J27" s="472">
        <v>5.2460268424407916E-3</v>
      </c>
      <c r="K27" s="472">
        <v>8.4613389781808615E-3</v>
      </c>
      <c r="L27" s="472">
        <v>6.5435780287501034E-3</v>
      </c>
      <c r="M27" s="472">
        <v>7.2518176170513742E-3</v>
      </c>
      <c r="N27" s="472">
        <v>6.1563320796007839E-3</v>
      </c>
      <c r="O27" s="472">
        <v>6.4389867220427605E-3</v>
      </c>
      <c r="P27" s="472">
        <v>6.1652978206244418E-3</v>
      </c>
      <c r="Q27" s="472">
        <v>3.6716802061167301E-3</v>
      </c>
      <c r="R27" s="472">
        <v>3.8119868417919394E-3</v>
      </c>
      <c r="S27" s="472">
        <v>3.3504348618890022E-3</v>
      </c>
      <c r="T27" s="472">
        <v>5.1230360676016926E-3</v>
      </c>
      <c r="U27" s="472">
        <v>3.6513207868354275E-3</v>
      </c>
      <c r="V27" s="472">
        <v>3.3683232101741458E-3</v>
      </c>
      <c r="W27" s="472">
        <v>1.7617009685259846E-3</v>
      </c>
      <c r="X27" s="472">
        <v>3.643030752131694E-3</v>
      </c>
      <c r="Y27" s="472">
        <v>1.0023694174360149</v>
      </c>
      <c r="Z27" s="472">
        <v>1.638357174177615E-2</v>
      </c>
      <c r="AA27" s="472">
        <v>5.1851716902292101E-2</v>
      </c>
      <c r="AB27" s="472">
        <v>6.1138138339200988E-3</v>
      </c>
      <c r="AC27" s="472">
        <v>5.76199485537769E-3</v>
      </c>
      <c r="AD27" s="472">
        <v>5.3018016676342023E-3</v>
      </c>
      <c r="AE27" s="472">
        <v>1.5384745413188105E-2</v>
      </c>
      <c r="AF27" s="472">
        <v>1.1505263875886922E-2</v>
      </c>
      <c r="AG27" s="472">
        <v>7.390047676312783E-3</v>
      </c>
      <c r="AH27" s="472">
        <v>9.1122738998711348E-3</v>
      </c>
      <c r="AI27" s="472">
        <v>9.2973344883514331E-3</v>
      </c>
      <c r="AJ27" s="472">
        <v>4.3327302395636154E-3</v>
      </c>
      <c r="AK27" s="472">
        <v>3.3757623534221067E-3</v>
      </c>
      <c r="AL27" s="472">
        <v>2.7511310384998543E-3</v>
      </c>
      <c r="AM27" s="472">
        <v>5.5138289794789469E-3</v>
      </c>
      <c r="AN27" s="472">
        <v>2.0345493188882822E-3</v>
      </c>
      <c r="AO27" s="473">
        <v>1.6690420841977974E-2</v>
      </c>
    </row>
    <row r="28" spans="3:41" ht="13.5" customHeight="1" x14ac:dyDescent="0.15">
      <c r="C28" s="437" t="s">
        <v>526</v>
      </c>
      <c r="D28" s="438" t="s">
        <v>630</v>
      </c>
      <c r="E28" s="471">
        <v>1.4389681733474055E-2</v>
      </c>
      <c r="F28" s="472">
        <v>3.0707390138819741E-2</v>
      </c>
      <c r="G28" s="472">
        <v>2.0964486265034634E-2</v>
      </c>
      <c r="H28" s="472">
        <v>5.5457875515032548E-2</v>
      </c>
      <c r="I28" s="472">
        <v>2.9546330473751176E-2</v>
      </c>
      <c r="J28" s="472">
        <v>3.3122062374996486E-2</v>
      </c>
      <c r="K28" s="472">
        <v>3.0286884891850857E-2</v>
      </c>
      <c r="L28" s="472">
        <v>4.1429362594978703E-2</v>
      </c>
      <c r="M28" s="472">
        <v>6.4090253606000958E-2</v>
      </c>
      <c r="N28" s="472">
        <v>7.8720267130343843E-2</v>
      </c>
      <c r="O28" s="472">
        <v>4.091529688040127E-2</v>
      </c>
      <c r="P28" s="472">
        <v>2.9545357555504831E-2</v>
      </c>
      <c r="Q28" s="472">
        <v>2.3662569435782693E-2</v>
      </c>
      <c r="R28" s="472">
        <v>1.6271943911344181E-2</v>
      </c>
      <c r="S28" s="472">
        <v>1.6054298039571559E-2</v>
      </c>
      <c r="T28" s="472">
        <v>4.87387506073979E-2</v>
      </c>
      <c r="U28" s="472">
        <v>1.4002828239427608E-2</v>
      </c>
      <c r="V28" s="472">
        <v>1.2063338396608262E-2</v>
      </c>
      <c r="W28" s="472">
        <v>1.4829477896744348E-2</v>
      </c>
      <c r="X28" s="472">
        <v>3.6794873405916667E-2</v>
      </c>
      <c r="Y28" s="472">
        <v>8.3988576650555549E-3</v>
      </c>
      <c r="Z28" s="472">
        <v>1.1229059053065706</v>
      </c>
      <c r="AA28" s="472">
        <v>8.5737434274981289E-2</v>
      </c>
      <c r="AB28" s="472">
        <v>0.10152338623642725</v>
      </c>
      <c r="AC28" s="472">
        <v>3.5028515378424059E-2</v>
      </c>
      <c r="AD28" s="472">
        <v>1.0649311154516955E-2</v>
      </c>
      <c r="AE28" s="472">
        <v>5.0539009343379439E-3</v>
      </c>
      <c r="AF28" s="472">
        <v>1.8349668424219121E-2</v>
      </c>
      <c r="AG28" s="472">
        <v>1.2748419497835235E-2</v>
      </c>
      <c r="AH28" s="472">
        <v>1.8512111245031014E-2</v>
      </c>
      <c r="AI28" s="472">
        <v>2.2878663516387791E-2</v>
      </c>
      <c r="AJ28" s="472">
        <v>1.8400527915979948E-2</v>
      </c>
      <c r="AK28" s="472">
        <v>8.2723708378590072E-3</v>
      </c>
      <c r="AL28" s="472">
        <v>8.8700990440294131E-3</v>
      </c>
      <c r="AM28" s="472">
        <v>4.2616920969653582E-2</v>
      </c>
      <c r="AN28" s="472">
        <v>1.1249205501035175E-2</v>
      </c>
      <c r="AO28" s="473">
        <v>9.0708184111781762E-3</v>
      </c>
    </row>
    <row r="29" spans="3:41" ht="13.5" customHeight="1" x14ac:dyDescent="0.15">
      <c r="C29" s="437" t="s">
        <v>520</v>
      </c>
      <c r="D29" s="438" t="s">
        <v>374</v>
      </c>
      <c r="E29" s="471">
        <v>9.2147823933138825E-4</v>
      </c>
      <c r="F29" s="472">
        <v>2.4948765569016329E-3</v>
      </c>
      <c r="G29" s="472">
        <v>3.1582237483441244E-3</v>
      </c>
      <c r="H29" s="472">
        <v>4.1841297103584916E-3</v>
      </c>
      <c r="I29" s="472">
        <v>1.953564419196713E-3</v>
      </c>
      <c r="J29" s="472">
        <v>4.8097183673339204E-3</v>
      </c>
      <c r="K29" s="472">
        <v>1.2645353882057818E-3</v>
      </c>
      <c r="L29" s="472">
        <v>1.4564828529738622E-3</v>
      </c>
      <c r="M29" s="472">
        <v>2.2318189339709605E-3</v>
      </c>
      <c r="N29" s="472">
        <v>1.575928750517271E-3</v>
      </c>
      <c r="O29" s="472">
        <v>1.2852076007373173E-3</v>
      </c>
      <c r="P29" s="472">
        <v>1.0804275296650389E-3</v>
      </c>
      <c r="Q29" s="472">
        <v>1.1300174866140033E-3</v>
      </c>
      <c r="R29" s="472">
        <v>1.0405985300800918E-3</v>
      </c>
      <c r="S29" s="472">
        <v>2.4387609060210593E-3</v>
      </c>
      <c r="T29" s="472">
        <v>2.2543507662095984E-3</v>
      </c>
      <c r="U29" s="472">
        <v>1.2029242320644911E-3</v>
      </c>
      <c r="V29" s="472">
        <v>9.1336524080991787E-4</v>
      </c>
      <c r="W29" s="472">
        <v>6.6138129375598194E-4</v>
      </c>
      <c r="X29" s="472">
        <v>1.4194169082539802E-3</v>
      </c>
      <c r="Y29" s="472">
        <v>1.8798083297507937E-3</v>
      </c>
      <c r="Z29" s="472">
        <v>1.0710449146169687E-3</v>
      </c>
      <c r="AA29" s="472">
        <v>1.081993500810543</v>
      </c>
      <c r="AB29" s="472">
        <v>1.4011380948980934E-2</v>
      </c>
      <c r="AC29" s="472">
        <v>5.2984622029226217E-3</v>
      </c>
      <c r="AD29" s="472">
        <v>2.662185131442933E-3</v>
      </c>
      <c r="AE29" s="472">
        <v>6.3492449812790007E-4</v>
      </c>
      <c r="AF29" s="472">
        <v>9.4296241687454666E-3</v>
      </c>
      <c r="AG29" s="472">
        <v>3.8577792663750904E-3</v>
      </c>
      <c r="AH29" s="472">
        <v>5.7474469602526272E-3</v>
      </c>
      <c r="AI29" s="472">
        <v>1.1718070514026234E-2</v>
      </c>
      <c r="AJ29" s="472">
        <v>7.028920864341261E-3</v>
      </c>
      <c r="AK29" s="472">
        <v>3.9174673483881829E-3</v>
      </c>
      <c r="AL29" s="472">
        <v>1.824673557946127E-3</v>
      </c>
      <c r="AM29" s="472">
        <v>1.3578075188248884E-2</v>
      </c>
      <c r="AN29" s="472">
        <v>1.4850503697510608E-3</v>
      </c>
      <c r="AO29" s="473">
        <v>2.561890960216388E-3</v>
      </c>
    </row>
    <row r="30" spans="3:41" ht="13.5" customHeight="1" x14ac:dyDescent="0.15">
      <c r="C30" s="437" t="s">
        <v>519</v>
      </c>
      <c r="D30" s="438" t="s">
        <v>376</v>
      </c>
      <c r="E30" s="471">
        <v>8.2069676279395505E-4</v>
      </c>
      <c r="F30" s="472">
        <v>3.3015782303047851E-3</v>
      </c>
      <c r="G30" s="472">
        <v>2.1803386826636543E-3</v>
      </c>
      <c r="H30" s="472">
        <v>1.4260523376468117E-3</v>
      </c>
      <c r="I30" s="472">
        <v>1.4474168782538177E-3</v>
      </c>
      <c r="J30" s="472">
        <v>5.1483940786577502E-3</v>
      </c>
      <c r="K30" s="472">
        <v>1.2049432047556506E-3</v>
      </c>
      <c r="L30" s="472">
        <v>9.7869605108547985E-4</v>
      </c>
      <c r="M30" s="472">
        <v>5.8870101739623296E-3</v>
      </c>
      <c r="N30" s="472">
        <v>1.4704856301809149E-3</v>
      </c>
      <c r="O30" s="472">
        <v>8.9195562502399626E-4</v>
      </c>
      <c r="P30" s="472">
        <v>9.0179256975756285E-4</v>
      </c>
      <c r="Q30" s="472">
        <v>1.082716724716807E-3</v>
      </c>
      <c r="R30" s="472">
        <v>6.9072601880024783E-4</v>
      </c>
      <c r="S30" s="472">
        <v>3.0643779988212211E-3</v>
      </c>
      <c r="T30" s="472">
        <v>2.1527373871332764E-3</v>
      </c>
      <c r="U30" s="472">
        <v>9.4178067164636279E-4</v>
      </c>
      <c r="V30" s="472">
        <v>1.0747713141411946E-3</v>
      </c>
      <c r="W30" s="472">
        <v>5.6711329461054251E-4</v>
      </c>
      <c r="X30" s="472">
        <v>1.7774133911340826E-3</v>
      </c>
      <c r="Y30" s="472">
        <v>3.8035607295211511E-3</v>
      </c>
      <c r="Z30" s="472">
        <v>1.2428364326278517E-2</v>
      </c>
      <c r="AA30" s="472">
        <v>4.7917690113947701E-3</v>
      </c>
      <c r="AB30" s="472">
        <v>1.0019910979889586</v>
      </c>
      <c r="AC30" s="472">
        <v>2.7424221813271074E-3</v>
      </c>
      <c r="AD30" s="472">
        <v>5.8191841766938417E-3</v>
      </c>
      <c r="AE30" s="472">
        <v>5.5187042479488805E-4</v>
      </c>
      <c r="AF30" s="472">
        <v>8.466674574438041E-3</v>
      </c>
      <c r="AG30" s="472">
        <v>7.3771994433035988E-3</v>
      </c>
      <c r="AH30" s="472">
        <v>2.7261233795594073E-2</v>
      </c>
      <c r="AI30" s="472">
        <v>8.5892145114229955E-3</v>
      </c>
      <c r="AJ30" s="472">
        <v>5.8559725196012059E-3</v>
      </c>
      <c r="AK30" s="472">
        <v>1.1897783197998353E-3</v>
      </c>
      <c r="AL30" s="472">
        <v>2.854819369250985E-3</v>
      </c>
      <c r="AM30" s="472">
        <v>2.4413267788889744E-2</v>
      </c>
      <c r="AN30" s="472">
        <v>1.0008979999453535E-3</v>
      </c>
      <c r="AO30" s="473">
        <v>1.6162303668555211E-2</v>
      </c>
    </row>
    <row r="31" spans="3:41" ht="13.5" customHeight="1" x14ac:dyDescent="0.15">
      <c r="C31" s="437" t="s">
        <v>631</v>
      </c>
      <c r="D31" s="438" t="s">
        <v>379</v>
      </c>
      <c r="E31" s="471">
        <v>2.901609346062756E-2</v>
      </c>
      <c r="F31" s="472">
        <v>1.3943633117076422E-2</v>
      </c>
      <c r="G31" s="472">
        <v>5.6690930941203505E-2</v>
      </c>
      <c r="H31" s="472">
        <v>4.810888703496613E-2</v>
      </c>
      <c r="I31" s="472">
        <v>4.6734554281657174E-2</v>
      </c>
      <c r="J31" s="472">
        <v>3.8598535641430301E-2</v>
      </c>
      <c r="K31" s="472">
        <v>1.8475095005213729E-2</v>
      </c>
      <c r="L31" s="472">
        <v>4.3416100945062382E-2</v>
      </c>
      <c r="M31" s="472">
        <v>2.6877155732598884E-2</v>
      </c>
      <c r="N31" s="472">
        <v>2.566597178007797E-2</v>
      </c>
      <c r="O31" s="472">
        <v>3.2239928127438366E-2</v>
      </c>
      <c r="P31" s="472">
        <v>2.2584035660005688E-2</v>
      </c>
      <c r="Q31" s="472">
        <v>2.9190541677955532E-2</v>
      </c>
      <c r="R31" s="472">
        <v>2.5536978701816166E-2</v>
      </c>
      <c r="S31" s="472">
        <v>3.8297271954383268E-2</v>
      </c>
      <c r="T31" s="472">
        <v>3.6845388301448193E-2</v>
      </c>
      <c r="U31" s="472">
        <v>3.9144302059445191E-2</v>
      </c>
      <c r="V31" s="472">
        <v>3.2706984370000969E-2</v>
      </c>
      <c r="W31" s="472">
        <v>2.2380587337655664E-2</v>
      </c>
      <c r="X31" s="472">
        <v>3.9497652442652367E-2</v>
      </c>
      <c r="Y31" s="472">
        <v>3.7388566674696956E-2</v>
      </c>
      <c r="Z31" s="472">
        <v>5.0570429862085257E-3</v>
      </c>
      <c r="AA31" s="472">
        <v>2.0022932991271017E-2</v>
      </c>
      <c r="AB31" s="472">
        <v>1.5948642422077046E-2</v>
      </c>
      <c r="AC31" s="472">
        <v>1.0099217454004317</v>
      </c>
      <c r="AD31" s="472">
        <v>7.6791831901761422E-3</v>
      </c>
      <c r="AE31" s="472">
        <v>2.2428411357244041E-3</v>
      </c>
      <c r="AF31" s="472">
        <v>2.459251261298543E-2</v>
      </c>
      <c r="AG31" s="472">
        <v>1.0392043859855347E-2</v>
      </c>
      <c r="AH31" s="472">
        <v>9.887676875045711E-3</v>
      </c>
      <c r="AI31" s="472">
        <v>1.508327167049337E-2</v>
      </c>
      <c r="AJ31" s="472">
        <v>3.2622092195938215E-2</v>
      </c>
      <c r="AK31" s="472">
        <v>2.9195618995547918E-2</v>
      </c>
      <c r="AL31" s="472">
        <v>1.8460976562781034E-2</v>
      </c>
      <c r="AM31" s="472">
        <v>5.0525955343998716E-2</v>
      </c>
      <c r="AN31" s="472">
        <v>0.17303924387253972</v>
      </c>
      <c r="AO31" s="473">
        <v>6.4311617408681649E-3</v>
      </c>
    </row>
    <row r="32" spans="3:41" ht="13.5" customHeight="1" x14ac:dyDescent="0.15">
      <c r="C32" s="437" t="s">
        <v>632</v>
      </c>
      <c r="D32" s="438" t="s">
        <v>383</v>
      </c>
      <c r="E32" s="471">
        <v>7.2313908203821883E-3</v>
      </c>
      <c r="F32" s="472">
        <v>5.360863734627172E-2</v>
      </c>
      <c r="G32" s="472">
        <v>7.4401146436466718E-3</v>
      </c>
      <c r="H32" s="472">
        <v>2.1326433859008426E-2</v>
      </c>
      <c r="I32" s="472">
        <v>1.1957330843824016E-2</v>
      </c>
      <c r="J32" s="472">
        <v>9.5668392735456225E-3</v>
      </c>
      <c r="K32" s="472">
        <v>4.3995793750750663E-3</v>
      </c>
      <c r="L32" s="472">
        <v>6.3013556663236679E-3</v>
      </c>
      <c r="M32" s="472">
        <v>1.4943492949932151E-2</v>
      </c>
      <c r="N32" s="472">
        <v>9.1846107591060655E-3</v>
      </c>
      <c r="O32" s="472">
        <v>7.9355023087007842E-3</v>
      </c>
      <c r="P32" s="472">
        <v>1.1418601299762084E-2</v>
      </c>
      <c r="Q32" s="472">
        <v>7.9957403995860286E-3</v>
      </c>
      <c r="R32" s="472">
        <v>7.5648160699228768E-3</v>
      </c>
      <c r="S32" s="472">
        <v>1.4577550999875916E-2</v>
      </c>
      <c r="T32" s="472">
        <v>8.6734271708682094E-3</v>
      </c>
      <c r="U32" s="472">
        <v>8.6004980300324677E-3</v>
      </c>
      <c r="V32" s="472">
        <v>9.9676743494050719E-3</v>
      </c>
      <c r="W32" s="472">
        <v>4.9794827280764389E-3</v>
      </c>
      <c r="X32" s="472">
        <v>1.4914392672590208E-2</v>
      </c>
      <c r="Y32" s="472">
        <v>1.2712034604242688E-2</v>
      </c>
      <c r="Z32" s="472">
        <v>1.7303590644605338E-2</v>
      </c>
      <c r="AA32" s="472">
        <v>1.9963345870238548E-2</v>
      </c>
      <c r="AB32" s="472">
        <v>2.3323067725069719E-2</v>
      </c>
      <c r="AC32" s="472">
        <v>1.8726228698119581E-2</v>
      </c>
      <c r="AD32" s="472">
        <v>1.0670237907392373</v>
      </c>
      <c r="AE32" s="472">
        <v>6.1004650876950374E-2</v>
      </c>
      <c r="AF32" s="472">
        <v>2.5890421838052988E-2</v>
      </c>
      <c r="AG32" s="472">
        <v>9.4350215998117628E-3</v>
      </c>
      <c r="AH32" s="472">
        <v>1.7835113634756445E-2</v>
      </c>
      <c r="AI32" s="472">
        <v>9.9343267726211808E-3</v>
      </c>
      <c r="AJ32" s="472">
        <v>8.7837124674100681E-3</v>
      </c>
      <c r="AK32" s="472">
        <v>2.2610282420977481E-2</v>
      </c>
      <c r="AL32" s="472">
        <v>1.3683302494080398E-2</v>
      </c>
      <c r="AM32" s="472">
        <v>1.5000943933837132E-2</v>
      </c>
      <c r="AN32" s="472">
        <v>5.8756673122739205E-3</v>
      </c>
      <c r="AO32" s="473">
        <v>3.1285096531356089E-2</v>
      </c>
    </row>
    <row r="33" spans="3:41" ht="13.5" customHeight="1" x14ac:dyDescent="0.15">
      <c r="C33" s="437" t="s">
        <v>633</v>
      </c>
      <c r="D33" s="438" t="s">
        <v>390</v>
      </c>
      <c r="E33" s="471">
        <v>1.8352894129732521E-3</v>
      </c>
      <c r="F33" s="472">
        <v>7.1949775277940983E-3</v>
      </c>
      <c r="G33" s="472">
        <v>4.3478373811866745E-3</v>
      </c>
      <c r="H33" s="472">
        <v>4.2855478786162958E-3</v>
      </c>
      <c r="I33" s="472">
        <v>4.5502885765437602E-3</v>
      </c>
      <c r="J33" s="472">
        <v>4.6592349353963827E-3</v>
      </c>
      <c r="K33" s="472">
        <v>2.7249805956704302E-3</v>
      </c>
      <c r="L33" s="472">
        <v>4.3774627862176521E-3</v>
      </c>
      <c r="M33" s="472">
        <v>5.2637633791233216E-3</v>
      </c>
      <c r="N33" s="472">
        <v>2.7437440866961214E-3</v>
      </c>
      <c r="O33" s="472">
        <v>3.1464054479979006E-3</v>
      </c>
      <c r="P33" s="472">
        <v>4.0712382574995465E-3</v>
      </c>
      <c r="Q33" s="472">
        <v>3.8945383363748341E-3</v>
      </c>
      <c r="R33" s="472">
        <v>2.6985551135670599E-3</v>
      </c>
      <c r="S33" s="472">
        <v>2.9946593491680874E-3</v>
      </c>
      <c r="T33" s="472">
        <v>2.6129494971516998E-3</v>
      </c>
      <c r="U33" s="472">
        <v>3.4245263109135087E-3</v>
      </c>
      <c r="V33" s="472">
        <v>3.9531824950165221E-3</v>
      </c>
      <c r="W33" s="472">
        <v>1.53782684454316E-3</v>
      </c>
      <c r="X33" s="472">
        <v>4.9477787349730649E-3</v>
      </c>
      <c r="Y33" s="472">
        <v>5.0242577828161512E-3</v>
      </c>
      <c r="Z33" s="472">
        <v>4.7869159642040301E-3</v>
      </c>
      <c r="AA33" s="472">
        <v>3.7115324581465619E-3</v>
      </c>
      <c r="AB33" s="472">
        <v>3.270673859347623E-3</v>
      </c>
      <c r="AC33" s="472">
        <v>2.205688143437054E-2</v>
      </c>
      <c r="AD33" s="472">
        <v>1.3780814507849173E-2</v>
      </c>
      <c r="AE33" s="472">
        <v>1.0316049100149254</v>
      </c>
      <c r="AF33" s="472">
        <v>1.4794119414697347E-2</v>
      </c>
      <c r="AG33" s="472">
        <v>2.0147316331212715E-2</v>
      </c>
      <c r="AH33" s="472">
        <v>3.7042590578450526E-3</v>
      </c>
      <c r="AI33" s="472">
        <v>5.9758330750884839E-3</v>
      </c>
      <c r="AJ33" s="472">
        <v>1.1803632130396721E-2</v>
      </c>
      <c r="AK33" s="472">
        <v>1.3243221229360747E-2</v>
      </c>
      <c r="AL33" s="472">
        <v>8.9575542854465236E-3</v>
      </c>
      <c r="AM33" s="472">
        <v>2.2563799406880598E-2</v>
      </c>
      <c r="AN33" s="472">
        <v>4.8307262216820924E-3</v>
      </c>
      <c r="AO33" s="473">
        <v>1.2759988495752324E-2</v>
      </c>
    </row>
    <row r="34" spans="3:41" ht="13.5" customHeight="1" x14ac:dyDescent="0.15">
      <c r="C34" s="437" t="s">
        <v>634</v>
      </c>
      <c r="D34" s="438" t="s">
        <v>635</v>
      </c>
      <c r="E34" s="471">
        <v>3.5320619075378569E-2</v>
      </c>
      <c r="F34" s="472">
        <v>0.18427607482980957</v>
      </c>
      <c r="G34" s="472">
        <v>3.3823058389740854E-2</v>
      </c>
      <c r="H34" s="472">
        <v>2.4039603116784488E-2</v>
      </c>
      <c r="I34" s="472">
        <v>2.9400069653573484E-2</v>
      </c>
      <c r="J34" s="472">
        <v>2.1117687598856585E-2</v>
      </c>
      <c r="K34" s="472">
        <v>4.7039353718917883E-2</v>
      </c>
      <c r="L34" s="472">
        <v>1.5999772773143489E-2</v>
      </c>
      <c r="M34" s="472">
        <v>6.7627383844902036E-2</v>
      </c>
      <c r="N34" s="472">
        <v>2.8456010628391992E-2</v>
      </c>
      <c r="O34" s="472">
        <v>2.8211956389439349E-2</v>
      </c>
      <c r="P34" s="472">
        <v>2.2128402132319508E-2</v>
      </c>
      <c r="Q34" s="472">
        <v>1.7272290484590704E-2</v>
      </c>
      <c r="R34" s="472">
        <v>1.5354042628097147E-2</v>
      </c>
      <c r="S34" s="472">
        <v>2.3046135416986725E-2</v>
      </c>
      <c r="T34" s="472">
        <v>1.5320246747281961E-2</v>
      </c>
      <c r="U34" s="472">
        <v>1.8545059930243486E-2</v>
      </c>
      <c r="V34" s="472">
        <v>1.9346612369177032E-2</v>
      </c>
      <c r="W34" s="472">
        <v>1.3837537877420654E-2</v>
      </c>
      <c r="X34" s="472">
        <v>4.9891514343539924E-2</v>
      </c>
      <c r="Y34" s="472">
        <v>3.5180581096027792E-2</v>
      </c>
      <c r="Z34" s="472">
        <v>1.7402818721718158E-2</v>
      </c>
      <c r="AA34" s="472">
        <v>2.3411092523423223E-2</v>
      </c>
      <c r="AB34" s="472">
        <v>5.34285557482745E-2</v>
      </c>
      <c r="AC34" s="472">
        <v>3.9385371780265355E-2</v>
      </c>
      <c r="AD34" s="472">
        <v>2.7559258210358196E-2</v>
      </c>
      <c r="AE34" s="472">
        <v>4.0611085028780872E-3</v>
      </c>
      <c r="AF34" s="472">
        <v>1.057832963949225</v>
      </c>
      <c r="AG34" s="472">
        <v>1.8942365870829765E-2</v>
      </c>
      <c r="AH34" s="472">
        <v>2.7290104735944929E-2</v>
      </c>
      <c r="AI34" s="472">
        <v>2.319173528910436E-2</v>
      </c>
      <c r="AJ34" s="472">
        <v>1.4542786015076142E-2</v>
      </c>
      <c r="AK34" s="472">
        <v>3.0923664809291297E-2</v>
      </c>
      <c r="AL34" s="472">
        <v>1.4191302910773189E-2</v>
      </c>
      <c r="AM34" s="472">
        <v>3.29502998676749E-2</v>
      </c>
      <c r="AN34" s="472">
        <v>4.8848231645512191E-2</v>
      </c>
      <c r="AO34" s="473">
        <v>3.816582873056712E-2</v>
      </c>
    </row>
    <row r="35" spans="3:41" ht="13.5" customHeight="1" x14ac:dyDescent="0.15">
      <c r="C35" s="437" t="s">
        <v>636</v>
      </c>
      <c r="D35" s="438" t="s">
        <v>637</v>
      </c>
      <c r="E35" s="471">
        <v>4.6608908974720533E-3</v>
      </c>
      <c r="F35" s="472">
        <v>7.6892894025699784E-3</v>
      </c>
      <c r="G35" s="472">
        <v>6.5687808769538765E-3</v>
      </c>
      <c r="H35" s="472">
        <v>6.3836462555858422E-3</v>
      </c>
      <c r="I35" s="472">
        <v>5.88730622311558E-3</v>
      </c>
      <c r="J35" s="472">
        <v>1.2334206283008967E-2</v>
      </c>
      <c r="K35" s="472">
        <v>5.0628797256842854E-3</v>
      </c>
      <c r="L35" s="472">
        <v>5.505255052193736E-3</v>
      </c>
      <c r="M35" s="472">
        <v>7.5890706402461415E-3</v>
      </c>
      <c r="N35" s="472">
        <v>5.5770022519592496E-3</v>
      </c>
      <c r="O35" s="472">
        <v>4.5870532684194505E-3</v>
      </c>
      <c r="P35" s="472">
        <v>6.8871871574890265E-3</v>
      </c>
      <c r="Q35" s="472">
        <v>7.5033684582671203E-3</v>
      </c>
      <c r="R35" s="472">
        <v>9.2810153048887376E-3</v>
      </c>
      <c r="S35" s="472">
        <v>8.417445319424845E-3</v>
      </c>
      <c r="T35" s="472">
        <v>6.6198265731395832E-3</v>
      </c>
      <c r="U35" s="472">
        <v>1.0197431320081668E-2</v>
      </c>
      <c r="V35" s="472">
        <v>2.6876445384877923E-2</v>
      </c>
      <c r="W35" s="472">
        <v>3.5730749578316667E-3</v>
      </c>
      <c r="X35" s="472">
        <v>6.7978926058186511E-3</v>
      </c>
      <c r="Y35" s="472">
        <v>1.0085058403997359E-2</v>
      </c>
      <c r="Z35" s="472">
        <v>9.5074216058446161E-3</v>
      </c>
      <c r="AA35" s="472">
        <v>3.0422299986907261E-2</v>
      </c>
      <c r="AB35" s="472">
        <v>1.0672702004857509E-2</v>
      </c>
      <c r="AC35" s="472">
        <v>2.867684637424784E-2</v>
      </c>
      <c r="AD35" s="472">
        <v>4.0549052484633454E-2</v>
      </c>
      <c r="AE35" s="472">
        <v>4.2902999733104991E-3</v>
      </c>
      <c r="AF35" s="472">
        <v>1.2225812817041899E-2</v>
      </c>
      <c r="AG35" s="472">
        <v>1.1298043794080854</v>
      </c>
      <c r="AH35" s="472">
        <v>2.2183628286706419E-2</v>
      </c>
      <c r="AI35" s="472">
        <v>2.1014362844292776E-2</v>
      </c>
      <c r="AJ35" s="472">
        <v>1.0680910235503237E-2</v>
      </c>
      <c r="AK35" s="472">
        <v>4.4412138450748415E-2</v>
      </c>
      <c r="AL35" s="472">
        <v>3.1916520394941132E-2</v>
      </c>
      <c r="AM35" s="472">
        <v>1.9477561978458797E-2</v>
      </c>
      <c r="AN35" s="472">
        <v>6.0819624161754715E-3</v>
      </c>
      <c r="AO35" s="473">
        <v>3.1588001471909807E-2</v>
      </c>
    </row>
    <row r="36" spans="3:41" ht="13.5" customHeight="1" x14ac:dyDescent="0.15">
      <c r="C36" s="437" t="s">
        <v>638</v>
      </c>
      <c r="D36" s="438" t="s">
        <v>419</v>
      </c>
      <c r="E36" s="471">
        <v>5.9237361098982881E-4</v>
      </c>
      <c r="F36" s="472">
        <v>6.7462580277473122E-4</v>
      </c>
      <c r="G36" s="472">
        <v>6.1107241228640504E-4</v>
      </c>
      <c r="H36" s="472">
        <v>3.3147404913539975E-4</v>
      </c>
      <c r="I36" s="472">
        <v>5.5544855234337151E-4</v>
      </c>
      <c r="J36" s="472">
        <v>2.4134491069859688E-4</v>
      </c>
      <c r="K36" s="472">
        <v>2.0880819674622937E-3</v>
      </c>
      <c r="L36" s="472">
        <v>2.7345709259585281E-4</v>
      </c>
      <c r="M36" s="472">
        <v>1.1198556557703372E-3</v>
      </c>
      <c r="N36" s="472">
        <v>1.3576044512434201E-3</v>
      </c>
      <c r="O36" s="472">
        <v>2.5386280688595827E-4</v>
      </c>
      <c r="P36" s="472">
        <v>6.317386410866026E-4</v>
      </c>
      <c r="Q36" s="472">
        <v>8.9425293139751511E-4</v>
      </c>
      <c r="R36" s="472">
        <v>8.5249462735767967E-4</v>
      </c>
      <c r="S36" s="472">
        <v>2.9820841800914715E-4</v>
      </c>
      <c r="T36" s="472">
        <v>1.7234679073047202E-4</v>
      </c>
      <c r="U36" s="472">
        <v>2.5909514583634098E-4</v>
      </c>
      <c r="V36" s="472">
        <v>2.5703101014229896E-4</v>
      </c>
      <c r="W36" s="472">
        <v>1.4989934695910698E-4</v>
      </c>
      <c r="X36" s="472">
        <v>3.160647489791509E-4</v>
      </c>
      <c r="Y36" s="472">
        <v>1.5946379341608232E-3</v>
      </c>
      <c r="Z36" s="472">
        <v>3.8412838530870277E-4</v>
      </c>
      <c r="AA36" s="472">
        <v>9.8940155203152227E-4</v>
      </c>
      <c r="AB36" s="472">
        <v>9.1437096321648071E-4</v>
      </c>
      <c r="AC36" s="472">
        <v>5.5705570175896104E-4</v>
      </c>
      <c r="AD36" s="472">
        <v>1.2269031480113984E-3</v>
      </c>
      <c r="AE36" s="472">
        <v>3.447381457165896E-4</v>
      </c>
      <c r="AF36" s="472">
        <v>4.6098637269229042E-4</v>
      </c>
      <c r="AG36" s="472">
        <v>8.9202437158290794E-4</v>
      </c>
      <c r="AH36" s="472">
        <v>1.0001723050087898</v>
      </c>
      <c r="AI36" s="472">
        <v>6.9516443279976463E-4</v>
      </c>
      <c r="AJ36" s="472">
        <v>3.7106322054352581E-4</v>
      </c>
      <c r="AK36" s="472">
        <v>1.4347505305090855E-3</v>
      </c>
      <c r="AL36" s="472">
        <v>5.5559526954176259E-4</v>
      </c>
      <c r="AM36" s="472">
        <v>7.2530769066611307E-4</v>
      </c>
      <c r="AN36" s="472">
        <v>2.3613232636512864E-4</v>
      </c>
      <c r="AO36" s="473">
        <v>0.10164092250072536</v>
      </c>
    </row>
    <row r="37" spans="3:41" ht="13.5" customHeight="1" x14ac:dyDescent="0.15">
      <c r="C37" s="439" t="s">
        <v>639</v>
      </c>
      <c r="D37" s="440" t="s">
        <v>422</v>
      </c>
      <c r="E37" s="474">
        <v>1.3451702846727269E-4</v>
      </c>
      <c r="F37" s="475">
        <v>2.4045531980032572E-4</v>
      </c>
      <c r="G37" s="475">
        <v>2.8796856657869937E-4</v>
      </c>
      <c r="H37" s="475">
        <v>1.2889044898164629E-4</v>
      </c>
      <c r="I37" s="475">
        <v>4.2152176685591287E-4</v>
      </c>
      <c r="J37" s="475">
        <v>3.8269851506942277E-4</v>
      </c>
      <c r="K37" s="475">
        <v>1.408971945924671E-4</v>
      </c>
      <c r="L37" s="475">
        <v>2.5738760637146528E-4</v>
      </c>
      <c r="M37" s="475">
        <v>4.9913966172279852E-4</v>
      </c>
      <c r="N37" s="475">
        <v>3.4633207657804927E-4</v>
      </c>
      <c r="O37" s="475">
        <v>1.6665488350048785E-4</v>
      </c>
      <c r="P37" s="475">
        <v>5.5069856213595342E-4</v>
      </c>
      <c r="Q37" s="475">
        <v>9.7953487902506693E-4</v>
      </c>
      <c r="R37" s="475">
        <v>6.3274997361519568E-4</v>
      </c>
      <c r="S37" s="475">
        <v>5.4084373104582408E-4</v>
      </c>
      <c r="T37" s="475">
        <v>1.1581672421995363E-3</v>
      </c>
      <c r="U37" s="475">
        <v>1.2876059054903906E-3</v>
      </c>
      <c r="V37" s="475">
        <v>5.2564709505352621E-4</v>
      </c>
      <c r="W37" s="475">
        <v>1.9534901754504638E-4</v>
      </c>
      <c r="X37" s="475">
        <v>1.5761682412303123E-4</v>
      </c>
      <c r="Y37" s="475">
        <v>3.268680062845791E-4</v>
      </c>
      <c r="Z37" s="475">
        <v>6.2859218785813646E-4</v>
      </c>
      <c r="AA37" s="475">
        <v>3.8288638721216346E-4</v>
      </c>
      <c r="AB37" s="475">
        <v>4.0309069701841726E-4</v>
      </c>
      <c r="AC37" s="475">
        <v>4.1698374670718605E-4</v>
      </c>
      <c r="AD37" s="475">
        <v>4.8396535609197735E-4</v>
      </c>
      <c r="AE37" s="475">
        <v>5.5788158020338753E-5</v>
      </c>
      <c r="AF37" s="475">
        <v>9.4272785331295423E-4</v>
      </c>
      <c r="AG37" s="475">
        <v>5.1563161678241038E-3</v>
      </c>
      <c r="AH37" s="475">
        <v>3.3617302913838343E-4</v>
      </c>
      <c r="AI37" s="475">
        <v>1.0001827543703938</v>
      </c>
      <c r="AJ37" s="475">
        <v>1.9653406037536855E-4</v>
      </c>
      <c r="AK37" s="475">
        <v>3.002601571276413E-4</v>
      </c>
      <c r="AL37" s="475">
        <v>6.3440278259677943E-4</v>
      </c>
      <c r="AM37" s="475">
        <v>6.7954220080698692E-4</v>
      </c>
      <c r="AN37" s="475">
        <v>1.5732885800010844E-4</v>
      </c>
      <c r="AO37" s="476">
        <v>2.3438316954249483E-3</v>
      </c>
    </row>
    <row r="38" spans="3:41" ht="13.5" customHeight="1" x14ac:dyDescent="0.15">
      <c r="C38" s="437" t="s">
        <v>640</v>
      </c>
      <c r="D38" s="438" t="s">
        <v>641</v>
      </c>
      <c r="E38" s="471">
        <v>2.1615844417027413E-5</v>
      </c>
      <c r="F38" s="472">
        <v>1.0038199108710357E-4</v>
      </c>
      <c r="G38" s="472">
        <v>2.2615052811639549E-5</v>
      </c>
      <c r="H38" s="472">
        <v>1.8876897342431396E-5</v>
      </c>
      <c r="I38" s="472">
        <v>2.0161932959675063E-5</v>
      </c>
      <c r="J38" s="472">
        <v>2.9479412910825452E-5</v>
      </c>
      <c r="K38" s="472">
        <v>2.8813221329222355E-5</v>
      </c>
      <c r="L38" s="472">
        <v>1.2730190930571112E-5</v>
      </c>
      <c r="M38" s="472">
        <v>4.0490168703175047E-5</v>
      </c>
      <c r="N38" s="472">
        <v>1.962237982810318E-5</v>
      </c>
      <c r="O38" s="472">
        <v>1.8016221630986338E-5</v>
      </c>
      <c r="P38" s="472">
        <v>1.6429376247864937E-5</v>
      </c>
      <c r="Q38" s="472">
        <v>1.4630927720832073E-5</v>
      </c>
      <c r="R38" s="472">
        <v>1.3985668658694416E-5</v>
      </c>
      <c r="S38" s="472">
        <v>1.8005587781661015E-5</v>
      </c>
      <c r="T38" s="472">
        <v>1.2923941865905015E-5</v>
      </c>
      <c r="U38" s="472">
        <v>1.576011509855419E-5</v>
      </c>
      <c r="V38" s="472">
        <v>2.2082629175143026E-5</v>
      </c>
      <c r="W38" s="472">
        <v>9.8064162946181662E-6</v>
      </c>
      <c r="X38" s="472">
        <v>4.4055299091005994E-5</v>
      </c>
      <c r="Y38" s="472">
        <v>2.6709167936564894E-5</v>
      </c>
      <c r="Z38" s="472">
        <v>1.5822279747293834E-5</v>
      </c>
      <c r="AA38" s="472">
        <v>1.4943269435196036E-4</v>
      </c>
      <c r="AB38" s="472">
        <v>3.6558442217319273E-5</v>
      </c>
      <c r="AC38" s="472">
        <v>5.3995973881649065E-5</v>
      </c>
      <c r="AD38" s="472">
        <v>1.4906949762495935E-4</v>
      </c>
      <c r="AE38" s="472">
        <v>1.9576713964182372E-5</v>
      </c>
      <c r="AF38" s="472">
        <v>5.2472496321161947E-4</v>
      </c>
      <c r="AG38" s="472">
        <v>4.2313985179250052E-4</v>
      </c>
      <c r="AH38" s="472">
        <v>4.5480433425669871E-5</v>
      </c>
      <c r="AI38" s="472">
        <v>4.0098244439308334E-5</v>
      </c>
      <c r="AJ38" s="472">
        <v>1.0139031859577017</v>
      </c>
      <c r="AK38" s="472">
        <v>3.8032606539954422E-5</v>
      </c>
      <c r="AL38" s="472">
        <v>4.1800814549133594E-5</v>
      </c>
      <c r="AM38" s="472">
        <v>2.8490441107465267E-4</v>
      </c>
      <c r="AN38" s="472">
        <v>3.1238756144843633E-5</v>
      </c>
      <c r="AO38" s="473">
        <v>1.5539896468701758E-4</v>
      </c>
    </row>
    <row r="39" spans="3:41" ht="13.5" customHeight="1" x14ac:dyDescent="0.15">
      <c r="C39" s="437" t="s">
        <v>642</v>
      </c>
      <c r="D39" s="438" t="s">
        <v>882</v>
      </c>
      <c r="E39" s="471">
        <v>4.0204489154446405E-3</v>
      </c>
      <c r="F39" s="472">
        <v>2.224439151926493E-3</v>
      </c>
      <c r="G39" s="472">
        <v>1.6398500754835892E-3</v>
      </c>
      <c r="H39" s="472">
        <v>9.9669962859838361E-4</v>
      </c>
      <c r="I39" s="472">
        <v>1.127719316756806E-3</v>
      </c>
      <c r="J39" s="472">
        <v>1.5739859136009262E-3</v>
      </c>
      <c r="K39" s="472">
        <v>6.518935655191858E-4</v>
      </c>
      <c r="L39" s="472">
        <v>7.0920545653219971E-4</v>
      </c>
      <c r="M39" s="472">
        <v>1.4872628818902206E-3</v>
      </c>
      <c r="N39" s="472">
        <v>7.1967633389021727E-4</v>
      </c>
      <c r="O39" s="472">
        <v>1.4286303537860083E-3</v>
      </c>
      <c r="P39" s="472">
        <v>4.4893732536825757E-4</v>
      </c>
      <c r="Q39" s="472">
        <v>1.9446969317982734E-3</v>
      </c>
      <c r="R39" s="472">
        <v>8.7904315260069698E-4</v>
      </c>
      <c r="S39" s="472">
        <v>1.0472616131600979E-3</v>
      </c>
      <c r="T39" s="472">
        <v>6.1097622891177089E-4</v>
      </c>
      <c r="U39" s="472">
        <v>8.5086156575114955E-4</v>
      </c>
      <c r="V39" s="472">
        <v>4.408702372525131E-4</v>
      </c>
      <c r="W39" s="472">
        <v>2.7194018231943952E-4</v>
      </c>
      <c r="X39" s="472">
        <v>1.0478202356476644E-3</v>
      </c>
      <c r="Y39" s="472">
        <v>1.2342931265260232E-3</v>
      </c>
      <c r="Z39" s="472">
        <v>1.5050068231546795E-3</v>
      </c>
      <c r="AA39" s="472">
        <v>8.7791636188039122E-3</v>
      </c>
      <c r="AB39" s="472">
        <v>2.3705918882064489E-3</v>
      </c>
      <c r="AC39" s="472">
        <v>9.8103754365636833E-4</v>
      </c>
      <c r="AD39" s="472">
        <v>3.9665475969091766E-3</v>
      </c>
      <c r="AE39" s="472">
        <v>4.4079608267530234E-4</v>
      </c>
      <c r="AF39" s="472">
        <v>1.6751590535407899E-3</v>
      </c>
      <c r="AG39" s="472">
        <v>1.5484345083335207E-3</v>
      </c>
      <c r="AH39" s="472">
        <v>4.0488335460312104E-4</v>
      </c>
      <c r="AI39" s="472">
        <v>2.1632584172542823E-3</v>
      </c>
      <c r="AJ39" s="472">
        <v>1.3750235598110597E-3</v>
      </c>
      <c r="AK39" s="472">
        <v>1.0003835997119854</v>
      </c>
      <c r="AL39" s="472">
        <v>2.2652117668265893E-3</v>
      </c>
      <c r="AM39" s="472">
        <v>2.88641026834764E-3</v>
      </c>
      <c r="AN39" s="472">
        <v>3.8309392677642301E-4</v>
      </c>
      <c r="AO39" s="473">
        <v>5.9353759505423678E-4</v>
      </c>
    </row>
    <row r="40" spans="3:41" ht="13.5" customHeight="1" x14ac:dyDescent="0.15">
      <c r="C40" s="437" t="s">
        <v>643</v>
      </c>
      <c r="D40" s="438" t="s">
        <v>508</v>
      </c>
      <c r="E40" s="471">
        <v>2.7694426147716639E-2</v>
      </c>
      <c r="F40" s="472">
        <v>5.1354707120177652E-2</v>
      </c>
      <c r="G40" s="472">
        <v>3.9884370559457205E-2</v>
      </c>
      <c r="H40" s="472">
        <v>3.2283844122423168E-2</v>
      </c>
      <c r="I40" s="472">
        <v>3.002789427340781E-2</v>
      </c>
      <c r="J40" s="472">
        <v>5.9832124765781654E-2</v>
      </c>
      <c r="K40" s="472">
        <v>3.5751230796144569E-2</v>
      </c>
      <c r="L40" s="472">
        <v>4.2409513878131383E-2</v>
      </c>
      <c r="M40" s="472">
        <v>5.9872514902144618E-2</v>
      </c>
      <c r="N40" s="472">
        <v>2.5103204935030751E-2</v>
      </c>
      <c r="O40" s="472">
        <v>3.2140641742959615E-2</v>
      </c>
      <c r="P40" s="472">
        <v>3.1930444751303452E-2</v>
      </c>
      <c r="Q40" s="472">
        <v>4.565918733976463E-2</v>
      </c>
      <c r="R40" s="472">
        <v>3.6738225739851152E-2</v>
      </c>
      <c r="S40" s="472">
        <v>3.9629954681581141E-2</v>
      </c>
      <c r="T40" s="472">
        <v>4.8066209361263414E-2</v>
      </c>
      <c r="U40" s="472">
        <v>4.6473843923408413E-2</v>
      </c>
      <c r="V40" s="472">
        <v>4.2196427852898004E-2</v>
      </c>
      <c r="W40" s="472">
        <v>2.8827351035535933E-2</v>
      </c>
      <c r="X40" s="472">
        <v>4.4279149048801383E-2</v>
      </c>
      <c r="Y40" s="472">
        <v>9.1340898643599164E-2</v>
      </c>
      <c r="Z40" s="472">
        <v>7.0390189957701868E-2</v>
      </c>
      <c r="AA40" s="472">
        <v>0.13977846205392513</v>
      </c>
      <c r="AB40" s="472">
        <v>6.5372514814080435E-2</v>
      </c>
      <c r="AC40" s="472">
        <v>7.1594083684674098E-2</v>
      </c>
      <c r="AD40" s="472">
        <v>0.104473376455836</v>
      </c>
      <c r="AE40" s="472">
        <v>2.1440091538137428E-2</v>
      </c>
      <c r="AF40" s="472">
        <v>0.12886666808250935</v>
      </c>
      <c r="AG40" s="472">
        <v>0.1466125006051652</v>
      </c>
      <c r="AH40" s="472">
        <v>8.0587808216140686E-2</v>
      </c>
      <c r="AI40" s="472">
        <v>8.1818512345530059E-2</v>
      </c>
      <c r="AJ40" s="472">
        <v>4.3949090217964844E-2</v>
      </c>
      <c r="AK40" s="472">
        <v>7.3194213581896692E-2</v>
      </c>
      <c r="AL40" s="472">
        <v>1.1159972664475373</v>
      </c>
      <c r="AM40" s="472">
        <v>4.5836265564837893E-2</v>
      </c>
      <c r="AN40" s="472">
        <v>2.1544768093811204E-2</v>
      </c>
      <c r="AO40" s="473">
        <v>4.2345928622715072E-2</v>
      </c>
    </row>
    <row r="41" spans="3:41" ht="13.5" customHeight="1" x14ac:dyDescent="0.15">
      <c r="C41" s="437" t="s">
        <v>644</v>
      </c>
      <c r="D41" s="438" t="s">
        <v>509</v>
      </c>
      <c r="E41" s="471">
        <v>3.7391742876350401E-4</v>
      </c>
      <c r="F41" s="472">
        <v>9.9773720570245407E-5</v>
      </c>
      <c r="G41" s="472">
        <v>1.7366190755746714E-4</v>
      </c>
      <c r="H41" s="472">
        <v>1.0471919808381118E-4</v>
      </c>
      <c r="I41" s="472">
        <v>1.1734051393923035E-4</v>
      </c>
      <c r="J41" s="472">
        <v>1.3290602893486212E-4</v>
      </c>
      <c r="K41" s="472">
        <v>7.1149419055155478E-5</v>
      </c>
      <c r="L41" s="472">
        <v>8.7149340809557674E-5</v>
      </c>
      <c r="M41" s="472">
        <v>1.9670610723359369E-4</v>
      </c>
      <c r="N41" s="472">
        <v>5.7056954346272802E-5</v>
      </c>
      <c r="O41" s="472">
        <v>4.7609372365416622E-5</v>
      </c>
      <c r="P41" s="472">
        <v>6.801250695834962E-5</v>
      </c>
      <c r="Q41" s="472">
        <v>1.1300855239632112E-4</v>
      </c>
      <c r="R41" s="472">
        <v>1.0220788088829244E-4</v>
      </c>
      <c r="S41" s="472">
        <v>1.0248544735975169E-4</v>
      </c>
      <c r="T41" s="472">
        <v>1.6019383520391112E-4</v>
      </c>
      <c r="U41" s="472">
        <v>1.0754813497163263E-4</v>
      </c>
      <c r="V41" s="472">
        <v>1.4397129208305464E-4</v>
      </c>
      <c r="W41" s="472">
        <v>7.1521657885013551E-5</v>
      </c>
      <c r="X41" s="472">
        <v>1.2222583967060686E-4</v>
      </c>
      <c r="Y41" s="472">
        <v>2.3146278291916818E-4</v>
      </c>
      <c r="Z41" s="472">
        <v>1.0503687915102993E-4</v>
      </c>
      <c r="AA41" s="472">
        <v>3.1368703047544275E-4</v>
      </c>
      <c r="AB41" s="472">
        <v>1.1495230956828452E-4</v>
      </c>
      <c r="AC41" s="472">
        <v>3.3912626280244743E-4</v>
      </c>
      <c r="AD41" s="472">
        <v>2.575373668726468E-4</v>
      </c>
      <c r="AE41" s="472">
        <v>2.5990698998304581E-4</v>
      </c>
      <c r="AF41" s="472">
        <v>3.2107794843802404E-4</v>
      </c>
      <c r="AG41" s="472">
        <v>2.0355581750353658E-3</v>
      </c>
      <c r="AH41" s="472">
        <v>2.5893748262514584E-4</v>
      </c>
      <c r="AI41" s="472">
        <v>3.1222450242305456E-3</v>
      </c>
      <c r="AJ41" s="472">
        <v>8.4506289855276646E-3</v>
      </c>
      <c r="AK41" s="472">
        <v>9.5292109626304432E-4</v>
      </c>
      <c r="AL41" s="472">
        <v>7.1335259330335338E-4</v>
      </c>
      <c r="AM41" s="472">
        <v>1.0047328621436789</v>
      </c>
      <c r="AN41" s="472">
        <v>8.5235707902963495E-5</v>
      </c>
      <c r="AO41" s="473">
        <v>1.262838856974676E-3</v>
      </c>
    </row>
    <row r="42" spans="3:41" ht="13.5" customHeight="1" x14ac:dyDescent="0.15">
      <c r="C42" s="437" t="s">
        <v>645</v>
      </c>
      <c r="D42" s="438" t="s">
        <v>447</v>
      </c>
      <c r="E42" s="471">
        <v>8.9359678667463383E-4</v>
      </c>
      <c r="F42" s="472">
        <v>1.2671496971095144E-3</v>
      </c>
      <c r="G42" s="472">
        <v>1.1087101043391655E-3</v>
      </c>
      <c r="H42" s="472">
        <v>1.4466509411538749E-3</v>
      </c>
      <c r="I42" s="472">
        <v>1.2063420885699177E-3</v>
      </c>
      <c r="J42" s="472">
        <v>1.0653896804022386E-3</v>
      </c>
      <c r="K42" s="472">
        <v>5.3490376224023326E-4</v>
      </c>
      <c r="L42" s="472">
        <v>4.0509157594430164E-4</v>
      </c>
      <c r="M42" s="472">
        <v>1.228421212590615E-3</v>
      </c>
      <c r="N42" s="472">
        <v>5.8030161774743141E-4</v>
      </c>
      <c r="O42" s="472">
        <v>5.3424095428146804E-4</v>
      </c>
      <c r="P42" s="472">
        <v>8.0349102022527971E-4</v>
      </c>
      <c r="Q42" s="472">
        <v>1.2371958320468045E-3</v>
      </c>
      <c r="R42" s="472">
        <v>7.9070645204707985E-4</v>
      </c>
      <c r="S42" s="472">
        <v>1.4714900264044212E-3</v>
      </c>
      <c r="T42" s="472">
        <v>1.7685743011313282E-3</v>
      </c>
      <c r="U42" s="472">
        <v>1.2980799751477149E-3</v>
      </c>
      <c r="V42" s="472">
        <v>1.2098516769933087E-3</v>
      </c>
      <c r="W42" s="472">
        <v>3.9698053644383245E-4</v>
      </c>
      <c r="X42" s="472">
        <v>1.2432944689109533E-3</v>
      </c>
      <c r="Y42" s="472">
        <v>1.5291672188798957E-3</v>
      </c>
      <c r="Z42" s="472">
        <v>3.4822170445525553E-4</v>
      </c>
      <c r="AA42" s="472">
        <v>1.5736333824872021E-3</v>
      </c>
      <c r="AB42" s="472">
        <v>3.2010818842184976E-3</v>
      </c>
      <c r="AC42" s="472">
        <v>2.3005375994264404E-3</v>
      </c>
      <c r="AD42" s="472">
        <v>3.7942219275005976E-3</v>
      </c>
      <c r="AE42" s="472">
        <v>4.9756787538716247E-4</v>
      </c>
      <c r="AF42" s="472">
        <v>2.6223800753492742E-3</v>
      </c>
      <c r="AG42" s="472">
        <v>2.5909113006842509E-3</v>
      </c>
      <c r="AH42" s="472">
        <v>2.8668107145511665E-3</v>
      </c>
      <c r="AI42" s="472">
        <v>4.0088536884516201E-3</v>
      </c>
      <c r="AJ42" s="472">
        <v>2.5678467524195532E-3</v>
      </c>
      <c r="AK42" s="472">
        <v>4.9813528850121023E-3</v>
      </c>
      <c r="AL42" s="472">
        <v>1.9530171509867702E-3</v>
      </c>
      <c r="AM42" s="472">
        <v>2.2012714745001903E-3</v>
      </c>
      <c r="AN42" s="472">
        <v>1.0006476413015679</v>
      </c>
      <c r="AO42" s="473">
        <v>7.7757066547209615E-4</v>
      </c>
    </row>
    <row r="43" spans="3:41" ht="13.5" customHeight="1" x14ac:dyDescent="0.15">
      <c r="C43" s="443" t="s">
        <v>646</v>
      </c>
      <c r="D43" s="444" t="s">
        <v>484</v>
      </c>
      <c r="E43" s="480">
        <v>5.8362931465377205E-3</v>
      </c>
      <c r="F43" s="481">
        <v>6.6466734442012076E-3</v>
      </c>
      <c r="G43" s="481">
        <v>6.0205209443853066E-3</v>
      </c>
      <c r="H43" s="481">
        <v>3.2658100991221541E-3</v>
      </c>
      <c r="I43" s="481">
        <v>5.4724932359479792E-3</v>
      </c>
      <c r="J43" s="481">
        <v>2.377823086866313E-3</v>
      </c>
      <c r="K43" s="481">
        <v>2.0572588396950777E-2</v>
      </c>
      <c r="L43" s="481">
        <v>2.6942046805942372E-3</v>
      </c>
      <c r="M43" s="481">
        <v>1.1033249570254988E-2</v>
      </c>
      <c r="N43" s="481">
        <v>1.3375642343792932E-2</v>
      </c>
      <c r="O43" s="481">
        <v>2.5011542251411785E-3</v>
      </c>
      <c r="P43" s="481">
        <v>6.2241325963456849E-3</v>
      </c>
      <c r="Q43" s="481">
        <v>8.8105245709134018E-3</v>
      </c>
      <c r="R43" s="481">
        <v>8.3991056637282967E-3</v>
      </c>
      <c r="S43" s="481">
        <v>2.9380642789918693E-3</v>
      </c>
      <c r="T43" s="481">
        <v>1.698027013538413E-3</v>
      </c>
      <c r="U43" s="481">
        <v>2.5527052452912055E-3</v>
      </c>
      <c r="V43" s="481">
        <v>2.5323685848101089E-3</v>
      </c>
      <c r="W43" s="481">
        <v>1.476866145110805E-3</v>
      </c>
      <c r="X43" s="481">
        <v>3.1139917344509402E-3</v>
      </c>
      <c r="Y43" s="481">
        <v>1.57109875823143E-2</v>
      </c>
      <c r="Z43" s="481">
        <v>3.7845809147738631E-3</v>
      </c>
      <c r="AA43" s="481">
        <v>9.7479654565410852E-3</v>
      </c>
      <c r="AB43" s="481">
        <v>9.0087351749115474E-3</v>
      </c>
      <c r="AC43" s="481">
        <v>5.4883274914678936E-3</v>
      </c>
      <c r="AD43" s="481">
        <v>1.2087922725388636E-2</v>
      </c>
      <c r="AE43" s="481">
        <v>3.3964930913007877E-3</v>
      </c>
      <c r="AF43" s="481">
        <v>4.541815431473523E-3</v>
      </c>
      <c r="AG43" s="481">
        <v>8.7885679406190381E-3</v>
      </c>
      <c r="AH43" s="481">
        <v>1.6976153617545438E-3</v>
      </c>
      <c r="AI43" s="481">
        <v>6.8490279438455787E-3</v>
      </c>
      <c r="AJ43" s="481">
        <v>3.6558578755250776E-3</v>
      </c>
      <c r="AK43" s="481">
        <v>1.4135715252760157E-2</v>
      </c>
      <c r="AL43" s="481">
        <v>5.4739387503388347E-3</v>
      </c>
      <c r="AM43" s="481">
        <v>7.1460109390970496E-3</v>
      </c>
      <c r="AN43" s="481">
        <v>2.3264666968165664E-3</v>
      </c>
      <c r="AO43" s="482">
        <v>1.0014055460835518</v>
      </c>
    </row>
  </sheetData>
  <mergeCells count="1">
    <mergeCell ref="C5:D6"/>
  </mergeCells>
  <phoneticPr fontId="3"/>
  <pageMargins left="0.39370078740157483" right="0.39370078740157483" top="0.78740157480314965" bottom="0.19685039370078741" header="0.31496062992125984" footer="0.31496062992125984"/>
  <pageSetup paperSize="9" scale="80" orientation="landscape"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D5FC6-AC1E-454D-A86F-A70D0F14E07D}">
  <sheetPr codeName="Sheet7"/>
  <dimension ref="A1:P45"/>
  <sheetViews>
    <sheetView view="pageBreakPreview" zoomScaleNormal="100" zoomScaleSheetLayoutView="100" workbookViewId="0"/>
  </sheetViews>
  <sheetFormatPr defaultRowHeight="13.5" x14ac:dyDescent="0.15"/>
  <cols>
    <col min="1" max="2" width="2.625" style="349" customWidth="1"/>
    <col min="3" max="3" width="3" style="349" bestFit="1" customWidth="1"/>
    <col min="4" max="4" width="20.625" style="349" customWidth="1"/>
    <col min="5" max="16" width="10.625" style="349" customWidth="1"/>
    <col min="17" max="16384" width="9" style="349"/>
  </cols>
  <sheetData>
    <row r="1" spans="1:16" x14ac:dyDescent="0.15">
      <c r="A1" s="347"/>
      <c r="B1" s="1"/>
      <c r="C1" s="348"/>
      <c r="D1" s="347"/>
      <c r="E1" s="347"/>
      <c r="F1" s="347"/>
      <c r="G1" s="347"/>
      <c r="H1" s="347"/>
      <c r="I1" s="347"/>
      <c r="J1" s="347"/>
      <c r="K1" s="347"/>
      <c r="L1" s="347"/>
      <c r="M1" s="347"/>
      <c r="N1" s="347"/>
      <c r="O1" s="347"/>
      <c r="P1" s="347"/>
    </row>
    <row r="2" spans="1:16" ht="17.25" x14ac:dyDescent="0.15">
      <c r="A2" s="347"/>
      <c r="B2" s="66" t="s">
        <v>678</v>
      </c>
      <c r="C2" s="348"/>
      <c r="D2" s="347"/>
      <c r="E2" s="347"/>
      <c r="F2" s="350"/>
      <c r="G2" s="347"/>
      <c r="H2" s="347"/>
      <c r="I2" s="347"/>
      <c r="J2" s="347"/>
      <c r="K2" s="347"/>
      <c r="L2" s="76"/>
      <c r="M2" s="76"/>
      <c r="N2" s="76"/>
      <c r="O2" s="76"/>
      <c r="P2" s="76" t="s">
        <v>1171</v>
      </c>
    </row>
    <row r="3" spans="1:16" ht="6" customHeight="1" x14ac:dyDescent="0.15">
      <c r="A3" s="347"/>
      <c r="B3" s="347"/>
      <c r="C3" s="348"/>
      <c r="D3" s="347"/>
      <c r="E3" s="347"/>
      <c r="F3" s="347"/>
      <c r="G3" s="347"/>
      <c r="H3" s="347"/>
      <c r="I3" s="347"/>
      <c r="J3" s="347"/>
      <c r="K3" s="347"/>
      <c r="L3" s="76"/>
      <c r="M3" s="76"/>
      <c r="N3" s="76"/>
      <c r="O3" s="76"/>
      <c r="P3" s="76"/>
    </row>
    <row r="4" spans="1:16" ht="9" customHeight="1" x14ac:dyDescent="0.15">
      <c r="A4" s="347"/>
      <c r="B4" s="347"/>
      <c r="C4" s="851" t="s">
        <v>679</v>
      </c>
      <c r="D4" s="852"/>
      <c r="E4" s="857" t="s">
        <v>671</v>
      </c>
      <c r="F4" s="857" t="s">
        <v>619</v>
      </c>
      <c r="G4" s="857" t="s">
        <v>672</v>
      </c>
      <c r="H4" s="848" t="s">
        <v>673</v>
      </c>
      <c r="I4" s="351"/>
      <c r="J4" s="351"/>
      <c r="K4" s="351"/>
      <c r="L4" s="351"/>
      <c r="M4" s="351"/>
      <c r="N4" s="351"/>
      <c r="O4" s="848" t="s">
        <v>620</v>
      </c>
      <c r="P4" s="857" t="s">
        <v>621</v>
      </c>
    </row>
    <row r="5" spans="1:16" ht="9" customHeight="1" x14ac:dyDescent="0.15">
      <c r="A5" s="347"/>
      <c r="B5" s="347"/>
      <c r="C5" s="853"/>
      <c r="D5" s="854"/>
      <c r="E5" s="858"/>
      <c r="F5" s="858"/>
      <c r="G5" s="858"/>
      <c r="H5" s="849"/>
      <c r="I5" s="848" t="s">
        <v>622</v>
      </c>
      <c r="J5" s="848" t="s">
        <v>614</v>
      </c>
      <c r="K5" s="351"/>
      <c r="L5" s="351"/>
      <c r="M5" s="351"/>
      <c r="N5" s="351"/>
      <c r="O5" s="849"/>
      <c r="P5" s="858"/>
    </row>
    <row r="6" spans="1:16" ht="9" customHeight="1" x14ac:dyDescent="0.15">
      <c r="A6" s="347"/>
      <c r="B6" s="347"/>
      <c r="C6" s="853"/>
      <c r="D6" s="854"/>
      <c r="E6" s="858"/>
      <c r="F6" s="858"/>
      <c r="G6" s="858"/>
      <c r="H6" s="849"/>
      <c r="I6" s="849"/>
      <c r="J6" s="849"/>
      <c r="K6" s="848" t="s">
        <v>674</v>
      </c>
      <c r="L6" s="351"/>
      <c r="M6" s="351"/>
      <c r="N6" s="848" t="s">
        <v>675</v>
      </c>
      <c r="O6" s="849"/>
      <c r="P6" s="858"/>
    </row>
    <row r="7" spans="1:16" ht="36" customHeight="1" x14ac:dyDescent="0.15">
      <c r="A7" s="347"/>
      <c r="B7" s="347"/>
      <c r="C7" s="855"/>
      <c r="D7" s="856"/>
      <c r="E7" s="859"/>
      <c r="F7" s="859"/>
      <c r="G7" s="859"/>
      <c r="H7" s="850"/>
      <c r="I7" s="850"/>
      <c r="J7" s="850"/>
      <c r="K7" s="850"/>
      <c r="L7" s="352" t="s">
        <v>676</v>
      </c>
      <c r="M7" s="352" t="s">
        <v>677</v>
      </c>
      <c r="N7" s="850"/>
      <c r="O7" s="850"/>
      <c r="P7" s="859"/>
    </row>
    <row r="8" spans="1:16" x14ac:dyDescent="0.15">
      <c r="A8" s="347"/>
      <c r="B8" s="347"/>
      <c r="C8" s="353" t="s">
        <v>455</v>
      </c>
      <c r="D8" s="354" t="s">
        <v>895</v>
      </c>
      <c r="E8" s="355">
        <v>14751</v>
      </c>
      <c r="F8" s="355">
        <v>6212</v>
      </c>
      <c r="G8" s="355">
        <v>3535</v>
      </c>
      <c r="H8" s="355">
        <v>5004</v>
      </c>
      <c r="I8" s="355">
        <v>802</v>
      </c>
      <c r="J8" s="355">
        <v>4202</v>
      </c>
      <c r="K8" s="355">
        <v>3071</v>
      </c>
      <c r="L8" s="355">
        <v>2045</v>
      </c>
      <c r="M8" s="355">
        <v>1026</v>
      </c>
      <c r="N8" s="355">
        <v>1131</v>
      </c>
      <c r="O8" s="542">
        <v>0.18537229029217719</v>
      </c>
      <c r="P8" s="542">
        <v>6.2884071630537233E-2</v>
      </c>
    </row>
    <row r="9" spans="1:16" x14ac:dyDescent="0.15">
      <c r="A9" s="347"/>
      <c r="B9" s="347"/>
      <c r="C9" s="353" t="s">
        <v>460</v>
      </c>
      <c r="D9" s="354" t="s">
        <v>477</v>
      </c>
      <c r="E9" s="356">
        <v>164</v>
      </c>
      <c r="F9" s="356">
        <v>3</v>
      </c>
      <c r="G9" s="356">
        <v>1</v>
      </c>
      <c r="H9" s="356">
        <v>160</v>
      </c>
      <c r="I9" s="356">
        <v>32</v>
      </c>
      <c r="J9" s="356">
        <v>128</v>
      </c>
      <c r="K9" s="356">
        <v>118</v>
      </c>
      <c r="L9" s="356">
        <v>101</v>
      </c>
      <c r="M9" s="356">
        <v>17</v>
      </c>
      <c r="N9" s="356">
        <v>10</v>
      </c>
      <c r="O9" s="543">
        <v>9.0159428257284221E-2</v>
      </c>
      <c r="P9" s="543">
        <v>8.7960417811984604E-2</v>
      </c>
    </row>
    <row r="10" spans="1:16" x14ac:dyDescent="0.15">
      <c r="A10" s="347"/>
      <c r="B10" s="347"/>
      <c r="C10" s="353" t="s">
        <v>463</v>
      </c>
      <c r="D10" s="354" t="s">
        <v>765</v>
      </c>
      <c r="E10" s="356">
        <v>13992</v>
      </c>
      <c r="F10" s="356">
        <v>506</v>
      </c>
      <c r="G10" s="356">
        <v>261</v>
      </c>
      <c r="H10" s="356">
        <v>13225</v>
      </c>
      <c r="I10" s="356">
        <v>917</v>
      </c>
      <c r="J10" s="356">
        <v>12308</v>
      </c>
      <c r="K10" s="356">
        <v>11872</v>
      </c>
      <c r="L10" s="356">
        <v>8084</v>
      </c>
      <c r="M10" s="356">
        <v>3788</v>
      </c>
      <c r="N10" s="356">
        <v>436</v>
      </c>
      <c r="O10" s="543">
        <v>7.3679720699515019E-2</v>
      </c>
      <c r="P10" s="543">
        <v>6.9640816627436111E-2</v>
      </c>
    </row>
    <row r="11" spans="1:16" x14ac:dyDescent="0.15">
      <c r="A11" s="347"/>
      <c r="B11" s="347"/>
      <c r="C11" s="353" t="s">
        <v>464</v>
      </c>
      <c r="D11" s="354" t="s">
        <v>766</v>
      </c>
      <c r="E11" s="356">
        <v>12703</v>
      </c>
      <c r="F11" s="356">
        <v>1599</v>
      </c>
      <c r="G11" s="356">
        <v>894</v>
      </c>
      <c r="H11" s="356">
        <v>10210</v>
      </c>
      <c r="I11" s="356">
        <v>1079</v>
      </c>
      <c r="J11" s="356">
        <v>9131</v>
      </c>
      <c r="K11" s="356">
        <v>8949</v>
      </c>
      <c r="L11" s="356">
        <v>7055</v>
      </c>
      <c r="M11" s="356">
        <v>1894</v>
      </c>
      <c r="N11" s="356">
        <v>182</v>
      </c>
      <c r="O11" s="543">
        <v>0.12787654271275847</v>
      </c>
      <c r="P11" s="543">
        <v>0.1027804062896374</v>
      </c>
    </row>
    <row r="12" spans="1:16" x14ac:dyDescent="0.15">
      <c r="A12" s="347"/>
      <c r="B12" s="347"/>
      <c r="C12" s="353" t="s">
        <v>465</v>
      </c>
      <c r="D12" s="354" t="s">
        <v>479</v>
      </c>
      <c r="E12" s="356">
        <v>5737</v>
      </c>
      <c r="F12" s="356">
        <v>919</v>
      </c>
      <c r="G12" s="356">
        <v>308</v>
      </c>
      <c r="H12" s="356">
        <v>4510</v>
      </c>
      <c r="I12" s="356">
        <v>460</v>
      </c>
      <c r="J12" s="356">
        <v>4050</v>
      </c>
      <c r="K12" s="356">
        <v>4031</v>
      </c>
      <c r="L12" s="356">
        <v>3494</v>
      </c>
      <c r="M12" s="356">
        <v>537</v>
      </c>
      <c r="N12" s="356">
        <v>19</v>
      </c>
      <c r="O12" s="543">
        <v>6.0224016124122148E-2</v>
      </c>
      <c r="P12" s="543">
        <v>4.7343613860866461E-2</v>
      </c>
    </row>
    <row r="13" spans="1:16" x14ac:dyDescent="0.15">
      <c r="A13" s="347"/>
      <c r="B13" s="347"/>
      <c r="C13" s="353" t="s">
        <v>466</v>
      </c>
      <c r="D13" s="354" t="s">
        <v>767</v>
      </c>
      <c r="E13" s="356">
        <v>3078</v>
      </c>
      <c r="F13" s="356">
        <v>23</v>
      </c>
      <c r="G13" s="356">
        <v>4</v>
      </c>
      <c r="H13" s="356">
        <v>3051</v>
      </c>
      <c r="I13" s="356">
        <v>74</v>
      </c>
      <c r="J13" s="356">
        <v>2977</v>
      </c>
      <c r="K13" s="356">
        <v>2947</v>
      </c>
      <c r="L13" s="356">
        <v>2437</v>
      </c>
      <c r="M13" s="356">
        <v>510</v>
      </c>
      <c r="N13" s="356">
        <v>30</v>
      </c>
      <c r="O13" s="544">
        <v>1.6828040172982194E-2</v>
      </c>
      <c r="P13" s="544">
        <v>1.6680425785499893E-2</v>
      </c>
    </row>
    <row r="14" spans="1:16" x14ac:dyDescent="0.15">
      <c r="A14" s="347"/>
      <c r="B14" s="347"/>
      <c r="C14" s="353" t="s">
        <v>467</v>
      </c>
      <c r="D14" s="354" t="s">
        <v>768</v>
      </c>
      <c r="E14" s="356">
        <v>159</v>
      </c>
      <c r="F14" s="356">
        <v>0</v>
      </c>
      <c r="G14" s="356">
        <v>0</v>
      </c>
      <c r="H14" s="356">
        <v>159</v>
      </c>
      <c r="I14" s="356">
        <v>19</v>
      </c>
      <c r="J14" s="356">
        <v>140</v>
      </c>
      <c r="K14" s="356">
        <v>140</v>
      </c>
      <c r="L14" s="356">
        <v>129</v>
      </c>
      <c r="M14" s="356">
        <v>11</v>
      </c>
      <c r="N14" s="356">
        <v>0</v>
      </c>
      <c r="O14" s="543">
        <v>2.2188110521909016E-2</v>
      </c>
      <c r="P14" s="543">
        <v>2.2188110521909016E-2</v>
      </c>
    </row>
    <row r="15" spans="1:16" x14ac:dyDescent="0.15">
      <c r="A15" s="347"/>
      <c r="B15" s="347"/>
      <c r="C15" s="353" t="s">
        <v>468</v>
      </c>
      <c r="D15" s="354" t="s">
        <v>896</v>
      </c>
      <c r="E15" s="356">
        <v>3896</v>
      </c>
      <c r="F15" s="356">
        <v>160</v>
      </c>
      <c r="G15" s="356">
        <v>48</v>
      </c>
      <c r="H15" s="356">
        <v>3688</v>
      </c>
      <c r="I15" s="356">
        <v>330</v>
      </c>
      <c r="J15" s="356">
        <v>3358</v>
      </c>
      <c r="K15" s="356">
        <v>3311</v>
      </c>
      <c r="L15" s="356">
        <v>2879</v>
      </c>
      <c r="M15" s="356">
        <v>432</v>
      </c>
      <c r="N15" s="356">
        <v>47</v>
      </c>
      <c r="O15" s="544">
        <v>5.8820865101532421E-2</v>
      </c>
      <c r="P15" s="544">
        <v>5.5680531441080997E-2</v>
      </c>
    </row>
    <row r="16" spans="1:16" x14ac:dyDescent="0.15">
      <c r="A16" s="347"/>
      <c r="B16" s="347"/>
      <c r="C16" s="353" t="s">
        <v>469</v>
      </c>
      <c r="D16" s="354" t="s">
        <v>769</v>
      </c>
      <c r="E16" s="356">
        <v>3623</v>
      </c>
      <c r="F16" s="356">
        <v>568</v>
      </c>
      <c r="G16" s="356">
        <v>281</v>
      </c>
      <c r="H16" s="356">
        <v>2774</v>
      </c>
      <c r="I16" s="356">
        <v>349</v>
      </c>
      <c r="J16" s="356">
        <v>2425</v>
      </c>
      <c r="K16" s="356">
        <v>2350</v>
      </c>
      <c r="L16" s="356">
        <v>2061</v>
      </c>
      <c r="M16" s="356">
        <v>289</v>
      </c>
      <c r="N16" s="356">
        <v>75</v>
      </c>
      <c r="O16" s="543">
        <v>8.7372787343847971E-2</v>
      </c>
      <c r="P16" s="543">
        <v>6.6898181642791682E-2</v>
      </c>
    </row>
    <row r="17" spans="1:16" x14ac:dyDescent="0.15">
      <c r="A17" s="347"/>
      <c r="B17" s="347"/>
      <c r="C17" s="357" t="s">
        <v>470</v>
      </c>
      <c r="D17" s="358" t="s">
        <v>770</v>
      </c>
      <c r="E17" s="359">
        <v>1727</v>
      </c>
      <c r="F17" s="359">
        <v>30</v>
      </c>
      <c r="G17" s="359">
        <v>4</v>
      </c>
      <c r="H17" s="359">
        <v>1693</v>
      </c>
      <c r="I17" s="359">
        <v>139</v>
      </c>
      <c r="J17" s="359">
        <v>1554</v>
      </c>
      <c r="K17" s="359">
        <v>1545</v>
      </c>
      <c r="L17" s="359">
        <v>1239</v>
      </c>
      <c r="M17" s="359">
        <v>306</v>
      </c>
      <c r="N17" s="359">
        <v>9</v>
      </c>
      <c r="O17" s="545">
        <v>4.5236660816722112E-2</v>
      </c>
      <c r="P17" s="545">
        <v>4.4346072242449644E-2</v>
      </c>
    </row>
    <row r="18" spans="1:16" x14ac:dyDescent="0.15">
      <c r="A18" s="347"/>
      <c r="B18" s="347"/>
      <c r="C18" s="353" t="s">
        <v>471</v>
      </c>
      <c r="D18" s="354" t="s">
        <v>771</v>
      </c>
      <c r="E18" s="356">
        <v>1178</v>
      </c>
      <c r="F18" s="356">
        <v>11</v>
      </c>
      <c r="G18" s="356">
        <v>4</v>
      </c>
      <c r="H18" s="356">
        <v>1163</v>
      </c>
      <c r="I18" s="356">
        <v>47</v>
      </c>
      <c r="J18" s="356">
        <v>1116</v>
      </c>
      <c r="K18" s="356">
        <v>1116</v>
      </c>
      <c r="L18" s="356">
        <v>930</v>
      </c>
      <c r="M18" s="356">
        <v>186</v>
      </c>
      <c r="N18" s="356">
        <v>0</v>
      </c>
      <c r="O18" s="543">
        <v>3.3880755845724642E-2</v>
      </c>
      <c r="P18" s="543">
        <v>3.3449337053122037E-2</v>
      </c>
    </row>
    <row r="19" spans="1:16" x14ac:dyDescent="0.15">
      <c r="A19" s="347"/>
      <c r="B19" s="347"/>
      <c r="C19" s="353" t="s">
        <v>472</v>
      </c>
      <c r="D19" s="354" t="s">
        <v>772</v>
      </c>
      <c r="E19" s="356">
        <v>8177</v>
      </c>
      <c r="F19" s="356">
        <v>626</v>
      </c>
      <c r="G19" s="356">
        <v>184</v>
      </c>
      <c r="H19" s="356">
        <v>7367</v>
      </c>
      <c r="I19" s="356">
        <v>867</v>
      </c>
      <c r="J19" s="356">
        <v>6500</v>
      </c>
      <c r="K19" s="356">
        <v>6349</v>
      </c>
      <c r="L19" s="356">
        <v>5343</v>
      </c>
      <c r="M19" s="356">
        <v>1006</v>
      </c>
      <c r="N19" s="356">
        <v>151</v>
      </c>
      <c r="O19" s="543">
        <v>9.3308533217700898E-2</v>
      </c>
      <c r="P19" s="543">
        <v>8.4065545336285005E-2</v>
      </c>
    </row>
    <row r="20" spans="1:16" x14ac:dyDescent="0.15">
      <c r="A20" s="347"/>
      <c r="B20" s="347"/>
      <c r="C20" s="353" t="s">
        <v>473</v>
      </c>
      <c r="D20" s="354" t="s">
        <v>625</v>
      </c>
      <c r="E20" s="356">
        <v>4817</v>
      </c>
      <c r="F20" s="356">
        <v>211</v>
      </c>
      <c r="G20" s="356">
        <v>76</v>
      </c>
      <c r="H20" s="356">
        <v>4530</v>
      </c>
      <c r="I20" s="356">
        <v>269</v>
      </c>
      <c r="J20" s="356">
        <v>4261</v>
      </c>
      <c r="K20" s="356">
        <v>4249</v>
      </c>
      <c r="L20" s="356">
        <v>3745</v>
      </c>
      <c r="M20" s="356">
        <v>504</v>
      </c>
      <c r="N20" s="356">
        <v>12</v>
      </c>
      <c r="O20" s="543">
        <v>4.6682689512143119E-2</v>
      </c>
      <c r="P20" s="543">
        <v>4.3901304440524876E-2</v>
      </c>
    </row>
    <row r="21" spans="1:16" x14ac:dyDescent="0.15">
      <c r="A21" s="347"/>
      <c r="B21" s="347"/>
      <c r="C21" s="353" t="s">
        <v>474</v>
      </c>
      <c r="D21" s="354" t="s">
        <v>626</v>
      </c>
      <c r="E21" s="356">
        <v>19900</v>
      </c>
      <c r="F21" s="356">
        <v>615</v>
      </c>
      <c r="G21" s="356">
        <v>184</v>
      </c>
      <c r="H21" s="356">
        <v>19101</v>
      </c>
      <c r="I21" s="356">
        <v>1153</v>
      </c>
      <c r="J21" s="356">
        <v>17948</v>
      </c>
      <c r="K21" s="356">
        <v>17889</v>
      </c>
      <c r="L21" s="356">
        <v>15642</v>
      </c>
      <c r="M21" s="356">
        <v>2247</v>
      </c>
      <c r="N21" s="356">
        <v>59</v>
      </c>
      <c r="O21" s="543">
        <v>3.4755636438577708E-2</v>
      </c>
      <c r="P21" s="543">
        <v>3.3360171437852908E-2</v>
      </c>
    </row>
    <row r="22" spans="1:16" x14ac:dyDescent="0.15">
      <c r="A22" s="347"/>
      <c r="B22" s="347"/>
      <c r="C22" s="353" t="s">
        <v>475</v>
      </c>
      <c r="D22" s="354" t="s">
        <v>627</v>
      </c>
      <c r="E22" s="356">
        <v>2000</v>
      </c>
      <c r="F22" s="356">
        <v>36</v>
      </c>
      <c r="G22" s="356">
        <v>4</v>
      </c>
      <c r="H22" s="356">
        <v>1960</v>
      </c>
      <c r="I22" s="356">
        <v>68</v>
      </c>
      <c r="J22" s="356">
        <v>1892</v>
      </c>
      <c r="K22" s="356">
        <v>1890</v>
      </c>
      <c r="L22" s="356">
        <v>1739</v>
      </c>
      <c r="M22" s="356">
        <v>151</v>
      </c>
      <c r="N22" s="356">
        <v>2</v>
      </c>
      <c r="O22" s="543">
        <v>1.5443896186129838E-2</v>
      </c>
      <c r="P22" s="543">
        <v>1.513501826240724E-2</v>
      </c>
    </row>
    <row r="23" spans="1:16" x14ac:dyDescent="0.15">
      <c r="A23" s="347"/>
      <c r="B23" s="347"/>
      <c r="C23" s="353" t="s">
        <v>476</v>
      </c>
      <c r="D23" s="354" t="s">
        <v>628</v>
      </c>
      <c r="E23" s="356">
        <v>9544</v>
      </c>
      <c r="F23" s="356">
        <v>18</v>
      </c>
      <c r="G23" s="356">
        <v>4</v>
      </c>
      <c r="H23" s="356">
        <v>9522</v>
      </c>
      <c r="I23" s="356">
        <v>71</v>
      </c>
      <c r="J23" s="356">
        <v>9451</v>
      </c>
      <c r="K23" s="356">
        <v>9437</v>
      </c>
      <c r="L23" s="356">
        <v>8722</v>
      </c>
      <c r="M23" s="356">
        <v>715</v>
      </c>
      <c r="N23" s="356">
        <v>14</v>
      </c>
      <c r="O23" s="543">
        <v>6.9836019990780235E-2</v>
      </c>
      <c r="P23" s="543">
        <v>6.9675040062050442E-2</v>
      </c>
    </row>
    <row r="24" spans="1:16" x14ac:dyDescent="0.15">
      <c r="A24" s="347"/>
      <c r="B24" s="347"/>
      <c r="C24" s="353" t="s">
        <v>503</v>
      </c>
      <c r="D24" s="354" t="s">
        <v>773</v>
      </c>
      <c r="E24" s="356">
        <v>4760</v>
      </c>
      <c r="F24" s="356">
        <v>197</v>
      </c>
      <c r="G24" s="356">
        <v>20</v>
      </c>
      <c r="H24" s="356">
        <v>4543</v>
      </c>
      <c r="I24" s="356">
        <v>254</v>
      </c>
      <c r="J24" s="356">
        <v>4289</v>
      </c>
      <c r="K24" s="356">
        <v>4251</v>
      </c>
      <c r="L24" s="356">
        <v>3492</v>
      </c>
      <c r="M24" s="356">
        <v>759</v>
      </c>
      <c r="N24" s="356">
        <v>38</v>
      </c>
      <c r="O24" s="543">
        <v>6.2490153862311611E-2</v>
      </c>
      <c r="P24" s="543">
        <v>5.9641338024470934E-2</v>
      </c>
    </row>
    <row r="25" spans="1:16" x14ac:dyDescent="0.15">
      <c r="A25" s="347"/>
      <c r="B25" s="347"/>
      <c r="C25" s="353" t="s">
        <v>504</v>
      </c>
      <c r="D25" s="354" t="s">
        <v>881</v>
      </c>
      <c r="E25" s="356">
        <v>2458</v>
      </c>
      <c r="F25" s="356">
        <v>4</v>
      </c>
      <c r="G25" s="356">
        <v>0</v>
      </c>
      <c r="H25" s="356">
        <v>2454</v>
      </c>
      <c r="I25" s="356">
        <v>28</v>
      </c>
      <c r="J25" s="356">
        <v>2426</v>
      </c>
      <c r="K25" s="356">
        <v>2426</v>
      </c>
      <c r="L25" s="356">
        <v>2092</v>
      </c>
      <c r="M25" s="356">
        <v>334</v>
      </c>
      <c r="N25" s="356">
        <v>0</v>
      </c>
      <c r="O25" s="543">
        <v>1.6336133560187153E-2</v>
      </c>
      <c r="P25" s="543">
        <v>1.6309549128030624E-2</v>
      </c>
    </row>
    <row r="26" spans="1:16" x14ac:dyDescent="0.15">
      <c r="A26" s="347"/>
      <c r="B26" s="347"/>
      <c r="C26" s="353" t="s">
        <v>524</v>
      </c>
      <c r="D26" s="354" t="s">
        <v>774</v>
      </c>
      <c r="E26" s="356">
        <v>5076</v>
      </c>
      <c r="F26" s="356">
        <v>69</v>
      </c>
      <c r="G26" s="356">
        <v>20</v>
      </c>
      <c r="H26" s="356">
        <v>4987</v>
      </c>
      <c r="I26" s="356">
        <v>207</v>
      </c>
      <c r="J26" s="356">
        <v>4780</v>
      </c>
      <c r="K26" s="356">
        <v>4754</v>
      </c>
      <c r="L26" s="356">
        <v>4089</v>
      </c>
      <c r="M26" s="356">
        <v>665</v>
      </c>
      <c r="N26" s="356">
        <v>26</v>
      </c>
      <c r="O26" s="543">
        <v>4.5111579171887912E-2</v>
      </c>
      <c r="P26" s="543">
        <v>4.4320615707290192E-2</v>
      </c>
    </row>
    <row r="27" spans="1:16" x14ac:dyDescent="0.15">
      <c r="A27" s="347"/>
      <c r="B27" s="347"/>
      <c r="C27" s="357" t="s">
        <v>522</v>
      </c>
      <c r="D27" s="358" t="s">
        <v>480</v>
      </c>
      <c r="E27" s="359">
        <v>9618</v>
      </c>
      <c r="F27" s="359">
        <v>1833</v>
      </c>
      <c r="G27" s="359">
        <v>808</v>
      </c>
      <c r="H27" s="359">
        <v>6977</v>
      </c>
      <c r="I27" s="359">
        <v>719</v>
      </c>
      <c r="J27" s="359">
        <v>6258</v>
      </c>
      <c r="K27" s="359">
        <v>5992</v>
      </c>
      <c r="L27" s="359">
        <v>4672</v>
      </c>
      <c r="M27" s="359">
        <v>1320</v>
      </c>
      <c r="N27" s="359">
        <v>266</v>
      </c>
      <c r="O27" s="545">
        <v>0.1310782817269952</v>
      </c>
      <c r="P27" s="545">
        <v>9.5085586567815086E-2</v>
      </c>
    </row>
    <row r="28" spans="1:16" x14ac:dyDescent="0.15">
      <c r="A28" s="347"/>
      <c r="B28" s="347"/>
      <c r="C28" s="353" t="s">
        <v>521</v>
      </c>
      <c r="D28" s="354" t="s">
        <v>775</v>
      </c>
      <c r="E28" s="356">
        <v>48489</v>
      </c>
      <c r="F28" s="356">
        <v>10399</v>
      </c>
      <c r="G28" s="356">
        <v>2512</v>
      </c>
      <c r="H28" s="356">
        <v>35578</v>
      </c>
      <c r="I28" s="356">
        <v>6596</v>
      </c>
      <c r="J28" s="356">
        <v>28982</v>
      </c>
      <c r="K28" s="356">
        <v>27990</v>
      </c>
      <c r="L28" s="356">
        <v>25018</v>
      </c>
      <c r="M28" s="356">
        <v>2972</v>
      </c>
      <c r="N28" s="356">
        <v>992</v>
      </c>
      <c r="O28" s="543">
        <v>6.5799633338263774E-2</v>
      </c>
      <c r="P28" s="543">
        <v>4.8279390272200878E-2</v>
      </c>
    </row>
    <row r="29" spans="1:16" x14ac:dyDescent="0.15">
      <c r="A29" s="347"/>
      <c r="B29" s="347"/>
      <c r="C29" s="353" t="s">
        <v>526</v>
      </c>
      <c r="D29" s="354" t="s">
        <v>630</v>
      </c>
      <c r="E29" s="356">
        <v>1621</v>
      </c>
      <c r="F29" s="356">
        <v>0</v>
      </c>
      <c r="G29" s="356">
        <v>0</v>
      </c>
      <c r="H29" s="356">
        <v>1621</v>
      </c>
      <c r="I29" s="356">
        <v>63</v>
      </c>
      <c r="J29" s="356">
        <v>1558</v>
      </c>
      <c r="K29" s="356">
        <v>1558</v>
      </c>
      <c r="L29" s="356">
        <v>1410</v>
      </c>
      <c r="M29" s="356">
        <v>148</v>
      </c>
      <c r="N29" s="356">
        <v>0</v>
      </c>
      <c r="O29" s="544">
        <v>7.1364734990732714E-3</v>
      </c>
      <c r="P29" s="544">
        <v>7.1364734990732714E-3</v>
      </c>
    </row>
    <row r="30" spans="1:16" x14ac:dyDescent="0.15">
      <c r="A30" s="347"/>
      <c r="B30" s="347"/>
      <c r="C30" s="353" t="s">
        <v>520</v>
      </c>
      <c r="D30" s="354" t="s">
        <v>374</v>
      </c>
      <c r="E30" s="356">
        <v>562</v>
      </c>
      <c r="F30" s="356">
        <v>0</v>
      </c>
      <c r="G30" s="356">
        <v>0</v>
      </c>
      <c r="H30" s="356">
        <v>562</v>
      </c>
      <c r="I30" s="356">
        <v>1</v>
      </c>
      <c r="J30" s="356">
        <v>561</v>
      </c>
      <c r="K30" s="356">
        <v>561</v>
      </c>
      <c r="L30" s="356">
        <v>503</v>
      </c>
      <c r="M30" s="356">
        <v>58</v>
      </c>
      <c r="N30" s="356">
        <v>0</v>
      </c>
      <c r="O30" s="543">
        <v>9.0752014468648574E-3</v>
      </c>
      <c r="P30" s="543">
        <v>9.0752014468648574E-3</v>
      </c>
    </row>
    <row r="31" spans="1:16" x14ac:dyDescent="0.15">
      <c r="A31" s="347"/>
      <c r="B31" s="347"/>
      <c r="C31" s="353" t="s">
        <v>519</v>
      </c>
      <c r="D31" s="354" t="s">
        <v>376</v>
      </c>
      <c r="E31" s="356">
        <v>3297</v>
      </c>
      <c r="F31" s="356">
        <v>46</v>
      </c>
      <c r="G31" s="356">
        <v>8</v>
      </c>
      <c r="H31" s="356">
        <v>3243</v>
      </c>
      <c r="I31" s="356">
        <v>289</v>
      </c>
      <c r="J31" s="356">
        <v>2954</v>
      </c>
      <c r="K31" s="356">
        <v>2857</v>
      </c>
      <c r="L31" s="356">
        <v>2311</v>
      </c>
      <c r="M31" s="356">
        <v>546</v>
      </c>
      <c r="N31" s="356">
        <v>97</v>
      </c>
      <c r="O31" s="543">
        <v>5.752621569277476E-2</v>
      </c>
      <c r="P31" s="543">
        <v>5.6584021077242509E-2</v>
      </c>
    </row>
    <row r="32" spans="1:16" x14ac:dyDescent="0.15">
      <c r="A32" s="347"/>
      <c r="B32" s="347"/>
      <c r="C32" s="353" t="s">
        <v>631</v>
      </c>
      <c r="D32" s="354" t="s">
        <v>481</v>
      </c>
      <c r="E32" s="356">
        <v>107309</v>
      </c>
      <c r="F32" s="356">
        <v>6969</v>
      </c>
      <c r="G32" s="356">
        <v>3344</v>
      </c>
      <c r="H32" s="356">
        <v>96996</v>
      </c>
      <c r="I32" s="356">
        <v>7265</v>
      </c>
      <c r="J32" s="356">
        <v>89731</v>
      </c>
      <c r="K32" s="356">
        <v>87556</v>
      </c>
      <c r="L32" s="356">
        <v>57239</v>
      </c>
      <c r="M32" s="356">
        <v>30317</v>
      </c>
      <c r="N32" s="356">
        <v>2175</v>
      </c>
      <c r="O32" s="543">
        <v>0.15113454071206145</v>
      </c>
      <c r="P32" s="543">
        <v>0.13660965912371853</v>
      </c>
    </row>
    <row r="33" spans="1:16" x14ac:dyDescent="0.15">
      <c r="A33" s="347"/>
      <c r="B33" s="347"/>
      <c r="C33" s="353" t="s">
        <v>632</v>
      </c>
      <c r="D33" s="354" t="s">
        <v>482</v>
      </c>
      <c r="E33" s="356">
        <v>13524</v>
      </c>
      <c r="F33" s="356">
        <v>314</v>
      </c>
      <c r="G33" s="356">
        <v>33</v>
      </c>
      <c r="H33" s="356">
        <v>13177</v>
      </c>
      <c r="I33" s="356">
        <v>642</v>
      </c>
      <c r="J33" s="356">
        <v>12535</v>
      </c>
      <c r="K33" s="356">
        <v>12476</v>
      </c>
      <c r="L33" s="356">
        <v>10401</v>
      </c>
      <c r="M33" s="356">
        <v>2075</v>
      </c>
      <c r="N33" s="356">
        <v>59</v>
      </c>
      <c r="O33" s="543">
        <v>6.2645624209634015E-2</v>
      </c>
      <c r="P33" s="543">
        <v>6.1038257187987825E-2</v>
      </c>
    </row>
    <row r="34" spans="1:16" x14ac:dyDescent="0.15">
      <c r="A34" s="347"/>
      <c r="B34" s="347"/>
      <c r="C34" s="353" t="s">
        <v>633</v>
      </c>
      <c r="D34" s="354" t="s">
        <v>776</v>
      </c>
      <c r="E34" s="356">
        <v>7846</v>
      </c>
      <c r="F34" s="356">
        <v>1150</v>
      </c>
      <c r="G34" s="356">
        <v>265</v>
      </c>
      <c r="H34" s="356">
        <v>6431</v>
      </c>
      <c r="I34" s="356">
        <v>2453</v>
      </c>
      <c r="J34" s="356">
        <v>3978</v>
      </c>
      <c r="K34" s="356">
        <v>3847</v>
      </c>
      <c r="L34" s="356">
        <v>2724</v>
      </c>
      <c r="M34" s="356">
        <v>1123</v>
      </c>
      <c r="N34" s="356">
        <v>131</v>
      </c>
      <c r="O34" s="543">
        <v>1.2925992678675571E-2</v>
      </c>
      <c r="P34" s="543">
        <v>1.0594832897854015E-2</v>
      </c>
    </row>
    <row r="35" spans="1:16" x14ac:dyDescent="0.15">
      <c r="A35" s="347"/>
      <c r="B35" s="347"/>
      <c r="C35" s="353" t="s">
        <v>634</v>
      </c>
      <c r="D35" s="354" t="s">
        <v>777</v>
      </c>
      <c r="E35" s="356">
        <v>30439</v>
      </c>
      <c r="F35" s="356">
        <v>1528</v>
      </c>
      <c r="G35" s="356">
        <v>126</v>
      </c>
      <c r="H35" s="356">
        <v>28785</v>
      </c>
      <c r="I35" s="356">
        <v>1149</v>
      </c>
      <c r="J35" s="356">
        <v>27636</v>
      </c>
      <c r="K35" s="356">
        <v>27015</v>
      </c>
      <c r="L35" s="356">
        <v>21176</v>
      </c>
      <c r="M35" s="356">
        <v>5839</v>
      </c>
      <c r="N35" s="356">
        <v>621</v>
      </c>
      <c r="O35" s="544">
        <v>7.3683981195927395E-2</v>
      </c>
      <c r="P35" s="544">
        <v>6.9680127426156258E-2</v>
      </c>
    </row>
    <row r="36" spans="1:16" x14ac:dyDescent="0.15">
      <c r="A36" s="347"/>
      <c r="B36" s="347"/>
      <c r="C36" s="353" t="s">
        <v>636</v>
      </c>
      <c r="D36" s="354" t="s">
        <v>637</v>
      </c>
      <c r="E36" s="356">
        <v>11926</v>
      </c>
      <c r="F36" s="356">
        <v>901</v>
      </c>
      <c r="G36" s="356">
        <v>84</v>
      </c>
      <c r="H36" s="356">
        <v>10941</v>
      </c>
      <c r="I36" s="356">
        <v>632</v>
      </c>
      <c r="J36" s="356">
        <v>10309</v>
      </c>
      <c r="K36" s="356">
        <v>10221</v>
      </c>
      <c r="L36" s="356">
        <v>9115</v>
      </c>
      <c r="M36" s="356">
        <v>1106</v>
      </c>
      <c r="N36" s="356">
        <v>88</v>
      </c>
      <c r="O36" s="543">
        <v>3.6056464072028276E-2</v>
      </c>
      <c r="P36" s="543">
        <v>3.307846498507977E-2</v>
      </c>
    </row>
    <row r="37" spans="1:16" x14ac:dyDescent="0.15">
      <c r="A37" s="347"/>
      <c r="B37" s="347"/>
      <c r="C37" s="357" t="s">
        <v>638</v>
      </c>
      <c r="D37" s="358" t="s">
        <v>483</v>
      </c>
      <c r="E37" s="359">
        <v>20021</v>
      </c>
      <c r="F37" s="359">
        <v>0</v>
      </c>
      <c r="G37" s="359">
        <v>0</v>
      </c>
      <c r="H37" s="359">
        <v>20021</v>
      </c>
      <c r="I37" s="359">
        <v>0</v>
      </c>
      <c r="J37" s="359">
        <v>20021</v>
      </c>
      <c r="K37" s="359">
        <v>20012</v>
      </c>
      <c r="L37" s="359">
        <v>16890</v>
      </c>
      <c r="M37" s="359">
        <v>3122</v>
      </c>
      <c r="N37" s="359">
        <v>9</v>
      </c>
      <c r="O37" s="545">
        <v>4.9843282820361531E-2</v>
      </c>
      <c r="P37" s="545">
        <v>4.9843282820361531E-2</v>
      </c>
    </row>
    <row r="38" spans="1:16" x14ac:dyDescent="0.15">
      <c r="A38" s="347"/>
      <c r="B38" s="347"/>
      <c r="C38" s="353" t="s">
        <v>639</v>
      </c>
      <c r="D38" s="354" t="s">
        <v>778</v>
      </c>
      <c r="E38" s="356">
        <v>37052</v>
      </c>
      <c r="F38" s="356">
        <v>292</v>
      </c>
      <c r="G38" s="356">
        <v>27</v>
      </c>
      <c r="H38" s="356">
        <v>36733</v>
      </c>
      <c r="I38" s="356">
        <v>482</v>
      </c>
      <c r="J38" s="356">
        <v>36251</v>
      </c>
      <c r="K38" s="356">
        <v>35805</v>
      </c>
      <c r="L38" s="356">
        <v>24178</v>
      </c>
      <c r="M38" s="356">
        <v>11627</v>
      </c>
      <c r="N38" s="356">
        <v>446</v>
      </c>
      <c r="O38" s="543">
        <v>8.2388858870277346E-2</v>
      </c>
      <c r="P38" s="543">
        <v>8.1679530197611414E-2</v>
      </c>
    </row>
    <row r="39" spans="1:16" x14ac:dyDescent="0.15">
      <c r="A39" s="347"/>
      <c r="B39" s="347"/>
      <c r="C39" s="353" t="s">
        <v>640</v>
      </c>
      <c r="D39" s="354" t="s">
        <v>641</v>
      </c>
      <c r="E39" s="356">
        <v>81381</v>
      </c>
      <c r="F39" s="356">
        <v>2500</v>
      </c>
      <c r="G39" s="356">
        <v>985</v>
      </c>
      <c r="H39" s="356">
        <v>77896</v>
      </c>
      <c r="I39" s="356">
        <v>2274</v>
      </c>
      <c r="J39" s="356">
        <v>75622</v>
      </c>
      <c r="K39" s="356">
        <v>74450</v>
      </c>
      <c r="L39" s="356">
        <v>55583</v>
      </c>
      <c r="M39" s="356">
        <v>18867</v>
      </c>
      <c r="N39" s="356">
        <v>1172</v>
      </c>
      <c r="O39" s="543">
        <v>0.12488107441212397</v>
      </c>
      <c r="P39" s="543">
        <v>0.11953325926698871</v>
      </c>
    </row>
    <row r="40" spans="1:16" x14ac:dyDescent="0.15">
      <c r="A40" s="347"/>
      <c r="B40" s="347"/>
      <c r="C40" s="353" t="s">
        <v>642</v>
      </c>
      <c r="D40" s="354" t="s">
        <v>897</v>
      </c>
      <c r="E40" s="360">
        <v>6788</v>
      </c>
      <c r="F40" s="360">
        <v>447</v>
      </c>
      <c r="G40" s="360">
        <v>236</v>
      </c>
      <c r="H40" s="360">
        <v>6105</v>
      </c>
      <c r="I40" s="360">
        <v>1491</v>
      </c>
      <c r="J40" s="360">
        <v>4614</v>
      </c>
      <c r="K40" s="360">
        <v>4444</v>
      </c>
      <c r="L40" s="360">
        <v>3336</v>
      </c>
      <c r="M40" s="360">
        <v>1108</v>
      </c>
      <c r="N40" s="360">
        <v>170</v>
      </c>
      <c r="O40" s="544">
        <v>0.12340247604850292</v>
      </c>
      <c r="P40" s="544">
        <v>0.11098587452506045</v>
      </c>
    </row>
    <row r="41" spans="1:16" x14ac:dyDescent="0.15">
      <c r="A41" s="347"/>
      <c r="B41" s="347"/>
      <c r="C41" s="353" t="s">
        <v>643</v>
      </c>
      <c r="D41" s="354" t="s">
        <v>508</v>
      </c>
      <c r="E41" s="360">
        <v>56057</v>
      </c>
      <c r="F41" s="360">
        <v>7446</v>
      </c>
      <c r="G41" s="360">
        <v>996</v>
      </c>
      <c r="H41" s="360">
        <v>47615</v>
      </c>
      <c r="I41" s="360">
        <v>2776</v>
      </c>
      <c r="J41" s="360">
        <v>44839</v>
      </c>
      <c r="K41" s="360">
        <v>43013</v>
      </c>
      <c r="L41" s="360">
        <v>26272</v>
      </c>
      <c r="M41" s="360">
        <v>16741</v>
      </c>
      <c r="N41" s="360">
        <v>1826</v>
      </c>
      <c r="O41" s="544">
        <v>9.4367764428216219E-2</v>
      </c>
      <c r="P41" s="544">
        <v>8.0156289192242103E-2</v>
      </c>
    </row>
    <row r="42" spans="1:16" x14ac:dyDescent="0.15">
      <c r="A42" s="347"/>
      <c r="B42" s="347"/>
      <c r="C42" s="353" t="s">
        <v>644</v>
      </c>
      <c r="D42" s="354" t="s">
        <v>509</v>
      </c>
      <c r="E42" s="356">
        <v>77454</v>
      </c>
      <c r="F42" s="356">
        <v>13833</v>
      </c>
      <c r="G42" s="356">
        <v>4947</v>
      </c>
      <c r="H42" s="356">
        <v>58674</v>
      </c>
      <c r="I42" s="356">
        <v>2635</v>
      </c>
      <c r="J42" s="356">
        <v>56039</v>
      </c>
      <c r="K42" s="356">
        <v>52699</v>
      </c>
      <c r="L42" s="356">
        <v>25003</v>
      </c>
      <c r="M42" s="356">
        <v>27696</v>
      </c>
      <c r="N42" s="356">
        <v>3340</v>
      </c>
      <c r="O42" s="543">
        <v>0.17850122029070345</v>
      </c>
      <c r="P42" s="543">
        <v>0.13522065483172893</v>
      </c>
    </row>
    <row r="43" spans="1:16" x14ac:dyDescent="0.15">
      <c r="A43" s="347"/>
      <c r="B43" s="347"/>
      <c r="C43" s="353" t="s">
        <v>645</v>
      </c>
      <c r="D43" s="354" t="s">
        <v>447</v>
      </c>
      <c r="E43" s="360">
        <v>0</v>
      </c>
      <c r="F43" s="360">
        <v>0</v>
      </c>
      <c r="G43" s="360">
        <v>0</v>
      </c>
      <c r="H43" s="360">
        <v>0</v>
      </c>
      <c r="I43" s="360">
        <v>0</v>
      </c>
      <c r="J43" s="360">
        <v>0</v>
      </c>
      <c r="K43" s="360">
        <v>0</v>
      </c>
      <c r="L43" s="360">
        <v>0</v>
      </c>
      <c r="M43" s="360">
        <v>0</v>
      </c>
      <c r="N43" s="360">
        <v>0</v>
      </c>
      <c r="O43" s="544">
        <v>0</v>
      </c>
      <c r="P43" s="544">
        <v>0</v>
      </c>
    </row>
    <row r="44" spans="1:16" x14ac:dyDescent="0.15">
      <c r="A44" s="347"/>
      <c r="B44" s="347"/>
      <c r="C44" s="353" t="s">
        <v>646</v>
      </c>
      <c r="D44" s="354" t="s">
        <v>484</v>
      </c>
      <c r="E44" s="356">
        <v>103</v>
      </c>
      <c r="F44" s="356">
        <v>1</v>
      </c>
      <c r="G44" s="356">
        <v>0</v>
      </c>
      <c r="H44" s="356">
        <v>102</v>
      </c>
      <c r="I44" s="356">
        <v>13</v>
      </c>
      <c r="J44" s="356">
        <v>89</v>
      </c>
      <c r="K44" s="356">
        <v>89</v>
      </c>
      <c r="L44" s="356">
        <v>83</v>
      </c>
      <c r="M44" s="356">
        <v>6</v>
      </c>
      <c r="N44" s="356">
        <v>0</v>
      </c>
      <c r="O44" s="543">
        <v>2.4691358024691358E-3</v>
      </c>
      <c r="P44" s="543">
        <v>2.445163610212154E-3</v>
      </c>
    </row>
    <row r="45" spans="1:16" x14ac:dyDescent="0.15">
      <c r="A45" s="347"/>
      <c r="B45" s="347"/>
      <c r="C45" s="140"/>
      <c r="D45" s="139" t="s">
        <v>1174</v>
      </c>
      <c r="E45" s="361">
        <v>631227</v>
      </c>
      <c r="F45" s="361">
        <v>59466</v>
      </c>
      <c r="G45" s="361">
        <v>20203</v>
      </c>
      <c r="H45" s="361">
        <v>551558</v>
      </c>
      <c r="I45" s="361">
        <v>36645</v>
      </c>
      <c r="J45" s="361">
        <v>514913</v>
      </c>
      <c r="K45" s="361">
        <v>501280</v>
      </c>
      <c r="L45" s="361">
        <v>361232</v>
      </c>
      <c r="M45" s="361">
        <v>140048</v>
      </c>
      <c r="N45" s="361">
        <v>13633</v>
      </c>
      <c r="O45" s="546">
        <v>7.6244693930870328E-2</v>
      </c>
      <c r="P45" s="546">
        <v>6.6621628819937953E-2</v>
      </c>
    </row>
  </sheetData>
  <mergeCells count="11">
    <mergeCell ref="I5:I7"/>
    <mergeCell ref="J5:J7"/>
    <mergeCell ref="N6:N7"/>
    <mergeCell ref="C4:D7"/>
    <mergeCell ref="P4:P7"/>
    <mergeCell ref="K6:K7"/>
    <mergeCell ref="E4:E7"/>
    <mergeCell ref="F4:F7"/>
    <mergeCell ref="G4:G7"/>
    <mergeCell ref="O4:O7"/>
    <mergeCell ref="H4:H7"/>
  </mergeCells>
  <phoneticPr fontId="3"/>
  <printOptions horizontalCentered="1"/>
  <pageMargins left="0.39370078740157483" right="0.39370078740157483" top="0.78740157480314965" bottom="0.19685039370078741" header="0.31496062992125984" footer="0.31496062992125984"/>
  <pageSetup paperSize="9" scale="92" orientation="landscape"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9F55E-1128-4A41-BF50-B52B3EC26F80}">
  <sheetPr codeName="Sheet13"/>
  <dimension ref="A1:L52"/>
  <sheetViews>
    <sheetView view="pageBreakPreview" zoomScaleNormal="80" zoomScaleSheetLayoutView="100" workbookViewId="0"/>
  </sheetViews>
  <sheetFormatPr defaultRowHeight="14.25" x14ac:dyDescent="0.15"/>
  <cols>
    <col min="1" max="1" width="3.5" style="33" customWidth="1"/>
    <col min="2" max="2" width="4.5" style="33" bestFit="1" customWidth="1"/>
    <col min="3" max="3" width="35.625" style="33" customWidth="1"/>
    <col min="4" max="7" width="14.375" style="33" customWidth="1"/>
    <col min="8" max="8" width="3.5" style="33" customWidth="1"/>
    <col min="9" max="17" width="8.875" style="33" customWidth="1"/>
    <col min="18" max="16384" width="9" style="33"/>
  </cols>
  <sheetData>
    <row r="1" spans="1:12" ht="21" customHeight="1" x14ac:dyDescent="0.15">
      <c r="A1" s="73" t="s">
        <v>550</v>
      </c>
    </row>
    <row r="2" spans="1:12" ht="21" customHeight="1" thickBot="1" x14ac:dyDescent="0.2"/>
    <row r="3" spans="1:12" ht="21" customHeight="1" thickBot="1" x14ac:dyDescent="0.2">
      <c r="B3" s="40"/>
      <c r="C3" s="33" t="s">
        <v>551</v>
      </c>
    </row>
    <row r="4" spans="1:12" ht="21" customHeight="1" x14ac:dyDescent="0.15">
      <c r="B4" s="33" t="s">
        <v>552</v>
      </c>
    </row>
    <row r="5" spans="1:12" ht="21" customHeight="1" x14ac:dyDescent="0.15">
      <c r="B5" s="33" t="s">
        <v>536</v>
      </c>
    </row>
    <row r="6" spans="1:12" ht="21" customHeight="1" x14ac:dyDescent="0.15">
      <c r="B6" s="33" t="s">
        <v>623</v>
      </c>
    </row>
    <row r="7" spans="1:12" ht="21" customHeight="1" thickBot="1" x14ac:dyDescent="0.2"/>
    <row r="8" spans="1:12" ht="21" customHeight="1" thickBot="1" x14ac:dyDescent="0.2">
      <c r="C8" s="145" t="s">
        <v>756</v>
      </c>
      <c r="D8" s="146" t="s">
        <v>1167</v>
      </c>
    </row>
    <row r="9" spans="1:12" ht="21" customHeight="1" thickBot="1" x14ac:dyDescent="0.2"/>
    <row r="10" spans="1:12" ht="21" customHeight="1" thickBot="1" x14ac:dyDescent="0.2">
      <c r="C10" s="65" t="s">
        <v>755</v>
      </c>
      <c r="D10" s="146" t="s">
        <v>1570</v>
      </c>
      <c r="E10" s="47">
        <f>VLOOKUP($D$10,各種係数!$D47:$E52,2,FALSE)</f>
        <v>0.57699999999999996</v>
      </c>
    </row>
    <row r="11" spans="1:12" ht="21" customHeight="1" x14ac:dyDescent="0.15"/>
    <row r="12" spans="1:12" ht="21" customHeight="1" x14ac:dyDescent="0.15">
      <c r="B12" s="732" t="s">
        <v>760</v>
      </c>
      <c r="C12" s="733"/>
      <c r="D12" s="29" t="s">
        <v>553</v>
      </c>
      <c r="E12" s="41"/>
      <c r="F12" s="5"/>
      <c r="G12" s="730" t="s">
        <v>535</v>
      </c>
    </row>
    <row r="13" spans="1:12" ht="21" customHeight="1" thickBot="1" x14ac:dyDescent="0.2">
      <c r="B13" s="734"/>
      <c r="C13" s="735"/>
      <c r="D13" s="24" t="s">
        <v>505</v>
      </c>
      <c r="E13" s="4" t="s">
        <v>506</v>
      </c>
      <c r="F13" s="42"/>
      <c r="G13" s="731"/>
    </row>
    <row r="14" spans="1:12" ht="21" customHeight="1" x14ac:dyDescent="0.15">
      <c r="B14" s="457" t="s">
        <v>455</v>
      </c>
      <c r="C14" s="458" t="s">
        <v>880</v>
      </c>
      <c r="D14" s="97"/>
      <c r="E14" s="98"/>
      <c r="F14" s="99">
        <f>D14+各種係数!Q6</f>
        <v>0</v>
      </c>
      <c r="G14" s="43">
        <f>各種係数!$H6</f>
        <v>0.35816370319234281</v>
      </c>
      <c r="L14" s="114"/>
    </row>
    <row r="15" spans="1:12" ht="21" customHeight="1" x14ac:dyDescent="0.15">
      <c r="B15" s="152" t="s">
        <v>460</v>
      </c>
      <c r="C15" s="459" t="s">
        <v>477</v>
      </c>
      <c r="D15" s="100"/>
      <c r="E15" s="101"/>
      <c r="F15" s="102">
        <f>D15+各種係数!Q7</f>
        <v>0</v>
      </c>
      <c r="G15" s="44">
        <f>各種係数!$H7</f>
        <v>5.3764092617286985E-2</v>
      </c>
    </row>
    <row r="16" spans="1:12" ht="21" customHeight="1" x14ac:dyDescent="0.15">
      <c r="B16" s="152" t="s">
        <v>463</v>
      </c>
      <c r="C16" s="459" t="s">
        <v>624</v>
      </c>
      <c r="D16" s="100"/>
      <c r="E16" s="101"/>
      <c r="F16" s="102">
        <f>D16+各種係数!Q8</f>
        <v>0</v>
      </c>
      <c r="G16" s="44">
        <f>各種係数!$H8</f>
        <v>0.16633158018761496</v>
      </c>
    </row>
    <row r="17" spans="2:7" ht="21" customHeight="1" x14ac:dyDescent="0.15">
      <c r="B17" s="152" t="s">
        <v>464</v>
      </c>
      <c r="C17" s="459" t="s">
        <v>507</v>
      </c>
      <c r="D17" s="100"/>
      <c r="E17" s="101"/>
      <c r="F17" s="102">
        <f>D17+各種係数!Q9</f>
        <v>0</v>
      </c>
      <c r="G17" s="44">
        <f>各種係数!$H9</f>
        <v>0.1073002071601552</v>
      </c>
    </row>
    <row r="18" spans="2:7" ht="21" customHeight="1" x14ac:dyDescent="0.15">
      <c r="B18" s="152" t="s">
        <v>465</v>
      </c>
      <c r="C18" s="459" t="s">
        <v>479</v>
      </c>
      <c r="D18" s="100"/>
      <c r="E18" s="101"/>
      <c r="F18" s="102">
        <f>D18+各種係数!Q10</f>
        <v>0</v>
      </c>
      <c r="G18" s="44">
        <f>各種係数!$H10</f>
        <v>0.22724450515335903</v>
      </c>
    </row>
    <row r="19" spans="2:7" ht="21" customHeight="1" x14ac:dyDescent="0.15">
      <c r="B19" s="152" t="s">
        <v>466</v>
      </c>
      <c r="C19" s="459" t="s">
        <v>151</v>
      </c>
      <c r="D19" s="100"/>
      <c r="E19" s="101"/>
      <c r="F19" s="102">
        <f>D19+各種係数!Q11</f>
        <v>0</v>
      </c>
      <c r="G19" s="44">
        <f>各種係数!$H11</f>
        <v>5.7643090472804137E-2</v>
      </c>
    </row>
    <row r="20" spans="2:7" ht="21" customHeight="1" x14ac:dyDescent="0.15">
      <c r="B20" s="152" t="s">
        <v>467</v>
      </c>
      <c r="C20" s="459" t="s">
        <v>190</v>
      </c>
      <c r="D20" s="100"/>
      <c r="E20" s="101"/>
      <c r="F20" s="102">
        <f>D20+各種係数!Q12</f>
        <v>0</v>
      </c>
      <c r="G20" s="44">
        <f>各種係数!$H12</f>
        <v>5.2317643880821496E-2</v>
      </c>
    </row>
    <row r="21" spans="2:7" ht="21" customHeight="1" x14ac:dyDescent="0.15">
      <c r="B21" s="152" t="s">
        <v>468</v>
      </c>
      <c r="C21" s="459" t="s">
        <v>1173</v>
      </c>
      <c r="D21" s="100"/>
      <c r="E21" s="101"/>
      <c r="F21" s="102">
        <f>D21+各種係数!Q13</f>
        <v>0</v>
      </c>
      <c r="G21" s="44">
        <f>各種係数!$H13</f>
        <v>0.20483774519299602</v>
      </c>
    </row>
    <row r="22" spans="2:7" ht="21" customHeight="1" x14ac:dyDescent="0.15">
      <c r="B22" s="152" t="s">
        <v>469</v>
      </c>
      <c r="C22" s="459" t="s">
        <v>223</v>
      </c>
      <c r="D22" s="100"/>
      <c r="E22" s="101"/>
      <c r="F22" s="102">
        <f>D22+各種係数!Q14</f>
        <v>0</v>
      </c>
      <c r="G22" s="44">
        <f>各種係数!$H14</f>
        <v>0.33691288153630339</v>
      </c>
    </row>
    <row r="23" spans="2:7" ht="21" customHeight="1" x14ac:dyDescent="0.15">
      <c r="B23" s="152" t="s">
        <v>470</v>
      </c>
      <c r="C23" s="459" t="s">
        <v>245</v>
      </c>
      <c r="D23" s="100"/>
      <c r="E23" s="101"/>
      <c r="F23" s="102">
        <f>D23+各種係数!Q15</f>
        <v>0</v>
      </c>
      <c r="G23" s="44">
        <f>各種係数!$H15</f>
        <v>0.14068610745987697</v>
      </c>
    </row>
    <row r="24" spans="2:7" ht="21" customHeight="1" x14ac:dyDescent="0.15">
      <c r="B24" s="152" t="s">
        <v>471</v>
      </c>
      <c r="C24" s="459" t="s">
        <v>265</v>
      </c>
      <c r="D24" s="100"/>
      <c r="E24" s="101"/>
      <c r="F24" s="102">
        <f>D24+各種係数!Q16</f>
        <v>0</v>
      </c>
      <c r="G24" s="44">
        <f>各種係数!$H16</f>
        <v>4.1947805721295972E-2</v>
      </c>
    </row>
    <row r="25" spans="2:7" ht="21" customHeight="1" x14ac:dyDescent="0.15">
      <c r="B25" s="152" t="s">
        <v>472</v>
      </c>
      <c r="C25" s="459" t="s">
        <v>279</v>
      </c>
      <c r="D25" s="100"/>
      <c r="E25" s="101"/>
      <c r="F25" s="102">
        <f>D25+各種係数!Q17</f>
        <v>0</v>
      </c>
      <c r="G25" s="44">
        <f>各種係数!$H17</f>
        <v>0.23517681362072662</v>
      </c>
    </row>
    <row r="26" spans="2:7" ht="21" customHeight="1" x14ac:dyDescent="0.15">
      <c r="B26" s="152" t="s">
        <v>473</v>
      </c>
      <c r="C26" s="459" t="s">
        <v>625</v>
      </c>
      <c r="D26" s="100"/>
      <c r="E26" s="101"/>
      <c r="F26" s="102">
        <f>D26+各種係数!Q18</f>
        <v>0</v>
      </c>
      <c r="G26" s="44">
        <f>各種係数!$H18</f>
        <v>5.9863687197991178E-2</v>
      </c>
    </row>
    <row r="27" spans="2:7" ht="21" customHeight="1" x14ac:dyDescent="0.15">
      <c r="B27" s="152" t="s">
        <v>474</v>
      </c>
      <c r="C27" s="459" t="s">
        <v>626</v>
      </c>
      <c r="D27" s="100"/>
      <c r="E27" s="101"/>
      <c r="F27" s="102">
        <f>D27+各種係数!Q19</f>
        <v>0</v>
      </c>
      <c r="G27" s="44">
        <f>各種係数!$H19</f>
        <v>0.3419440655100876</v>
      </c>
    </row>
    <row r="28" spans="2:7" ht="21" customHeight="1" x14ac:dyDescent="0.15">
      <c r="B28" s="152" t="s">
        <v>475</v>
      </c>
      <c r="C28" s="459" t="s">
        <v>627</v>
      </c>
      <c r="D28" s="100"/>
      <c r="E28" s="101"/>
      <c r="F28" s="102">
        <f>D28+各種係数!Q20</f>
        <v>0</v>
      </c>
      <c r="G28" s="44">
        <f>各種係数!$H20</f>
        <v>0.22646924706955285</v>
      </c>
    </row>
    <row r="29" spans="2:7" ht="21" customHeight="1" x14ac:dyDescent="0.15">
      <c r="B29" s="152" t="s">
        <v>476</v>
      </c>
      <c r="C29" s="459" t="s">
        <v>628</v>
      </c>
      <c r="D29" s="100"/>
      <c r="E29" s="101"/>
      <c r="F29" s="102">
        <f>D29+各種係数!Q21</f>
        <v>0</v>
      </c>
      <c r="G29" s="44">
        <f>各種係数!$H21</f>
        <v>3.1645471222909727E-2</v>
      </c>
    </row>
    <row r="30" spans="2:7" ht="21" customHeight="1" x14ac:dyDescent="0.15">
      <c r="B30" s="152" t="s">
        <v>503</v>
      </c>
      <c r="C30" s="459" t="s">
        <v>306</v>
      </c>
      <c r="D30" s="100"/>
      <c r="E30" s="101"/>
      <c r="F30" s="102">
        <f>D30+各種係数!Q22</f>
        <v>0</v>
      </c>
      <c r="G30" s="44">
        <f>各種係数!$H22</f>
        <v>8.9851937493007128E-2</v>
      </c>
    </row>
    <row r="31" spans="2:7" ht="21" customHeight="1" x14ac:dyDescent="0.15">
      <c r="B31" s="152" t="s">
        <v>504</v>
      </c>
      <c r="C31" s="459" t="s">
        <v>881</v>
      </c>
      <c r="D31" s="100"/>
      <c r="E31" s="101"/>
      <c r="F31" s="102">
        <f>D31+各種係数!Q23</f>
        <v>0</v>
      </c>
      <c r="G31" s="44">
        <f>各種係数!$H23</f>
        <v>0.20515732399777997</v>
      </c>
    </row>
    <row r="32" spans="2:7" ht="21" customHeight="1" x14ac:dyDescent="0.15">
      <c r="B32" s="152" t="s">
        <v>524</v>
      </c>
      <c r="C32" s="459" t="s">
        <v>323</v>
      </c>
      <c r="D32" s="100"/>
      <c r="E32" s="101"/>
      <c r="F32" s="102">
        <f>D32+各種係数!Q24</f>
        <v>0</v>
      </c>
      <c r="G32" s="44">
        <f>各種係数!$H24</f>
        <v>4.5484153217966172E-2</v>
      </c>
    </row>
    <row r="33" spans="2:7" ht="21" customHeight="1" x14ac:dyDescent="0.15">
      <c r="B33" s="152" t="s">
        <v>522</v>
      </c>
      <c r="C33" s="459" t="s">
        <v>480</v>
      </c>
      <c r="D33" s="100"/>
      <c r="E33" s="101"/>
      <c r="F33" s="102">
        <f>D33+各種係数!Q25</f>
        <v>0</v>
      </c>
      <c r="G33" s="44">
        <f>各種係数!$H25</f>
        <v>0.24645785317565272</v>
      </c>
    </row>
    <row r="34" spans="2:7" ht="21" customHeight="1" x14ac:dyDescent="0.15">
      <c r="B34" s="152" t="s">
        <v>521</v>
      </c>
      <c r="C34" s="459" t="s">
        <v>356</v>
      </c>
      <c r="D34" s="100"/>
      <c r="E34" s="101"/>
      <c r="F34" s="102">
        <f>D34+各種係数!Q26</f>
        <v>0</v>
      </c>
      <c r="G34" s="44">
        <f>各種係数!$H26</f>
        <v>1</v>
      </c>
    </row>
    <row r="35" spans="2:7" ht="21" customHeight="1" x14ac:dyDescent="0.15">
      <c r="B35" s="152" t="s">
        <v>526</v>
      </c>
      <c r="C35" s="459" t="s">
        <v>630</v>
      </c>
      <c r="D35" s="100"/>
      <c r="E35" s="101"/>
      <c r="F35" s="102">
        <f>D35+各種係数!Q27</f>
        <v>0</v>
      </c>
      <c r="G35" s="44">
        <f>各種係数!$H27</f>
        <v>0.90002234773959189</v>
      </c>
    </row>
    <row r="36" spans="2:7" ht="21" customHeight="1" x14ac:dyDescent="0.15">
      <c r="B36" s="152" t="s">
        <v>520</v>
      </c>
      <c r="C36" s="459" t="s">
        <v>374</v>
      </c>
      <c r="D36" s="100"/>
      <c r="E36" s="101"/>
      <c r="F36" s="102">
        <f>D36+各種係数!Q28</f>
        <v>0</v>
      </c>
      <c r="G36" s="44">
        <f>各種係数!$H28</f>
        <v>1</v>
      </c>
    </row>
    <row r="37" spans="2:7" ht="21" customHeight="1" x14ac:dyDescent="0.15">
      <c r="B37" s="152" t="s">
        <v>519</v>
      </c>
      <c r="C37" s="459" t="s">
        <v>376</v>
      </c>
      <c r="D37" s="100"/>
      <c r="E37" s="101"/>
      <c r="F37" s="102">
        <f>D37+各種係数!Q29</f>
        <v>0</v>
      </c>
      <c r="G37" s="44">
        <f>各種係数!$H29</f>
        <v>1</v>
      </c>
    </row>
    <row r="38" spans="2:7" ht="21" customHeight="1" x14ac:dyDescent="0.15">
      <c r="B38" s="152" t="s">
        <v>631</v>
      </c>
      <c r="C38" s="459" t="s">
        <v>379</v>
      </c>
      <c r="D38" s="100"/>
      <c r="E38" s="101"/>
      <c r="F38" s="102">
        <f>D38+各種係数!Q30</f>
        <v>0</v>
      </c>
      <c r="G38" s="44">
        <f>各種係数!$H30</f>
        <v>0.68606108421307166</v>
      </c>
    </row>
    <row r="39" spans="2:7" ht="21" customHeight="1" x14ac:dyDescent="0.15">
      <c r="B39" s="152" t="s">
        <v>632</v>
      </c>
      <c r="C39" s="459" t="s">
        <v>383</v>
      </c>
      <c r="D39" s="100"/>
      <c r="E39" s="101"/>
      <c r="F39" s="102">
        <f>D39+各種係数!Q31</f>
        <v>0</v>
      </c>
      <c r="G39" s="44">
        <f>各種係数!$H31</f>
        <v>0.72753987337473847</v>
      </c>
    </row>
    <row r="40" spans="2:7" ht="21" customHeight="1" x14ac:dyDescent="0.15">
      <c r="B40" s="152" t="s">
        <v>633</v>
      </c>
      <c r="C40" s="459" t="s">
        <v>390</v>
      </c>
      <c r="D40" s="100"/>
      <c r="E40" s="101"/>
      <c r="F40" s="102">
        <f>D40+各種係数!Q32</f>
        <v>0</v>
      </c>
      <c r="G40" s="44">
        <f>各種係数!$H32</f>
        <v>1</v>
      </c>
    </row>
    <row r="41" spans="2:7" ht="21" customHeight="1" x14ac:dyDescent="0.15">
      <c r="B41" s="152" t="s">
        <v>634</v>
      </c>
      <c r="C41" s="459" t="s">
        <v>635</v>
      </c>
      <c r="D41" s="100"/>
      <c r="E41" s="101"/>
      <c r="F41" s="102">
        <f>D41+各種係数!Q33</f>
        <v>0</v>
      </c>
      <c r="G41" s="44">
        <f>各種係数!$H33</f>
        <v>0.57430726965931744</v>
      </c>
    </row>
    <row r="42" spans="2:7" ht="21" customHeight="1" x14ac:dyDescent="0.15">
      <c r="B42" s="152" t="s">
        <v>636</v>
      </c>
      <c r="C42" s="459" t="s">
        <v>637</v>
      </c>
      <c r="D42" s="100"/>
      <c r="E42" s="101"/>
      <c r="F42" s="102">
        <f>D42+各種係数!Q34</f>
        <v>0</v>
      </c>
      <c r="G42" s="44">
        <f>各種係数!$H34</f>
        <v>0.54514047420085621</v>
      </c>
    </row>
    <row r="43" spans="2:7" ht="21" customHeight="1" x14ac:dyDescent="0.15">
      <c r="B43" s="152" t="s">
        <v>638</v>
      </c>
      <c r="C43" s="459" t="s">
        <v>419</v>
      </c>
      <c r="D43" s="100"/>
      <c r="E43" s="101"/>
      <c r="F43" s="102">
        <f>D43+各種係数!Q35</f>
        <v>0</v>
      </c>
      <c r="G43" s="44">
        <f>各種係数!$H35</f>
        <v>1</v>
      </c>
    </row>
    <row r="44" spans="2:7" ht="21" customHeight="1" x14ac:dyDescent="0.15">
      <c r="B44" s="152" t="s">
        <v>639</v>
      </c>
      <c r="C44" s="459" t="s">
        <v>422</v>
      </c>
      <c r="D44" s="100"/>
      <c r="E44" s="101"/>
      <c r="F44" s="102">
        <f>D44+各種係数!Q36</f>
        <v>0</v>
      </c>
      <c r="G44" s="44">
        <f>各種係数!$H36</f>
        <v>0.85768409233674525</v>
      </c>
    </row>
    <row r="45" spans="2:7" ht="21" customHeight="1" x14ac:dyDescent="0.15">
      <c r="B45" s="152" t="s">
        <v>640</v>
      </c>
      <c r="C45" s="459" t="s">
        <v>641</v>
      </c>
      <c r="D45" s="100"/>
      <c r="E45" s="101"/>
      <c r="F45" s="102">
        <f>D45+各種係数!Q37</f>
        <v>0</v>
      </c>
      <c r="G45" s="44">
        <f>各種係数!$H37</f>
        <v>0.97299818739945854</v>
      </c>
    </row>
    <row r="46" spans="2:7" ht="21" customHeight="1" x14ac:dyDescent="0.15">
      <c r="B46" s="152" t="s">
        <v>642</v>
      </c>
      <c r="C46" s="459" t="s">
        <v>882</v>
      </c>
      <c r="D46" s="100"/>
      <c r="E46" s="101"/>
      <c r="F46" s="102">
        <f>D46+各種係数!Q38</f>
        <v>0</v>
      </c>
      <c r="G46" s="44">
        <f>各種係数!$H38</f>
        <v>0.99996757227003097</v>
      </c>
    </row>
    <row r="47" spans="2:7" ht="21" customHeight="1" x14ac:dyDescent="0.15">
      <c r="B47" s="152" t="s">
        <v>643</v>
      </c>
      <c r="C47" s="459" t="s">
        <v>508</v>
      </c>
      <c r="D47" s="100"/>
      <c r="E47" s="101"/>
      <c r="F47" s="102">
        <f>D47+各種係数!Q39</f>
        <v>0</v>
      </c>
      <c r="G47" s="44">
        <f>各種係数!$H39</f>
        <v>0.65676833835838599</v>
      </c>
    </row>
    <row r="48" spans="2:7" ht="21" customHeight="1" x14ac:dyDescent="0.15">
      <c r="B48" s="152" t="s">
        <v>644</v>
      </c>
      <c r="C48" s="459" t="s">
        <v>509</v>
      </c>
      <c r="D48" s="100"/>
      <c r="E48" s="101"/>
      <c r="F48" s="102">
        <f>D48+各種係数!Q40</f>
        <v>0</v>
      </c>
      <c r="G48" s="44">
        <f>各種係数!$H40</f>
        <v>0.33368753984823296</v>
      </c>
    </row>
    <row r="49" spans="2:7" ht="21" customHeight="1" x14ac:dyDescent="0.15">
      <c r="B49" s="152" t="s">
        <v>645</v>
      </c>
      <c r="C49" s="459" t="s">
        <v>447</v>
      </c>
      <c r="D49" s="100"/>
      <c r="E49" s="101"/>
      <c r="F49" s="102">
        <f>D49+各種係数!Q41</f>
        <v>0</v>
      </c>
      <c r="G49" s="44">
        <f>各種係数!$H41</f>
        <v>1</v>
      </c>
    </row>
    <row r="50" spans="2:7" ht="21" customHeight="1" thickBot="1" x14ac:dyDescent="0.2">
      <c r="B50" s="153" t="s">
        <v>646</v>
      </c>
      <c r="C50" s="460" t="s">
        <v>484</v>
      </c>
      <c r="D50" s="103"/>
      <c r="E50" s="104"/>
      <c r="F50" s="105">
        <f>D50+各種係数!Q42</f>
        <v>0</v>
      </c>
      <c r="G50" s="45">
        <f>各種係数!$H42</f>
        <v>0.992693033713689</v>
      </c>
    </row>
    <row r="51" spans="2:7" ht="21" customHeight="1" x14ac:dyDescent="0.15">
      <c r="B51" s="461"/>
      <c r="C51" s="462" t="s">
        <v>492</v>
      </c>
      <c r="D51" s="106">
        <f>SUM(D14:D50)</f>
        <v>0</v>
      </c>
      <c r="E51" s="106">
        <f>SUM(E14:E50)</f>
        <v>0</v>
      </c>
      <c r="F51" s="107">
        <f>SUM(F14:F50)</f>
        <v>0</v>
      </c>
      <c r="G51" s="69">
        <f>各種係数!$H43</f>
        <v>8.5687391999837215E-2</v>
      </c>
    </row>
    <row r="52" spans="2:7" ht="21" customHeight="1" x14ac:dyDescent="0.15"/>
  </sheetData>
  <mergeCells count="2">
    <mergeCell ref="G12:G13"/>
    <mergeCell ref="B12:C13"/>
  </mergeCells>
  <phoneticPr fontId="3"/>
  <dataValidations count="4">
    <dataValidation type="list" allowBlank="1" showInputMessage="1" showErrorMessage="1" sqref="D8" xr:uid="{96DD801E-7716-450C-BBE2-6655F20CF8F2}">
      <formula1>"百万円,億円"</formula1>
    </dataValidation>
    <dataValidation type="decimal" allowBlank="1" showInputMessage="1" showErrorMessage="1" sqref="D14:E50" xr:uid="{66657046-2683-43B7-B552-B2BF1E454980}">
      <formula1>0</formula1>
      <formula2>999999999999</formula2>
    </dataValidation>
    <dataValidation type="decimal" allowBlank="1" showInputMessage="1" showErrorMessage="1" sqref="G14:G50" xr:uid="{8D39D57A-958C-4160-A854-DA1883A05672}">
      <formula1>0</formula1>
      <formula2>100</formula2>
    </dataValidation>
    <dataValidation type="list" allowBlank="1" showInputMessage="1" showErrorMessage="1" sqref="D10" xr:uid="{BD0F41FB-7B4E-482E-BFB6-8BC4E764F3DA}">
      <formula1>"令和２年,令和３年,令和４年,令和５年,令和６年"</formula1>
    </dataValidation>
  </dataValidations>
  <pageMargins left="0.78740157480314965" right="0.78740157480314965" top="0.59055118110236227" bottom="0.59055118110236227" header="0.51181102362204722" footer="0.51181102362204722"/>
  <pageSetup paperSize="9" scale="78" orientation="portrait" r:id="rId1"/>
  <headerFooter alignWithMargins="0"/>
  <drawing r:id="rId2"/>
  <legacyDrawing r:id="rId3"/>
  <controls>
    <mc:AlternateContent xmlns:mc="http://schemas.openxmlformats.org/markup-compatibility/2006">
      <mc:Choice Requires="x14">
        <control shapeId="3613" r:id="rId4" name="BtnInitialize">
          <controlPr defaultSize="0" autoLine="0" r:id="rId5">
            <anchor moveWithCells="1">
              <from>
                <xdr:col>5</xdr:col>
                <xdr:colOff>914400</xdr:colOff>
                <xdr:row>7</xdr:row>
                <xdr:rowOff>28575</xdr:rowOff>
              </from>
              <to>
                <xdr:col>6</xdr:col>
                <xdr:colOff>1085850</xdr:colOff>
                <xdr:row>9</xdr:row>
                <xdr:rowOff>0</xdr:rowOff>
              </to>
            </anchor>
          </controlPr>
        </control>
      </mc:Choice>
      <mc:Fallback>
        <control shapeId="3613" r:id="rId4" name="BtnInitialize"/>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7F72A-B5C4-43F8-944E-68A934134BED}">
  <sheetPr codeName="Sheet1"/>
  <dimension ref="A1:AO72"/>
  <sheetViews>
    <sheetView view="pageBreakPreview" zoomScale="85" zoomScaleNormal="100" zoomScaleSheetLayoutView="85" workbookViewId="0">
      <selection sqref="A1:AH1"/>
    </sheetView>
  </sheetViews>
  <sheetFormatPr defaultColWidth="3.625" defaultRowHeight="24" customHeight="1" x14ac:dyDescent="0.15"/>
  <cols>
    <col min="1" max="12" width="3.625" style="78"/>
    <col min="13" max="13" width="3.625" style="78" customWidth="1"/>
    <col min="14" max="17" width="3.625" style="78"/>
    <col min="18" max="18" width="3.625" style="78" customWidth="1"/>
    <col min="19" max="19" width="3.625" style="78"/>
    <col min="20" max="20" width="3.625" style="78" customWidth="1"/>
    <col min="21" max="16384" width="3.625" style="78"/>
  </cols>
  <sheetData>
    <row r="1" spans="1:41" ht="24" customHeight="1" x14ac:dyDescent="0.15">
      <c r="A1" s="759" t="s">
        <v>873</v>
      </c>
      <c r="B1" s="759"/>
      <c r="C1" s="759"/>
      <c r="D1" s="759"/>
      <c r="E1" s="759"/>
      <c r="F1" s="759"/>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759"/>
      <c r="AG1" s="759"/>
      <c r="AH1" s="759"/>
    </row>
    <row r="2" spans="1:41" ht="18" customHeight="1" x14ac:dyDescent="0.15">
      <c r="A2" s="758" t="str">
        <f>"【"&amp;結果!A2&amp;"】"</f>
        <v>【全体で0百万円の最終需要が発生した場合の経済波及効果】</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row>
    <row r="3" spans="1:41" ht="17.25" customHeight="1" x14ac:dyDescent="0.15"/>
    <row r="4" spans="1:41" ht="17.25" customHeight="1" x14ac:dyDescent="0.15">
      <c r="D4" s="747" t="s">
        <v>568</v>
      </c>
      <c r="E4" s="748"/>
      <c r="F4" s="748"/>
      <c r="G4" s="748"/>
      <c r="H4" s="748"/>
      <c r="I4" s="748"/>
      <c r="J4" s="748"/>
      <c r="K4" s="748"/>
      <c r="L4" s="748"/>
      <c r="M4" s="748"/>
      <c r="N4" s="748"/>
      <c r="O4" s="748"/>
      <c r="P4" s="748"/>
      <c r="Q4" s="748"/>
      <c r="R4" s="748"/>
      <c r="S4" s="748"/>
      <c r="T4" s="748"/>
      <c r="U4" s="748"/>
      <c r="V4" s="748"/>
      <c r="W4" s="748"/>
      <c r="X4" s="748"/>
      <c r="Y4" s="748"/>
      <c r="Z4" s="748"/>
      <c r="AA4" s="748"/>
      <c r="AB4" s="748"/>
      <c r="AC4" s="748"/>
      <c r="AD4" s="748"/>
      <c r="AE4" s="748"/>
      <c r="AF4" s="748"/>
      <c r="AG4" s="748"/>
      <c r="AH4" s="749"/>
      <c r="AI4" s="77"/>
      <c r="AJ4" s="77"/>
      <c r="AK4" s="77"/>
      <c r="AL4" s="77"/>
      <c r="AM4" s="77"/>
      <c r="AN4" s="77"/>
      <c r="AO4" s="77"/>
    </row>
    <row r="5" spans="1:41" ht="17.25" customHeight="1" x14ac:dyDescent="0.15">
      <c r="D5" s="737" t="str">
        <f>IF(入力!F51=0,"",FIXED(入力!F51,1,FALSE)&amp;入力!D8)</f>
        <v/>
      </c>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c r="AH5" s="739"/>
      <c r="AI5" s="77"/>
      <c r="AJ5" s="77"/>
      <c r="AK5" s="77"/>
      <c r="AL5" s="77"/>
      <c r="AM5" s="77"/>
      <c r="AN5" s="77"/>
      <c r="AO5" s="77"/>
    </row>
    <row r="6" spans="1:41" ht="17.25" customHeight="1" x14ac:dyDescent="0.15"/>
    <row r="7" spans="1:41" ht="17.25" customHeight="1" x14ac:dyDescent="0.15">
      <c r="T7" s="87" t="str">
        <f>"県内自給率　"&amp;IF(入力!F51=0,"",FIXED(('結果（詳細）'!F47/'結果（詳細）'!D47)*100,1,FALSE)&amp;"％")</f>
        <v>県内自給率　</v>
      </c>
    </row>
    <row r="8" spans="1:41" ht="17.25" customHeight="1" x14ac:dyDescent="0.15"/>
    <row r="9" spans="1:41" ht="17.25" customHeight="1" x14ac:dyDescent="0.15">
      <c r="D9" s="747" t="s">
        <v>569</v>
      </c>
      <c r="E9" s="748"/>
      <c r="F9" s="748"/>
      <c r="G9" s="748"/>
      <c r="H9" s="748"/>
      <c r="I9" s="748"/>
      <c r="J9" s="748"/>
      <c r="K9" s="748"/>
      <c r="L9" s="748"/>
      <c r="M9" s="748"/>
      <c r="N9" s="748"/>
      <c r="O9" s="748"/>
      <c r="P9" s="748"/>
      <c r="Q9" s="748"/>
      <c r="R9" s="748"/>
      <c r="S9" s="748"/>
      <c r="T9" s="748"/>
      <c r="U9" s="748"/>
      <c r="V9" s="748"/>
      <c r="W9" s="748"/>
      <c r="X9" s="748"/>
      <c r="Y9" s="748"/>
      <c r="Z9" s="748"/>
      <c r="AA9" s="749"/>
      <c r="AB9" s="747" t="s">
        <v>570</v>
      </c>
      <c r="AC9" s="760"/>
      <c r="AD9" s="760"/>
      <c r="AE9" s="760"/>
      <c r="AF9" s="760"/>
      <c r="AG9" s="760"/>
      <c r="AH9" s="761"/>
    </row>
    <row r="10" spans="1:41" ht="17.25" customHeight="1" x14ac:dyDescent="0.15">
      <c r="D10" s="740" t="s">
        <v>571</v>
      </c>
      <c r="E10" s="741"/>
      <c r="F10" s="741"/>
      <c r="G10" s="741"/>
      <c r="H10" s="741"/>
      <c r="I10" s="741"/>
      <c r="J10" s="741"/>
      <c r="K10" s="741"/>
      <c r="L10" s="741"/>
      <c r="M10" s="741"/>
      <c r="N10" s="741"/>
      <c r="O10" s="741"/>
      <c r="P10" s="741"/>
      <c r="Q10" s="741"/>
      <c r="R10" s="741"/>
      <c r="S10" s="741"/>
      <c r="T10" s="741"/>
      <c r="U10" s="741"/>
      <c r="V10" s="741"/>
      <c r="W10" s="741"/>
      <c r="X10" s="741"/>
      <c r="Y10" s="741"/>
      <c r="Z10" s="741"/>
      <c r="AA10" s="742"/>
      <c r="AB10" s="740" t="s">
        <v>572</v>
      </c>
      <c r="AC10" s="745"/>
      <c r="AD10" s="745"/>
      <c r="AE10" s="745"/>
      <c r="AF10" s="745"/>
      <c r="AG10" s="745"/>
      <c r="AH10" s="746"/>
    </row>
    <row r="11" spans="1:41" ht="17.25" customHeight="1" x14ac:dyDescent="0.15">
      <c r="D11" s="737" t="str">
        <f>IF('結果（詳細）'!F47=0,"",FIXED('結果（詳細）'!F47,1,FALSE)&amp;入力!D8)</f>
        <v/>
      </c>
      <c r="E11" s="738"/>
      <c r="F11" s="738"/>
      <c r="G11" s="738"/>
      <c r="H11" s="738"/>
      <c r="I11" s="738"/>
      <c r="J11" s="738"/>
      <c r="K11" s="738"/>
      <c r="L11" s="738"/>
      <c r="M11" s="738"/>
      <c r="N11" s="738"/>
      <c r="O11" s="738"/>
      <c r="P11" s="738"/>
      <c r="Q11" s="738"/>
      <c r="R11" s="738"/>
      <c r="S11" s="738"/>
      <c r="T11" s="738"/>
      <c r="U11" s="738"/>
      <c r="V11" s="738"/>
      <c r="W11" s="738"/>
      <c r="X11" s="738"/>
      <c r="Y11" s="738"/>
      <c r="Z11" s="738"/>
      <c r="AA11" s="739"/>
      <c r="AB11" s="737" t="str">
        <f>IF(入力!F51-'結果（詳細）'!F47=0,"",FIXED(入力!F51-'結果（詳細）'!F47,1,FALSE)&amp;入力!D8)</f>
        <v/>
      </c>
      <c r="AC11" s="762"/>
      <c r="AD11" s="762"/>
      <c r="AE11" s="762"/>
      <c r="AF11" s="762"/>
      <c r="AG11" s="762"/>
      <c r="AH11" s="763"/>
    </row>
    <row r="12" spans="1:41" ht="17.25" customHeight="1" x14ac:dyDescent="0.15"/>
    <row r="13" spans="1:41" ht="17.25" customHeight="1" x14ac:dyDescent="0.15">
      <c r="Z13" s="465" t="s">
        <v>874</v>
      </c>
    </row>
    <row r="14" spans="1:41" ht="17.25" customHeight="1" x14ac:dyDescent="0.15">
      <c r="AC14" s="77"/>
      <c r="AD14" s="77"/>
      <c r="AE14" s="77"/>
      <c r="AF14" s="77"/>
      <c r="AG14" s="77"/>
      <c r="AH14" s="77"/>
    </row>
    <row r="15" spans="1:41" ht="17.25" customHeight="1" x14ac:dyDescent="0.15">
      <c r="D15" s="747" t="s">
        <v>560</v>
      </c>
      <c r="E15" s="775"/>
      <c r="F15" s="775"/>
      <c r="G15" s="775"/>
      <c r="H15" s="775"/>
      <c r="I15" s="775"/>
      <c r="J15" s="775"/>
      <c r="K15" s="775"/>
      <c r="L15" s="775"/>
      <c r="M15" s="775"/>
      <c r="N15" s="775"/>
      <c r="O15" s="775"/>
      <c r="P15" s="775"/>
      <c r="Q15" s="775"/>
      <c r="R15" s="775"/>
      <c r="S15" s="776"/>
      <c r="T15" s="80" t="s">
        <v>573</v>
      </c>
      <c r="U15" s="81"/>
      <c r="V15" s="81"/>
      <c r="W15" s="81"/>
      <c r="X15" s="81"/>
      <c r="Y15" s="81"/>
      <c r="Z15" s="81"/>
      <c r="AA15" s="82"/>
      <c r="AC15" s="369" t="s">
        <v>784</v>
      </c>
      <c r="AD15" s="370"/>
      <c r="AE15" s="370"/>
      <c r="AF15" s="370"/>
      <c r="AG15" s="370"/>
      <c r="AH15" s="371"/>
    </row>
    <row r="16" spans="1:41" ht="17.25" customHeight="1" x14ac:dyDescent="0.15">
      <c r="D16" s="777"/>
      <c r="E16" s="778"/>
      <c r="F16" s="778"/>
      <c r="G16" s="778"/>
      <c r="H16" s="778"/>
      <c r="I16" s="778"/>
      <c r="J16" s="778"/>
      <c r="K16" s="778"/>
      <c r="L16" s="778"/>
      <c r="M16" s="778"/>
      <c r="N16" s="778"/>
      <c r="O16" s="778"/>
      <c r="P16" s="778"/>
      <c r="Q16" s="778"/>
      <c r="R16" s="778"/>
      <c r="S16" s="779"/>
      <c r="T16" s="88"/>
      <c r="U16" s="77"/>
      <c r="V16" s="83"/>
      <c r="W16" s="83"/>
      <c r="X16" s="83"/>
      <c r="Y16" s="83"/>
      <c r="Z16" s="83"/>
      <c r="AA16" s="143" t="str">
        <f>IF('結果（詳細）'!J47=0,"",FIXED('結果（詳細）'!J47,1,FALSE)&amp;入力!D8)</f>
        <v/>
      </c>
      <c r="AC16" s="372"/>
      <c r="AD16" s="77"/>
      <c r="AE16" s="77"/>
      <c r="AF16" s="77"/>
      <c r="AG16" s="77"/>
      <c r="AH16" s="373" t="str">
        <f>IF('結果（詳細）'!M47=0,"",FIXED('結果（詳細）'!M47,1,FALSE)&amp;"人")</f>
        <v/>
      </c>
    </row>
    <row r="17" spans="4:34" ht="17.25" customHeight="1" x14ac:dyDescent="0.15">
      <c r="D17" s="740" t="str">
        <f>IF('結果（詳細）'!G47=0,"",FIXED('結果（詳細）'!G47,1,FALSE)&amp;入力!D8)</f>
        <v/>
      </c>
      <c r="E17" s="780"/>
      <c r="F17" s="780"/>
      <c r="G17" s="780"/>
      <c r="H17" s="780"/>
      <c r="I17" s="780"/>
      <c r="J17" s="780"/>
      <c r="K17" s="780"/>
      <c r="L17" s="780"/>
      <c r="M17" s="780"/>
      <c r="N17" s="780"/>
      <c r="O17" s="780"/>
      <c r="P17" s="780"/>
      <c r="Q17" s="780"/>
      <c r="R17" s="780"/>
      <c r="S17" s="781"/>
      <c r="T17" s="88"/>
      <c r="U17" s="77"/>
      <c r="V17" s="80" t="s">
        <v>574</v>
      </c>
      <c r="W17" s="81"/>
      <c r="X17" s="81"/>
      <c r="Y17" s="81"/>
      <c r="Z17" s="81"/>
      <c r="AA17" s="82"/>
      <c r="AC17" s="372"/>
      <c r="AD17" s="369" t="s">
        <v>785</v>
      </c>
      <c r="AE17" s="398"/>
      <c r="AF17" s="370"/>
      <c r="AG17" s="370"/>
      <c r="AH17" s="371"/>
    </row>
    <row r="18" spans="4:34" ht="17.25" customHeight="1" x14ac:dyDescent="0.15">
      <c r="D18" s="782"/>
      <c r="E18" s="783"/>
      <c r="F18" s="783"/>
      <c r="G18" s="783"/>
      <c r="H18" s="783"/>
      <c r="I18" s="783"/>
      <c r="J18" s="783"/>
      <c r="K18" s="783"/>
      <c r="L18" s="783"/>
      <c r="M18" s="783"/>
      <c r="N18" s="783"/>
      <c r="O18" s="783"/>
      <c r="P18" s="783"/>
      <c r="Q18" s="783"/>
      <c r="R18" s="783"/>
      <c r="S18" s="784"/>
      <c r="T18" s="79"/>
      <c r="U18" s="83"/>
      <c r="V18" s="86"/>
      <c r="W18" s="83"/>
      <c r="X18" s="83"/>
      <c r="Y18" s="83"/>
      <c r="Z18" s="83"/>
      <c r="AA18" s="143" t="str">
        <f>IF('結果（詳細）'!L47=0,"",FIXED('結果（詳細）'!L47,1,FALSE)&amp;入力!D8)</f>
        <v/>
      </c>
      <c r="AC18" s="374"/>
      <c r="AD18" s="374"/>
      <c r="AE18" s="375"/>
      <c r="AF18" s="375"/>
      <c r="AG18" s="375"/>
      <c r="AH18" s="376" t="str">
        <f>IF('結果（詳細）'!N47=0,"",FIXED('結果（詳細）'!N47,1,FALSE)&amp;"人")</f>
        <v/>
      </c>
    </row>
    <row r="19" spans="4:34" ht="17.25" customHeight="1" x14ac:dyDescent="0.15">
      <c r="AC19" s="77"/>
      <c r="AD19" s="77"/>
      <c r="AE19" s="77"/>
      <c r="AF19" s="77"/>
      <c r="AG19" s="77"/>
      <c r="AH19" s="77"/>
    </row>
    <row r="20" spans="4:34" ht="17.25" customHeight="1" x14ac:dyDescent="0.15">
      <c r="M20" s="87" t="str">
        <f>"県内自給率　"&amp;IF(入力!F51=0,"",FIXED(('結果（詳細）'!H47/'結果（詳細）'!G47)*100,1,FALSE)&amp;"％")</f>
        <v>県内自給率　</v>
      </c>
      <c r="AC20" s="77"/>
      <c r="AD20" s="77"/>
      <c r="AE20" s="77"/>
      <c r="AF20" s="77"/>
      <c r="AG20" s="77"/>
      <c r="AH20" s="77"/>
    </row>
    <row r="21" spans="4:34" ht="17.25" customHeight="1" x14ac:dyDescent="0.15">
      <c r="AC21" s="77"/>
      <c r="AD21" s="77"/>
      <c r="AE21" s="77"/>
      <c r="AF21" s="77"/>
      <c r="AG21" s="77"/>
      <c r="AH21" s="77"/>
    </row>
    <row r="22" spans="4:34" ht="17.25" customHeight="1" x14ac:dyDescent="0.15">
      <c r="D22" s="747" t="s">
        <v>575</v>
      </c>
      <c r="E22" s="748"/>
      <c r="F22" s="748"/>
      <c r="G22" s="748"/>
      <c r="H22" s="748"/>
      <c r="I22" s="748"/>
      <c r="J22" s="748"/>
      <c r="K22" s="748"/>
      <c r="L22" s="748"/>
      <c r="M22" s="748"/>
      <c r="N22" s="749"/>
      <c r="O22" s="747" t="s">
        <v>576</v>
      </c>
      <c r="P22" s="748"/>
      <c r="Q22" s="748"/>
      <c r="R22" s="748"/>
      <c r="S22" s="749"/>
      <c r="AC22" s="77"/>
      <c r="AD22" s="77"/>
      <c r="AE22" s="77"/>
      <c r="AF22" s="77"/>
      <c r="AG22" s="77"/>
      <c r="AH22" s="77"/>
    </row>
    <row r="23" spans="4:34" ht="17.25" customHeight="1" x14ac:dyDescent="0.15">
      <c r="D23" s="740" t="s">
        <v>577</v>
      </c>
      <c r="E23" s="741"/>
      <c r="F23" s="741"/>
      <c r="G23" s="741"/>
      <c r="H23" s="741"/>
      <c r="I23" s="741"/>
      <c r="J23" s="741"/>
      <c r="K23" s="741"/>
      <c r="L23" s="741"/>
      <c r="M23" s="741"/>
      <c r="N23" s="742"/>
      <c r="O23" s="740" t="s">
        <v>578</v>
      </c>
      <c r="P23" s="743"/>
      <c r="Q23" s="743"/>
      <c r="R23" s="743"/>
      <c r="S23" s="744"/>
      <c r="AC23" s="77"/>
      <c r="AD23" s="77"/>
      <c r="AE23" s="77"/>
      <c r="AF23" s="77"/>
      <c r="AG23" s="77"/>
      <c r="AH23" s="77"/>
    </row>
    <row r="24" spans="4:34" ht="17.25" customHeight="1" x14ac:dyDescent="0.15">
      <c r="D24" s="737" t="str">
        <f>IF('結果（詳細）'!H47=0,"",FIXED('結果（詳細）'!H47,1,FALSE)&amp;入力!D8)</f>
        <v/>
      </c>
      <c r="E24" s="738"/>
      <c r="F24" s="738"/>
      <c r="G24" s="738"/>
      <c r="H24" s="738"/>
      <c r="I24" s="738"/>
      <c r="J24" s="738"/>
      <c r="K24" s="738"/>
      <c r="L24" s="738"/>
      <c r="M24" s="738"/>
      <c r="N24" s="739"/>
      <c r="O24" s="737" t="str">
        <f>IF('結果（詳細）'!G47-'結果（詳細）'!H47=0,"",FIXED('結果（詳細）'!G47-'結果（詳細）'!H47,1,FALSE)&amp;入力!D8)</f>
        <v/>
      </c>
      <c r="P24" s="750"/>
      <c r="Q24" s="750"/>
      <c r="R24" s="750"/>
      <c r="S24" s="751"/>
      <c r="AC24" s="77"/>
      <c r="AD24" s="77"/>
      <c r="AE24" s="77"/>
      <c r="AF24" s="77"/>
      <c r="AG24" s="77"/>
      <c r="AH24" s="77"/>
    </row>
    <row r="25" spans="4:34" ht="17.25" customHeight="1" x14ac:dyDescent="0.15">
      <c r="AC25" s="77"/>
      <c r="AD25" s="77"/>
      <c r="AE25" s="77"/>
      <c r="AF25" s="77"/>
      <c r="AG25" s="77"/>
      <c r="AH25" s="77"/>
    </row>
    <row r="26" spans="4:34" ht="17.25" customHeight="1" x14ac:dyDescent="0.15">
      <c r="AC26" s="77"/>
      <c r="AD26" s="77"/>
      <c r="AE26" s="77"/>
      <c r="AF26" s="77"/>
      <c r="AG26" s="77"/>
      <c r="AH26" s="77"/>
    </row>
    <row r="27" spans="4:34" ht="17.25" customHeight="1" x14ac:dyDescent="0.15">
      <c r="O27" s="736" t="s">
        <v>875</v>
      </c>
      <c r="P27" s="736"/>
      <c r="Q27" s="736"/>
      <c r="R27" s="736"/>
      <c r="S27" s="736"/>
      <c r="T27" s="736"/>
      <c r="U27" s="736"/>
      <c r="V27" s="736"/>
      <c r="W27" s="736"/>
      <c r="X27" s="736"/>
      <c r="Y27" s="466"/>
      <c r="Z27" s="466"/>
      <c r="AA27" s="466"/>
      <c r="AB27" s="466"/>
      <c r="AC27" s="77"/>
      <c r="AD27" s="77"/>
      <c r="AE27" s="77"/>
      <c r="AF27" s="77"/>
      <c r="AG27" s="77"/>
      <c r="AH27" s="77"/>
    </row>
    <row r="28" spans="4:34" ht="17.25" customHeight="1" x14ac:dyDescent="0.15">
      <c r="D28" s="80" t="s">
        <v>579</v>
      </c>
      <c r="E28" s="84"/>
      <c r="F28" s="81"/>
      <c r="G28" s="81"/>
      <c r="H28" s="81"/>
      <c r="I28" s="81"/>
      <c r="J28" s="81"/>
      <c r="K28" s="81"/>
      <c r="L28" s="81"/>
      <c r="M28" s="81"/>
      <c r="N28" s="82"/>
      <c r="AC28" s="369" t="s">
        <v>784</v>
      </c>
      <c r="AD28" s="370"/>
      <c r="AE28" s="370"/>
      <c r="AF28" s="370"/>
      <c r="AG28" s="370"/>
      <c r="AH28" s="371"/>
    </row>
    <row r="29" spans="4:34" ht="17.25" customHeight="1" x14ac:dyDescent="0.15">
      <c r="D29" s="88"/>
      <c r="E29" s="141"/>
      <c r="F29" s="83"/>
      <c r="G29" s="83"/>
      <c r="H29" s="83"/>
      <c r="I29" s="83"/>
      <c r="J29" s="83"/>
      <c r="K29" s="83"/>
      <c r="L29" s="83"/>
      <c r="M29" s="83"/>
      <c r="N29" s="143" t="str">
        <f>IF('結果（詳細）'!O47=0,"",FIXED('結果（詳細）'!O47,1,FALSE)&amp;入力!D8)</f>
        <v/>
      </c>
      <c r="O29" s="77"/>
      <c r="P29" s="77"/>
      <c r="Q29" s="77"/>
      <c r="AC29" s="752" t="str">
        <f>IF('結果（詳細）'!R47=0,"",FIXED('結果（詳細）'!R47,1,FALSE)&amp;"人")</f>
        <v/>
      </c>
      <c r="AD29" s="753"/>
      <c r="AE29" s="753"/>
      <c r="AF29" s="753"/>
      <c r="AG29" s="753"/>
      <c r="AH29" s="754"/>
    </row>
    <row r="30" spans="4:34" ht="17.25" customHeight="1" x14ac:dyDescent="0.15">
      <c r="D30" s="85"/>
      <c r="E30" s="77"/>
      <c r="F30" s="80" t="s">
        <v>580</v>
      </c>
      <c r="G30" s="81"/>
      <c r="H30" s="81"/>
      <c r="I30" s="81"/>
      <c r="J30" s="81"/>
      <c r="K30" s="81"/>
      <c r="L30" s="81"/>
      <c r="M30" s="81"/>
      <c r="N30" s="144"/>
      <c r="O30" s="77"/>
      <c r="P30" s="77"/>
      <c r="Q30" s="77"/>
      <c r="AC30" s="752"/>
      <c r="AD30" s="753"/>
      <c r="AE30" s="753"/>
      <c r="AF30" s="753"/>
      <c r="AG30" s="753"/>
      <c r="AH30" s="754"/>
    </row>
    <row r="31" spans="4:34" ht="17.25" customHeight="1" x14ac:dyDescent="0.15">
      <c r="D31" s="85"/>
      <c r="E31" s="77"/>
      <c r="F31" s="88"/>
      <c r="G31" s="77"/>
      <c r="H31" s="83"/>
      <c r="I31" s="83"/>
      <c r="J31" s="83"/>
      <c r="K31" s="83"/>
      <c r="L31" s="83"/>
      <c r="M31" s="83"/>
      <c r="N31" s="143" t="str">
        <f>IF('結果（詳細）'!P47=0,"",FIXED('結果（詳細）'!P47,1,FALSE)&amp;入力!D8)</f>
        <v/>
      </c>
      <c r="O31" s="77"/>
      <c r="P31" s="77"/>
      <c r="Q31" s="77"/>
      <c r="AC31" s="372"/>
      <c r="AD31" s="369" t="s">
        <v>785</v>
      </c>
      <c r="AE31" s="398"/>
      <c r="AF31" s="370"/>
      <c r="AG31" s="370"/>
      <c r="AH31" s="371"/>
    </row>
    <row r="32" spans="4:34" ht="17.25" customHeight="1" x14ac:dyDescent="0.15">
      <c r="D32" s="85"/>
      <c r="E32" s="77"/>
      <c r="F32" s="88"/>
      <c r="G32" s="77"/>
      <c r="H32" s="80" t="s">
        <v>581</v>
      </c>
      <c r="I32" s="81"/>
      <c r="J32" s="81"/>
      <c r="K32" s="81"/>
      <c r="L32" s="81"/>
      <c r="M32" s="81"/>
      <c r="N32" s="144"/>
      <c r="O32" s="77"/>
      <c r="P32" s="77"/>
      <c r="Q32" s="77"/>
      <c r="AC32" s="372"/>
      <c r="AD32" s="752" t="str">
        <f>IF('結果（詳細）'!S47=0,"",FIXED('結果（詳細）'!S47,1,FALSE)&amp;"人")</f>
        <v/>
      </c>
      <c r="AE32" s="753"/>
      <c r="AF32" s="753"/>
      <c r="AG32" s="753"/>
      <c r="AH32" s="754"/>
    </row>
    <row r="33" spans="4:34" ht="17.25" customHeight="1" x14ac:dyDescent="0.15">
      <c r="D33" s="79"/>
      <c r="E33" s="83"/>
      <c r="F33" s="86"/>
      <c r="G33" s="83"/>
      <c r="H33" s="86"/>
      <c r="I33" s="83"/>
      <c r="J33" s="83"/>
      <c r="K33" s="83"/>
      <c r="L33" s="83"/>
      <c r="M33" s="83"/>
      <c r="N33" s="143" t="str">
        <f>IF('結果（詳細）'!Q47=0,"",FIXED('結果（詳細）'!Q47,1,FALSE)&amp;入力!D8)</f>
        <v/>
      </c>
      <c r="O33" s="77"/>
      <c r="P33" s="77"/>
      <c r="Q33" s="77"/>
      <c r="AC33" s="374"/>
      <c r="AD33" s="755"/>
      <c r="AE33" s="756"/>
      <c r="AF33" s="756"/>
      <c r="AG33" s="756"/>
      <c r="AH33" s="757"/>
    </row>
    <row r="34" spans="4:34" ht="17.25" customHeight="1" x14ac:dyDescent="0.15">
      <c r="AC34" s="77"/>
      <c r="AD34" s="77"/>
      <c r="AE34" s="77"/>
      <c r="AF34" s="77"/>
      <c r="AG34" s="77"/>
      <c r="AH34" s="77"/>
    </row>
    <row r="35" spans="4:34" ht="17.25" customHeight="1" x14ac:dyDescent="0.15">
      <c r="AC35" s="77"/>
      <c r="AD35" s="77"/>
      <c r="AE35" s="77"/>
      <c r="AF35" s="77"/>
      <c r="AG35" s="77"/>
      <c r="AH35" s="77"/>
    </row>
    <row r="36" spans="4:34" ht="17.25" customHeight="1" x14ac:dyDescent="0.15">
      <c r="AC36" s="77"/>
      <c r="AD36" s="77"/>
      <c r="AE36" s="77"/>
      <c r="AF36" s="77"/>
      <c r="AG36" s="77"/>
      <c r="AH36" s="77"/>
    </row>
    <row r="37" spans="4:34" ht="17.25" customHeight="1" x14ac:dyDescent="0.15">
      <c r="J37" s="747" t="s">
        <v>544</v>
      </c>
      <c r="K37" s="748"/>
      <c r="L37" s="748"/>
      <c r="M37" s="748"/>
      <c r="N37" s="748"/>
      <c r="O37" s="748"/>
      <c r="P37" s="748"/>
      <c r="Q37" s="748"/>
      <c r="R37" s="748"/>
      <c r="S37" s="748"/>
      <c r="T37" s="748"/>
      <c r="U37" s="748"/>
      <c r="V37" s="748"/>
      <c r="W37" s="748"/>
      <c r="X37" s="748"/>
      <c r="Y37" s="749"/>
      <c r="AC37" s="77"/>
      <c r="AD37" s="77"/>
      <c r="AE37" s="77"/>
      <c r="AF37" s="77"/>
      <c r="AG37" s="77"/>
      <c r="AH37" s="77"/>
    </row>
    <row r="38" spans="4:34" ht="17.25" customHeight="1" x14ac:dyDescent="0.15">
      <c r="J38" s="737" t="str">
        <f>IF('結果（詳細）'!T47=0,"",FIXED('結果（詳細）'!T47,1,FALSE)&amp;入力!D8)</f>
        <v/>
      </c>
      <c r="K38" s="738"/>
      <c r="L38" s="738"/>
      <c r="M38" s="738"/>
      <c r="N38" s="738"/>
      <c r="O38" s="738"/>
      <c r="P38" s="738"/>
      <c r="Q38" s="738"/>
      <c r="R38" s="738"/>
      <c r="S38" s="738"/>
      <c r="T38" s="738"/>
      <c r="U38" s="738"/>
      <c r="V38" s="738"/>
      <c r="W38" s="738"/>
      <c r="X38" s="738"/>
      <c r="Y38" s="739"/>
      <c r="AC38" s="77"/>
      <c r="AD38" s="77"/>
      <c r="AE38" s="77"/>
      <c r="AF38" s="77"/>
      <c r="AG38" s="77"/>
      <c r="AH38" s="77"/>
    </row>
    <row r="39" spans="4:34" ht="17.25" customHeight="1" x14ac:dyDescent="0.15">
      <c r="AC39" s="77"/>
      <c r="AD39" s="77"/>
      <c r="AE39" s="77"/>
      <c r="AF39" s="77"/>
      <c r="AG39" s="77"/>
      <c r="AH39" s="77"/>
    </row>
    <row r="40" spans="4:34" ht="17.25" customHeight="1" x14ac:dyDescent="0.15">
      <c r="S40" s="87" t="str">
        <f>"消費転換係数（平均消費性向）　"&amp;FIXED(入力!E10*100,1,FALSE)&amp;"％"</f>
        <v>消費転換係数（平均消費性向）　57.7％</v>
      </c>
      <c r="AC40" s="77"/>
      <c r="AD40" s="77"/>
      <c r="AE40" s="77"/>
      <c r="AF40" s="77"/>
      <c r="AG40" s="77"/>
      <c r="AH40" s="77"/>
    </row>
    <row r="41" spans="4:34" ht="17.25" customHeight="1" x14ac:dyDescent="0.15">
      <c r="AC41" s="77"/>
      <c r="AD41" s="77"/>
      <c r="AE41" s="77"/>
      <c r="AF41" s="77"/>
      <c r="AG41" s="77"/>
      <c r="AH41" s="77"/>
    </row>
    <row r="42" spans="4:34" ht="17.25" customHeight="1" x14ac:dyDescent="0.15">
      <c r="J42" s="747" t="s">
        <v>582</v>
      </c>
      <c r="K42" s="748"/>
      <c r="L42" s="748"/>
      <c r="M42" s="748"/>
      <c r="N42" s="748"/>
      <c r="O42" s="748"/>
      <c r="P42" s="748"/>
      <c r="Q42" s="748"/>
      <c r="R42" s="748"/>
      <c r="S42" s="748"/>
      <c r="T42" s="748"/>
      <c r="U42" s="748"/>
      <c r="V42" s="748"/>
      <c r="W42" s="749"/>
      <c r="AC42" s="77"/>
      <c r="AD42" s="77"/>
      <c r="AE42" s="77"/>
      <c r="AF42" s="77"/>
      <c r="AG42" s="77"/>
      <c r="AH42" s="77"/>
    </row>
    <row r="43" spans="4:34" ht="17.25" customHeight="1" x14ac:dyDescent="0.15">
      <c r="J43" s="737" t="str">
        <f>IF('結果（詳細）'!U47=0,"",FIXED('結果（詳細）'!U47,1,FALSE)&amp;入力!D8)</f>
        <v/>
      </c>
      <c r="K43" s="738"/>
      <c r="L43" s="738"/>
      <c r="M43" s="738"/>
      <c r="N43" s="738"/>
      <c r="O43" s="738"/>
      <c r="P43" s="738"/>
      <c r="Q43" s="738"/>
      <c r="R43" s="738"/>
      <c r="S43" s="738"/>
      <c r="T43" s="738"/>
      <c r="U43" s="738"/>
      <c r="V43" s="738"/>
      <c r="W43" s="739"/>
      <c r="AC43" s="77"/>
      <c r="AD43" s="77"/>
      <c r="AE43" s="77"/>
      <c r="AF43" s="77"/>
      <c r="AG43" s="77"/>
      <c r="AH43" s="77"/>
    </row>
    <row r="44" spans="4:34" ht="17.25" customHeight="1" x14ac:dyDescent="0.15">
      <c r="AC44" s="77"/>
      <c r="AD44" s="77"/>
      <c r="AE44" s="77"/>
      <c r="AF44" s="77"/>
      <c r="AG44" s="77"/>
      <c r="AH44" s="77"/>
    </row>
    <row r="45" spans="4:34" ht="17.25" customHeight="1" x14ac:dyDescent="0.15">
      <c r="R45" s="87" t="str">
        <f>"県内自給率　"&amp;IF(入力!F51=0,"",FIXED(('結果（詳細）'!V47/'結果（詳細）'!U47)*100,1,FALSE)&amp;"％")</f>
        <v>県内自給率　</v>
      </c>
      <c r="AC45" s="77"/>
      <c r="AD45" s="77"/>
      <c r="AE45" s="77"/>
      <c r="AF45" s="77"/>
      <c r="AG45" s="77"/>
      <c r="AH45" s="77"/>
    </row>
    <row r="46" spans="4:34" ht="17.25" customHeight="1" x14ac:dyDescent="0.15">
      <c r="AC46" s="77"/>
      <c r="AD46" s="77"/>
      <c r="AE46" s="77"/>
      <c r="AF46" s="77"/>
      <c r="AG46" s="77"/>
      <c r="AH46" s="77"/>
    </row>
    <row r="47" spans="4:34" ht="17.25" customHeight="1" x14ac:dyDescent="0.15">
      <c r="J47" s="747" t="s">
        <v>575</v>
      </c>
      <c r="K47" s="748"/>
      <c r="L47" s="748"/>
      <c r="M47" s="748"/>
      <c r="N47" s="748"/>
      <c r="O47" s="748"/>
      <c r="P47" s="748"/>
      <c r="Q47" s="748"/>
      <c r="R47" s="749"/>
      <c r="S47" s="747" t="s">
        <v>576</v>
      </c>
      <c r="T47" s="748"/>
      <c r="U47" s="748"/>
      <c r="V47" s="748"/>
      <c r="W47" s="749"/>
      <c r="AC47" s="77"/>
      <c r="AD47" s="77"/>
      <c r="AE47" s="77"/>
      <c r="AF47" s="77"/>
      <c r="AG47" s="77"/>
      <c r="AH47" s="77"/>
    </row>
    <row r="48" spans="4:34" ht="17.25" customHeight="1" x14ac:dyDescent="0.15">
      <c r="J48" s="740" t="s">
        <v>583</v>
      </c>
      <c r="K48" s="741"/>
      <c r="L48" s="741"/>
      <c r="M48" s="741"/>
      <c r="N48" s="741"/>
      <c r="O48" s="741"/>
      <c r="P48" s="741"/>
      <c r="Q48" s="741"/>
      <c r="R48" s="742"/>
      <c r="S48" s="740" t="s">
        <v>578</v>
      </c>
      <c r="T48" s="741"/>
      <c r="U48" s="741"/>
      <c r="V48" s="741"/>
      <c r="W48" s="742"/>
      <c r="AC48" s="77"/>
      <c r="AD48" s="77"/>
      <c r="AE48" s="77"/>
      <c r="AF48" s="77"/>
      <c r="AG48" s="77"/>
      <c r="AH48" s="77"/>
    </row>
    <row r="49" spans="1:34" ht="17.25" customHeight="1" x14ac:dyDescent="0.15">
      <c r="J49" s="737" t="str">
        <f>IF('結果（詳細）'!V47=0,"",FIXED('結果（詳細）'!V47,1,FALSE)&amp;入力!D8)</f>
        <v/>
      </c>
      <c r="K49" s="738"/>
      <c r="L49" s="738"/>
      <c r="M49" s="738"/>
      <c r="N49" s="738"/>
      <c r="O49" s="738"/>
      <c r="P49" s="738"/>
      <c r="Q49" s="738"/>
      <c r="R49" s="739"/>
      <c r="S49" s="737" t="str">
        <f>IF('結果（詳細）'!U47-'結果（詳細）'!V47=0,"",FIXED('結果（詳細）'!U47-'結果（詳細）'!V47,1,FALSE)&amp;入力!D8)</f>
        <v/>
      </c>
      <c r="T49" s="738"/>
      <c r="U49" s="738"/>
      <c r="V49" s="738"/>
      <c r="W49" s="739"/>
      <c r="AC49" s="77"/>
      <c r="AD49" s="77"/>
      <c r="AE49" s="77"/>
      <c r="AF49" s="77"/>
      <c r="AG49" s="77"/>
      <c r="AH49" s="77"/>
    </row>
    <row r="50" spans="1:34" ht="17.25" customHeight="1" x14ac:dyDescent="0.15">
      <c r="AC50" s="77"/>
      <c r="AD50" s="77"/>
      <c r="AE50" s="77"/>
      <c r="AF50" s="77"/>
      <c r="AG50" s="77"/>
      <c r="AH50" s="77"/>
    </row>
    <row r="51" spans="1:34" ht="17.25" customHeight="1" x14ac:dyDescent="0.15">
      <c r="AC51" s="77"/>
      <c r="AD51" s="77"/>
      <c r="AE51" s="77"/>
      <c r="AF51" s="77"/>
      <c r="AG51" s="77"/>
      <c r="AH51" s="77"/>
    </row>
    <row r="52" spans="1:34" ht="17.25" customHeight="1" x14ac:dyDescent="0.15">
      <c r="S52" s="736" t="s">
        <v>875</v>
      </c>
      <c r="T52" s="736"/>
      <c r="U52" s="736"/>
      <c r="V52" s="736"/>
      <c r="W52" s="736"/>
      <c r="X52" s="736"/>
      <c r="Y52" s="736"/>
      <c r="Z52" s="736"/>
      <c r="AA52" s="736"/>
      <c r="AB52" s="736"/>
      <c r="AC52" s="77"/>
      <c r="AD52" s="77"/>
      <c r="AE52" s="77"/>
      <c r="AF52" s="77"/>
      <c r="AG52" s="77"/>
      <c r="AH52" s="77"/>
    </row>
    <row r="53" spans="1:34" ht="17.25" customHeight="1" x14ac:dyDescent="0.15">
      <c r="G53" s="87"/>
      <c r="J53" s="80" t="s">
        <v>584</v>
      </c>
      <c r="K53" s="84"/>
      <c r="L53" s="81"/>
      <c r="M53" s="81"/>
      <c r="N53" s="81"/>
      <c r="O53" s="81"/>
      <c r="P53" s="81"/>
      <c r="Q53" s="81"/>
      <c r="R53" s="82"/>
      <c r="AC53" s="369" t="s">
        <v>784</v>
      </c>
      <c r="AD53" s="370"/>
      <c r="AE53" s="370"/>
      <c r="AF53" s="370"/>
      <c r="AG53" s="370"/>
      <c r="AH53" s="371"/>
    </row>
    <row r="54" spans="1:34" ht="17.25" customHeight="1" x14ac:dyDescent="0.15">
      <c r="G54" s="87"/>
      <c r="J54" s="88"/>
      <c r="K54" s="142"/>
      <c r="L54" s="83"/>
      <c r="M54" s="83"/>
      <c r="N54" s="83"/>
      <c r="O54" s="83"/>
      <c r="P54" s="83"/>
      <c r="Q54" s="83"/>
      <c r="R54" s="143" t="str">
        <f>IF('結果（詳細）'!W47=0,"",FIXED('結果（詳細）'!W47,1,FALSE)&amp;入力!D8)</f>
        <v/>
      </c>
      <c r="AC54" s="752" t="str">
        <f>IF('結果（詳細）'!Z47=0,"",FIXED('結果（詳細）'!Z47,1,FALSE)&amp;"人")</f>
        <v/>
      </c>
      <c r="AD54" s="753"/>
      <c r="AE54" s="753"/>
      <c r="AF54" s="753"/>
      <c r="AG54" s="753"/>
      <c r="AH54" s="754"/>
    </row>
    <row r="55" spans="1:34" ht="17.25" customHeight="1" x14ac:dyDescent="0.15">
      <c r="G55" s="87"/>
      <c r="J55" s="88"/>
      <c r="K55" s="80" t="s">
        <v>580</v>
      </c>
      <c r="L55" s="81"/>
      <c r="M55" s="81"/>
      <c r="N55" s="81"/>
      <c r="O55" s="81"/>
      <c r="P55" s="81"/>
      <c r="Q55" s="81"/>
      <c r="R55" s="144"/>
      <c r="AC55" s="752"/>
      <c r="AD55" s="753"/>
      <c r="AE55" s="753"/>
      <c r="AF55" s="753"/>
      <c r="AG55" s="753"/>
      <c r="AH55" s="754"/>
    </row>
    <row r="56" spans="1:34" ht="17.25" customHeight="1" x14ac:dyDescent="0.15">
      <c r="G56" s="87"/>
      <c r="J56" s="88"/>
      <c r="K56" s="88"/>
      <c r="L56" s="83"/>
      <c r="M56" s="83"/>
      <c r="N56" s="83"/>
      <c r="O56" s="83"/>
      <c r="P56" s="83"/>
      <c r="Q56" s="83"/>
      <c r="R56" s="143" t="str">
        <f>IF('結果（詳細）'!X47=0,"",FIXED('結果（詳細）'!X47,1,FALSE)&amp;入力!D8)</f>
        <v/>
      </c>
      <c r="AC56" s="372"/>
      <c r="AD56" s="369" t="s">
        <v>785</v>
      </c>
      <c r="AE56" s="398"/>
      <c r="AF56" s="370"/>
      <c r="AG56" s="370"/>
      <c r="AH56" s="371"/>
    </row>
    <row r="57" spans="1:34" ht="17.25" customHeight="1" x14ac:dyDescent="0.15">
      <c r="G57" s="87"/>
      <c r="J57" s="88"/>
      <c r="K57" s="88"/>
      <c r="L57" s="80" t="s">
        <v>581</v>
      </c>
      <c r="M57" s="81"/>
      <c r="N57" s="81"/>
      <c r="O57" s="81"/>
      <c r="P57" s="81"/>
      <c r="Q57" s="81"/>
      <c r="R57" s="144"/>
      <c r="AC57" s="372"/>
      <c r="AD57" s="752" t="str">
        <f>IF('結果（詳細）'!AA47=0,"",FIXED('結果（詳細）'!AA47,1,FALSE)&amp;"人")</f>
        <v/>
      </c>
      <c r="AE57" s="753"/>
      <c r="AF57" s="753"/>
      <c r="AG57" s="753"/>
      <c r="AH57" s="754"/>
    </row>
    <row r="58" spans="1:34" ht="17.25" customHeight="1" x14ac:dyDescent="0.15">
      <c r="G58" s="87"/>
      <c r="J58" s="86"/>
      <c r="K58" s="79"/>
      <c r="L58" s="86"/>
      <c r="M58" s="83"/>
      <c r="N58" s="83"/>
      <c r="O58" s="83"/>
      <c r="P58" s="83"/>
      <c r="Q58" s="83"/>
      <c r="R58" s="143" t="str">
        <f>IF('結果（詳細）'!Y47=0,"",FIXED('結果（詳細）'!Y47,1,FALSE)&amp;入力!D8)</f>
        <v/>
      </c>
      <c r="AC58" s="374"/>
      <c r="AD58" s="755"/>
      <c r="AE58" s="756"/>
      <c r="AF58" s="756"/>
      <c r="AG58" s="756"/>
      <c r="AH58" s="757"/>
    </row>
    <row r="59" spans="1:34" ht="17.25" customHeight="1" thickBot="1" x14ac:dyDescent="0.2">
      <c r="AC59" s="77"/>
      <c r="AD59" s="77"/>
      <c r="AE59" s="77"/>
      <c r="AF59" s="77"/>
      <c r="AG59" s="77"/>
      <c r="AH59" s="77"/>
    </row>
    <row r="60" spans="1:34" ht="17.25" customHeight="1" thickTop="1" thickBot="1" x14ac:dyDescent="0.2">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row>
    <row r="61" spans="1:34" ht="21" customHeight="1" x14ac:dyDescent="0.15">
      <c r="N61" s="392"/>
      <c r="O61" s="392"/>
      <c r="P61" s="769" t="s">
        <v>781</v>
      </c>
      <c r="Q61" s="772" t="s">
        <v>782</v>
      </c>
      <c r="S61" s="395" t="s">
        <v>584</v>
      </c>
      <c r="T61" s="378"/>
      <c r="U61" s="379"/>
      <c r="V61" s="379"/>
      <c r="W61" s="379"/>
      <c r="X61" s="379"/>
      <c r="Y61" s="379"/>
      <c r="Z61" s="379"/>
      <c r="AA61" s="380"/>
      <c r="AC61" s="400" t="s">
        <v>784</v>
      </c>
      <c r="AD61" s="389"/>
      <c r="AE61" s="389"/>
      <c r="AF61" s="389"/>
      <c r="AG61" s="389"/>
      <c r="AH61" s="390"/>
    </row>
    <row r="62" spans="1:34" ht="21" customHeight="1" x14ac:dyDescent="0.15">
      <c r="N62" s="392"/>
      <c r="O62" s="392"/>
      <c r="P62" s="770"/>
      <c r="Q62" s="773"/>
      <c r="S62" s="381"/>
      <c r="T62" s="142"/>
      <c r="U62" s="83"/>
      <c r="V62" s="83"/>
      <c r="W62" s="83"/>
      <c r="X62" s="83"/>
      <c r="Y62" s="83"/>
      <c r="Z62" s="83"/>
      <c r="AA62" s="382" t="str">
        <f>IF('結果（詳細）'!AB47=0,"",FIXED('結果（詳細）'!AB47,1,FALSE)&amp;入力!D8)</f>
        <v/>
      </c>
      <c r="AC62" s="764" t="str">
        <f>IF('結果（詳細）'!AE47=0,"",FIXED('結果（詳細）'!AE47,1,FALSE)&amp;"人")</f>
        <v/>
      </c>
      <c r="AD62" s="753"/>
      <c r="AE62" s="753"/>
      <c r="AF62" s="753"/>
      <c r="AG62" s="753"/>
      <c r="AH62" s="765"/>
    </row>
    <row r="63" spans="1:34" ht="21" customHeight="1" x14ac:dyDescent="0.15">
      <c r="N63" s="392"/>
      <c r="O63" s="392"/>
      <c r="P63" s="770"/>
      <c r="Q63" s="773"/>
      <c r="S63" s="381"/>
      <c r="T63" s="396" t="s">
        <v>580</v>
      </c>
      <c r="U63" s="81"/>
      <c r="V63" s="81"/>
      <c r="W63" s="81"/>
      <c r="X63" s="81"/>
      <c r="Y63" s="81"/>
      <c r="Z63" s="81"/>
      <c r="AA63" s="383"/>
      <c r="AC63" s="764"/>
      <c r="AD63" s="753"/>
      <c r="AE63" s="753"/>
      <c r="AF63" s="753"/>
      <c r="AG63" s="753"/>
      <c r="AH63" s="765"/>
    </row>
    <row r="64" spans="1:34" ht="21" customHeight="1" x14ac:dyDescent="0.15">
      <c r="N64" s="392"/>
      <c r="O64" s="392"/>
      <c r="P64" s="770"/>
      <c r="Q64" s="773"/>
      <c r="S64" s="381"/>
      <c r="T64" s="88"/>
      <c r="U64" s="83"/>
      <c r="V64" s="83"/>
      <c r="W64" s="83"/>
      <c r="X64" s="83"/>
      <c r="Y64" s="83"/>
      <c r="Z64" s="83"/>
      <c r="AA64" s="382" t="str">
        <f>IF('結果（詳細）'!AC47=0,"",FIXED('結果（詳細）'!AC47,1,FALSE)&amp;入力!D8)</f>
        <v/>
      </c>
      <c r="AC64" s="401"/>
      <c r="AD64" s="397" t="s">
        <v>785</v>
      </c>
      <c r="AE64" s="399"/>
      <c r="AF64" s="370"/>
      <c r="AG64" s="370"/>
      <c r="AH64" s="391"/>
    </row>
    <row r="65" spans="14:35" ht="21" customHeight="1" x14ac:dyDescent="0.15">
      <c r="N65" s="392"/>
      <c r="O65" s="392"/>
      <c r="P65" s="770"/>
      <c r="Q65" s="773"/>
      <c r="S65" s="381"/>
      <c r="T65" s="88"/>
      <c r="U65" s="396" t="s">
        <v>581</v>
      </c>
      <c r="V65" s="81"/>
      <c r="W65" s="81"/>
      <c r="X65" s="81"/>
      <c r="Y65" s="81"/>
      <c r="Z65" s="81"/>
      <c r="AA65" s="383"/>
      <c r="AC65" s="401"/>
      <c r="AD65" s="752" t="str">
        <f>IF('結果（詳細）'!AF47=0,"",FIXED('結果（詳細）'!AF47,1,FALSE)&amp;"人")</f>
        <v/>
      </c>
      <c r="AE65" s="753"/>
      <c r="AF65" s="753"/>
      <c r="AG65" s="753"/>
      <c r="AH65" s="765"/>
    </row>
    <row r="66" spans="14:35" ht="21" customHeight="1" thickBot="1" x14ac:dyDescent="0.2">
      <c r="N66" s="392"/>
      <c r="O66" s="392"/>
      <c r="P66" s="771"/>
      <c r="Q66" s="774"/>
      <c r="S66" s="384"/>
      <c r="T66" s="385"/>
      <c r="U66" s="386"/>
      <c r="V66" s="387"/>
      <c r="W66" s="387"/>
      <c r="X66" s="387"/>
      <c r="Y66" s="387"/>
      <c r="Z66" s="387"/>
      <c r="AA66" s="388" t="str">
        <f>IF('結果（詳細）'!AD47=0,"",FIXED('結果（詳細）'!AD47,1,FALSE)&amp;入力!D8)</f>
        <v/>
      </c>
      <c r="AC66" s="402"/>
      <c r="AD66" s="766"/>
      <c r="AE66" s="767"/>
      <c r="AF66" s="767"/>
      <c r="AG66" s="767"/>
      <c r="AH66" s="768"/>
    </row>
    <row r="67" spans="14:35" ht="7.5" customHeight="1" x14ac:dyDescent="0.15">
      <c r="N67" s="392"/>
      <c r="O67" s="392"/>
      <c r="P67" s="405"/>
      <c r="Q67" s="406"/>
      <c r="S67" s="141"/>
      <c r="T67" s="77"/>
      <c r="U67" s="141"/>
      <c r="V67" s="77"/>
      <c r="W67" s="77"/>
      <c r="X67" s="77"/>
      <c r="Y67" s="77"/>
      <c r="Z67" s="77"/>
      <c r="AA67" s="403"/>
      <c r="AC67" s="77"/>
      <c r="AD67" s="403"/>
      <c r="AE67" s="403"/>
      <c r="AF67" s="403"/>
      <c r="AG67" s="403"/>
      <c r="AH67" s="403"/>
    </row>
    <row r="68" spans="14:35" ht="14.25" x14ac:dyDescent="0.15">
      <c r="AH68" s="404" t="s">
        <v>786</v>
      </c>
    </row>
    <row r="69" spans="14:35" ht="24" customHeight="1" x14ac:dyDescent="0.15">
      <c r="Q69" s="89"/>
      <c r="R69" s="89"/>
      <c r="S69" s="89"/>
      <c r="T69" s="89"/>
      <c r="U69" s="89"/>
      <c r="V69" s="89"/>
      <c r="W69" s="89"/>
      <c r="X69" s="89"/>
      <c r="Y69" s="89"/>
      <c r="Z69" s="89"/>
      <c r="AA69" s="89"/>
      <c r="AB69" s="89"/>
      <c r="AC69" s="89"/>
      <c r="AD69" s="89"/>
      <c r="AE69" s="89"/>
      <c r="AF69" s="89"/>
      <c r="AG69" s="89"/>
      <c r="AH69" s="89"/>
      <c r="AI69" s="89"/>
    </row>
    <row r="70" spans="14:35" ht="24" customHeight="1" x14ac:dyDescent="0.15">
      <c r="Q70" s="89"/>
      <c r="R70" s="89"/>
      <c r="S70" s="89"/>
      <c r="T70" s="89"/>
      <c r="U70" s="89"/>
      <c r="V70" s="89"/>
      <c r="W70" s="89"/>
      <c r="X70" s="89"/>
      <c r="Y70" s="89"/>
      <c r="Z70" s="89"/>
      <c r="AA70" s="89"/>
      <c r="AB70" s="89"/>
      <c r="AC70" s="89"/>
      <c r="AD70" s="89"/>
      <c r="AE70" s="89"/>
      <c r="AF70" s="89"/>
      <c r="AG70" s="89"/>
      <c r="AH70" s="89"/>
      <c r="AI70" s="89"/>
    </row>
    <row r="71" spans="14:35" ht="24" customHeight="1" x14ac:dyDescent="0.15">
      <c r="Q71" s="89"/>
      <c r="R71" s="89"/>
      <c r="S71" s="89"/>
      <c r="T71" s="89"/>
      <c r="U71" s="89"/>
      <c r="V71" s="89"/>
      <c r="W71" s="89"/>
      <c r="X71" s="89"/>
      <c r="Y71" s="89"/>
      <c r="Z71" s="89"/>
      <c r="AA71" s="89"/>
      <c r="AB71" s="89"/>
      <c r="AC71" s="89"/>
      <c r="AD71" s="89"/>
      <c r="AE71" s="89"/>
      <c r="AF71" s="89"/>
      <c r="AG71" s="89"/>
      <c r="AH71" s="89"/>
      <c r="AI71" s="89"/>
    </row>
    <row r="72" spans="14:35" ht="24" customHeight="1" x14ac:dyDescent="0.15">
      <c r="Q72" s="89"/>
      <c r="R72" s="89"/>
      <c r="S72" s="89"/>
      <c r="T72" s="89"/>
      <c r="U72" s="89"/>
      <c r="V72" s="89"/>
      <c r="W72" s="89"/>
      <c r="X72" s="89"/>
      <c r="Y72" s="89"/>
      <c r="Z72" s="89"/>
      <c r="AA72" s="89"/>
      <c r="AB72" s="89"/>
      <c r="AC72" s="89"/>
      <c r="AD72" s="89"/>
      <c r="AE72" s="89"/>
      <c r="AF72" s="89"/>
      <c r="AG72" s="89"/>
      <c r="AH72" s="89"/>
      <c r="AI72" s="89"/>
    </row>
  </sheetData>
  <mergeCells count="38">
    <mergeCell ref="D5:AH5"/>
    <mergeCell ref="D10:AA10"/>
    <mergeCell ref="AC62:AH63"/>
    <mergeCell ref="AD65:AH66"/>
    <mergeCell ref="P61:P66"/>
    <mergeCell ref="Q61:Q66"/>
    <mergeCell ref="AC54:AH55"/>
    <mergeCell ref="AD57:AH58"/>
    <mergeCell ref="D15:S16"/>
    <mergeCell ref="D17:S18"/>
    <mergeCell ref="A2:AH2"/>
    <mergeCell ref="J37:Y37"/>
    <mergeCell ref="A1:AH1"/>
    <mergeCell ref="D4:AH4"/>
    <mergeCell ref="D9:AA9"/>
    <mergeCell ref="AB9:AH9"/>
    <mergeCell ref="D11:AA11"/>
    <mergeCell ref="AB11:AH11"/>
    <mergeCell ref="D22:N22"/>
    <mergeCell ref="O22:S22"/>
    <mergeCell ref="AB10:AH10"/>
    <mergeCell ref="J48:R48"/>
    <mergeCell ref="S48:W48"/>
    <mergeCell ref="J42:W42"/>
    <mergeCell ref="J47:R47"/>
    <mergeCell ref="S47:W47"/>
    <mergeCell ref="D24:N24"/>
    <mergeCell ref="O24:S24"/>
    <mergeCell ref="AC29:AH30"/>
    <mergeCell ref="AD32:AH33"/>
    <mergeCell ref="S52:AB52"/>
    <mergeCell ref="J49:R49"/>
    <mergeCell ref="S49:W49"/>
    <mergeCell ref="D23:N23"/>
    <mergeCell ref="O23:S23"/>
    <mergeCell ref="J38:Y38"/>
    <mergeCell ref="J43:W43"/>
    <mergeCell ref="O27:X27"/>
  </mergeCells>
  <phoneticPr fontId="3"/>
  <pageMargins left="0.78740157480314965" right="0.78740157480314965" top="0.59055118110236227" bottom="0.59055118110236227" header="0.31496062992125984" footer="0.31496062992125984"/>
  <pageSetup paperSize="9" scale="70"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F9CCF-145E-4995-8AE4-548F1EB4083E}">
  <sheetPr codeName="Sheet14"/>
  <dimension ref="A1:H22"/>
  <sheetViews>
    <sheetView view="pageBreakPreview" zoomScale="85" zoomScaleNormal="80" zoomScaleSheetLayoutView="85" workbookViewId="0"/>
  </sheetViews>
  <sheetFormatPr defaultColWidth="8.875" defaultRowHeight="17.25" x14ac:dyDescent="0.15"/>
  <cols>
    <col min="1" max="1" width="3.125" style="16" customWidth="1"/>
    <col min="2" max="2" width="23.75" style="16" bestFit="1" customWidth="1"/>
    <col min="3" max="5" width="22.375" style="16" customWidth="1"/>
    <col min="6" max="7" width="18.625" style="16" customWidth="1"/>
    <col min="8" max="8" width="3.125" style="16" customWidth="1"/>
    <col min="9" max="16384" width="8.875" style="16"/>
  </cols>
  <sheetData>
    <row r="1" spans="1:8" ht="13.5" customHeight="1" x14ac:dyDescent="0.15"/>
    <row r="2" spans="1:8" ht="26.25" customHeight="1" x14ac:dyDescent="0.15">
      <c r="A2" s="789" t="str">
        <f>"全体で"&amp; FIXED(入力!F51,0,FALSE)&amp;入力!D8&amp;"の最終需要が発生した場合の経済波及効果"</f>
        <v>全体で0百万円の最終需要が発生した場合の経済波及効果</v>
      </c>
      <c r="B2" s="790"/>
      <c r="C2" s="790"/>
      <c r="D2" s="790"/>
      <c r="E2" s="790"/>
      <c r="F2" s="790"/>
      <c r="G2" s="790"/>
      <c r="H2" s="790"/>
    </row>
    <row r="3" spans="1:8" ht="26.25" customHeight="1" x14ac:dyDescent="0.15"/>
    <row r="4" spans="1:8" ht="26.25" customHeight="1" x14ac:dyDescent="0.15">
      <c r="F4" s="23"/>
      <c r="G4" s="23" t="str">
        <f>"（単位："&amp;入力!$D8&amp;"，人）"</f>
        <v>（単位：百万円，人）</v>
      </c>
    </row>
    <row r="5" spans="1:8" ht="6" customHeight="1" x14ac:dyDescent="0.15">
      <c r="E5" s="23"/>
      <c r="F5" s="23"/>
      <c r="G5" s="23"/>
    </row>
    <row r="6" spans="1:8" ht="26.25" customHeight="1" x14ac:dyDescent="0.15">
      <c r="B6" s="17"/>
      <c r="C6" s="90" t="s">
        <v>556</v>
      </c>
      <c r="D6" s="18"/>
      <c r="E6" s="18"/>
      <c r="F6" s="118" t="s">
        <v>589</v>
      </c>
      <c r="G6" s="19"/>
    </row>
    <row r="7" spans="1:8" ht="26.25" customHeight="1" x14ac:dyDescent="0.15">
      <c r="B7" s="20"/>
      <c r="C7" s="20"/>
      <c r="D7" s="90" t="s">
        <v>529</v>
      </c>
      <c r="E7" s="18"/>
      <c r="F7" s="119"/>
      <c r="G7" s="122" t="s">
        <v>588</v>
      </c>
    </row>
    <row r="8" spans="1:8" ht="26.25" customHeight="1" x14ac:dyDescent="0.15">
      <c r="B8" s="20"/>
      <c r="C8" s="21"/>
      <c r="D8" s="21"/>
      <c r="E8" s="117" t="s">
        <v>512</v>
      </c>
      <c r="F8" s="120"/>
      <c r="G8" s="116"/>
    </row>
    <row r="9" spans="1:8" ht="26.25" customHeight="1" x14ac:dyDescent="0.15">
      <c r="B9" s="62" t="s">
        <v>511</v>
      </c>
      <c r="C9" s="108">
        <f>'結果（詳細）'!F47</f>
        <v>0</v>
      </c>
      <c r="D9" s="109">
        <f>'結果（詳細）'!J47</f>
        <v>0</v>
      </c>
      <c r="E9" s="108">
        <f>'結果（詳細）'!L47</f>
        <v>0</v>
      </c>
      <c r="F9" s="121">
        <f>'結果（詳細）'!M47</f>
        <v>0</v>
      </c>
      <c r="G9" s="111">
        <f>'結果（詳細）'!N47</f>
        <v>0</v>
      </c>
    </row>
    <row r="10" spans="1:8" ht="26.25" customHeight="1" x14ac:dyDescent="0.15">
      <c r="B10" s="63" t="s">
        <v>541</v>
      </c>
      <c r="C10" s="110">
        <f>'結果（詳細）'!O47</f>
        <v>0</v>
      </c>
      <c r="D10" s="111">
        <f>'結果（詳細）'!P47</f>
        <v>0</v>
      </c>
      <c r="E10" s="110">
        <f>'結果（詳細）'!Q47</f>
        <v>0</v>
      </c>
      <c r="F10" s="121">
        <f>'結果（詳細）'!R47</f>
        <v>0</v>
      </c>
      <c r="G10" s="111">
        <f>'結果（詳細）'!S47</f>
        <v>0</v>
      </c>
    </row>
    <row r="11" spans="1:8" ht="26.25" customHeight="1" thickBot="1" x14ac:dyDescent="0.2">
      <c r="B11" s="64" t="s">
        <v>542</v>
      </c>
      <c r="C11" s="112">
        <f>'結果（詳細）'!W47</f>
        <v>0</v>
      </c>
      <c r="D11" s="113">
        <f>'結果（詳細）'!X47</f>
        <v>0</v>
      </c>
      <c r="E11" s="112">
        <f>'結果（詳細）'!Y47</f>
        <v>0</v>
      </c>
      <c r="F11" s="121">
        <f>'結果（詳細）'!Z47</f>
        <v>0</v>
      </c>
      <c r="G11" s="111">
        <f>'結果（詳細）'!AA47</f>
        <v>0</v>
      </c>
    </row>
    <row r="12" spans="1:8" ht="26.25" customHeight="1" thickTop="1" x14ac:dyDescent="0.2">
      <c r="B12" s="393" t="s">
        <v>543</v>
      </c>
      <c r="C12" s="791">
        <f>'結果（詳細）'!AB47</f>
        <v>0</v>
      </c>
      <c r="D12" s="791">
        <f>'結果（詳細）'!AC47</f>
        <v>0</v>
      </c>
      <c r="E12" s="793">
        <f>'結果（詳細）'!AD47</f>
        <v>0</v>
      </c>
      <c r="F12" s="795">
        <f>'結果（詳細）'!AE47</f>
        <v>0</v>
      </c>
      <c r="G12" s="791">
        <f>'結果（詳細）'!AF47</f>
        <v>0</v>
      </c>
    </row>
    <row r="13" spans="1:8" ht="26.25" customHeight="1" x14ac:dyDescent="0.15">
      <c r="B13" s="394" t="s">
        <v>783</v>
      </c>
      <c r="C13" s="792"/>
      <c r="D13" s="792"/>
      <c r="E13" s="794"/>
      <c r="F13" s="796"/>
      <c r="G13" s="792"/>
    </row>
    <row r="14" spans="1:8" ht="26.25" customHeight="1" x14ac:dyDescent="0.15">
      <c r="C14" s="368"/>
    </row>
    <row r="15" spans="1:8" ht="26.25" customHeight="1" x14ac:dyDescent="0.15">
      <c r="B15" s="787" t="s">
        <v>780</v>
      </c>
      <c r="C15" s="785" t="s">
        <v>797</v>
      </c>
      <c r="D15" s="786"/>
      <c r="E15" s="74" t="str">
        <f>ROUND(IF(ISERR('結果（詳細）'!$AB47/'結果（詳細）'!$D47),0,'結果（詳細）'!$AB47/'結果（詳細）'!$D47),2)&amp; "倍 "</f>
        <v xml:space="preserve">0倍 </v>
      </c>
    </row>
    <row r="16" spans="1:8" ht="26.25" customHeight="1" x14ac:dyDescent="0.15">
      <c r="B16" s="788"/>
      <c r="C16" s="785" t="s">
        <v>866</v>
      </c>
      <c r="D16" s="786"/>
      <c r="E16" s="74" t="str">
        <f>ROUND(IF(ISERR('結果（詳細）'!$AB47/'結果（詳細）'!$F47),0,'結果（詳細）'!$AB47/'結果（詳細）'!$F47),2)&amp; "倍 "</f>
        <v xml:space="preserve">0倍 </v>
      </c>
      <c r="F16" s="115"/>
      <c r="G16" s="115"/>
    </row>
    <row r="17" spans="2:3" ht="26.25" customHeight="1" x14ac:dyDescent="0.15">
      <c r="B17" s="22"/>
      <c r="C17" s="23"/>
    </row>
    <row r="18" spans="2:3" ht="26.25" customHeight="1" x14ac:dyDescent="0.15">
      <c r="C18" s="14" t="s">
        <v>787</v>
      </c>
    </row>
    <row r="19" spans="2:3" ht="24" customHeight="1" x14ac:dyDescent="0.15">
      <c r="C19" s="23"/>
    </row>
    <row r="20" spans="2:3" ht="24" customHeight="1" x14ac:dyDescent="0.15"/>
    <row r="21" spans="2:3" ht="24" customHeight="1" x14ac:dyDescent="0.15"/>
    <row r="22" spans="2:3" ht="24" customHeight="1" x14ac:dyDescent="0.15"/>
  </sheetData>
  <mergeCells count="9">
    <mergeCell ref="C15:D15"/>
    <mergeCell ref="C16:D16"/>
    <mergeCell ref="B15:B16"/>
    <mergeCell ref="A2:H2"/>
    <mergeCell ref="C12:C13"/>
    <mergeCell ref="D12:D13"/>
    <mergeCell ref="E12:E13"/>
    <mergeCell ref="F12:F13"/>
    <mergeCell ref="G12:G13"/>
  </mergeCells>
  <phoneticPr fontId="3"/>
  <pageMargins left="0.59055118110236227" right="0.59055118110236227" top="0.78740157480314965" bottom="0.78740157480314965"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71E9A-693C-411F-AFA7-C216BD0289BD}">
  <sheetPr codeName="Sheet3"/>
  <dimension ref="A1:AM47"/>
  <sheetViews>
    <sheetView view="pageBreakPreview" zoomScale="80" zoomScaleNormal="80" zoomScaleSheetLayoutView="80" workbookViewId="0">
      <pane xSplit="3" ySplit="9" topLeftCell="D10" activePane="bottomRight" state="frozen"/>
      <selection activeCell="I23" sqref="I23"/>
      <selection pane="topRight" activeCell="I23" sqref="I23"/>
      <selection pane="bottomLeft" activeCell="I23" sqref="I23"/>
      <selection pane="bottomRight" activeCell="D10" sqref="D10"/>
    </sheetView>
  </sheetViews>
  <sheetFormatPr defaultRowHeight="14.25" x14ac:dyDescent="0.15"/>
  <cols>
    <col min="1" max="1" width="3.625" style="15" customWidth="1"/>
    <col min="2" max="2" width="4" style="15" bestFit="1" customWidth="1"/>
    <col min="3" max="3" width="33.5" style="15" customWidth="1"/>
    <col min="4" max="5" width="15.25" style="15" customWidth="1"/>
    <col min="6" max="6" width="15.125" style="15" customWidth="1"/>
    <col min="7" max="7" width="19.75" style="15" bestFit="1" customWidth="1"/>
    <col min="8" max="8" width="15.25" style="15" customWidth="1"/>
    <col min="9" max="9" width="15" style="15" bestFit="1" customWidth="1"/>
    <col min="10" max="10" width="17.25" style="15" customWidth="1"/>
    <col min="11" max="12" width="15" style="15" bestFit="1" customWidth="1"/>
    <col min="13" max="14" width="17.875" style="15" bestFit="1" customWidth="1"/>
    <col min="15" max="15" width="18.875" style="15" bestFit="1" customWidth="1"/>
    <col min="16" max="17" width="19.625" style="15" bestFit="1" customWidth="1"/>
    <col min="18" max="19" width="17.875" style="15" bestFit="1" customWidth="1"/>
    <col min="20" max="20" width="15.125" style="15" customWidth="1"/>
    <col min="21" max="21" width="18.875" style="15" bestFit="1" customWidth="1"/>
    <col min="22" max="22" width="15.25" style="15" customWidth="1"/>
    <col min="23" max="23" width="20.5" style="15" bestFit="1" customWidth="1"/>
    <col min="24" max="25" width="19.625" style="15" bestFit="1" customWidth="1"/>
    <col min="26" max="26" width="18.125" style="15" bestFit="1" customWidth="1"/>
    <col min="27" max="27" width="17.75" style="15" bestFit="1" customWidth="1"/>
    <col min="28" max="32" width="24.5" style="15" bestFit="1" customWidth="1"/>
    <col min="33" max="16384" width="9" style="15"/>
  </cols>
  <sheetData>
    <row r="1" spans="1:39" ht="11.25" customHeight="1" x14ac:dyDescent="0.15"/>
    <row r="2" spans="1:39" ht="24" customHeight="1" x14ac:dyDescent="0.15">
      <c r="A2" s="66" t="s">
        <v>548</v>
      </c>
      <c r="D2" s="66"/>
      <c r="V2" s="138"/>
    </row>
    <row r="3" spans="1:39" ht="24" customHeight="1" x14ac:dyDescent="0.15">
      <c r="A3" s="66" t="s">
        <v>758</v>
      </c>
      <c r="S3" s="65" t="str">
        <f>"（単位："&amp;入力!$D$8&amp;"，人）"</f>
        <v>（単位：百万円，人）</v>
      </c>
      <c r="AF3" s="65" t="str">
        <f>"（単位："&amp;入力!$D$8&amp;"，人）"</f>
        <v>（単位：百万円，人）</v>
      </c>
    </row>
    <row r="4" spans="1:39" ht="7.5" customHeight="1" thickBot="1" x14ac:dyDescent="0.2"/>
    <row r="5" spans="1:39" ht="27" customHeight="1" thickBot="1" x14ac:dyDescent="0.2">
      <c r="B5" s="797" t="s">
        <v>759</v>
      </c>
      <c r="C5" s="798"/>
      <c r="D5" s="805" t="s">
        <v>549</v>
      </c>
      <c r="E5" s="797" t="s">
        <v>510</v>
      </c>
      <c r="F5" s="155" t="s">
        <v>497</v>
      </c>
      <c r="G5" s="156"/>
      <c r="H5" s="156"/>
      <c r="I5" s="157"/>
      <c r="J5" s="157"/>
      <c r="K5" s="157"/>
      <c r="L5" s="157"/>
      <c r="M5" s="157"/>
      <c r="N5" s="158"/>
      <c r="O5" s="159" t="s">
        <v>515</v>
      </c>
      <c r="P5" s="160"/>
      <c r="Q5" s="160"/>
      <c r="R5" s="157"/>
      <c r="S5" s="158"/>
      <c r="T5" s="148"/>
      <c r="U5" s="154"/>
      <c r="V5" s="161"/>
      <c r="W5" s="159" t="s">
        <v>517</v>
      </c>
      <c r="X5" s="160"/>
      <c r="Y5" s="160"/>
      <c r="Z5" s="157"/>
      <c r="AA5" s="158"/>
      <c r="AB5" s="159" t="s">
        <v>518</v>
      </c>
      <c r="AC5" s="160"/>
      <c r="AD5" s="160"/>
      <c r="AE5" s="157"/>
      <c r="AF5" s="158"/>
    </row>
    <row r="6" spans="1:39" ht="27" customHeight="1" thickTop="1" x14ac:dyDescent="0.15">
      <c r="B6" s="799"/>
      <c r="C6" s="800"/>
      <c r="D6" s="806"/>
      <c r="E6" s="808"/>
      <c r="F6" s="163"/>
      <c r="G6" s="164" t="s">
        <v>560</v>
      </c>
      <c r="H6" s="165"/>
      <c r="I6" s="166" t="s">
        <v>496</v>
      </c>
      <c r="J6" s="164" t="s">
        <v>501</v>
      </c>
      <c r="K6" s="165"/>
      <c r="L6" s="165"/>
      <c r="M6" s="167" t="s">
        <v>592</v>
      </c>
      <c r="N6" s="168"/>
      <c r="O6" s="169" t="s">
        <v>493</v>
      </c>
      <c r="P6" s="170"/>
      <c r="Q6" s="170"/>
      <c r="R6" s="167" t="s">
        <v>592</v>
      </c>
      <c r="S6" s="168"/>
      <c r="T6" s="171" t="s">
        <v>615</v>
      </c>
      <c r="U6" s="172" t="s">
        <v>617</v>
      </c>
      <c r="V6" s="162" t="s">
        <v>616</v>
      </c>
      <c r="W6" s="173" t="s">
        <v>493</v>
      </c>
      <c r="X6" s="56"/>
      <c r="Y6" s="56"/>
      <c r="Z6" s="167" t="s">
        <v>592</v>
      </c>
      <c r="AA6" s="168"/>
      <c r="AB6" s="174" t="s">
        <v>556</v>
      </c>
      <c r="AC6" s="175" t="s">
        <v>494</v>
      </c>
      <c r="AD6" s="176" t="s">
        <v>516</v>
      </c>
      <c r="AE6" s="177" t="s">
        <v>609</v>
      </c>
      <c r="AF6" s="178" t="s">
        <v>610</v>
      </c>
    </row>
    <row r="7" spans="1:39" ht="27" customHeight="1" x14ac:dyDescent="0.15">
      <c r="B7" s="799"/>
      <c r="C7" s="800"/>
      <c r="D7" s="806"/>
      <c r="E7" s="808"/>
      <c r="F7" s="179"/>
      <c r="G7" s="180" t="s">
        <v>563</v>
      </c>
      <c r="H7" s="154" t="s">
        <v>564</v>
      </c>
      <c r="I7" s="181"/>
      <c r="J7" s="182"/>
      <c r="K7" s="805" t="s">
        <v>495</v>
      </c>
      <c r="L7" s="797" t="s">
        <v>502</v>
      </c>
      <c r="M7" s="183"/>
      <c r="N7" s="803" t="s">
        <v>588</v>
      </c>
      <c r="O7" s="163"/>
      <c r="P7" s="176" t="s">
        <v>494</v>
      </c>
      <c r="Q7" s="165"/>
      <c r="R7" s="183"/>
      <c r="S7" s="803" t="s">
        <v>588</v>
      </c>
      <c r="T7" s="171" t="s">
        <v>613</v>
      </c>
      <c r="U7" s="172" t="s">
        <v>618</v>
      </c>
      <c r="V7" s="162" t="s">
        <v>565</v>
      </c>
      <c r="W7" s="163"/>
      <c r="X7" s="176" t="s">
        <v>494</v>
      </c>
      <c r="Y7" s="165"/>
      <c r="Z7" s="183"/>
      <c r="AA7" s="803" t="s">
        <v>588</v>
      </c>
      <c r="AB7" s="185" t="s">
        <v>530</v>
      </c>
      <c r="AC7" s="186" t="s">
        <v>530</v>
      </c>
      <c r="AD7" s="180" t="s">
        <v>530</v>
      </c>
      <c r="AE7" s="187" t="s">
        <v>530</v>
      </c>
      <c r="AF7" s="188" t="s">
        <v>530</v>
      </c>
    </row>
    <row r="8" spans="1:39" s="61" customFormat="1" ht="27" customHeight="1" x14ac:dyDescent="0.15">
      <c r="B8" s="799"/>
      <c r="C8" s="800"/>
      <c r="D8" s="807"/>
      <c r="E8" s="809"/>
      <c r="F8" s="189"/>
      <c r="G8" s="150"/>
      <c r="H8" s="190" t="s">
        <v>565</v>
      </c>
      <c r="I8" s="190"/>
      <c r="J8" s="150"/>
      <c r="K8" s="807"/>
      <c r="L8" s="809"/>
      <c r="M8" s="191"/>
      <c r="N8" s="804"/>
      <c r="O8" s="192"/>
      <c r="P8" s="190"/>
      <c r="Q8" s="193" t="s">
        <v>516</v>
      </c>
      <c r="R8" s="191"/>
      <c r="S8" s="804"/>
      <c r="T8" s="151"/>
      <c r="U8" s="194" t="s">
        <v>566</v>
      </c>
      <c r="V8" s="195"/>
      <c r="W8" s="192"/>
      <c r="X8" s="190"/>
      <c r="Y8" s="193" t="s">
        <v>516</v>
      </c>
      <c r="Z8" s="191"/>
      <c r="AA8" s="804"/>
      <c r="AB8" s="196"/>
      <c r="AC8" s="194"/>
      <c r="AD8" s="197"/>
      <c r="AE8" s="198"/>
      <c r="AF8" s="199"/>
    </row>
    <row r="9" spans="1:39" s="61" customFormat="1" ht="27" customHeight="1" x14ac:dyDescent="0.15">
      <c r="B9" s="801"/>
      <c r="C9" s="802"/>
      <c r="D9" s="60" t="s">
        <v>513</v>
      </c>
      <c r="E9" s="200" t="s">
        <v>514</v>
      </c>
      <c r="F9" s="201" t="s">
        <v>587</v>
      </c>
      <c r="G9" s="172" t="s">
        <v>561</v>
      </c>
      <c r="H9" s="172" t="s">
        <v>562</v>
      </c>
      <c r="I9" s="190" t="s">
        <v>531</v>
      </c>
      <c r="J9" s="172" t="s">
        <v>554</v>
      </c>
      <c r="K9" s="172" t="s">
        <v>532</v>
      </c>
      <c r="L9" s="149" t="s">
        <v>555</v>
      </c>
      <c r="M9" s="202" t="s">
        <v>594</v>
      </c>
      <c r="N9" s="184" t="s">
        <v>593</v>
      </c>
      <c r="O9" s="203" t="s">
        <v>754</v>
      </c>
      <c r="P9" s="154" t="s">
        <v>602</v>
      </c>
      <c r="Q9" s="147" t="s">
        <v>603</v>
      </c>
      <c r="R9" s="202" t="s">
        <v>605</v>
      </c>
      <c r="S9" s="184" t="s">
        <v>606</v>
      </c>
      <c r="T9" s="204" t="s">
        <v>599</v>
      </c>
      <c r="U9" s="60" t="s">
        <v>597</v>
      </c>
      <c r="V9" s="161" t="s">
        <v>598</v>
      </c>
      <c r="W9" s="203" t="s">
        <v>753</v>
      </c>
      <c r="X9" s="154" t="s">
        <v>595</v>
      </c>
      <c r="Y9" s="147" t="s">
        <v>596</v>
      </c>
      <c r="Z9" s="202" t="s">
        <v>607</v>
      </c>
      <c r="AA9" s="184" t="s">
        <v>608</v>
      </c>
      <c r="AB9" s="203" t="s">
        <v>604</v>
      </c>
      <c r="AC9" s="154" t="s">
        <v>601</v>
      </c>
      <c r="AD9" s="147" t="s">
        <v>600</v>
      </c>
      <c r="AE9" s="205" t="s">
        <v>611</v>
      </c>
      <c r="AF9" s="184" t="s">
        <v>612</v>
      </c>
    </row>
    <row r="10" spans="1:39" ht="27" customHeight="1" x14ac:dyDescent="0.15">
      <c r="B10" s="206" t="s">
        <v>455</v>
      </c>
      <c r="C10" s="207" t="s">
        <v>880</v>
      </c>
      <c r="D10" s="208">
        <f>IF(入力!F14="",0,入力!F14)</f>
        <v>0</v>
      </c>
      <c r="E10" s="209">
        <f>IF(ISNUMBER(入力!G14),入力!G14,各種係数!H6)</f>
        <v>0.35816370319234281</v>
      </c>
      <c r="F10" s="210">
        <f>IF(D10="",0,D10*E10)</f>
        <v>0</v>
      </c>
      <c r="G10" s="208">
        <f>増加最終需要額!$AP7</f>
        <v>0</v>
      </c>
      <c r="H10" s="208">
        <f>G10*E10</f>
        <v>0</v>
      </c>
      <c r="I10" s="211">
        <f>投入係数表_A!E$51</f>
        <v>0.59961043041156137</v>
      </c>
      <c r="J10" s="208">
        <f>F10*I10</f>
        <v>0</v>
      </c>
      <c r="K10" s="211">
        <f>投入係数表_A!E$46</f>
        <v>0.19442035815268616</v>
      </c>
      <c r="L10" s="212">
        <f t="shared" ref="L10:L46" si="0">K10*F10</f>
        <v>0</v>
      </c>
      <c r="M10" s="213">
        <f>$F10*各種係数!$R6*各種係数!$T$43</f>
        <v>0</v>
      </c>
      <c r="N10" s="214">
        <f>$F10*各種係数!$S6*各種係数!$T$43</f>
        <v>0</v>
      </c>
      <c r="O10" s="210">
        <f t="array" ref="O10:O46">MMULT('逆行列係数表_(I-(I-M)A)-1'!E7:AO43,H10:H46)</f>
        <v>0</v>
      </c>
      <c r="P10" s="208">
        <f>I10*O10</f>
        <v>0</v>
      </c>
      <c r="Q10" s="212">
        <f>K10*O10</f>
        <v>0</v>
      </c>
      <c r="R10" s="213">
        <f>$O10*各種係数!$R6*各種係数!$T$43</f>
        <v>0</v>
      </c>
      <c r="S10" s="214">
        <f>$O10*各種係数!$S6*各種係数!$T$43</f>
        <v>0</v>
      </c>
      <c r="T10" s="215">
        <f t="shared" ref="T10:T46" si="1">L10+Q10</f>
        <v>0</v>
      </c>
      <c r="U10" s="208">
        <f>T$47*入力!E$10*各種係数!$J6</f>
        <v>0</v>
      </c>
      <c r="V10" s="212">
        <f t="shared" ref="V10:V46" si="2">U10*E10</f>
        <v>0</v>
      </c>
      <c r="W10" s="210">
        <f t="array" ref="W10:W46">MMULT('逆行列係数表_(I-(I-M)A)-1'!E7:AO43,V10:V46)</f>
        <v>0</v>
      </c>
      <c r="X10" s="208">
        <f t="shared" ref="X10:X46" si="3">W10*I10</f>
        <v>0</v>
      </c>
      <c r="Y10" s="212">
        <f t="shared" ref="Y10:Y46" si="4">W10*K10</f>
        <v>0</v>
      </c>
      <c r="Z10" s="213">
        <f>$W10*各種係数!$R6*各種係数!$T$43</f>
        <v>0</v>
      </c>
      <c r="AA10" s="214">
        <f>$W10*各種係数!$S6*各種係数!$T$43</f>
        <v>0</v>
      </c>
      <c r="AB10" s="210">
        <f t="shared" ref="AB10:AB46" si="5">F10+O10+W10</f>
        <v>0</v>
      </c>
      <c r="AC10" s="208">
        <f>J10+P10+X10</f>
        <v>0</v>
      </c>
      <c r="AD10" s="212">
        <f t="shared" ref="AD10:AD46" si="6">L10+Q10+Y10</f>
        <v>0</v>
      </c>
      <c r="AE10" s="216">
        <f t="shared" ref="AE10:AE46" si="7">M10+R10+Z10</f>
        <v>0</v>
      </c>
      <c r="AF10" s="214">
        <f>N10+S10+AA10</f>
        <v>0</v>
      </c>
      <c r="AJ10" s="57"/>
      <c r="AK10" s="57"/>
      <c r="AL10" s="57"/>
      <c r="AM10" s="57"/>
    </row>
    <row r="11" spans="1:39" ht="27" customHeight="1" x14ac:dyDescent="0.15">
      <c r="B11" s="217" t="s">
        <v>460</v>
      </c>
      <c r="C11" s="218" t="s">
        <v>477</v>
      </c>
      <c r="D11" s="219">
        <f>IF(入力!F15="",0,入力!F15)</f>
        <v>0</v>
      </c>
      <c r="E11" s="220">
        <f>IF(ISNUMBER(入力!G15),入力!G15,各種係数!H7)</f>
        <v>5.3764092617286985E-2</v>
      </c>
      <c r="F11" s="221">
        <f t="shared" ref="F11:F46" si="8">IF(D11="",0,D11*E11)</f>
        <v>0</v>
      </c>
      <c r="G11" s="219">
        <f>増加最終需要額!$AP8</f>
        <v>0</v>
      </c>
      <c r="H11" s="219">
        <f t="shared" ref="H11:H46" si="9">G11*E11</f>
        <v>0</v>
      </c>
      <c r="I11" s="222">
        <f>投入係数表_A!F$51</f>
        <v>0.50357339197361184</v>
      </c>
      <c r="J11" s="219">
        <f t="shared" ref="J11:J46" si="10">F11*I11</f>
        <v>0</v>
      </c>
      <c r="K11" s="222">
        <f>投入係数表_A!F$46</f>
        <v>0.24903793293018142</v>
      </c>
      <c r="L11" s="223">
        <f t="shared" si="0"/>
        <v>0</v>
      </c>
      <c r="M11" s="224">
        <f>$F11*各種係数!$R7*各種係数!$T$43</f>
        <v>0</v>
      </c>
      <c r="N11" s="225">
        <f>$F11*各種係数!$S7*各種係数!$T$43</f>
        <v>0</v>
      </c>
      <c r="O11" s="221">
        <v>0</v>
      </c>
      <c r="P11" s="219">
        <f>I11*O11</f>
        <v>0</v>
      </c>
      <c r="Q11" s="223">
        <f t="shared" ref="Q11:Q46" si="11">K11*O11</f>
        <v>0</v>
      </c>
      <c r="R11" s="224">
        <f>$O11*各種係数!$R7*各種係数!$T$43</f>
        <v>0</v>
      </c>
      <c r="S11" s="225">
        <f>$O11*各種係数!$S7*各種係数!$T$43</f>
        <v>0</v>
      </c>
      <c r="T11" s="226">
        <f t="shared" si="1"/>
        <v>0</v>
      </c>
      <c r="U11" s="219">
        <f>T$47*入力!E$10*各種係数!$J7</f>
        <v>0</v>
      </c>
      <c r="V11" s="223">
        <f t="shared" si="2"/>
        <v>0</v>
      </c>
      <c r="W11" s="221">
        <v>0</v>
      </c>
      <c r="X11" s="219">
        <f t="shared" si="3"/>
        <v>0</v>
      </c>
      <c r="Y11" s="223">
        <f t="shared" si="4"/>
        <v>0</v>
      </c>
      <c r="Z11" s="224">
        <f>$W11*各種係数!$R7*各種係数!$T$43</f>
        <v>0</v>
      </c>
      <c r="AA11" s="225">
        <f>$W11*各種係数!$S7*各種係数!$T$43</f>
        <v>0</v>
      </c>
      <c r="AB11" s="221">
        <f t="shared" si="5"/>
        <v>0</v>
      </c>
      <c r="AC11" s="219">
        <f>J11+P11+X11</f>
        <v>0</v>
      </c>
      <c r="AD11" s="223">
        <f t="shared" si="6"/>
        <v>0</v>
      </c>
      <c r="AE11" s="227">
        <f t="shared" si="7"/>
        <v>0</v>
      </c>
      <c r="AF11" s="225">
        <f t="shared" ref="AF11:AF46" si="12">N11+S11+AA11</f>
        <v>0</v>
      </c>
      <c r="AJ11" s="57"/>
      <c r="AK11" s="58"/>
      <c r="AL11" s="57"/>
      <c r="AM11" s="57"/>
    </row>
    <row r="12" spans="1:39" ht="27" customHeight="1" x14ac:dyDescent="0.15">
      <c r="B12" s="217" t="s">
        <v>463</v>
      </c>
      <c r="C12" s="218" t="s">
        <v>624</v>
      </c>
      <c r="D12" s="219">
        <f>IF(入力!F16="",0,入力!F16)</f>
        <v>0</v>
      </c>
      <c r="E12" s="220">
        <f>IF(ISNUMBER(入力!G16),入力!G16,各種係数!H8)</f>
        <v>0.16633158018761496</v>
      </c>
      <c r="F12" s="221">
        <f t="shared" si="8"/>
        <v>0</v>
      </c>
      <c r="G12" s="219">
        <f>増加最終需要額!$AP9</f>
        <v>0</v>
      </c>
      <c r="H12" s="219">
        <f t="shared" si="9"/>
        <v>0</v>
      </c>
      <c r="I12" s="222">
        <f>投入係数表_A!G$51</f>
        <v>0.29324971169491792</v>
      </c>
      <c r="J12" s="219">
        <f t="shared" si="10"/>
        <v>0</v>
      </c>
      <c r="K12" s="222">
        <f>投入係数表_A!G$46</f>
        <v>0.17887553119224026</v>
      </c>
      <c r="L12" s="223">
        <f t="shared" si="0"/>
        <v>0</v>
      </c>
      <c r="M12" s="224">
        <f>$F12*各種係数!$R8*各種係数!$T$43</f>
        <v>0</v>
      </c>
      <c r="N12" s="225">
        <f>$F12*各種係数!$S8*各種係数!$T$43</f>
        <v>0</v>
      </c>
      <c r="O12" s="221">
        <v>0</v>
      </c>
      <c r="P12" s="219">
        <f t="shared" ref="P12:P46" si="13">I12*O12</f>
        <v>0</v>
      </c>
      <c r="Q12" s="223">
        <f t="shared" si="11"/>
        <v>0</v>
      </c>
      <c r="R12" s="224">
        <f>$O12*各種係数!$R8*各種係数!$T$43</f>
        <v>0</v>
      </c>
      <c r="S12" s="225">
        <f>$O12*各種係数!$S8*各種係数!$T$43</f>
        <v>0</v>
      </c>
      <c r="T12" s="226">
        <f t="shared" si="1"/>
        <v>0</v>
      </c>
      <c r="U12" s="219">
        <f>T$47*入力!E$10*各種係数!$J8</f>
        <v>0</v>
      </c>
      <c r="V12" s="223">
        <f t="shared" si="2"/>
        <v>0</v>
      </c>
      <c r="W12" s="221">
        <v>0</v>
      </c>
      <c r="X12" s="219">
        <f t="shared" si="3"/>
        <v>0</v>
      </c>
      <c r="Y12" s="223">
        <f t="shared" si="4"/>
        <v>0</v>
      </c>
      <c r="Z12" s="224">
        <f>$W12*各種係数!$R8*各種係数!$T$43</f>
        <v>0</v>
      </c>
      <c r="AA12" s="225">
        <f>$W12*各種係数!$S8*各種係数!$T$43</f>
        <v>0</v>
      </c>
      <c r="AB12" s="221">
        <f t="shared" si="5"/>
        <v>0</v>
      </c>
      <c r="AC12" s="219">
        <f t="shared" ref="AC12:AC46" si="14">J12+P12+X12</f>
        <v>0</v>
      </c>
      <c r="AD12" s="223">
        <f t="shared" si="6"/>
        <v>0</v>
      </c>
      <c r="AE12" s="227">
        <f t="shared" si="7"/>
        <v>0</v>
      </c>
      <c r="AF12" s="225">
        <f t="shared" si="12"/>
        <v>0</v>
      </c>
      <c r="AJ12" s="57"/>
      <c r="AK12" s="58"/>
      <c r="AL12" s="57"/>
      <c r="AM12" s="57"/>
    </row>
    <row r="13" spans="1:39" ht="27" customHeight="1" x14ac:dyDescent="0.15">
      <c r="B13" s="217" t="s">
        <v>464</v>
      </c>
      <c r="C13" s="218" t="s">
        <v>507</v>
      </c>
      <c r="D13" s="219">
        <f>IF(入力!F17="",0,入力!F17)</f>
        <v>0</v>
      </c>
      <c r="E13" s="220">
        <f>IF(ISNUMBER(入力!G17),入力!G17,各種係数!H9)</f>
        <v>0.1073002071601552</v>
      </c>
      <c r="F13" s="221">
        <f t="shared" si="8"/>
        <v>0</v>
      </c>
      <c r="G13" s="219">
        <f>増加最終需要額!$AP10</f>
        <v>0</v>
      </c>
      <c r="H13" s="219">
        <f t="shared" si="9"/>
        <v>0</v>
      </c>
      <c r="I13" s="222">
        <f>投入係数表_A!H$51</f>
        <v>0.44930439509553244</v>
      </c>
      <c r="J13" s="219">
        <f t="shared" si="10"/>
        <v>0</v>
      </c>
      <c r="K13" s="222">
        <f>投入係数表_A!H$46</f>
        <v>0.29486198634963456</v>
      </c>
      <c r="L13" s="223">
        <f t="shared" si="0"/>
        <v>0</v>
      </c>
      <c r="M13" s="224">
        <f>$F13*各種係数!$R9*各種係数!$T$43</f>
        <v>0</v>
      </c>
      <c r="N13" s="225">
        <f>$F13*各種係数!$S9*各種係数!$T$43</f>
        <v>0</v>
      </c>
      <c r="O13" s="221">
        <v>0</v>
      </c>
      <c r="P13" s="219">
        <f t="shared" si="13"/>
        <v>0</v>
      </c>
      <c r="Q13" s="223">
        <f t="shared" si="11"/>
        <v>0</v>
      </c>
      <c r="R13" s="224">
        <f>$O13*各種係数!$R9*各種係数!$T$43</f>
        <v>0</v>
      </c>
      <c r="S13" s="225">
        <f>$O13*各種係数!$S9*各種係数!$T$43</f>
        <v>0</v>
      </c>
      <c r="T13" s="226">
        <f t="shared" si="1"/>
        <v>0</v>
      </c>
      <c r="U13" s="219">
        <f>T$47*入力!E$10*各種係数!$J9</f>
        <v>0</v>
      </c>
      <c r="V13" s="223">
        <f t="shared" si="2"/>
        <v>0</v>
      </c>
      <c r="W13" s="221">
        <v>0</v>
      </c>
      <c r="X13" s="219">
        <f t="shared" si="3"/>
        <v>0</v>
      </c>
      <c r="Y13" s="223">
        <f t="shared" si="4"/>
        <v>0</v>
      </c>
      <c r="Z13" s="224">
        <f>$W13*各種係数!$R9*各種係数!$T$43</f>
        <v>0</v>
      </c>
      <c r="AA13" s="225">
        <f>$W13*各種係数!$S9*各種係数!$T$43</f>
        <v>0</v>
      </c>
      <c r="AB13" s="221">
        <f t="shared" si="5"/>
        <v>0</v>
      </c>
      <c r="AC13" s="219">
        <f t="shared" si="14"/>
        <v>0</v>
      </c>
      <c r="AD13" s="223">
        <f t="shared" si="6"/>
        <v>0</v>
      </c>
      <c r="AE13" s="227">
        <f t="shared" si="7"/>
        <v>0</v>
      </c>
      <c r="AF13" s="225">
        <f t="shared" si="12"/>
        <v>0</v>
      </c>
      <c r="AJ13" s="57"/>
      <c r="AK13" s="58"/>
      <c r="AL13" s="57"/>
      <c r="AM13" s="57"/>
    </row>
    <row r="14" spans="1:39" ht="27" customHeight="1" x14ac:dyDescent="0.15">
      <c r="B14" s="217" t="s">
        <v>465</v>
      </c>
      <c r="C14" s="218" t="s">
        <v>479</v>
      </c>
      <c r="D14" s="219">
        <f>IF(入力!F18="",0,入力!F18)</f>
        <v>0</v>
      </c>
      <c r="E14" s="220">
        <f>IF(ISNUMBER(入力!G18),入力!G18,各種係数!H10)</f>
        <v>0.22724450515335903</v>
      </c>
      <c r="F14" s="221">
        <f t="shared" si="8"/>
        <v>0</v>
      </c>
      <c r="G14" s="219">
        <f>増加最終需要額!$AP11</f>
        <v>0</v>
      </c>
      <c r="H14" s="219">
        <f t="shared" si="9"/>
        <v>0</v>
      </c>
      <c r="I14" s="222">
        <f>投入係数表_A!I$51</f>
        <v>0.49306641752658487</v>
      </c>
      <c r="J14" s="219">
        <f t="shared" si="10"/>
        <v>0</v>
      </c>
      <c r="K14" s="222">
        <f>投入係数表_A!I$46</f>
        <v>0.19261817532883341</v>
      </c>
      <c r="L14" s="223">
        <f t="shared" si="0"/>
        <v>0</v>
      </c>
      <c r="M14" s="224">
        <f>$F14*各種係数!$R10*各種係数!$T$43</f>
        <v>0</v>
      </c>
      <c r="N14" s="225">
        <f>$F14*各種係数!$S10*各種係数!$T$43</f>
        <v>0</v>
      </c>
      <c r="O14" s="221">
        <v>0</v>
      </c>
      <c r="P14" s="219">
        <f t="shared" si="13"/>
        <v>0</v>
      </c>
      <c r="Q14" s="223">
        <f t="shared" si="11"/>
        <v>0</v>
      </c>
      <c r="R14" s="224">
        <f>$O14*各種係数!$R10*各種係数!$T$43</f>
        <v>0</v>
      </c>
      <c r="S14" s="225">
        <f>$O14*各種係数!$S10*各種係数!$T$43</f>
        <v>0</v>
      </c>
      <c r="T14" s="226">
        <f t="shared" si="1"/>
        <v>0</v>
      </c>
      <c r="U14" s="219">
        <f>T$47*入力!E$10*各種係数!$J10</f>
        <v>0</v>
      </c>
      <c r="V14" s="223">
        <f t="shared" si="2"/>
        <v>0</v>
      </c>
      <c r="W14" s="221">
        <v>0</v>
      </c>
      <c r="X14" s="219">
        <f t="shared" si="3"/>
        <v>0</v>
      </c>
      <c r="Y14" s="223">
        <f t="shared" si="4"/>
        <v>0</v>
      </c>
      <c r="Z14" s="224">
        <f>$W14*各種係数!$R10*各種係数!$T$43</f>
        <v>0</v>
      </c>
      <c r="AA14" s="225">
        <f>$W14*各種係数!$S10*各種係数!$T$43</f>
        <v>0</v>
      </c>
      <c r="AB14" s="221">
        <f t="shared" si="5"/>
        <v>0</v>
      </c>
      <c r="AC14" s="219">
        <f t="shared" si="14"/>
        <v>0</v>
      </c>
      <c r="AD14" s="223">
        <f t="shared" si="6"/>
        <v>0</v>
      </c>
      <c r="AE14" s="227">
        <f t="shared" si="7"/>
        <v>0</v>
      </c>
      <c r="AF14" s="225">
        <f t="shared" si="12"/>
        <v>0</v>
      </c>
      <c r="AJ14" s="57"/>
      <c r="AK14" s="58"/>
      <c r="AL14" s="57"/>
      <c r="AM14" s="57"/>
    </row>
    <row r="15" spans="1:39" ht="27" customHeight="1" x14ac:dyDescent="0.15">
      <c r="B15" s="217" t="s">
        <v>466</v>
      </c>
      <c r="C15" s="218" t="s">
        <v>151</v>
      </c>
      <c r="D15" s="219">
        <f>IF(入力!F19="",0,入力!F19)</f>
        <v>0</v>
      </c>
      <c r="E15" s="220">
        <f>IF(ISNUMBER(入力!G19),入力!G19,各種係数!H11)</f>
        <v>5.7643090472804137E-2</v>
      </c>
      <c r="F15" s="221">
        <f t="shared" si="8"/>
        <v>0</v>
      </c>
      <c r="G15" s="219">
        <f>増加最終需要額!$AP12</f>
        <v>0</v>
      </c>
      <c r="H15" s="219">
        <f t="shared" si="9"/>
        <v>0</v>
      </c>
      <c r="I15" s="222">
        <f>投入係数表_A!J$51</f>
        <v>0.36244252606487382</v>
      </c>
      <c r="J15" s="219">
        <f t="shared" si="10"/>
        <v>0</v>
      </c>
      <c r="K15" s="222">
        <f>投入係数表_A!J$46</f>
        <v>9.6102433450513641E-2</v>
      </c>
      <c r="L15" s="223">
        <f t="shared" si="0"/>
        <v>0</v>
      </c>
      <c r="M15" s="224">
        <f>$F15*各種係数!$R11*各種係数!$T$43</f>
        <v>0</v>
      </c>
      <c r="N15" s="225">
        <f>$F15*各種係数!$S11*各種係数!$T$43</f>
        <v>0</v>
      </c>
      <c r="O15" s="221">
        <v>0</v>
      </c>
      <c r="P15" s="219">
        <f t="shared" si="13"/>
        <v>0</v>
      </c>
      <c r="Q15" s="223">
        <f t="shared" si="11"/>
        <v>0</v>
      </c>
      <c r="R15" s="224">
        <f>$O15*各種係数!$R11*各種係数!$T$43</f>
        <v>0</v>
      </c>
      <c r="S15" s="225">
        <f>$O15*各種係数!$S11*各種係数!$T$43</f>
        <v>0</v>
      </c>
      <c r="T15" s="226">
        <f t="shared" si="1"/>
        <v>0</v>
      </c>
      <c r="U15" s="219">
        <f>T$47*入力!E$10*各種係数!$J11</f>
        <v>0</v>
      </c>
      <c r="V15" s="223">
        <f t="shared" si="2"/>
        <v>0</v>
      </c>
      <c r="W15" s="221">
        <v>0</v>
      </c>
      <c r="X15" s="219">
        <f t="shared" si="3"/>
        <v>0</v>
      </c>
      <c r="Y15" s="223">
        <f t="shared" si="4"/>
        <v>0</v>
      </c>
      <c r="Z15" s="224">
        <f>$W15*各種係数!$R11*各種係数!$T$43</f>
        <v>0</v>
      </c>
      <c r="AA15" s="225">
        <f>$W15*各種係数!$S11*各種係数!$T$43</f>
        <v>0</v>
      </c>
      <c r="AB15" s="221">
        <f t="shared" si="5"/>
        <v>0</v>
      </c>
      <c r="AC15" s="219">
        <f t="shared" si="14"/>
        <v>0</v>
      </c>
      <c r="AD15" s="223">
        <f t="shared" si="6"/>
        <v>0</v>
      </c>
      <c r="AE15" s="227">
        <f t="shared" si="7"/>
        <v>0</v>
      </c>
      <c r="AF15" s="225">
        <f t="shared" si="12"/>
        <v>0</v>
      </c>
      <c r="AJ15" s="57"/>
      <c r="AK15" s="58"/>
      <c r="AL15" s="57"/>
      <c r="AM15" s="57"/>
    </row>
    <row r="16" spans="1:39" ht="27" customHeight="1" x14ac:dyDescent="0.15">
      <c r="B16" s="217" t="s">
        <v>467</v>
      </c>
      <c r="C16" s="218" t="s">
        <v>190</v>
      </c>
      <c r="D16" s="219">
        <f>IF(入力!F20="",0,入力!F20)</f>
        <v>0</v>
      </c>
      <c r="E16" s="220">
        <f>IF(ISNUMBER(入力!G20),入力!G20,各種係数!H12)</f>
        <v>5.2317643880821496E-2</v>
      </c>
      <c r="F16" s="221">
        <f t="shared" si="8"/>
        <v>0</v>
      </c>
      <c r="G16" s="219">
        <f>増加最終需要額!$AP13</f>
        <v>0</v>
      </c>
      <c r="H16" s="219">
        <f t="shared" si="9"/>
        <v>0</v>
      </c>
      <c r="I16" s="222">
        <f>投入係数表_A!K$51</f>
        <v>0.46301981579681833</v>
      </c>
      <c r="J16" s="219">
        <f t="shared" si="10"/>
        <v>0</v>
      </c>
      <c r="K16" s="222">
        <f>投入係数表_A!K$46</f>
        <v>9.6427574658107737E-2</v>
      </c>
      <c r="L16" s="223">
        <f t="shared" si="0"/>
        <v>0</v>
      </c>
      <c r="M16" s="224">
        <f>$F16*各種係数!$R12*各種係数!$T$43</f>
        <v>0</v>
      </c>
      <c r="N16" s="225">
        <f>$F16*各種係数!$S12*各種係数!$T$43</f>
        <v>0</v>
      </c>
      <c r="O16" s="221">
        <v>0</v>
      </c>
      <c r="P16" s="219">
        <f t="shared" si="13"/>
        <v>0</v>
      </c>
      <c r="Q16" s="223">
        <f t="shared" si="11"/>
        <v>0</v>
      </c>
      <c r="R16" s="224">
        <f>$O16*各種係数!$R12*各種係数!$T$43</f>
        <v>0</v>
      </c>
      <c r="S16" s="225">
        <f>$O16*各種係数!$S12*各種係数!$T$43</f>
        <v>0</v>
      </c>
      <c r="T16" s="226">
        <f t="shared" si="1"/>
        <v>0</v>
      </c>
      <c r="U16" s="219">
        <f>T$47*入力!E$10*各種係数!$J12</f>
        <v>0</v>
      </c>
      <c r="V16" s="223">
        <f t="shared" si="2"/>
        <v>0</v>
      </c>
      <c r="W16" s="221">
        <v>0</v>
      </c>
      <c r="X16" s="219">
        <f t="shared" si="3"/>
        <v>0</v>
      </c>
      <c r="Y16" s="223">
        <f t="shared" si="4"/>
        <v>0</v>
      </c>
      <c r="Z16" s="224">
        <f>$W16*各種係数!$R12*各種係数!$T$43</f>
        <v>0</v>
      </c>
      <c r="AA16" s="225">
        <f>$W16*各種係数!$S12*各種係数!$T$43</f>
        <v>0</v>
      </c>
      <c r="AB16" s="221">
        <f t="shared" si="5"/>
        <v>0</v>
      </c>
      <c r="AC16" s="219">
        <f t="shared" si="14"/>
        <v>0</v>
      </c>
      <c r="AD16" s="223">
        <f t="shared" si="6"/>
        <v>0</v>
      </c>
      <c r="AE16" s="227">
        <f t="shared" si="7"/>
        <v>0</v>
      </c>
      <c r="AF16" s="225">
        <f t="shared" si="12"/>
        <v>0</v>
      </c>
      <c r="AJ16" s="57"/>
      <c r="AK16" s="58"/>
      <c r="AL16" s="57"/>
      <c r="AM16" s="57"/>
    </row>
    <row r="17" spans="2:39" ht="27" customHeight="1" x14ac:dyDescent="0.15">
      <c r="B17" s="217" t="s">
        <v>468</v>
      </c>
      <c r="C17" s="218" t="s">
        <v>1173</v>
      </c>
      <c r="D17" s="219">
        <f>IF(入力!F21="",0,入力!F21)</f>
        <v>0</v>
      </c>
      <c r="E17" s="220">
        <f>IF(ISNUMBER(入力!G21),入力!G21,各種係数!H13)</f>
        <v>0.20483774519299602</v>
      </c>
      <c r="F17" s="221">
        <f t="shared" si="8"/>
        <v>0</v>
      </c>
      <c r="G17" s="219">
        <f>増加最終需要額!$AP14</f>
        <v>0</v>
      </c>
      <c r="H17" s="219">
        <f t="shared" si="9"/>
        <v>0</v>
      </c>
      <c r="I17" s="222">
        <f>投入係数表_A!L$51</f>
        <v>0.42045746206688306</v>
      </c>
      <c r="J17" s="219">
        <f t="shared" si="10"/>
        <v>0</v>
      </c>
      <c r="K17" s="222">
        <f>投入係数表_A!L$46</f>
        <v>0.27665131727938402</v>
      </c>
      <c r="L17" s="223">
        <f t="shared" si="0"/>
        <v>0</v>
      </c>
      <c r="M17" s="224">
        <f>$F17*各種係数!$R13*各種係数!$T$43</f>
        <v>0</v>
      </c>
      <c r="N17" s="225">
        <f>$F17*各種係数!$S13*各種係数!$T$43</f>
        <v>0</v>
      </c>
      <c r="O17" s="221">
        <v>0</v>
      </c>
      <c r="P17" s="219">
        <f t="shared" si="13"/>
        <v>0</v>
      </c>
      <c r="Q17" s="223">
        <f t="shared" si="11"/>
        <v>0</v>
      </c>
      <c r="R17" s="224">
        <f>$O17*各種係数!$R13*各種係数!$T$43</f>
        <v>0</v>
      </c>
      <c r="S17" s="225">
        <f>$O17*各種係数!$S13*各種係数!$T$43</f>
        <v>0</v>
      </c>
      <c r="T17" s="226">
        <f t="shared" si="1"/>
        <v>0</v>
      </c>
      <c r="U17" s="219">
        <f>T$47*入力!E$10*各種係数!$J13</f>
        <v>0</v>
      </c>
      <c r="V17" s="223">
        <f t="shared" si="2"/>
        <v>0</v>
      </c>
      <c r="W17" s="221">
        <v>0</v>
      </c>
      <c r="X17" s="219">
        <f t="shared" si="3"/>
        <v>0</v>
      </c>
      <c r="Y17" s="223">
        <f t="shared" si="4"/>
        <v>0</v>
      </c>
      <c r="Z17" s="224">
        <f>$W17*各種係数!$R13*各種係数!$T$43</f>
        <v>0</v>
      </c>
      <c r="AA17" s="225">
        <f>$W17*各種係数!$S13*各種係数!$T$43</f>
        <v>0</v>
      </c>
      <c r="AB17" s="221">
        <f t="shared" si="5"/>
        <v>0</v>
      </c>
      <c r="AC17" s="219">
        <f t="shared" si="14"/>
        <v>0</v>
      </c>
      <c r="AD17" s="223">
        <f t="shared" si="6"/>
        <v>0</v>
      </c>
      <c r="AE17" s="227">
        <f t="shared" si="7"/>
        <v>0</v>
      </c>
      <c r="AF17" s="225">
        <f t="shared" si="12"/>
        <v>0</v>
      </c>
      <c r="AJ17" s="57"/>
      <c r="AK17" s="58"/>
      <c r="AL17" s="57"/>
      <c r="AM17" s="57"/>
    </row>
    <row r="18" spans="2:39" ht="27" customHeight="1" x14ac:dyDescent="0.15">
      <c r="B18" s="217" t="s">
        <v>469</v>
      </c>
      <c r="C18" s="218" t="s">
        <v>223</v>
      </c>
      <c r="D18" s="219">
        <f>IF(入力!F22="",0,入力!F22)</f>
        <v>0</v>
      </c>
      <c r="E18" s="220">
        <f>IF(ISNUMBER(入力!G22),入力!G22,各種係数!H14)</f>
        <v>0.33691288153630339</v>
      </c>
      <c r="F18" s="221">
        <f t="shared" si="8"/>
        <v>0</v>
      </c>
      <c r="G18" s="219">
        <f>増加最終需要額!$AP15</f>
        <v>0</v>
      </c>
      <c r="H18" s="219">
        <f t="shared" si="9"/>
        <v>0</v>
      </c>
      <c r="I18" s="222">
        <f>投入係数表_A!M$51</f>
        <v>0.48073120146626153</v>
      </c>
      <c r="J18" s="219">
        <f t="shared" si="10"/>
        <v>0</v>
      </c>
      <c r="K18" s="222">
        <f>投入係数表_A!M$46</f>
        <v>0.29829257705107798</v>
      </c>
      <c r="L18" s="223">
        <f t="shared" si="0"/>
        <v>0</v>
      </c>
      <c r="M18" s="224">
        <f>$F18*各種係数!$R14*各種係数!$T$43</f>
        <v>0</v>
      </c>
      <c r="N18" s="225">
        <f>$F18*各種係数!$S14*各種係数!$T$43</f>
        <v>0</v>
      </c>
      <c r="O18" s="221">
        <v>0</v>
      </c>
      <c r="P18" s="219">
        <f t="shared" si="13"/>
        <v>0</v>
      </c>
      <c r="Q18" s="223">
        <f t="shared" si="11"/>
        <v>0</v>
      </c>
      <c r="R18" s="224">
        <f>$O18*各種係数!$R14*各種係数!$T$43</f>
        <v>0</v>
      </c>
      <c r="S18" s="225">
        <f>$O18*各種係数!$S14*各種係数!$T$43</f>
        <v>0</v>
      </c>
      <c r="T18" s="226">
        <f t="shared" si="1"/>
        <v>0</v>
      </c>
      <c r="U18" s="219">
        <f>T$47*入力!E$10*各種係数!$J14</f>
        <v>0</v>
      </c>
      <c r="V18" s="223">
        <f t="shared" si="2"/>
        <v>0</v>
      </c>
      <c r="W18" s="221">
        <v>0</v>
      </c>
      <c r="X18" s="219">
        <f t="shared" si="3"/>
        <v>0</v>
      </c>
      <c r="Y18" s="223">
        <f t="shared" si="4"/>
        <v>0</v>
      </c>
      <c r="Z18" s="224">
        <f>$W18*各種係数!$R14*各種係数!$T$43</f>
        <v>0</v>
      </c>
      <c r="AA18" s="225">
        <f>$W18*各種係数!$S14*各種係数!$T$43</f>
        <v>0</v>
      </c>
      <c r="AB18" s="221">
        <f t="shared" si="5"/>
        <v>0</v>
      </c>
      <c r="AC18" s="219">
        <f t="shared" si="14"/>
        <v>0</v>
      </c>
      <c r="AD18" s="223">
        <f t="shared" si="6"/>
        <v>0</v>
      </c>
      <c r="AE18" s="227">
        <f t="shared" si="7"/>
        <v>0</v>
      </c>
      <c r="AF18" s="225">
        <f t="shared" si="12"/>
        <v>0</v>
      </c>
      <c r="AJ18" s="57"/>
      <c r="AK18" s="58"/>
      <c r="AL18" s="57"/>
      <c r="AM18" s="57"/>
    </row>
    <row r="19" spans="2:39" ht="27" customHeight="1" x14ac:dyDescent="0.15">
      <c r="B19" s="228" t="s">
        <v>470</v>
      </c>
      <c r="C19" s="229" t="s">
        <v>245</v>
      </c>
      <c r="D19" s="230">
        <f>IF(入力!F23="",0,入力!F23)</f>
        <v>0</v>
      </c>
      <c r="E19" s="231">
        <f>IF(ISNUMBER(入力!G23),入力!G23,各種係数!H15)</f>
        <v>0.14068610745987697</v>
      </c>
      <c r="F19" s="232">
        <f t="shared" si="8"/>
        <v>0</v>
      </c>
      <c r="G19" s="230">
        <f>増加最終需要額!$AP16</f>
        <v>0</v>
      </c>
      <c r="H19" s="230">
        <f t="shared" si="9"/>
        <v>0</v>
      </c>
      <c r="I19" s="233">
        <f>投入係数表_A!N$51</f>
        <v>0.37074678471330907</v>
      </c>
      <c r="J19" s="230">
        <f t="shared" si="10"/>
        <v>0</v>
      </c>
      <c r="K19" s="233">
        <f>投入係数表_A!N$46</f>
        <v>0.1392723367472562</v>
      </c>
      <c r="L19" s="234">
        <f t="shared" si="0"/>
        <v>0</v>
      </c>
      <c r="M19" s="235">
        <f>$F19*各種係数!$R15*各種係数!$T$43</f>
        <v>0</v>
      </c>
      <c r="N19" s="236">
        <f>$F19*各種係数!$S15*各種係数!$T$43</f>
        <v>0</v>
      </c>
      <c r="O19" s="232">
        <v>0</v>
      </c>
      <c r="P19" s="230">
        <f t="shared" si="13"/>
        <v>0</v>
      </c>
      <c r="Q19" s="234">
        <f t="shared" si="11"/>
        <v>0</v>
      </c>
      <c r="R19" s="235">
        <f>$O19*各種係数!$R15*各種係数!$T$43</f>
        <v>0</v>
      </c>
      <c r="S19" s="236">
        <f>$O19*各種係数!$S15*各種係数!$T$43</f>
        <v>0</v>
      </c>
      <c r="T19" s="237">
        <f t="shared" si="1"/>
        <v>0</v>
      </c>
      <c r="U19" s="230">
        <f>T$47*入力!E$10*各種係数!$J15</f>
        <v>0</v>
      </c>
      <c r="V19" s="234">
        <f t="shared" si="2"/>
        <v>0</v>
      </c>
      <c r="W19" s="232">
        <v>0</v>
      </c>
      <c r="X19" s="230">
        <f t="shared" si="3"/>
        <v>0</v>
      </c>
      <c r="Y19" s="234">
        <f t="shared" si="4"/>
        <v>0</v>
      </c>
      <c r="Z19" s="235">
        <f>$W19*各種係数!$R15*各種係数!$T$43</f>
        <v>0</v>
      </c>
      <c r="AA19" s="236">
        <f>$W19*各種係数!$S15*各種係数!$T$43</f>
        <v>0</v>
      </c>
      <c r="AB19" s="232">
        <f t="shared" si="5"/>
        <v>0</v>
      </c>
      <c r="AC19" s="230">
        <f t="shared" si="14"/>
        <v>0</v>
      </c>
      <c r="AD19" s="234">
        <f t="shared" si="6"/>
        <v>0</v>
      </c>
      <c r="AE19" s="238">
        <f t="shared" si="7"/>
        <v>0</v>
      </c>
      <c r="AF19" s="236">
        <f t="shared" si="12"/>
        <v>0</v>
      </c>
      <c r="AJ19" s="57"/>
      <c r="AK19" s="58"/>
      <c r="AL19" s="57"/>
      <c r="AM19" s="57"/>
    </row>
    <row r="20" spans="2:39" ht="27" customHeight="1" x14ac:dyDescent="0.15">
      <c r="B20" s="239" t="s">
        <v>471</v>
      </c>
      <c r="C20" s="240" t="s">
        <v>265</v>
      </c>
      <c r="D20" s="241">
        <f>IF(入力!F24="",0,入力!F24)</f>
        <v>0</v>
      </c>
      <c r="E20" s="242">
        <f>IF(ISNUMBER(入力!G24),入力!G24,各種係数!H16)</f>
        <v>4.1947805721295972E-2</v>
      </c>
      <c r="F20" s="243">
        <f t="shared" si="8"/>
        <v>0</v>
      </c>
      <c r="G20" s="241">
        <f>増加最終需要額!$AP17</f>
        <v>0</v>
      </c>
      <c r="H20" s="241">
        <f t="shared" si="9"/>
        <v>0</v>
      </c>
      <c r="I20" s="244">
        <f>投入係数表_A!O$51</f>
        <v>0.14987488855014525</v>
      </c>
      <c r="J20" s="241">
        <f t="shared" si="10"/>
        <v>0</v>
      </c>
      <c r="K20" s="244">
        <f>投入係数表_A!O$46</f>
        <v>0.21435761741781473</v>
      </c>
      <c r="L20" s="245">
        <f t="shared" si="0"/>
        <v>0</v>
      </c>
      <c r="M20" s="246">
        <f>$F20*各種係数!$R16*各種係数!$T$43</f>
        <v>0</v>
      </c>
      <c r="N20" s="247">
        <f>$F20*各種係数!$S16*各種係数!$T$43</f>
        <v>0</v>
      </c>
      <c r="O20" s="243">
        <v>0</v>
      </c>
      <c r="P20" s="241">
        <f t="shared" si="13"/>
        <v>0</v>
      </c>
      <c r="Q20" s="245">
        <f t="shared" si="11"/>
        <v>0</v>
      </c>
      <c r="R20" s="246">
        <f>$O20*各種係数!$R16*各種係数!$T$43</f>
        <v>0</v>
      </c>
      <c r="S20" s="247">
        <f>$O20*各種係数!$S16*各種係数!$T$43</f>
        <v>0</v>
      </c>
      <c r="T20" s="248">
        <f t="shared" si="1"/>
        <v>0</v>
      </c>
      <c r="U20" s="241">
        <f>T$47*入力!E$10*各種係数!$J16</f>
        <v>0</v>
      </c>
      <c r="V20" s="245">
        <f t="shared" si="2"/>
        <v>0</v>
      </c>
      <c r="W20" s="243">
        <v>0</v>
      </c>
      <c r="X20" s="241">
        <f t="shared" si="3"/>
        <v>0</v>
      </c>
      <c r="Y20" s="245">
        <f t="shared" si="4"/>
        <v>0</v>
      </c>
      <c r="Z20" s="246">
        <f>$W20*各種係数!$R16*各種係数!$T$43</f>
        <v>0</v>
      </c>
      <c r="AA20" s="247">
        <f>$W20*各種係数!$S16*各種係数!$T$43</f>
        <v>0</v>
      </c>
      <c r="AB20" s="243">
        <f t="shared" si="5"/>
        <v>0</v>
      </c>
      <c r="AC20" s="241">
        <f t="shared" si="14"/>
        <v>0</v>
      </c>
      <c r="AD20" s="245">
        <f t="shared" si="6"/>
        <v>0</v>
      </c>
      <c r="AE20" s="249">
        <f t="shared" si="7"/>
        <v>0</v>
      </c>
      <c r="AF20" s="247">
        <f t="shared" si="12"/>
        <v>0</v>
      </c>
      <c r="AJ20" s="57"/>
      <c r="AK20" s="58"/>
      <c r="AL20" s="57"/>
      <c r="AM20" s="57"/>
    </row>
    <row r="21" spans="2:39" ht="27" customHeight="1" x14ac:dyDescent="0.15">
      <c r="B21" s="217" t="s">
        <v>472</v>
      </c>
      <c r="C21" s="218" t="s">
        <v>279</v>
      </c>
      <c r="D21" s="219">
        <f>IF(入力!F25="",0,入力!F25)</f>
        <v>0</v>
      </c>
      <c r="E21" s="220">
        <f>IF(ISNUMBER(入力!G25),入力!G25,各種係数!H17)</f>
        <v>0.23517681362072662</v>
      </c>
      <c r="F21" s="221">
        <f t="shared" si="8"/>
        <v>0</v>
      </c>
      <c r="G21" s="219">
        <f>増加最終需要額!$AP18</f>
        <v>0</v>
      </c>
      <c r="H21" s="219">
        <f t="shared" si="9"/>
        <v>0</v>
      </c>
      <c r="I21" s="222">
        <f>投入係数表_A!P$51</f>
        <v>0.50556861492114935</v>
      </c>
      <c r="J21" s="219">
        <f t="shared" si="10"/>
        <v>0</v>
      </c>
      <c r="K21" s="222">
        <f>投入係数表_A!P$46</f>
        <v>0.37946459136864685</v>
      </c>
      <c r="L21" s="223">
        <f t="shared" si="0"/>
        <v>0</v>
      </c>
      <c r="M21" s="224">
        <f>$F21*各種係数!$R17*各種係数!$T$43</f>
        <v>0</v>
      </c>
      <c r="N21" s="225">
        <f>$F21*各種係数!$S17*各種係数!$T$43</f>
        <v>0</v>
      </c>
      <c r="O21" s="221">
        <v>0</v>
      </c>
      <c r="P21" s="219">
        <f t="shared" si="13"/>
        <v>0</v>
      </c>
      <c r="Q21" s="223">
        <f t="shared" si="11"/>
        <v>0</v>
      </c>
      <c r="R21" s="224">
        <f>$O21*各種係数!$R17*各種係数!$T$43</f>
        <v>0</v>
      </c>
      <c r="S21" s="225">
        <f>$O21*各種係数!$S17*各種係数!$T$43</f>
        <v>0</v>
      </c>
      <c r="T21" s="226">
        <f t="shared" si="1"/>
        <v>0</v>
      </c>
      <c r="U21" s="219">
        <f>T$47*入力!E$10*各種係数!$J17</f>
        <v>0</v>
      </c>
      <c r="V21" s="223">
        <f t="shared" si="2"/>
        <v>0</v>
      </c>
      <c r="W21" s="221">
        <v>0</v>
      </c>
      <c r="X21" s="219">
        <f t="shared" si="3"/>
        <v>0</v>
      </c>
      <c r="Y21" s="223">
        <f t="shared" si="4"/>
        <v>0</v>
      </c>
      <c r="Z21" s="224">
        <f>$W21*各種係数!$R17*各種係数!$T$43</f>
        <v>0</v>
      </c>
      <c r="AA21" s="225">
        <f>$W21*各種係数!$S17*各種係数!$T$43</f>
        <v>0</v>
      </c>
      <c r="AB21" s="221">
        <f t="shared" si="5"/>
        <v>0</v>
      </c>
      <c r="AC21" s="219">
        <f t="shared" si="14"/>
        <v>0</v>
      </c>
      <c r="AD21" s="223">
        <f t="shared" si="6"/>
        <v>0</v>
      </c>
      <c r="AE21" s="227">
        <f t="shared" si="7"/>
        <v>0</v>
      </c>
      <c r="AF21" s="225">
        <f t="shared" si="12"/>
        <v>0</v>
      </c>
      <c r="AJ21" s="57"/>
      <c r="AK21" s="58"/>
      <c r="AL21" s="57"/>
      <c r="AM21" s="57"/>
    </row>
    <row r="22" spans="2:39" ht="27" customHeight="1" x14ac:dyDescent="0.15">
      <c r="B22" s="217" t="s">
        <v>473</v>
      </c>
      <c r="C22" s="218" t="s">
        <v>625</v>
      </c>
      <c r="D22" s="219">
        <f>IF(入力!F26="",0,入力!F26)</f>
        <v>0</v>
      </c>
      <c r="E22" s="220">
        <f>IF(ISNUMBER(入力!G26),入力!G26,各種係数!H18)</f>
        <v>5.9863687197991178E-2</v>
      </c>
      <c r="F22" s="221">
        <f t="shared" si="8"/>
        <v>0</v>
      </c>
      <c r="G22" s="219">
        <f>増加最終需要額!$AP19</f>
        <v>0</v>
      </c>
      <c r="H22" s="219">
        <f t="shared" si="9"/>
        <v>0</v>
      </c>
      <c r="I22" s="222">
        <f>投入係数表_A!Q$51</f>
        <v>0.4477351578702537</v>
      </c>
      <c r="J22" s="219">
        <f t="shared" si="10"/>
        <v>0</v>
      </c>
      <c r="K22" s="222">
        <f>投入係数表_A!Q$46</f>
        <v>0.27674296900742351</v>
      </c>
      <c r="L22" s="223">
        <f t="shared" si="0"/>
        <v>0</v>
      </c>
      <c r="M22" s="224">
        <f>$F22*各種係数!$R18*各種係数!$T$43</f>
        <v>0</v>
      </c>
      <c r="N22" s="225">
        <f>$F22*各種係数!$S18*各種係数!$T$43</f>
        <v>0</v>
      </c>
      <c r="O22" s="221">
        <v>0</v>
      </c>
      <c r="P22" s="219">
        <f t="shared" si="13"/>
        <v>0</v>
      </c>
      <c r="Q22" s="223">
        <f t="shared" si="11"/>
        <v>0</v>
      </c>
      <c r="R22" s="224">
        <f>$O22*各種係数!$R18*各種係数!$T$43</f>
        <v>0</v>
      </c>
      <c r="S22" s="225">
        <f>$O22*各種係数!$S18*各種係数!$T$43</f>
        <v>0</v>
      </c>
      <c r="T22" s="226">
        <f t="shared" si="1"/>
        <v>0</v>
      </c>
      <c r="U22" s="219">
        <f>T$47*入力!E$10*各種係数!$J18</f>
        <v>0</v>
      </c>
      <c r="V22" s="223">
        <f t="shared" si="2"/>
        <v>0</v>
      </c>
      <c r="W22" s="221">
        <v>0</v>
      </c>
      <c r="X22" s="219">
        <f t="shared" si="3"/>
        <v>0</v>
      </c>
      <c r="Y22" s="223">
        <f t="shared" si="4"/>
        <v>0</v>
      </c>
      <c r="Z22" s="224">
        <f>$W22*各種係数!$R18*各種係数!$T$43</f>
        <v>0</v>
      </c>
      <c r="AA22" s="225">
        <f>$W22*各種係数!$S18*各種係数!$T$43</f>
        <v>0</v>
      </c>
      <c r="AB22" s="221">
        <f t="shared" si="5"/>
        <v>0</v>
      </c>
      <c r="AC22" s="219">
        <f t="shared" si="14"/>
        <v>0</v>
      </c>
      <c r="AD22" s="223">
        <f t="shared" si="6"/>
        <v>0</v>
      </c>
      <c r="AE22" s="227">
        <f t="shared" si="7"/>
        <v>0</v>
      </c>
      <c r="AF22" s="225">
        <f t="shared" si="12"/>
        <v>0</v>
      </c>
      <c r="AJ22" s="57"/>
      <c r="AK22" s="58"/>
      <c r="AL22" s="57"/>
      <c r="AM22" s="57"/>
    </row>
    <row r="23" spans="2:39" ht="27" customHeight="1" x14ac:dyDescent="0.15">
      <c r="B23" s="217" t="s">
        <v>474</v>
      </c>
      <c r="C23" s="218" t="s">
        <v>626</v>
      </c>
      <c r="D23" s="219">
        <f>IF(入力!F27="",0,入力!F27)</f>
        <v>0</v>
      </c>
      <c r="E23" s="220">
        <f>IF(ISNUMBER(入力!G27),入力!G27,各種係数!H19)</f>
        <v>0.3419440655100876</v>
      </c>
      <c r="F23" s="221">
        <f t="shared" si="8"/>
        <v>0</v>
      </c>
      <c r="G23" s="219">
        <f>増加最終需要額!$AP20</f>
        <v>0</v>
      </c>
      <c r="H23" s="219">
        <f t="shared" si="9"/>
        <v>0</v>
      </c>
      <c r="I23" s="222">
        <f>投入係数表_A!R$51</f>
        <v>0.41520759943343072</v>
      </c>
      <c r="J23" s="219">
        <f t="shared" si="10"/>
        <v>0</v>
      </c>
      <c r="K23" s="222">
        <f>投入係数表_A!R$46</f>
        <v>0.22358702619247636</v>
      </c>
      <c r="L23" s="223">
        <f t="shared" si="0"/>
        <v>0</v>
      </c>
      <c r="M23" s="224">
        <f>$F23*各種係数!$R19*各種係数!$T$43</f>
        <v>0</v>
      </c>
      <c r="N23" s="225">
        <f>$F23*各種係数!$S19*各種係数!$T$43</f>
        <v>0</v>
      </c>
      <c r="O23" s="221">
        <v>0</v>
      </c>
      <c r="P23" s="219">
        <f t="shared" si="13"/>
        <v>0</v>
      </c>
      <c r="Q23" s="223">
        <f t="shared" si="11"/>
        <v>0</v>
      </c>
      <c r="R23" s="224">
        <f>$O23*各種係数!$R19*各種係数!$T$43</f>
        <v>0</v>
      </c>
      <c r="S23" s="225">
        <f>$O23*各種係数!$S19*各種係数!$T$43</f>
        <v>0</v>
      </c>
      <c r="T23" s="226">
        <f t="shared" si="1"/>
        <v>0</v>
      </c>
      <c r="U23" s="219">
        <f>T$47*入力!E$10*各種係数!$J19</f>
        <v>0</v>
      </c>
      <c r="V23" s="223">
        <f t="shared" si="2"/>
        <v>0</v>
      </c>
      <c r="W23" s="221">
        <v>0</v>
      </c>
      <c r="X23" s="219">
        <f t="shared" si="3"/>
        <v>0</v>
      </c>
      <c r="Y23" s="223">
        <f t="shared" si="4"/>
        <v>0</v>
      </c>
      <c r="Z23" s="224">
        <f>$W23*各種係数!$R19*各種係数!$T$43</f>
        <v>0</v>
      </c>
      <c r="AA23" s="225">
        <f>$W23*各種係数!$S19*各種係数!$T$43</f>
        <v>0</v>
      </c>
      <c r="AB23" s="221">
        <f t="shared" si="5"/>
        <v>0</v>
      </c>
      <c r="AC23" s="219">
        <f t="shared" si="14"/>
        <v>0</v>
      </c>
      <c r="AD23" s="223">
        <f t="shared" si="6"/>
        <v>0</v>
      </c>
      <c r="AE23" s="227">
        <f t="shared" si="7"/>
        <v>0</v>
      </c>
      <c r="AF23" s="225">
        <f t="shared" si="12"/>
        <v>0</v>
      </c>
      <c r="AJ23" s="57"/>
      <c r="AK23" s="58"/>
      <c r="AL23" s="57"/>
      <c r="AM23" s="57"/>
    </row>
    <row r="24" spans="2:39" ht="27" customHeight="1" x14ac:dyDescent="0.15">
      <c r="B24" s="217" t="s">
        <v>475</v>
      </c>
      <c r="C24" s="218" t="s">
        <v>627</v>
      </c>
      <c r="D24" s="219">
        <f>IF(入力!F28="",0,入力!F28)</f>
        <v>0</v>
      </c>
      <c r="E24" s="220">
        <f>IF(ISNUMBER(入力!G28),入力!G28,各種係数!H20)</f>
        <v>0.22646924706955285</v>
      </c>
      <c r="F24" s="221">
        <f t="shared" si="8"/>
        <v>0</v>
      </c>
      <c r="G24" s="219">
        <f>増加最終需要額!$AP21</f>
        <v>0</v>
      </c>
      <c r="H24" s="219">
        <f t="shared" si="9"/>
        <v>0</v>
      </c>
      <c r="I24" s="222">
        <f>投入係数表_A!S$51</f>
        <v>0.39738689276530681</v>
      </c>
      <c r="J24" s="219">
        <f t="shared" si="10"/>
        <v>0</v>
      </c>
      <c r="K24" s="222">
        <f>投入係数表_A!S$46</f>
        <v>0.19487108207658629</v>
      </c>
      <c r="L24" s="223">
        <f t="shared" si="0"/>
        <v>0</v>
      </c>
      <c r="M24" s="224">
        <f>$F24*各種係数!$R20*各種係数!$T$43</f>
        <v>0</v>
      </c>
      <c r="N24" s="225">
        <f>$F24*各種係数!$S20*各種係数!$T$43</f>
        <v>0</v>
      </c>
      <c r="O24" s="221">
        <v>0</v>
      </c>
      <c r="P24" s="219">
        <f t="shared" si="13"/>
        <v>0</v>
      </c>
      <c r="Q24" s="223">
        <f t="shared" si="11"/>
        <v>0</v>
      </c>
      <c r="R24" s="224">
        <f>$O24*各種係数!$R20*各種係数!$T$43</f>
        <v>0</v>
      </c>
      <c r="S24" s="225">
        <f>$O24*各種係数!$S20*各種係数!$T$43</f>
        <v>0</v>
      </c>
      <c r="T24" s="226">
        <f t="shared" si="1"/>
        <v>0</v>
      </c>
      <c r="U24" s="219">
        <f>T$47*入力!E$10*各種係数!$J20</f>
        <v>0</v>
      </c>
      <c r="V24" s="223">
        <f t="shared" si="2"/>
        <v>0</v>
      </c>
      <c r="W24" s="221">
        <v>0</v>
      </c>
      <c r="X24" s="219">
        <f t="shared" si="3"/>
        <v>0</v>
      </c>
      <c r="Y24" s="223">
        <f t="shared" si="4"/>
        <v>0</v>
      </c>
      <c r="Z24" s="224">
        <f>$W24*各種係数!$R20*各種係数!$T$43</f>
        <v>0</v>
      </c>
      <c r="AA24" s="225">
        <f>$W24*各種係数!$S20*各種係数!$T$43</f>
        <v>0</v>
      </c>
      <c r="AB24" s="221">
        <f t="shared" si="5"/>
        <v>0</v>
      </c>
      <c r="AC24" s="219">
        <f t="shared" si="14"/>
        <v>0</v>
      </c>
      <c r="AD24" s="223">
        <f t="shared" si="6"/>
        <v>0</v>
      </c>
      <c r="AE24" s="227">
        <f t="shared" si="7"/>
        <v>0</v>
      </c>
      <c r="AF24" s="225">
        <f t="shared" si="12"/>
        <v>0</v>
      </c>
      <c r="AJ24" s="57"/>
      <c r="AK24" s="58"/>
      <c r="AL24" s="57"/>
      <c r="AM24" s="57"/>
    </row>
    <row r="25" spans="2:39" ht="27" customHeight="1" x14ac:dyDescent="0.15">
      <c r="B25" s="217" t="s">
        <v>476</v>
      </c>
      <c r="C25" s="218" t="s">
        <v>628</v>
      </c>
      <c r="D25" s="219">
        <f>IF(入力!F29="",0,入力!F29)</f>
        <v>0</v>
      </c>
      <c r="E25" s="220">
        <f>IF(ISNUMBER(入力!G29),入力!G29,各種係数!H21)</f>
        <v>3.1645471222909727E-2</v>
      </c>
      <c r="F25" s="221">
        <f t="shared" si="8"/>
        <v>0</v>
      </c>
      <c r="G25" s="219">
        <f>増加最終需要額!$AP22</f>
        <v>0</v>
      </c>
      <c r="H25" s="219">
        <f t="shared" si="9"/>
        <v>0</v>
      </c>
      <c r="I25" s="222">
        <f>投入係数表_A!T$51</f>
        <v>0.35774862252401896</v>
      </c>
      <c r="J25" s="219">
        <f t="shared" si="10"/>
        <v>0</v>
      </c>
      <c r="K25" s="222">
        <f>投入係数表_A!T$46</f>
        <v>0.22071811682752465</v>
      </c>
      <c r="L25" s="223">
        <f t="shared" si="0"/>
        <v>0</v>
      </c>
      <c r="M25" s="224">
        <f>$F25*各種係数!$R21*各種係数!$T$43</f>
        <v>0</v>
      </c>
      <c r="N25" s="225">
        <f>$F25*各種係数!$S21*各種係数!$T$43</f>
        <v>0</v>
      </c>
      <c r="O25" s="221">
        <v>0</v>
      </c>
      <c r="P25" s="219">
        <f t="shared" si="13"/>
        <v>0</v>
      </c>
      <c r="Q25" s="223">
        <f t="shared" si="11"/>
        <v>0</v>
      </c>
      <c r="R25" s="224">
        <f>$O25*各種係数!$R21*各種係数!$T$43</f>
        <v>0</v>
      </c>
      <c r="S25" s="225">
        <f>$O25*各種係数!$S21*各種係数!$T$43</f>
        <v>0</v>
      </c>
      <c r="T25" s="226">
        <f t="shared" si="1"/>
        <v>0</v>
      </c>
      <c r="U25" s="219">
        <f>T$47*入力!E$10*各種係数!$J21</f>
        <v>0</v>
      </c>
      <c r="V25" s="223">
        <f t="shared" si="2"/>
        <v>0</v>
      </c>
      <c r="W25" s="221">
        <v>0</v>
      </c>
      <c r="X25" s="219">
        <f t="shared" si="3"/>
        <v>0</v>
      </c>
      <c r="Y25" s="223">
        <f t="shared" si="4"/>
        <v>0</v>
      </c>
      <c r="Z25" s="224">
        <f>$W25*各種係数!$R21*各種係数!$T$43</f>
        <v>0</v>
      </c>
      <c r="AA25" s="225">
        <f>$W25*各種係数!$S21*各種係数!$T$43</f>
        <v>0</v>
      </c>
      <c r="AB25" s="221">
        <f t="shared" si="5"/>
        <v>0</v>
      </c>
      <c r="AC25" s="219">
        <f t="shared" si="14"/>
        <v>0</v>
      </c>
      <c r="AD25" s="223">
        <f t="shared" si="6"/>
        <v>0</v>
      </c>
      <c r="AE25" s="227">
        <f t="shared" si="7"/>
        <v>0</v>
      </c>
      <c r="AF25" s="225">
        <f t="shared" si="12"/>
        <v>0</v>
      </c>
      <c r="AJ25" s="57"/>
      <c r="AK25" s="58"/>
      <c r="AL25" s="57"/>
      <c r="AM25" s="57"/>
    </row>
    <row r="26" spans="2:39" ht="27" customHeight="1" x14ac:dyDescent="0.15">
      <c r="B26" s="217" t="s">
        <v>503</v>
      </c>
      <c r="C26" s="218" t="s">
        <v>306</v>
      </c>
      <c r="D26" s="219">
        <f>IF(入力!F30="",0,入力!F30)</f>
        <v>0</v>
      </c>
      <c r="E26" s="220">
        <f>IF(ISNUMBER(入力!G30),入力!G30,各種係数!H22)</f>
        <v>8.9851937493007128E-2</v>
      </c>
      <c r="F26" s="221">
        <f t="shared" si="8"/>
        <v>0</v>
      </c>
      <c r="G26" s="219">
        <f>増加最終需要額!$AP23</f>
        <v>0</v>
      </c>
      <c r="H26" s="219">
        <f t="shared" si="9"/>
        <v>0</v>
      </c>
      <c r="I26" s="222">
        <f>投入係数表_A!U$51</f>
        <v>0.36346689072099986</v>
      </c>
      <c r="J26" s="219">
        <f t="shared" si="10"/>
        <v>0</v>
      </c>
      <c r="K26" s="222">
        <f>投入係数表_A!U$46</f>
        <v>0.27516672793152341</v>
      </c>
      <c r="L26" s="223">
        <f t="shared" si="0"/>
        <v>0</v>
      </c>
      <c r="M26" s="224">
        <f>$F26*各種係数!$R22*各種係数!$T$43</f>
        <v>0</v>
      </c>
      <c r="N26" s="225">
        <f>$F26*各種係数!$S22*各種係数!$T$43</f>
        <v>0</v>
      </c>
      <c r="O26" s="221">
        <v>0</v>
      </c>
      <c r="P26" s="219">
        <f t="shared" si="13"/>
        <v>0</v>
      </c>
      <c r="Q26" s="223">
        <f t="shared" si="11"/>
        <v>0</v>
      </c>
      <c r="R26" s="224">
        <f>$O26*各種係数!$R22*各種係数!$T$43</f>
        <v>0</v>
      </c>
      <c r="S26" s="225">
        <f>$O26*各種係数!$S22*各種係数!$T$43</f>
        <v>0</v>
      </c>
      <c r="T26" s="226">
        <f t="shared" si="1"/>
        <v>0</v>
      </c>
      <c r="U26" s="219">
        <f>T$47*入力!E$10*各種係数!$J22</f>
        <v>0</v>
      </c>
      <c r="V26" s="223">
        <f t="shared" si="2"/>
        <v>0</v>
      </c>
      <c r="W26" s="221">
        <v>0</v>
      </c>
      <c r="X26" s="219">
        <f t="shared" si="3"/>
        <v>0</v>
      </c>
      <c r="Y26" s="223">
        <f t="shared" si="4"/>
        <v>0</v>
      </c>
      <c r="Z26" s="224">
        <f>$W26*各種係数!$R22*各種係数!$T$43</f>
        <v>0</v>
      </c>
      <c r="AA26" s="225">
        <f>$W26*各種係数!$S22*各種係数!$T$43</f>
        <v>0</v>
      </c>
      <c r="AB26" s="221">
        <f t="shared" si="5"/>
        <v>0</v>
      </c>
      <c r="AC26" s="219">
        <f t="shared" si="14"/>
        <v>0</v>
      </c>
      <c r="AD26" s="223">
        <f t="shared" si="6"/>
        <v>0</v>
      </c>
      <c r="AE26" s="227">
        <f t="shared" si="7"/>
        <v>0</v>
      </c>
      <c r="AF26" s="225">
        <f t="shared" si="12"/>
        <v>0</v>
      </c>
      <c r="AJ26" s="57"/>
      <c r="AK26" s="58"/>
      <c r="AL26" s="57"/>
      <c r="AM26" s="57"/>
    </row>
    <row r="27" spans="2:39" ht="27" customHeight="1" x14ac:dyDescent="0.15">
      <c r="B27" s="217" t="s">
        <v>504</v>
      </c>
      <c r="C27" s="218" t="s">
        <v>881</v>
      </c>
      <c r="D27" s="219">
        <f>IF(入力!F31="",0,入力!F31)</f>
        <v>0</v>
      </c>
      <c r="E27" s="220">
        <f>IF(ISNUMBER(入力!G31),入力!G31,各種係数!H23)</f>
        <v>0.20515732399777997</v>
      </c>
      <c r="F27" s="221">
        <f t="shared" si="8"/>
        <v>0</v>
      </c>
      <c r="G27" s="219">
        <f>増加最終需要額!$AP24</f>
        <v>0</v>
      </c>
      <c r="H27" s="219">
        <f t="shared" si="9"/>
        <v>0</v>
      </c>
      <c r="I27" s="222">
        <f>投入係数表_A!V$51</f>
        <v>0.30406608889834114</v>
      </c>
      <c r="J27" s="219">
        <f t="shared" si="10"/>
        <v>0</v>
      </c>
      <c r="K27" s="222">
        <f>投入係数表_A!V$46</f>
        <v>0.1566421203743088</v>
      </c>
      <c r="L27" s="223">
        <f t="shared" si="0"/>
        <v>0</v>
      </c>
      <c r="M27" s="224">
        <f>$F27*各種係数!$R23*各種係数!$T$43</f>
        <v>0</v>
      </c>
      <c r="N27" s="225">
        <f>$F27*各種係数!$S23*各種係数!$T$43</f>
        <v>0</v>
      </c>
      <c r="O27" s="221">
        <v>0</v>
      </c>
      <c r="P27" s="219">
        <f t="shared" si="13"/>
        <v>0</v>
      </c>
      <c r="Q27" s="223">
        <f t="shared" si="11"/>
        <v>0</v>
      </c>
      <c r="R27" s="224">
        <f>$O27*各種係数!$R23*各種係数!$T$43</f>
        <v>0</v>
      </c>
      <c r="S27" s="225">
        <f>$O27*各種係数!$S23*各種係数!$T$43</f>
        <v>0</v>
      </c>
      <c r="T27" s="226">
        <f t="shared" si="1"/>
        <v>0</v>
      </c>
      <c r="U27" s="219">
        <f>T$47*入力!E$10*各種係数!$J23</f>
        <v>0</v>
      </c>
      <c r="V27" s="223">
        <f t="shared" si="2"/>
        <v>0</v>
      </c>
      <c r="W27" s="221">
        <v>0</v>
      </c>
      <c r="X27" s="219">
        <f t="shared" si="3"/>
        <v>0</v>
      </c>
      <c r="Y27" s="223">
        <f t="shared" si="4"/>
        <v>0</v>
      </c>
      <c r="Z27" s="224">
        <f>$W27*各種係数!$R23*各種係数!$T$43</f>
        <v>0</v>
      </c>
      <c r="AA27" s="225">
        <f>$W27*各種係数!$S23*各種係数!$T$43</f>
        <v>0</v>
      </c>
      <c r="AB27" s="221">
        <f t="shared" si="5"/>
        <v>0</v>
      </c>
      <c r="AC27" s="219">
        <f t="shared" si="14"/>
        <v>0</v>
      </c>
      <c r="AD27" s="223">
        <f t="shared" si="6"/>
        <v>0</v>
      </c>
      <c r="AE27" s="227">
        <f t="shared" si="7"/>
        <v>0</v>
      </c>
      <c r="AF27" s="225">
        <f t="shared" si="12"/>
        <v>0</v>
      </c>
      <c r="AJ27" s="57"/>
      <c r="AK27" s="58"/>
      <c r="AL27" s="57"/>
      <c r="AM27" s="57"/>
    </row>
    <row r="28" spans="2:39" ht="27" customHeight="1" x14ac:dyDescent="0.15">
      <c r="B28" s="217" t="s">
        <v>524</v>
      </c>
      <c r="C28" s="218" t="s">
        <v>323</v>
      </c>
      <c r="D28" s="219">
        <f>IF(入力!F32="",0,入力!F32)</f>
        <v>0</v>
      </c>
      <c r="E28" s="220">
        <f>IF(ISNUMBER(入力!G32),入力!G32,各種係数!H24)</f>
        <v>4.5484153217966172E-2</v>
      </c>
      <c r="F28" s="221">
        <f t="shared" si="8"/>
        <v>0</v>
      </c>
      <c r="G28" s="219">
        <f>増加最終需要額!$AP25</f>
        <v>0</v>
      </c>
      <c r="H28" s="219">
        <f t="shared" si="9"/>
        <v>0</v>
      </c>
      <c r="I28" s="222">
        <f>投入係数表_A!W$51</f>
        <v>0.24752712826938972</v>
      </c>
      <c r="J28" s="219">
        <f t="shared" si="10"/>
        <v>0</v>
      </c>
      <c r="K28" s="222">
        <f>投入係数表_A!W$46</f>
        <v>0.18882697452031177</v>
      </c>
      <c r="L28" s="223">
        <f t="shared" si="0"/>
        <v>0</v>
      </c>
      <c r="M28" s="224">
        <f>$F28*各種係数!$R24*各種係数!$T$43</f>
        <v>0</v>
      </c>
      <c r="N28" s="225">
        <f>$F28*各種係数!$S24*各種係数!$T$43</f>
        <v>0</v>
      </c>
      <c r="O28" s="221">
        <v>0</v>
      </c>
      <c r="P28" s="219">
        <f t="shared" si="13"/>
        <v>0</v>
      </c>
      <c r="Q28" s="223">
        <f t="shared" si="11"/>
        <v>0</v>
      </c>
      <c r="R28" s="224">
        <f>$O28*各種係数!$R24*各種係数!$T$43</f>
        <v>0</v>
      </c>
      <c r="S28" s="225">
        <f>$O28*各種係数!$S24*各種係数!$T$43</f>
        <v>0</v>
      </c>
      <c r="T28" s="226">
        <f t="shared" si="1"/>
        <v>0</v>
      </c>
      <c r="U28" s="219">
        <f>T$47*入力!E$10*各種係数!$J24</f>
        <v>0</v>
      </c>
      <c r="V28" s="223">
        <f t="shared" si="2"/>
        <v>0</v>
      </c>
      <c r="W28" s="221">
        <v>0</v>
      </c>
      <c r="X28" s="219">
        <f t="shared" si="3"/>
        <v>0</v>
      </c>
      <c r="Y28" s="223">
        <f t="shared" si="4"/>
        <v>0</v>
      </c>
      <c r="Z28" s="224">
        <f>$W28*各種係数!$R24*各種係数!$T$43</f>
        <v>0</v>
      </c>
      <c r="AA28" s="225">
        <f>$W28*各種係数!$S24*各種係数!$T$43</f>
        <v>0</v>
      </c>
      <c r="AB28" s="221">
        <f t="shared" si="5"/>
        <v>0</v>
      </c>
      <c r="AC28" s="219">
        <f t="shared" si="14"/>
        <v>0</v>
      </c>
      <c r="AD28" s="223">
        <f t="shared" si="6"/>
        <v>0</v>
      </c>
      <c r="AE28" s="227">
        <f t="shared" si="7"/>
        <v>0</v>
      </c>
      <c r="AF28" s="225">
        <f t="shared" si="12"/>
        <v>0</v>
      </c>
      <c r="AJ28" s="57"/>
      <c r="AK28" s="58"/>
      <c r="AL28" s="57"/>
      <c r="AM28" s="57"/>
    </row>
    <row r="29" spans="2:39" ht="27" customHeight="1" x14ac:dyDescent="0.15">
      <c r="B29" s="228" t="s">
        <v>522</v>
      </c>
      <c r="C29" s="229" t="s">
        <v>480</v>
      </c>
      <c r="D29" s="230">
        <f>IF(入力!F33="",0,入力!F33)</f>
        <v>0</v>
      </c>
      <c r="E29" s="231">
        <f>IF(ISNUMBER(入力!G33),入力!G33,各種係数!H25)</f>
        <v>0.24645785317565272</v>
      </c>
      <c r="F29" s="232">
        <f t="shared" si="8"/>
        <v>0</v>
      </c>
      <c r="G29" s="230">
        <f>増加最終需要額!$AP26</f>
        <v>0</v>
      </c>
      <c r="H29" s="230">
        <f t="shared" si="9"/>
        <v>0</v>
      </c>
      <c r="I29" s="233">
        <f>投入係数表_A!X$51</f>
        <v>0.51511393371129521</v>
      </c>
      <c r="J29" s="230">
        <f t="shared" si="10"/>
        <v>0</v>
      </c>
      <c r="K29" s="233">
        <f>投入係数表_A!X$46</f>
        <v>0.27916484954208459</v>
      </c>
      <c r="L29" s="234">
        <f t="shared" si="0"/>
        <v>0</v>
      </c>
      <c r="M29" s="235">
        <f>$F29*各種係数!$R25*各種係数!$T$43</f>
        <v>0</v>
      </c>
      <c r="N29" s="236">
        <f>$F29*各種係数!$S25*各種係数!$T$43</f>
        <v>0</v>
      </c>
      <c r="O29" s="232">
        <v>0</v>
      </c>
      <c r="P29" s="230">
        <f t="shared" si="13"/>
        <v>0</v>
      </c>
      <c r="Q29" s="234">
        <f t="shared" si="11"/>
        <v>0</v>
      </c>
      <c r="R29" s="235">
        <f>$O29*各種係数!$R25*各種係数!$T$43</f>
        <v>0</v>
      </c>
      <c r="S29" s="236">
        <f>$O29*各種係数!$S25*各種係数!$T$43</f>
        <v>0</v>
      </c>
      <c r="T29" s="237">
        <f t="shared" si="1"/>
        <v>0</v>
      </c>
      <c r="U29" s="230">
        <f>T$47*入力!E$10*各種係数!$J25</f>
        <v>0</v>
      </c>
      <c r="V29" s="234">
        <f t="shared" si="2"/>
        <v>0</v>
      </c>
      <c r="W29" s="232">
        <v>0</v>
      </c>
      <c r="X29" s="230">
        <f t="shared" si="3"/>
        <v>0</v>
      </c>
      <c r="Y29" s="234">
        <f t="shared" si="4"/>
        <v>0</v>
      </c>
      <c r="Z29" s="235">
        <f>$W29*各種係数!$R25*各種係数!$T$43</f>
        <v>0</v>
      </c>
      <c r="AA29" s="236">
        <f>$W29*各種係数!$S25*各種係数!$T$43</f>
        <v>0</v>
      </c>
      <c r="AB29" s="232">
        <f t="shared" si="5"/>
        <v>0</v>
      </c>
      <c r="AC29" s="230">
        <f t="shared" si="14"/>
        <v>0</v>
      </c>
      <c r="AD29" s="234">
        <f t="shared" si="6"/>
        <v>0</v>
      </c>
      <c r="AE29" s="238">
        <f t="shared" si="7"/>
        <v>0</v>
      </c>
      <c r="AF29" s="236">
        <f t="shared" si="12"/>
        <v>0</v>
      </c>
      <c r="AJ29" s="57"/>
      <c r="AK29" s="58"/>
      <c r="AL29" s="57"/>
      <c r="AM29" s="57"/>
    </row>
    <row r="30" spans="2:39" ht="27" customHeight="1" x14ac:dyDescent="0.15">
      <c r="B30" s="239" t="s">
        <v>521</v>
      </c>
      <c r="C30" s="240" t="s">
        <v>356</v>
      </c>
      <c r="D30" s="241">
        <f>IF(入力!F34="",0,入力!F34)</f>
        <v>0</v>
      </c>
      <c r="E30" s="242">
        <f>IF(ISNUMBER(入力!G34),入力!G34,各種係数!H26)</f>
        <v>1</v>
      </c>
      <c r="F30" s="243">
        <f t="shared" si="8"/>
        <v>0</v>
      </c>
      <c r="G30" s="241">
        <f>増加最終需要額!$AP27</f>
        <v>0</v>
      </c>
      <c r="H30" s="241">
        <f t="shared" si="9"/>
        <v>0</v>
      </c>
      <c r="I30" s="244">
        <f>投入係数表_A!Y$51</f>
        <v>0.48466520743799524</v>
      </c>
      <c r="J30" s="241">
        <f t="shared" si="10"/>
        <v>0</v>
      </c>
      <c r="K30" s="244">
        <f>投入係数表_A!Y$46</f>
        <v>0.34336066786173242</v>
      </c>
      <c r="L30" s="245">
        <f t="shared" si="0"/>
        <v>0</v>
      </c>
      <c r="M30" s="246">
        <f>$F30*各種係数!$R26*各種係数!$T$43</f>
        <v>0</v>
      </c>
      <c r="N30" s="247">
        <f>$F30*各種係数!$S26*各種係数!$T$43</f>
        <v>0</v>
      </c>
      <c r="O30" s="243">
        <v>0</v>
      </c>
      <c r="P30" s="241">
        <f t="shared" si="13"/>
        <v>0</v>
      </c>
      <c r="Q30" s="245">
        <f t="shared" si="11"/>
        <v>0</v>
      </c>
      <c r="R30" s="246">
        <f>$O30*各種係数!$R26*各種係数!$T$43</f>
        <v>0</v>
      </c>
      <c r="S30" s="247">
        <f>$O30*各種係数!$S26*各種係数!$T$43</f>
        <v>0</v>
      </c>
      <c r="T30" s="248">
        <f t="shared" si="1"/>
        <v>0</v>
      </c>
      <c r="U30" s="241">
        <f>T$47*入力!E$10*各種係数!$J26</f>
        <v>0</v>
      </c>
      <c r="V30" s="245">
        <f t="shared" si="2"/>
        <v>0</v>
      </c>
      <c r="W30" s="243">
        <v>0</v>
      </c>
      <c r="X30" s="241">
        <f t="shared" si="3"/>
        <v>0</v>
      </c>
      <c r="Y30" s="245">
        <f t="shared" si="4"/>
        <v>0</v>
      </c>
      <c r="Z30" s="246">
        <f>$W30*各種係数!$R26*各種係数!$T$43</f>
        <v>0</v>
      </c>
      <c r="AA30" s="247">
        <f>$W30*各種係数!$S26*各種係数!$T$43</f>
        <v>0</v>
      </c>
      <c r="AB30" s="243">
        <f t="shared" si="5"/>
        <v>0</v>
      </c>
      <c r="AC30" s="241">
        <f t="shared" si="14"/>
        <v>0</v>
      </c>
      <c r="AD30" s="245">
        <f t="shared" si="6"/>
        <v>0</v>
      </c>
      <c r="AE30" s="249">
        <f t="shared" si="7"/>
        <v>0</v>
      </c>
      <c r="AF30" s="247">
        <f t="shared" si="12"/>
        <v>0</v>
      </c>
      <c r="AJ30" s="57"/>
      <c r="AK30" s="58"/>
      <c r="AL30" s="57"/>
      <c r="AM30" s="57"/>
    </row>
    <row r="31" spans="2:39" ht="27" customHeight="1" x14ac:dyDescent="0.15">
      <c r="B31" s="217" t="s">
        <v>526</v>
      </c>
      <c r="C31" s="218" t="s">
        <v>630</v>
      </c>
      <c r="D31" s="219">
        <f>IF(入力!F35="",0,入力!F35)</f>
        <v>0</v>
      </c>
      <c r="E31" s="220">
        <f>IF(ISNUMBER(入力!G35),入力!G35,各種係数!H27)</f>
        <v>0.90002234773959189</v>
      </c>
      <c r="F31" s="221">
        <f t="shared" si="8"/>
        <v>0</v>
      </c>
      <c r="G31" s="219">
        <f>増加最終需要額!$AP28</f>
        <v>0</v>
      </c>
      <c r="H31" s="219">
        <f t="shared" si="9"/>
        <v>0</v>
      </c>
      <c r="I31" s="222">
        <f>投入係数表_A!Z$51</f>
        <v>0.56708769365553857</v>
      </c>
      <c r="J31" s="219">
        <f t="shared" si="10"/>
        <v>0</v>
      </c>
      <c r="K31" s="222">
        <f>投入係数表_A!Z$46</f>
        <v>7.8769761780024039E-2</v>
      </c>
      <c r="L31" s="223">
        <f t="shared" si="0"/>
        <v>0</v>
      </c>
      <c r="M31" s="224">
        <f>$F31*各種係数!$R27*各種係数!$T$43</f>
        <v>0</v>
      </c>
      <c r="N31" s="225">
        <f>$F31*各種係数!$S27*各種係数!$T$43</f>
        <v>0</v>
      </c>
      <c r="O31" s="221">
        <v>0</v>
      </c>
      <c r="P31" s="219">
        <f t="shared" si="13"/>
        <v>0</v>
      </c>
      <c r="Q31" s="223">
        <f t="shared" si="11"/>
        <v>0</v>
      </c>
      <c r="R31" s="224">
        <f>$O31*各種係数!$R27*各種係数!$T$43</f>
        <v>0</v>
      </c>
      <c r="S31" s="225">
        <f>$O31*各種係数!$S27*各種係数!$T$43</f>
        <v>0</v>
      </c>
      <c r="T31" s="226">
        <f t="shared" si="1"/>
        <v>0</v>
      </c>
      <c r="U31" s="219">
        <f>T$47*入力!E$10*各種係数!$J27</f>
        <v>0</v>
      </c>
      <c r="V31" s="223">
        <f t="shared" si="2"/>
        <v>0</v>
      </c>
      <c r="W31" s="221">
        <v>0</v>
      </c>
      <c r="X31" s="219">
        <f t="shared" si="3"/>
        <v>0</v>
      </c>
      <c r="Y31" s="223">
        <f t="shared" si="4"/>
        <v>0</v>
      </c>
      <c r="Z31" s="224">
        <f>$W31*各種係数!$R27*各種係数!$T$43</f>
        <v>0</v>
      </c>
      <c r="AA31" s="225">
        <f>$W31*各種係数!$S27*各種係数!$T$43</f>
        <v>0</v>
      </c>
      <c r="AB31" s="221">
        <f t="shared" si="5"/>
        <v>0</v>
      </c>
      <c r="AC31" s="219">
        <f t="shared" si="14"/>
        <v>0</v>
      </c>
      <c r="AD31" s="223">
        <f t="shared" si="6"/>
        <v>0</v>
      </c>
      <c r="AE31" s="227">
        <f t="shared" si="7"/>
        <v>0</v>
      </c>
      <c r="AF31" s="225">
        <f t="shared" si="12"/>
        <v>0</v>
      </c>
      <c r="AJ31" s="57"/>
      <c r="AK31" s="58"/>
      <c r="AL31" s="57"/>
      <c r="AM31" s="57"/>
    </row>
    <row r="32" spans="2:39" ht="27" customHeight="1" x14ac:dyDescent="0.15">
      <c r="B32" s="217" t="s">
        <v>520</v>
      </c>
      <c r="C32" s="218" t="s">
        <v>374</v>
      </c>
      <c r="D32" s="219">
        <f>IF(入力!F36="",0,入力!F36)</f>
        <v>0</v>
      </c>
      <c r="E32" s="220">
        <f>IF(ISNUMBER(入力!G36),入力!G36,各種係数!H28)</f>
        <v>1</v>
      </c>
      <c r="F32" s="221">
        <f t="shared" si="8"/>
        <v>0</v>
      </c>
      <c r="G32" s="219">
        <f>増加最終需要額!$AP29</f>
        <v>0</v>
      </c>
      <c r="H32" s="219">
        <f t="shared" si="9"/>
        <v>0</v>
      </c>
      <c r="I32" s="222">
        <f>投入係数表_A!AA$51</f>
        <v>0.45143475382304971</v>
      </c>
      <c r="J32" s="219">
        <f t="shared" si="10"/>
        <v>0</v>
      </c>
      <c r="K32" s="222">
        <f>投入係数表_A!AA$46</f>
        <v>0.21827312803785101</v>
      </c>
      <c r="L32" s="223">
        <f t="shared" si="0"/>
        <v>0</v>
      </c>
      <c r="M32" s="224">
        <f>$F32*各種係数!$R28*各種係数!$T$43</f>
        <v>0</v>
      </c>
      <c r="N32" s="225">
        <f>$F32*各種係数!$S28*各種係数!$T$43</f>
        <v>0</v>
      </c>
      <c r="O32" s="221">
        <v>0</v>
      </c>
      <c r="P32" s="219">
        <f t="shared" si="13"/>
        <v>0</v>
      </c>
      <c r="Q32" s="223">
        <f t="shared" si="11"/>
        <v>0</v>
      </c>
      <c r="R32" s="224">
        <f>$O32*各種係数!$R28*各種係数!$T$43</f>
        <v>0</v>
      </c>
      <c r="S32" s="225">
        <f>$O32*各種係数!$S28*各種係数!$T$43</f>
        <v>0</v>
      </c>
      <c r="T32" s="226">
        <f t="shared" si="1"/>
        <v>0</v>
      </c>
      <c r="U32" s="219">
        <f>T$47*入力!E$10*各種係数!$J28</f>
        <v>0</v>
      </c>
      <c r="V32" s="223">
        <f t="shared" si="2"/>
        <v>0</v>
      </c>
      <c r="W32" s="221">
        <v>0</v>
      </c>
      <c r="X32" s="219">
        <f t="shared" si="3"/>
        <v>0</v>
      </c>
      <c r="Y32" s="223">
        <f t="shared" si="4"/>
        <v>0</v>
      </c>
      <c r="Z32" s="224">
        <f>$W32*各種係数!$R28*各種係数!$T$43</f>
        <v>0</v>
      </c>
      <c r="AA32" s="225">
        <f>$W32*各種係数!$S28*各種係数!$T$43</f>
        <v>0</v>
      </c>
      <c r="AB32" s="221">
        <f t="shared" si="5"/>
        <v>0</v>
      </c>
      <c r="AC32" s="219">
        <f t="shared" si="14"/>
        <v>0</v>
      </c>
      <c r="AD32" s="223">
        <f t="shared" si="6"/>
        <v>0</v>
      </c>
      <c r="AE32" s="227">
        <f t="shared" si="7"/>
        <v>0</v>
      </c>
      <c r="AF32" s="225">
        <f t="shared" si="12"/>
        <v>0</v>
      </c>
      <c r="AJ32" s="57"/>
      <c r="AK32" s="58"/>
      <c r="AL32" s="57"/>
      <c r="AM32" s="57"/>
    </row>
    <row r="33" spans="2:39" ht="27" customHeight="1" x14ac:dyDescent="0.15">
      <c r="B33" s="217" t="s">
        <v>519</v>
      </c>
      <c r="C33" s="218" t="s">
        <v>376</v>
      </c>
      <c r="D33" s="219">
        <f>IF(入力!F37="",0,入力!F37)</f>
        <v>0</v>
      </c>
      <c r="E33" s="220">
        <f>IF(ISNUMBER(入力!G37),入力!G37,各種係数!H29)</f>
        <v>1</v>
      </c>
      <c r="F33" s="221">
        <f t="shared" si="8"/>
        <v>0</v>
      </c>
      <c r="G33" s="219">
        <f>増加最終需要額!$AP30</f>
        <v>0</v>
      </c>
      <c r="H33" s="219">
        <f t="shared" si="9"/>
        <v>0</v>
      </c>
      <c r="I33" s="222">
        <f>投入係数表_A!AB$51</f>
        <v>0.61670127196273095</v>
      </c>
      <c r="J33" s="219">
        <f t="shared" si="10"/>
        <v>0</v>
      </c>
      <c r="K33" s="222">
        <f>投入係数表_A!AB$46</f>
        <v>0.44382600806099837</v>
      </c>
      <c r="L33" s="223">
        <f t="shared" si="0"/>
        <v>0</v>
      </c>
      <c r="M33" s="224">
        <f>$F33*各種係数!$R29*各種係数!$T$43</f>
        <v>0</v>
      </c>
      <c r="N33" s="225">
        <f>$F33*各種係数!$S29*各種係数!$T$43</f>
        <v>0</v>
      </c>
      <c r="O33" s="221">
        <v>0</v>
      </c>
      <c r="P33" s="219">
        <f t="shared" si="13"/>
        <v>0</v>
      </c>
      <c r="Q33" s="223">
        <f t="shared" si="11"/>
        <v>0</v>
      </c>
      <c r="R33" s="224">
        <f>$O33*各種係数!$R29*各種係数!$T$43</f>
        <v>0</v>
      </c>
      <c r="S33" s="225">
        <f>$O33*各種係数!$S29*各種係数!$T$43</f>
        <v>0</v>
      </c>
      <c r="T33" s="226">
        <f t="shared" si="1"/>
        <v>0</v>
      </c>
      <c r="U33" s="219">
        <f>T$47*入力!E$10*各種係数!$J29</f>
        <v>0</v>
      </c>
      <c r="V33" s="223">
        <f t="shared" si="2"/>
        <v>0</v>
      </c>
      <c r="W33" s="221">
        <v>0</v>
      </c>
      <c r="X33" s="219">
        <f t="shared" si="3"/>
        <v>0</v>
      </c>
      <c r="Y33" s="223">
        <f t="shared" si="4"/>
        <v>0</v>
      </c>
      <c r="Z33" s="224">
        <f>$W33*各種係数!$R29*各種係数!$T$43</f>
        <v>0</v>
      </c>
      <c r="AA33" s="225">
        <f>$W33*各種係数!$S29*各種係数!$T$43</f>
        <v>0</v>
      </c>
      <c r="AB33" s="221">
        <f t="shared" si="5"/>
        <v>0</v>
      </c>
      <c r="AC33" s="219">
        <f t="shared" si="14"/>
        <v>0</v>
      </c>
      <c r="AD33" s="223">
        <f t="shared" si="6"/>
        <v>0</v>
      </c>
      <c r="AE33" s="227">
        <f t="shared" si="7"/>
        <v>0</v>
      </c>
      <c r="AF33" s="225">
        <f t="shared" si="12"/>
        <v>0</v>
      </c>
      <c r="AJ33" s="57"/>
      <c r="AK33" s="58"/>
      <c r="AL33" s="57"/>
      <c r="AM33" s="57"/>
    </row>
    <row r="34" spans="2:39" ht="27" customHeight="1" x14ac:dyDescent="0.15">
      <c r="B34" s="217" t="s">
        <v>631</v>
      </c>
      <c r="C34" s="218" t="s">
        <v>379</v>
      </c>
      <c r="D34" s="219">
        <f>IF(入力!F38="",0,入力!F38)</f>
        <v>0</v>
      </c>
      <c r="E34" s="220">
        <f>IF(ISNUMBER(入力!G38),入力!G38,各種係数!H30)</f>
        <v>0.68606108421307166</v>
      </c>
      <c r="F34" s="221">
        <f t="shared" si="8"/>
        <v>0</v>
      </c>
      <c r="G34" s="219">
        <f>増加最終需要額!$AP31</f>
        <v>0</v>
      </c>
      <c r="H34" s="219">
        <f t="shared" si="9"/>
        <v>0</v>
      </c>
      <c r="I34" s="222">
        <f>投入係数表_A!AC$51</f>
        <v>0.6892410527546291</v>
      </c>
      <c r="J34" s="219">
        <f t="shared" si="10"/>
        <v>0</v>
      </c>
      <c r="K34" s="222">
        <f>投入係数表_A!AC$46</f>
        <v>0.4711016403693965</v>
      </c>
      <c r="L34" s="223">
        <f t="shared" si="0"/>
        <v>0</v>
      </c>
      <c r="M34" s="224">
        <f>$F34*各種係数!$R30*各種係数!$T$43</f>
        <v>0</v>
      </c>
      <c r="N34" s="225">
        <f>$F34*各種係数!$S30*各種係数!$T$43</f>
        <v>0</v>
      </c>
      <c r="O34" s="221">
        <v>0</v>
      </c>
      <c r="P34" s="219">
        <f t="shared" si="13"/>
        <v>0</v>
      </c>
      <c r="Q34" s="223">
        <f t="shared" si="11"/>
        <v>0</v>
      </c>
      <c r="R34" s="224">
        <f>$O34*各種係数!$R30*各種係数!$T$43</f>
        <v>0</v>
      </c>
      <c r="S34" s="225">
        <f>$O34*各種係数!$S30*各種係数!$T$43</f>
        <v>0</v>
      </c>
      <c r="T34" s="226">
        <f t="shared" si="1"/>
        <v>0</v>
      </c>
      <c r="U34" s="219">
        <f>T$47*入力!E$10*各種係数!$J30</f>
        <v>0</v>
      </c>
      <c r="V34" s="223">
        <f t="shared" si="2"/>
        <v>0</v>
      </c>
      <c r="W34" s="221">
        <v>0</v>
      </c>
      <c r="X34" s="219">
        <f t="shared" si="3"/>
        <v>0</v>
      </c>
      <c r="Y34" s="223">
        <f t="shared" si="4"/>
        <v>0</v>
      </c>
      <c r="Z34" s="224">
        <f>$W34*各種係数!$R30*各種係数!$T$43</f>
        <v>0</v>
      </c>
      <c r="AA34" s="225">
        <f>$W34*各種係数!$S30*各種係数!$T$43</f>
        <v>0</v>
      </c>
      <c r="AB34" s="221">
        <f t="shared" si="5"/>
        <v>0</v>
      </c>
      <c r="AC34" s="219">
        <f t="shared" si="14"/>
        <v>0</v>
      </c>
      <c r="AD34" s="223">
        <f t="shared" si="6"/>
        <v>0</v>
      </c>
      <c r="AE34" s="227">
        <f t="shared" si="7"/>
        <v>0</v>
      </c>
      <c r="AF34" s="225">
        <f t="shared" si="12"/>
        <v>0</v>
      </c>
      <c r="AJ34" s="57"/>
      <c r="AK34" s="58"/>
      <c r="AL34" s="57"/>
      <c r="AM34" s="57"/>
    </row>
    <row r="35" spans="2:39" ht="27" customHeight="1" x14ac:dyDescent="0.15">
      <c r="B35" s="217" t="s">
        <v>632</v>
      </c>
      <c r="C35" s="218" t="s">
        <v>383</v>
      </c>
      <c r="D35" s="219">
        <f>IF(入力!F39="",0,入力!F39)</f>
        <v>0</v>
      </c>
      <c r="E35" s="220">
        <f>IF(ISNUMBER(入力!G39),入力!G39,各種係数!H31)</f>
        <v>0.72753987337473847</v>
      </c>
      <c r="F35" s="221">
        <f t="shared" si="8"/>
        <v>0</v>
      </c>
      <c r="G35" s="219">
        <f>増加最終需要額!$AP32</f>
        <v>0</v>
      </c>
      <c r="H35" s="219">
        <f t="shared" si="9"/>
        <v>0</v>
      </c>
      <c r="I35" s="222">
        <f>投入係数表_A!AD$51</f>
        <v>0.63012492993825298</v>
      </c>
      <c r="J35" s="219">
        <f t="shared" si="10"/>
        <v>0</v>
      </c>
      <c r="K35" s="222">
        <f>投入係数表_A!AD$46</f>
        <v>0.32736553934806678</v>
      </c>
      <c r="L35" s="223">
        <f t="shared" si="0"/>
        <v>0</v>
      </c>
      <c r="M35" s="224">
        <f>$F35*各種係数!$R31*各種係数!$T$43</f>
        <v>0</v>
      </c>
      <c r="N35" s="225">
        <f>$F35*各種係数!$S31*各種係数!$T$43</f>
        <v>0</v>
      </c>
      <c r="O35" s="221">
        <v>0</v>
      </c>
      <c r="P35" s="219">
        <f t="shared" si="13"/>
        <v>0</v>
      </c>
      <c r="Q35" s="223">
        <f t="shared" si="11"/>
        <v>0</v>
      </c>
      <c r="R35" s="224">
        <f>$O35*各種係数!$R31*各種係数!$T$43</f>
        <v>0</v>
      </c>
      <c r="S35" s="225">
        <f>$O35*各種係数!$S31*各種係数!$T$43</f>
        <v>0</v>
      </c>
      <c r="T35" s="226">
        <f t="shared" si="1"/>
        <v>0</v>
      </c>
      <c r="U35" s="219">
        <f>T$47*入力!E$10*各種係数!$J31</f>
        <v>0</v>
      </c>
      <c r="V35" s="223">
        <f t="shared" si="2"/>
        <v>0</v>
      </c>
      <c r="W35" s="221">
        <v>0</v>
      </c>
      <c r="X35" s="219">
        <f t="shared" si="3"/>
        <v>0</v>
      </c>
      <c r="Y35" s="223">
        <f t="shared" si="4"/>
        <v>0</v>
      </c>
      <c r="Z35" s="224">
        <f>$W35*各種係数!$R31*各種係数!$T$43</f>
        <v>0</v>
      </c>
      <c r="AA35" s="225">
        <f>$W35*各種係数!$S31*各種係数!$T$43</f>
        <v>0</v>
      </c>
      <c r="AB35" s="221">
        <f t="shared" si="5"/>
        <v>0</v>
      </c>
      <c r="AC35" s="219">
        <f t="shared" si="14"/>
        <v>0</v>
      </c>
      <c r="AD35" s="223">
        <f t="shared" si="6"/>
        <v>0</v>
      </c>
      <c r="AE35" s="227">
        <f t="shared" si="7"/>
        <v>0</v>
      </c>
      <c r="AF35" s="225">
        <f t="shared" si="12"/>
        <v>0</v>
      </c>
      <c r="AJ35" s="57"/>
      <c r="AK35" s="58"/>
      <c r="AL35" s="57"/>
      <c r="AM35" s="57"/>
    </row>
    <row r="36" spans="2:39" ht="27" customHeight="1" x14ac:dyDescent="0.15">
      <c r="B36" s="217" t="s">
        <v>633</v>
      </c>
      <c r="C36" s="218" t="s">
        <v>390</v>
      </c>
      <c r="D36" s="219">
        <f>IF(入力!F40="",0,入力!F40)</f>
        <v>0</v>
      </c>
      <c r="E36" s="220">
        <f>IF(ISNUMBER(入力!G40),入力!G40,各種係数!H32)</f>
        <v>1</v>
      </c>
      <c r="F36" s="221">
        <f t="shared" si="8"/>
        <v>0</v>
      </c>
      <c r="G36" s="219">
        <f>増加最終需要額!$AP33</f>
        <v>0</v>
      </c>
      <c r="H36" s="219">
        <f t="shared" si="9"/>
        <v>0</v>
      </c>
      <c r="I36" s="222">
        <f>投入係数表_A!AE$51</f>
        <v>0.84756686227540967</v>
      </c>
      <c r="J36" s="219">
        <f t="shared" si="10"/>
        <v>0</v>
      </c>
      <c r="K36" s="222">
        <f>投入係数表_A!AE$46</f>
        <v>4.910756943231729E-2</v>
      </c>
      <c r="L36" s="223">
        <f t="shared" si="0"/>
        <v>0</v>
      </c>
      <c r="M36" s="224">
        <f>$F36*各種係数!$R32*各種係数!$T$43</f>
        <v>0</v>
      </c>
      <c r="N36" s="225">
        <f>$F36*各種係数!$S32*各種係数!$T$43</f>
        <v>0</v>
      </c>
      <c r="O36" s="221">
        <v>0</v>
      </c>
      <c r="P36" s="219">
        <f t="shared" si="13"/>
        <v>0</v>
      </c>
      <c r="Q36" s="223">
        <f t="shared" si="11"/>
        <v>0</v>
      </c>
      <c r="R36" s="224">
        <f>$O36*各種係数!$R32*各種係数!$T$43</f>
        <v>0</v>
      </c>
      <c r="S36" s="225">
        <f>$O36*各種係数!$S32*各種係数!$T$43</f>
        <v>0</v>
      </c>
      <c r="T36" s="226">
        <f t="shared" si="1"/>
        <v>0</v>
      </c>
      <c r="U36" s="219">
        <f>T$47*入力!E$10*各種係数!$J32</f>
        <v>0</v>
      </c>
      <c r="V36" s="223">
        <f t="shared" si="2"/>
        <v>0</v>
      </c>
      <c r="W36" s="221">
        <v>0</v>
      </c>
      <c r="X36" s="219">
        <f t="shared" si="3"/>
        <v>0</v>
      </c>
      <c r="Y36" s="223">
        <f t="shared" si="4"/>
        <v>0</v>
      </c>
      <c r="Z36" s="224">
        <f>$W36*各種係数!$R32*各種係数!$T$43</f>
        <v>0</v>
      </c>
      <c r="AA36" s="225">
        <f>$W36*各種係数!$S32*各種係数!$T$43</f>
        <v>0</v>
      </c>
      <c r="AB36" s="221">
        <f t="shared" si="5"/>
        <v>0</v>
      </c>
      <c r="AC36" s="219">
        <f t="shared" si="14"/>
        <v>0</v>
      </c>
      <c r="AD36" s="223">
        <f t="shared" si="6"/>
        <v>0</v>
      </c>
      <c r="AE36" s="227">
        <f t="shared" si="7"/>
        <v>0</v>
      </c>
      <c r="AF36" s="225">
        <f t="shared" si="12"/>
        <v>0</v>
      </c>
      <c r="AJ36" s="57"/>
      <c r="AK36" s="58"/>
      <c r="AL36" s="57"/>
      <c r="AM36" s="57"/>
    </row>
    <row r="37" spans="2:39" ht="27" customHeight="1" x14ac:dyDescent="0.15">
      <c r="B37" s="217" t="s">
        <v>634</v>
      </c>
      <c r="C37" s="218" t="s">
        <v>635</v>
      </c>
      <c r="D37" s="219">
        <f>IF(入力!F41="",0,入力!F41)</f>
        <v>0</v>
      </c>
      <c r="E37" s="220">
        <f>IF(ISNUMBER(入力!G41),入力!G41,各種係数!H33)</f>
        <v>0.57430726965931744</v>
      </c>
      <c r="F37" s="221">
        <f t="shared" si="8"/>
        <v>0</v>
      </c>
      <c r="G37" s="219">
        <f>増加最終需要額!$AP34</f>
        <v>0</v>
      </c>
      <c r="H37" s="219">
        <f t="shared" si="9"/>
        <v>0</v>
      </c>
      <c r="I37" s="222">
        <f>投入係数表_A!AF$51</f>
        <v>0.51164119273206132</v>
      </c>
      <c r="J37" s="219">
        <f t="shared" si="10"/>
        <v>0</v>
      </c>
      <c r="K37" s="222">
        <f>投入係数表_A!AF$46</f>
        <v>0.35735484214552338</v>
      </c>
      <c r="L37" s="223">
        <f t="shared" si="0"/>
        <v>0</v>
      </c>
      <c r="M37" s="224">
        <f>$F37*各種係数!$R33*各種係数!$T$43</f>
        <v>0</v>
      </c>
      <c r="N37" s="225">
        <f>$F37*各種係数!$S33*各種係数!$T$43</f>
        <v>0</v>
      </c>
      <c r="O37" s="221">
        <v>0</v>
      </c>
      <c r="P37" s="219">
        <f t="shared" si="13"/>
        <v>0</v>
      </c>
      <c r="Q37" s="223">
        <f t="shared" si="11"/>
        <v>0</v>
      </c>
      <c r="R37" s="224">
        <f>$O37*各種係数!$R33*各種係数!$T$43</f>
        <v>0</v>
      </c>
      <c r="S37" s="225">
        <f>$O37*各種係数!$S33*各種係数!$T$43</f>
        <v>0</v>
      </c>
      <c r="T37" s="226">
        <f t="shared" si="1"/>
        <v>0</v>
      </c>
      <c r="U37" s="219">
        <f>T$47*入力!E$10*各種係数!$J33</f>
        <v>0</v>
      </c>
      <c r="V37" s="223">
        <f t="shared" si="2"/>
        <v>0</v>
      </c>
      <c r="W37" s="221">
        <v>0</v>
      </c>
      <c r="X37" s="219">
        <f t="shared" si="3"/>
        <v>0</v>
      </c>
      <c r="Y37" s="223">
        <f t="shared" si="4"/>
        <v>0</v>
      </c>
      <c r="Z37" s="224">
        <f>$W37*各種係数!$R33*各種係数!$T$43</f>
        <v>0</v>
      </c>
      <c r="AA37" s="225">
        <f>$W37*各種係数!$S33*各種係数!$T$43</f>
        <v>0</v>
      </c>
      <c r="AB37" s="221">
        <f t="shared" si="5"/>
        <v>0</v>
      </c>
      <c r="AC37" s="219">
        <f t="shared" si="14"/>
        <v>0</v>
      </c>
      <c r="AD37" s="223">
        <f t="shared" si="6"/>
        <v>0</v>
      </c>
      <c r="AE37" s="227">
        <f t="shared" si="7"/>
        <v>0</v>
      </c>
      <c r="AF37" s="225">
        <f t="shared" si="12"/>
        <v>0</v>
      </c>
      <c r="AJ37" s="57"/>
      <c r="AK37" s="58"/>
      <c r="AL37" s="57"/>
      <c r="AM37" s="57"/>
    </row>
    <row r="38" spans="2:39" ht="27" customHeight="1" x14ac:dyDescent="0.15">
      <c r="B38" s="217" t="s">
        <v>636</v>
      </c>
      <c r="C38" s="218" t="s">
        <v>637</v>
      </c>
      <c r="D38" s="219">
        <f>IF(入力!F42="",0,入力!F42)</f>
        <v>0</v>
      </c>
      <c r="E38" s="220">
        <f>IF(ISNUMBER(入力!G42),入力!G42,各種係数!H34)</f>
        <v>0.54514047420085621</v>
      </c>
      <c r="F38" s="221">
        <f t="shared" si="8"/>
        <v>0</v>
      </c>
      <c r="G38" s="219">
        <f>増加最終需要額!$AP35</f>
        <v>0</v>
      </c>
      <c r="H38" s="219">
        <f t="shared" si="9"/>
        <v>0</v>
      </c>
      <c r="I38" s="222">
        <f>投入係数表_A!AG$51</f>
        <v>0.50285555343921107</v>
      </c>
      <c r="J38" s="219">
        <f t="shared" si="10"/>
        <v>0</v>
      </c>
      <c r="K38" s="222">
        <f>投入係数表_A!AG$46</f>
        <v>0.21421034650606635</v>
      </c>
      <c r="L38" s="223">
        <f t="shared" si="0"/>
        <v>0</v>
      </c>
      <c r="M38" s="224">
        <f>$F38*各種係数!$R34*各種係数!$T$43</f>
        <v>0</v>
      </c>
      <c r="N38" s="225">
        <f>$F38*各種係数!$S34*各種係数!$T$43</f>
        <v>0</v>
      </c>
      <c r="O38" s="221">
        <v>0</v>
      </c>
      <c r="P38" s="219">
        <f t="shared" si="13"/>
        <v>0</v>
      </c>
      <c r="Q38" s="223">
        <f t="shared" si="11"/>
        <v>0</v>
      </c>
      <c r="R38" s="224">
        <f>$O38*各種係数!$R34*各種係数!$T$43</f>
        <v>0</v>
      </c>
      <c r="S38" s="225">
        <f>$O38*各種係数!$S34*各種係数!$T$43</f>
        <v>0</v>
      </c>
      <c r="T38" s="226">
        <f t="shared" si="1"/>
        <v>0</v>
      </c>
      <c r="U38" s="219">
        <f>T$47*入力!E$10*各種係数!$J34</f>
        <v>0</v>
      </c>
      <c r="V38" s="223">
        <f t="shared" si="2"/>
        <v>0</v>
      </c>
      <c r="W38" s="221">
        <v>0</v>
      </c>
      <c r="X38" s="219">
        <f t="shared" si="3"/>
        <v>0</v>
      </c>
      <c r="Y38" s="223">
        <f t="shared" si="4"/>
        <v>0</v>
      </c>
      <c r="Z38" s="224">
        <f>$W38*各種係数!$R34*各種係数!$T$43</f>
        <v>0</v>
      </c>
      <c r="AA38" s="225">
        <f>$W38*各種係数!$S34*各種係数!$T$43</f>
        <v>0</v>
      </c>
      <c r="AB38" s="221">
        <f t="shared" si="5"/>
        <v>0</v>
      </c>
      <c r="AC38" s="219">
        <f t="shared" si="14"/>
        <v>0</v>
      </c>
      <c r="AD38" s="223">
        <f t="shared" si="6"/>
        <v>0</v>
      </c>
      <c r="AE38" s="227">
        <f t="shared" si="7"/>
        <v>0</v>
      </c>
      <c r="AF38" s="225">
        <f t="shared" si="12"/>
        <v>0</v>
      </c>
      <c r="AJ38" s="57"/>
      <c r="AK38" s="58"/>
      <c r="AL38" s="57"/>
      <c r="AM38" s="57"/>
    </row>
    <row r="39" spans="2:39" ht="27" customHeight="1" x14ac:dyDescent="0.15">
      <c r="B39" s="228" t="s">
        <v>638</v>
      </c>
      <c r="C39" s="229" t="s">
        <v>419</v>
      </c>
      <c r="D39" s="230">
        <f>IF(入力!F43="",0,入力!F43)</f>
        <v>0</v>
      </c>
      <c r="E39" s="231">
        <f>IF(ISNUMBER(入力!G43),入力!G43,各種係数!H35)</f>
        <v>1</v>
      </c>
      <c r="F39" s="232">
        <f t="shared" si="8"/>
        <v>0</v>
      </c>
      <c r="G39" s="230">
        <f>増加最終需要額!$AP36</f>
        <v>0</v>
      </c>
      <c r="H39" s="230">
        <f t="shared" si="9"/>
        <v>0</v>
      </c>
      <c r="I39" s="233">
        <f>投入係数表_A!AH$51</f>
        <v>0.69855033496896779</v>
      </c>
      <c r="J39" s="230">
        <f t="shared" si="10"/>
        <v>0</v>
      </c>
      <c r="K39" s="233">
        <f>投入係数表_A!AH$46</f>
        <v>0.34399358691890786</v>
      </c>
      <c r="L39" s="234">
        <f t="shared" si="0"/>
        <v>0</v>
      </c>
      <c r="M39" s="235">
        <f>$F39*各種係数!$R35*各種係数!$T$43</f>
        <v>0</v>
      </c>
      <c r="N39" s="236">
        <f>$F39*各種係数!$S35*各種係数!$T$43</f>
        <v>0</v>
      </c>
      <c r="O39" s="232">
        <v>0</v>
      </c>
      <c r="P39" s="230">
        <f t="shared" si="13"/>
        <v>0</v>
      </c>
      <c r="Q39" s="234">
        <f t="shared" si="11"/>
        <v>0</v>
      </c>
      <c r="R39" s="235">
        <f>$O39*各種係数!$R35*各種係数!$T$43</f>
        <v>0</v>
      </c>
      <c r="S39" s="236">
        <f>$O39*各種係数!$S35*各種係数!$T$43</f>
        <v>0</v>
      </c>
      <c r="T39" s="237">
        <f t="shared" si="1"/>
        <v>0</v>
      </c>
      <c r="U39" s="230">
        <f>T$47*入力!E$10*各種係数!$J35</f>
        <v>0</v>
      </c>
      <c r="V39" s="234">
        <f t="shared" si="2"/>
        <v>0</v>
      </c>
      <c r="W39" s="232">
        <v>0</v>
      </c>
      <c r="X39" s="230">
        <f t="shared" si="3"/>
        <v>0</v>
      </c>
      <c r="Y39" s="234">
        <f t="shared" si="4"/>
        <v>0</v>
      </c>
      <c r="Z39" s="235">
        <f>$W39*各種係数!$R35*各種係数!$T$43</f>
        <v>0</v>
      </c>
      <c r="AA39" s="236">
        <f>$W39*各種係数!$S35*各種係数!$T$43</f>
        <v>0</v>
      </c>
      <c r="AB39" s="232">
        <f t="shared" si="5"/>
        <v>0</v>
      </c>
      <c r="AC39" s="230">
        <f t="shared" si="14"/>
        <v>0</v>
      </c>
      <c r="AD39" s="234">
        <f t="shared" si="6"/>
        <v>0</v>
      </c>
      <c r="AE39" s="238">
        <f t="shared" si="7"/>
        <v>0</v>
      </c>
      <c r="AF39" s="236">
        <f t="shared" si="12"/>
        <v>0</v>
      </c>
      <c r="AJ39" s="57"/>
      <c r="AK39" s="58"/>
      <c r="AL39" s="57"/>
      <c r="AM39" s="57"/>
    </row>
    <row r="40" spans="2:39" ht="27" customHeight="1" x14ac:dyDescent="0.15">
      <c r="B40" s="239" t="s">
        <v>639</v>
      </c>
      <c r="C40" s="240" t="s">
        <v>422</v>
      </c>
      <c r="D40" s="241">
        <f>IF(入力!F44="",0,入力!F44)</f>
        <v>0</v>
      </c>
      <c r="E40" s="242">
        <f>IF(ISNUMBER(入力!G44),入力!G44,各種係数!H36)</f>
        <v>0.85768409233674525</v>
      </c>
      <c r="F40" s="243">
        <f t="shared" si="8"/>
        <v>0</v>
      </c>
      <c r="G40" s="241">
        <f>増加最終需要額!$AP37</f>
        <v>0</v>
      </c>
      <c r="H40" s="241">
        <f t="shared" si="9"/>
        <v>0</v>
      </c>
      <c r="I40" s="244">
        <f>投入係数表_A!AI$51</f>
        <v>0.70255558446236666</v>
      </c>
      <c r="J40" s="241">
        <f t="shared" si="10"/>
        <v>0</v>
      </c>
      <c r="K40" s="244">
        <f>投入係数表_A!AI$46</f>
        <v>0.5118995999742062</v>
      </c>
      <c r="L40" s="245">
        <f t="shared" si="0"/>
        <v>0</v>
      </c>
      <c r="M40" s="246">
        <f>$F40*各種係数!$R36*各種係数!$T$43</f>
        <v>0</v>
      </c>
      <c r="N40" s="247">
        <f>$F40*各種係数!$S36*各種係数!$T$43</f>
        <v>0</v>
      </c>
      <c r="O40" s="243">
        <v>0</v>
      </c>
      <c r="P40" s="241">
        <f t="shared" si="13"/>
        <v>0</v>
      </c>
      <c r="Q40" s="245">
        <f t="shared" si="11"/>
        <v>0</v>
      </c>
      <c r="R40" s="246">
        <f>$O40*各種係数!$R36*各種係数!$T$43</f>
        <v>0</v>
      </c>
      <c r="S40" s="247">
        <f>$O40*各種係数!$S36*各種係数!$T$43</f>
        <v>0</v>
      </c>
      <c r="T40" s="248">
        <f t="shared" si="1"/>
        <v>0</v>
      </c>
      <c r="U40" s="241">
        <f>T$47*入力!E$10*各種係数!$J36</f>
        <v>0</v>
      </c>
      <c r="V40" s="245">
        <f t="shared" si="2"/>
        <v>0</v>
      </c>
      <c r="W40" s="243">
        <v>0</v>
      </c>
      <c r="X40" s="241">
        <f t="shared" si="3"/>
        <v>0</v>
      </c>
      <c r="Y40" s="245">
        <f t="shared" si="4"/>
        <v>0</v>
      </c>
      <c r="Z40" s="246">
        <f>$W40*各種係数!$R36*各種係数!$T$43</f>
        <v>0</v>
      </c>
      <c r="AA40" s="247">
        <f>$W40*各種係数!$S36*各種係数!$T$43</f>
        <v>0</v>
      </c>
      <c r="AB40" s="243">
        <f t="shared" si="5"/>
        <v>0</v>
      </c>
      <c r="AC40" s="241">
        <f t="shared" si="14"/>
        <v>0</v>
      </c>
      <c r="AD40" s="245">
        <f t="shared" si="6"/>
        <v>0</v>
      </c>
      <c r="AE40" s="249">
        <f t="shared" si="7"/>
        <v>0</v>
      </c>
      <c r="AF40" s="247">
        <f t="shared" si="12"/>
        <v>0</v>
      </c>
      <c r="AJ40" s="57"/>
      <c r="AK40" s="58"/>
      <c r="AL40" s="57"/>
      <c r="AM40" s="57"/>
    </row>
    <row r="41" spans="2:39" ht="27" customHeight="1" x14ac:dyDescent="0.15">
      <c r="B41" s="217" t="s">
        <v>640</v>
      </c>
      <c r="C41" s="218" t="s">
        <v>641</v>
      </c>
      <c r="D41" s="219">
        <f>IF(入力!F45="",0,入力!F45)</f>
        <v>0</v>
      </c>
      <c r="E41" s="220">
        <f>IF(ISNUMBER(入力!G45),入力!G45,各種係数!H37)</f>
        <v>0.97299818739945854</v>
      </c>
      <c r="F41" s="221">
        <f t="shared" si="8"/>
        <v>0</v>
      </c>
      <c r="G41" s="219">
        <f>増加最終需要額!$AP38</f>
        <v>0</v>
      </c>
      <c r="H41" s="219">
        <f t="shared" si="9"/>
        <v>0</v>
      </c>
      <c r="I41" s="222">
        <f>投入係数表_A!AJ$51</f>
        <v>0.59603509762639872</v>
      </c>
      <c r="J41" s="219">
        <f t="shared" si="10"/>
        <v>0</v>
      </c>
      <c r="K41" s="222">
        <f>投入係数表_A!AJ$46</f>
        <v>0.52892884106630988</v>
      </c>
      <c r="L41" s="223">
        <f t="shared" si="0"/>
        <v>0</v>
      </c>
      <c r="M41" s="224">
        <f>$F41*各種係数!$R37*各種係数!$T$43</f>
        <v>0</v>
      </c>
      <c r="N41" s="225">
        <f>$F41*各種係数!$S37*各種係数!$T$43</f>
        <v>0</v>
      </c>
      <c r="O41" s="221">
        <v>0</v>
      </c>
      <c r="P41" s="219">
        <f t="shared" si="13"/>
        <v>0</v>
      </c>
      <c r="Q41" s="223">
        <f t="shared" si="11"/>
        <v>0</v>
      </c>
      <c r="R41" s="224">
        <f>$O41*各種係数!$R37*各種係数!$T$43</f>
        <v>0</v>
      </c>
      <c r="S41" s="225">
        <f>$O41*各種係数!$S37*各種係数!$T$43</f>
        <v>0</v>
      </c>
      <c r="T41" s="226">
        <f t="shared" si="1"/>
        <v>0</v>
      </c>
      <c r="U41" s="219">
        <f>T$47*入力!E$10*各種係数!$J37</f>
        <v>0</v>
      </c>
      <c r="V41" s="223">
        <f t="shared" si="2"/>
        <v>0</v>
      </c>
      <c r="W41" s="221">
        <v>0</v>
      </c>
      <c r="X41" s="219">
        <f t="shared" si="3"/>
        <v>0</v>
      </c>
      <c r="Y41" s="223">
        <f t="shared" si="4"/>
        <v>0</v>
      </c>
      <c r="Z41" s="224">
        <f>$W41*各種係数!$R37*各種係数!$T$43</f>
        <v>0</v>
      </c>
      <c r="AA41" s="225">
        <f>$W41*各種係数!$S37*各種係数!$T$43</f>
        <v>0</v>
      </c>
      <c r="AB41" s="221">
        <f t="shared" si="5"/>
        <v>0</v>
      </c>
      <c r="AC41" s="219">
        <f t="shared" si="14"/>
        <v>0</v>
      </c>
      <c r="AD41" s="223">
        <f t="shared" si="6"/>
        <v>0</v>
      </c>
      <c r="AE41" s="227">
        <f t="shared" si="7"/>
        <v>0</v>
      </c>
      <c r="AF41" s="225">
        <f t="shared" si="12"/>
        <v>0</v>
      </c>
      <c r="AJ41" s="57"/>
      <c r="AK41" s="58"/>
      <c r="AL41" s="57"/>
      <c r="AM41" s="57"/>
    </row>
    <row r="42" spans="2:39" ht="27" customHeight="1" x14ac:dyDescent="0.15">
      <c r="B42" s="217" t="s">
        <v>642</v>
      </c>
      <c r="C42" s="218" t="s">
        <v>882</v>
      </c>
      <c r="D42" s="219">
        <f>IF(入力!F46="",0,入力!F46)</f>
        <v>0</v>
      </c>
      <c r="E42" s="220">
        <f>IF(ISNUMBER(入力!G46),入力!G46,各種係数!H38)</f>
        <v>0.99996757227003097</v>
      </c>
      <c r="F42" s="221">
        <f t="shared" si="8"/>
        <v>0</v>
      </c>
      <c r="G42" s="219">
        <f>増加最終需要額!$AP39</f>
        <v>0</v>
      </c>
      <c r="H42" s="219">
        <f t="shared" si="9"/>
        <v>0</v>
      </c>
      <c r="I42" s="222">
        <f>投入係数表_A!AK$51</f>
        <v>0.61024960459577871</v>
      </c>
      <c r="J42" s="219">
        <f t="shared" si="10"/>
        <v>0</v>
      </c>
      <c r="K42" s="222">
        <f>投入係数表_A!AK$46</f>
        <v>0.59701492537313428</v>
      </c>
      <c r="L42" s="223">
        <f t="shared" si="0"/>
        <v>0</v>
      </c>
      <c r="M42" s="224">
        <f>$F42*各種係数!$R38*各種係数!$T$43</f>
        <v>0</v>
      </c>
      <c r="N42" s="225">
        <f>$F42*各種係数!$S38*各種係数!$T$43</f>
        <v>0</v>
      </c>
      <c r="O42" s="221">
        <v>0</v>
      </c>
      <c r="P42" s="219">
        <f t="shared" si="13"/>
        <v>0</v>
      </c>
      <c r="Q42" s="223">
        <f t="shared" si="11"/>
        <v>0</v>
      </c>
      <c r="R42" s="224">
        <f>$O42*各種係数!$R38*各種係数!$T$43</f>
        <v>0</v>
      </c>
      <c r="S42" s="225">
        <f>$O42*各種係数!$S38*各種係数!$T$43</f>
        <v>0</v>
      </c>
      <c r="T42" s="226">
        <f t="shared" si="1"/>
        <v>0</v>
      </c>
      <c r="U42" s="219">
        <f>T$47*入力!E$10*各種係数!$J38</f>
        <v>0</v>
      </c>
      <c r="V42" s="223">
        <f t="shared" si="2"/>
        <v>0</v>
      </c>
      <c r="W42" s="221">
        <v>0</v>
      </c>
      <c r="X42" s="219">
        <f t="shared" si="3"/>
        <v>0</v>
      </c>
      <c r="Y42" s="223">
        <f t="shared" si="4"/>
        <v>0</v>
      </c>
      <c r="Z42" s="224">
        <f>$W42*各種係数!$R38*各種係数!$T$43</f>
        <v>0</v>
      </c>
      <c r="AA42" s="225">
        <f>$W42*各種係数!$S38*各種係数!$T$43</f>
        <v>0</v>
      </c>
      <c r="AB42" s="221">
        <f t="shared" si="5"/>
        <v>0</v>
      </c>
      <c r="AC42" s="219">
        <f t="shared" si="14"/>
        <v>0</v>
      </c>
      <c r="AD42" s="223">
        <f t="shared" si="6"/>
        <v>0</v>
      </c>
      <c r="AE42" s="227">
        <f t="shared" si="7"/>
        <v>0</v>
      </c>
      <c r="AF42" s="225">
        <f t="shared" si="12"/>
        <v>0</v>
      </c>
      <c r="AJ42" s="57"/>
      <c r="AK42" s="58"/>
      <c r="AL42" s="57"/>
      <c r="AM42" s="57"/>
    </row>
    <row r="43" spans="2:39" ht="27" customHeight="1" x14ac:dyDescent="0.15">
      <c r="B43" s="217" t="s">
        <v>643</v>
      </c>
      <c r="C43" s="218" t="s">
        <v>508</v>
      </c>
      <c r="D43" s="219">
        <f>IF(入力!F47="",0,入力!F47)</f>
        <v>0</v>
      </c>
      <c r="E43" s="220">
        <f>IF(ISNUMBER(入力!G47),入力!G47,各種係数!H39)</f>
        <v>0.65676833835838599</v>
      </c>
      <c r="F43" s="221">
        <f t="shared" si="8"/>
        <v>0</v>
      </c>
      <c r="G43" s="219">
        <f>増加最終需要額!$AP40</f>
        <v>0</v>
      </c>
      <c r="H43" s="219">
        <f t="shared" si="9"/>
        <v>0</v>
      </c>
      <c r="I43" s="222">
        <f>投入係数表_A!AL$51</f>
        <v>0.60621655244626926</v>
      </c>
      <c r="J43" s="219">
        <f t="shared" si="10"/>
        <v>0</v>
      </c>
      <c r="K43" s="222">
        <f>投入係数表_A!AL$46</f>
        <v>0.37838684100217668</v>
      </c>
      <c r="L43" s="223">
        <f t="shared" si="0"/>
        <v>0</v>
      </c>
      <c r="M43" s="224">
        <f>$F43*各種係数!$R39*各種係数!$T$43</f>
        <v>0</v>
      </c>
      <c r="N43" s="225">
        <f>$F43*各種係数!$S39*各種係数!$T$43</f>
        <v>0</v>
      </c>
      <c r="O43" s="221">
        <v>0</v>
      </c>
      <c r="P43" s="219">
        <f t="shared" si="13"/>
        <v>0</v>
      </c>
      <c r="Q43" s="223">
        <f t="shared" si="11"/>
        <v>0</v>
      </c>
      <c r="R43" s="224">
        <f>$O43*各種係数!$R39*各種係数!$T$43</f>
        <v>0</v>
      </c>
      <c r="S43" s="225">
        <f>$O43*各種係数!$S39*各種係数!$T$43</f>
        <v>0</v>
      </c>
      <c r="T43" s="226">
        <f t="shared" si="1"/>
        <v>0</v>
      </c>
      <c r="U43" s="219">
        <f>T$47*入力!E$10*各種係数!$J39</f>
        <v>0</v>
      </c>
      <c r="V43" s="223">
        <f t="shared" si="2"/>
        <v>0</v>
      </c>
      <c r="W43" s="221">
        <v>0</v>
      </c>
      <c r="X43" s="219">
        <f t="shared" si="3"/>
        <v>0</v>
      </c>
      <c r="Y43" s="223">
        <f t="shared" si="4"/>
        <v>0</v>
      </c>
      <c r="Z43" s="224">
        <f>$W43*各種係数!$R39*各種係数!$T$43</f>
        <v>0</v>
      </c>
      <c r="AA43" s="225">
        <f>$W43*各種係数!$S39*各種係数!$T$43</f>
        <v>0</v>
      </c>
      <c r="AB43" s="221">
        <f t="shared" si="5"/>
        <v>0</v>
      </c>
      <c r="AC43" s="219">
        <f t="shared" si="14"/>
        <v>0</v>
      </c>
      <c r="AD43" s="223">
        <f t="shared" si="6"/>
        <v>0</v>
      </c>
      <c r="AE43" s="227">
        <f t="shared" si="7"/>
        <v>0</v>
      </c>
      <c r="AF43" s="225">
        <f t="shared" si="12"/>
        <v>0</v>
      </c>
      <c r="AJ43" s="57"/>
      <c r="AK43" s="58"/>
      <c r="AL43" s="57"/>
      <c r="AM43" s="57"/>
    </row>
    <row r="44" spans="2:39" ht="27" customHeight="1" x14ac:dyDescent="0.15">
      <c r="B44" s="217" t="s">
        <v>644</v>
      </c>
      <c r="C44" s="218" t="s">
        <v>509</v>
      </c>
      <c r="D44" s="219">
        <f>IF(入力!F48="",0,入力!F48)</f>
        <v>0</v>
      </c>
      <c r="E44" s="220">
        <f>IF(ISNUMBER(入力!G48),入力!G48,各種係数!H40)</f>
        <v>0.33368753984823296</v>
      </c>
      <c r="F44" s="221">
        <f t="shared" si="8"/>
        <v>0</v>
      </c>
      <c r="G44" s="219">
        <f>増加最終需要額!$AP41</f>
        <v>0</v>
      </c>
      <c r="H44" s="219">
        <f t="shared" si="9"/>
        <v>0</v>
      </c>
      <c r="I44" s="222">
        <f>投入係数表_A!AM$51</f>
        <v>0.52866127541696151</v>
      </c>
      <c r="J44" s="219">
        <f t="shared" si="10"/>
        <v>0</v>
      </c>
      <c r="K44" s="222">
        <f>投入係数表_A!AM$46</f>
        <v>0.29589341642218603</v>
      </c>
      <c r="L44" s="223">
        <f t="shared" si="0"/>
        <v>0</v>
      </c>
      <c r="M44" s="224">
        <f>$F44*各種係数!$R40*各種係数!$T$43</f>
        <v>0</v>
      </c>
      <c r="N44" s="225">
        <f>$F44*各種係数!$S40*各種係数!$T$43</f>
        <v>0</v>
      </c>
      <c r="O44" s="221">
        <v>0</v>
      </c>
      <c r="P44" s="219">
        <f t="shared" si="13"/>
        <v>0</v>
      </c>
      <c r="Q44" s="223">
        <f t="shared" si="11"/>
        <v>0</v>
      </c>
      <c r="R44" s="224">
        <f>$O44*各種係数!$R40*各種係数!$T$43</f>
        <v>0</v>
      </c>
      <c r="S44" s="225">
        <f>$O44*各種係数!$S40*各種係数!$T$43</f>
        <v>0</v>
      </c>
      <c r="T44" s="226">
        <f t="shared" si="1"/>
        <v>0</v>
      </c>
      <c r="U44" s="219">
        <f>T$47*入力!E$10*各種係数!$J40</f>
        <v>0</v>
      </c>
      <c r="V44" s="223">
        <f t="shared" si="2"/>
        <v>0</v>
      </c>
      <c r="W44" s="221">
        <v>0</v>
      </c>
      <c r="X44" s="219">
        <f t="shared" si="3"/>
        <v>0</v>
      </c>
      <c r="Y44" s="223">
        <f t="shared" si="4"/>
        <v>0</v>
      </c>
      <c r="Z44" s="224">
        <f>$W44*各種係数!$R40*各種係数!$T$43</f>
        <v>0</v>
      </c>
      <c r="AA44" s="225">
        <f>$W44*各種係数!$S40*各種係数!$T$43</f>
        <v>0</v>
      </c>
      <c r="AB44" s="221">
        <f t="shared" si="5"/>
        <v>0</v>
      </c>
      <c r="AC44" s="219">
        <f t="shared" si="14"/>
        <v>0</v>
      </c>
      <c r="AD44" s="223">
        <f t="shared" si="6"/>
        <v>0</v>
      </c>
      <c r="AE44" s="227">
        <f t="shared" si="7"/>
        <v>0</v>
      </c>
      <c r="AF44" s="225">
        <f t="shared" si="12"/>
        <v>0</v>
      </c>
      <c r="AJ44" s="57"/>
      <c r="AK44" s="58"/>
      <c r="AL44" s="57"/>
      <c r="AM44" s="57"/>
    </row>
    <row r="45" spans="2:39" ht="27" customHeight="1" x14ac:dyDescent="0.15">
      <c r="B45" s="217" t="s">
        <v>645</v>
      </c>
      <c r="C45" s="218" t="s">
        <v>447</v>
      </c>
      <c r="D45" s="219">
        <f>IF(入力!F49="",0,入力!F49)</f>
        <v>0</v>
      </c>
      <c r="E45" s="220">
        <f>IF(ISNUMBER(入力!G49),入力!G49,各種係数!H41)</f>
        <v>1</v>
      </c>
      <c r="F45" s="221">
        <f t="shared" si="8"/>
        <v>0</v>
      </c>
      <c r="G45" s="219">
        <f>増加最終需要額!$AP42</f>
        <v>0</v>
      </c>
      <c r="H45" s="219">
        <f t="shared" si="9"/>
        <v>0</v>
      </c>
      <c r="I45" s="222">
        <f>投入係数表_A!AN$51</f>
        <v>0</v>
      </c>
      <c r="J45" s="219">
        <f t="shared" si="10"/>
        <v>0</v>
      </c>
      <c r="K45" s="222">
        <f>投入係数表_A!AN$46</f>
        <v>0</v>
      </c>
      <c r="L45" s="223">
        <f t="shared" si="0"/>
        <v>0</v>
      </c>
      <c r="M45" s="224">
        <f>$F45*各種係数!$R41*各種係数!$T$43</f>
        <v>0</v>
      </c>
      <c r="N45" s="225">
        <f>$F45*各種係数!$S41*各種係数!$T$43</f>
        <v>0</v>
      </c>
      <c r="O45" s="221">
        <v>0</v>
      </c>
      <c r="P45" s="219">
        <f t="shared" si="13"/>
        <v>0</v>
      </c>
      <c r="Q45" s="223">
        <f t="shared" si="11"/>
        <v>0</v>
      </c>
      <c r="R45" s="224">
        <f>$O45*各種係数!$R41*各種係数!$T$43</f>
        <v>0</v>
      </c>
      <c r="S45" s="225">
        <f>$O45*各種係数!$S41*各種係数!$T$43</f>
        <v>0</v>
      </c>
      <c r="T45" s="226">
        <f t="shared" si="1"/>
        <v>0</v>
      </c>
      <c r="U45" s="219">
        <f>T$47*入力!E$10*各種係数!$J41</f>
        <v>0</v>
      </c>
      <c r="V45" s="223">
        <f t="shared" si="2"/>
        <v>0</v>
      </c>
      <c r="W45" s="221">
        <v>0</v>
      </c>
      <c r="X45" s="219">
        <f t="shared" si="3"/>
        <v>0</v>
      </c>
      <c r="Y45" s="223">
        <f t="shared" si="4"/>
        <v>0</v>
      </c>
      <c r="Z45" s="224">
        <f>$W45*各種係数!$R41*各種係数!$T$43</f>
        <v>0</v>
      </c>
      <c r="AA45" s="225">
        <f>$W45*各種係数!$S41*各種係数!$T$43</f>
        <v>0</v>
      </c>
      <c r="AB45" s="221">
        <f t="shared" si="5"/>
        <v>0</v>
      </c>
      <c r="AC45" s="219">
        <f t="shared" si="14"/>
        <v>0</v>
      </c>
      <c r="AD45" s="223">
        <f t="shared" si="6"/>
        <v>0</v>
      </c>
      <c r="AE45" s="227">
        <f t="shared" si="7"/>
        <v>0</v>
      </c>
      <c r="AF45" s="225">
        <f t="shared" si="12"/>
        <v>0</v>
      </c>
      <c r="AJ45" s="57"/>
      <c r="AK45" s="58"/>
      <c r="AL45" s="57"/>
      <c r="AM45" s="57"/>
    </row>
    <row r="46" spans="2:39" ht="27" customHeight="1" thickBot="1" x14ac:dyDescent="0.2">
      <c r="B46" s="250" t="s">
        <v>646</v>
      </c>
      <c r="C46" s="251" t="s">
        <v>484</v>
      </c>
      <c r="D46" s="252">
        <f>IF(入力!F50="",0,入力!F50)</f>
        <v>0</v>
      </c>
      <c r="E46" s="253">
        <f>IF(ISNUMBER(入力!G50),入力!G50,各種係数!H42)</f>
        <v>0.992693033713689</v>
      </c>
      <c r="F46" s="254">
        <f t="shared" si="8"/>
        <v>0</v>
      </c>
      <c r="G46" s="252">
        <f>増加最終需要額!$AP43</f>
        <v>0</v>
      </c>
      <c r="H46" s="252">
        <f t="shared" si="9"/>
        <v>0</v>
      </c>
      <c r="I46" s="255">
        <f>投入係数表_A!AO$51</f>
        <v>0.65511206999880134</v>
      </c>
      <c r="J46" s="252">
        <f t="shared" si="10"/>
        <v>0</v>
      </c>
      <c r="K46" s="255">
        <f>投入係数表_A!AO$46</f>
        <v>9.2532662111950142E-3</v>
      </c>
      <c r="L46" s="256">
        <f t="shared" si="0"/>
        <v>0</v>
      </c>
      <c r="M46" s="257">
        <f>$F46*各種係数!$R42*各種係数!$T$43</f>
        <v>0</v>
      </c>
      <c r="N46" s="258">
        <f>$F46*各種係数!$S42*各種係数!$T$43</f>
        <v>0</v>
      </c>
      <c r="O46" s="254">
        <v>0</v>
      </c>
      <c r="P46" s="252">
        <f t="shared" si="13"/>
        <v>0</v>
      </c>
      <c r="Q46" s="256">
        <f t="shared" si="11"/>
        <v>0</v>
      </c>
      <c r="R46" s="257">
        <f>$O46*各種係数!$R42*各種係数!$T$43</f>
        <v>0</v>
      </c>
      <c r="S46" s="258">
        <f>$O46*各種係数!$S42*各種係数!$T$43</f>
        <v>0</v>
      </c>
      <c r="T46" s="259">
        <f t="shared" si="1"/>
        <v>0</v>
      </c>
      <c r="U46" s="252">
        <f>T$47*入力!E$10*各種係数!$J42</f>
        <v>0</v>
      </c>
      <c r="V46" s="256">
        <f t="shared" si="2"/>
        <v>0</v>
      </c>
      <c r="W46" s="254">
        <v>0</v>
      </c>
      <c r="X46" s="252">
        <f t="shared" si="3"/>
        <v>0</v>
      </c>
      <c r="Y46" s="256">
        <f t="shared" si="4"/>
        <v>0</v>
      </c>
      <c r="Z46" s="257">
        <f>$W46*各種係数!$R42*各種係数!$T$43</f>
        <v>0</v>
      </c>
      <c r="AA46" s="258">
        <f>$W46*各種係数!$S42*各種係数!$T$43</f>
        <v>0</v>
      </c>
      <c r="AB46" s="254">
        <f t="shared" si="5"/>
        <v>0</v>
      </c>
      <c r="AC46" s="252">
        <f t="shared" si="14"/>
        <v>0</v>
      </c>
      <c r="AD46" s="256">
        <f t="shared" si="6"/>
        <v>0</v>
      </c>
      <c r="AE46" s="260">
        <f t="shared" si="7"/>
        <v>0</v>
      </c>
      <c r="AF46" s="258">
        <f t="shared" si="12"/>
        <v>0</v>
      </c>
      <c r="AJ46" s="57"/>
      <c r="AK46" s="58"/>
      <c r="AL46" s="57"/>
      <c r="AM46" s="57"/>
    </row>
    <row r="47" spans="2:39" s="59" customFormat="1" ht="27" customHeight="1" thickTop="1" thickBot="1" x14ac:dyDescent="0.2">
      <c r="B47" s="261"/>
      <c r="C47" s="262" t="s">
        <v>492</v>
      </c>
      <c r="D47" s="263">
        <f>SUM(D10:D46)</f>
        <v>0</v>
      </c>
      <c r="E47" s="264">
        <f>IF(ISNUMBER(入力!G51),入力!G51,各種係数!H43)</f>
        <v>8.5687391999837215E-2</v>
      </c>
      <c r="F47" s="265">
        <f>SUM(F10:F46)</f>
        <v>0</v>
      </c>
      <c r="G47" s="266">
        <f>SUM(G10:G46)</f>
        <v>0</v>
      </c>
      <c r="H47" s="266">
        <f>SUM(H10:H46)</f>
        <v>0</v>
      </c>
      <c r="I47" s="267">
        <f>投入係数表_A!AP$51</f>
        <v>0.55593363564977882</v>
      </c>
      <c r="J47" s="266">
        <f>SUM(J10:J46)</f>
        <v>0</v>
      </c>
      <c r="K47" s="267">
        <f>投入係数表_A!AP$46</f>
        <v>0.3084373006619307</v>
      </c>
      <c r="L47" s="268">
        <f t="shared" ref="L47:AF47" si="15">SUM(L10:L46)</f>
        <v>0</v>
      </c>
      <c r="M47" s="269">
        <f t="shared" si="15"/>
        <v>0</v>
      </c>
      <c r="N47" s="270">
        <f t="shared" si="15"/>
        <v>0</v>
      </c>
      <c r="O47" s="265">
        <f t="shared" si="15"/>
        <v>0</v>
      </c>
      <c r="P47" s="266">
        <f t="shared" si="15"/>
        <v>0</v>
      </c>
      <c r="Q47" s="268">
        <f t="shared" si="15"/>
        <v>0</v>
      </c>
      <c r="R47" s="269">
        <f>SUM(R10:R46)</f>
        <v>0</v>
      </c>
      <c r="S47" s="270">
        <f>SUM(S10:S46)</f>
        <v>0</v>
      </c>
      <c r="T47" s="271">
        <f t="shared" si="15"/>
        <v>0</v>
      </c>
      <c r="U47" s="263">
        <f t="shared" si="15"/>
        <v>0</v>
      </c>
      <c r="V47" s="272">
        <f t="shared" si="15"/>
        <v>0</v>
      </c>
      <c r="W47" s="265">
        <f t="shared" si="15"/>
        <v>0</v>
      </c>
      <c r="X47" s="266">
        <f t="shared" si="15"/>
        <v>0</v>
      </c>
      <c r="Y47" s="268">
        <f t="shared" si="15"/>
        <v>0</v>
      </c>
      <c r="Z47" s="269">
        <f t="shared" si="15"/>
        <v>0</v>
      </c>
      <c r="AA47" s="270">
        <f t="shared" si="15"/>
        <v>0</v>
      </c>
      <c r="AB47" s="265">
        <f t="shared" si="15"/>
        <v>0</v>
      </c>
      <c r="AC47" s="266">
        <f t="shared" si="15"/>
        <v>0</v>
      </c>
      <c r="AD47" s="268">
        <f>SUM(AD10:AD46)</f>
        <v>0</v>
      </c>
      <c r="AE47" s="273">
        <f t="shared" si="15"/>
        <v>0</v>
      </c>
      <c r="AF47" s="270">
        <f t="shared" si="15"/>
        <v>0</v>
      </c>
    </row>
  </sheetData>
  <mergeCells count="8">
    <mergeCell ref="B5:C9"/>
    <mergeCell ref="AA7:AA8"/>
    <mergeCell ref="D5:D8"/>
    <mergeCell ref="E5:E8"/>
    <mergeCell ref="K7:K8"/>
    <mergeCell ref="L7:L8"/>
    <mergeCell ref="S7:S8"/>
    <mergeCell ref="N7:N8"/>
  </mergeCells>
  <phoneticPr fontId="3"/>
  <pageMargins left="0.39370078740157483" right="0.39370078740157483" top="0.78740157480314965" bottom="0.59055118110236227" header="0.51181102362204722" footer="0.51181102362204722"/>
  <pageSetup paperSize="9" scale="44" fitToWidth="2" orientation="landscape" r:id="rId1"/>
  <headerFooter alignWithMargins="0"/>
  <colBreaks count="1" manualBreakCount="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D6293-3361-485E-8FD9-6F7E0EB8D709}">
  <sheetPr codeName="Sheet4"/>
  <dimension ref="A1:V110"/>
  <sheetViews>
    <sheetView view="pageBreakPreview" zoomScaleNormal="100" zoomScaleSheetLayoutView="100" workbookViewId="0"/>
  </sheetViews>
  <sheetFormatPr defaultRowHeight="13.5" x14ac:dyDescent="0.15"/>
  <cols>
    <col min="1" max="1" width="3.625" style="7" customWidth="1"/>
    <col min="2" max="10" width="9" style="7"/>
    <col min="11" max="11" width="3.625" style="7" customWidth="1"/>
    <col min="12" max="20" width="9" style="7"/>
    <col min="21" max="21" width="9" style="71"/>
    <col min="22" max="16384" width="9" style="7"/>
  </cols>
  <sheetData>
    <row r="1" spans="1:22" ht="14.25" x14ac:dyDescent="0.15">
      <c r="A1" s="6" t="s">
        <v>557</v>
      </c>
      <c r="K1" s="6" t="s">
        <v>558</v>
      </c>
    </row>
    <row r="3" spans="1:22" x14ac:dyDescent="0.15">
      <c r="I3" s="67" t="str">
        <f>"（単位："&amp;入力!$D$8&amp;"）"</f>
        <v>（単位：百万円）</v>
      </c>
      <c r="J3" s="67"/>
      <c r="S3" s="67" t="str">
        <f>"（単位："&amp;入力!$D$8&amp;"）"</f>
        <v>（単位：百万円）</v>
      </c>
    </row>
    <row r="4" spans="1:22" ht="6" customHeight="1" x14ac:dyDescent="0.15"/>
    <row r="5" spans="1:22" x14ac:dyDescent="0.15">
      <c r="U5" s="72" t="s">
        <v>1175</v>
      </c>
      <c r="V5" s="71"/>
    </row>
    <row r="6" spans="1:22" x14ac:dyDescent="0.15">
      <c r="U6" s="72" t="s">
        <v>1176</v>
      </c>
      <c r="V6" s="71"/>
    </row>
    <row r="7" spans="1:22" x14ac:dyDescent="0.15">
      <c r="U7" s="72" t="s">
        <v>1210</v>
      </c>
      <c r="V7" s="71"/>
    </row>
    <row r="8" spans="1:22" x14ac:dyDescent="0.15">
      <c r="U8" s="72" t="s">
        <v>1178</v>
      </c>
      <c r="V8" s="71"/>
    </row>
    <row r="9" spans="1:22" x14ac:dyDescent="0.15">
      <c r="U9" s="72" t="s">
        <v>1177</v>
      </c>
      <c r="V9" s="71"/>
    </row>
    <row r="10" spans="1:22" x14ac:dyDescent="0.15">
      <c r="U10" s="72" t="s">
        <v>1179</v>
      </c>
      <c r="V10" s="71"/>
    </row>
    <row r="11" spans="1:22" x14ac:dyDescent="0.15">
      <c r="U11" s="72" t="s">
        <v>1180</v>
      </c>
      <c r="V11" s="71"/>
    </row>
    <row r="12" spans="1:22" x14ac:dyDescent="0.15">
      <c r="U12" s="72" t="s">
        <v>1181</v>
      </c>
      <c r="V12" s="71"/>
    </row>
    <row r="13" spans="1:22" x14ac:dyDescent="0.15">
      <c r="U13" s="72" t="s">
        <v>1182</v>
      </c>
      <c r="V13" s="71"/>
    </row>
    <row r="14" spans="1:22" x14ac:dyDescent="0.15">
      <c r="U14" s="72" t="s">
        <v>1183</v>
      </c>
      <c r="V14" s="71"/>
    </row>
    <row r="15" spans="1:22" x14ac:dyDescent="0.15">
      <c r="C15" s="46"/>
      <c r="U15" s="72" t="s">
        <v>1184</v>
      </c>
      <c r="V15" s="71"/>
    </row>
    <row r="16" spans="1:22" x14ac:dyDescent="0.15">
      <c r="U16" s="72" t="s">
        <v>1185</v>
      </c>
      <c r="V16" s="71"/>
    </row>
    <row r="17" spans="1:22" x14ac:dyDescent="0.15">
      <c r="U17" s="72" t="s">
        <v>1186</v>
      </c>
      <c r="V17" s="71"/>
    </row>
    <row r="18" spans="1:22" x14ac:dyDescent="0.15">
      <c r="U18" s="72" t="s">
        <v>1211</v>
      </c>
      <c r="V18" s="71"/>
    </row>
    <row r="19" spans="1:22" x14ac:dyDescent="0.15">
      <c r="U19" s="72" t="s">
        <v>1187</v>
      </c>
      <c r="V19" s="71"/>
    </row>
    <row r="20" spans="1:22" x14ac:dyDescent="0.15">
      <c r="U20" s="72" t="s">
        <v>1188</v>
      </c>
      <c r="V20" s="71"/>
    </row>
    <row r="21" spans="1:22" x14ac:dyDescent="0.15">
      <c r="U21" s="72" t="s">
        <v>1189</v>
      </c>
      <c r="V21" s="71"/>
    </row>
    <row r="22" spans="1:22" x14ac:dyDescent="0.15">
      <c r="U22" s="72" t="s">
        <v>1190</v>
      </c>
      <c r="V22" s="71"/>
    </row>
    <row r="23" spans="1:22" x14ac:dyDescent="0.15">
      <c r="U23" s="72" t="s">
        <v>1191</v>
      </c>
      <c r="V23" s="71"/>
    </row>
    <row r="24" spans="1:22" x14ac:dyDescent="0.15">
      <c r="U24" s="72" t="s">
        <v>1192</v>
      </c>
      <c r="V24" s="71"/>
    </row>
    <row r="25" spans="1:22" x14ac:dyDescent="0.15">
      <c r="U25" s="72" t="s">
        <v>1193</v>
      </c>
      <c r="V25" s="71"/>
    </row>
    <row r="26" spans="1:22" x14ac:dyDescent="0.15">
      <c r="U26" s="72" t="s">
        <v>1194</v>
      </c>
      <c r="V26" s="71"/>
    </row>
    <row r="27" spans="1:22" x14ac:dyDescent="0.15">
      <c r="U27" s="72" t="s">
        <v>1195</v>
      </c>
      <c r="V27" s="71"/>
    </row>
    <row r="28" spans="1:22" x14ac:dyDescent="0.15">
      <c r="U28" s="72" t="s">
        <v>1196</v>
      </c>
      <c r="V28" s="71"/>
    </row>
    <row r="29" spans="1:22" x14ac:dyDescent="0.15">
      <c r="U29" s="72" t="s">
        <v>1197</v>
      </c>
      <c r="V29" s="71"/>
    </row>
    <row r="30" spans="1:22" x14ac:dyDescent="0.15">
      <c r="U30" s="72" t="s">
        <v>1198</v>
      </c>
      <c r="V30" s="71"/>
    </row>
    <row r="31" spans="1:22" x14ac:dyDescent="0.15">
      <c r="U31" s="72" t="s">
        <v>1199</v>
      </c>
      <c r="V31" s="71"/>
    </row>
    <row r="32" spans="1:22" ht="14.25" x14ac:dyDescent="0.15">
      <c r="A32" s="6"/>
      <c r="U32" s="72" t="s">
        <v>1200</v>
      </c>
      <c r="V32" s="71"/>
    </row>
    <row r="33" spans="1:22" x14ac:dyDescent="0.15">
      <c r="U33" s="72" t="s">
        <v>1201</v>
      </c>
      <c r="V33" s="71"/>
    </row>
    <row r="34" spans="1:22" x14ac:dyDescent="0.15">
      <c r="U34" s="72" t="s">
        <v>1202</v>
      </c>
      <c r="V34" s="71"/>
    </row>
    <row r="35" spans="1:22" x14ac:dyDescent="0.15">
      <c r="U35" s="72" t="s">
        <v>1203</v>
      </c>
      <c r="V35" s="71"/>
    </row>
    <row r="36" spans="1:22" x14ac:dyDescent="0.15">
      <c r="U36" s="72" t="s">
        <v>1204</v>
      </c>
      <c r="V36" s="71"/>
    </row>
    <row r="37" spans="1:22" x14ac:dyDescent="0.15">
      <c r="U37" s="72" t="s">
        <v>1205</v>
      </c>
      <c r="V37" s="71"/>
    </row>
    <row r="38" spans="1:22" x14ac:dyDescent="0.15">
      <c r="U38" s="72" t="s">
        <v>1206</v>
      </c>
      <c r="V38" s="71"/>
    </row>
    <row r="39" spans="1:22" x14ac:dyDescent="0.15">
      <c r="U39" s="72" t="s">
        <v>1207</v>
      </c>
      <c r="V39" s="71"/>
    </row>
    <row r="40" spans="1:22" x14ac:dyDescent="0.15">
      <c r="U40" s="72" t="s">
        <v>1208</v>
      </c>
      <c r="V40" s="71"/>
    </row>
    <row r="41" spans="1:22" x14ac:dyDescent="0.15">
      <c r="U41" s="72" t="s">
        <v>1209</v>
      </c>
      <c r="V41" s="71"/>
    </row>
    <row r="42" spans="1:22" x14ac:dyDescent="0.15">
      <c r="U42" s="580"/>
    </row>
    <row r="43" spans="1:22" x14ac:dyDescent="0.15">
      <c r="U43" s="580"/>
    </row>
    <row r="44" spans="1:22" x14ac:dyDescent="0.15">
      <c r="U44" s="580"/>
    </row>
    <row r="45" spans="1:22" x14ac:dyDescent="0.15">
      <c r="U45" s="7"/>
    </row>
    <row r="46" spans="1:22" x14ac:dyDescent="0.15">
      <c r="U46" s="7"/>
    </row>
    <row r="47" spans="1:22" x14ac:dyDescent="0.15">
      <c r="U47" s="7"/>
    </row>
    <row r="48" spans="1:22" ht="14.25" x14ac:dyDescent="0.15">
      <c r="A48" s="6" t="s">
        <v>545</v>
      </c>
      <c r="K48" s="6" t="s">
        <v>546</v>
      </c>
    </row>
    <row r="50" spans="1:19" x14ac:dyDescent="0.15">
      <c r="I50" s="67" t="str">
        <f>"（単位："&amp;入力!$D$8&amp;"）"</f>
        <v>（単位：百万円）</v>
      </c>
      <c r="S50" s="67" t="str">
        <f>"（単位："&amp;入力!$D$8&amp;"）"</f>
        <v>（単位：百万円）</v>
      </c>
    </row>
    <row r="51" spans="1:19" ht="6" customHeight="1" x14ac:dyDescent="0.15"/>
    <row r="63" spans="1:19" ht="14.25" x14ac:dyDescent="0.15">
      <c r="A63" s="6"/>
    </row>
    <row r="95" spans="1:11" ht="14.25" x14ac:dyDescent="0.15">
      <c r="A95" s="6" t="s">
        <v>788</v>
      </c>
      <c r="K95" s="6" t="s">
        <v>789</v>
      </c>
    </row>
    <row r="97" spans="1:19" x14ac:dyDescent="0.15">
      <c r="I97" s="67" t="s">
        <v>790</v>
      </c>
      <c r="S97" s="67" t="s">
        <v>790</v>
      </c>
    </row>
    <row r="98" spans="1:19" ht="6" customHeight="1" x14ac:dyDescent="0.15"/>
    <row r="110" spans="1:19" ht="14.25" x14ac:dyDescent="0.15">
      <c r="A110" s="6"/>
    </row>
  </sheetData>
  <phoneticPr fontId="3"/>
  <printOptions horizontalCentered="1"/>
  <pageMargins left="0.78740157480314965" right="0.78740157480314965" top="0.78740157480314965" bottom="0.78740157480314965" header="0.59055118110236227" footer="0.59055118110236227"/>
  <pageSetup paperSize="9" scale="82" orientation="landscape" r:id="rId1"/>
  <headerFooter alignWithMargins="0"/>
  <rowBreaks count="2" manualBreakCount="2">
    <brk id="47" max="18" man="1"/>
    <brk id="94" max="1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3813B-ADC4-4D7F-B9D9-ED33A2D56EB3}">
  <sheetPr codeName="Sheet5"/>
  <dimension ref="B1:T67"/>
  <sheetViews>
    <sheetView view="pageBreakPreview" zoomScaleNormal="100" zoomScaleSheetLayoutView="100" workbookViewId="0"/>
  </sheetViews>
  <sheetFormatPr defaultRowHeight="17.25" customHeight="1" x14ac:dyDescent="0.15"/>
  <cols>
    <col min="1" max="2" width="3.625" style="2" customWidth="1"/>
    <col min="3" max="3" width="3.375" style="68" bestFit="1" customWidth="1"/>
    <col min="4" max="4" width="40.5" style="26" bestFit="1" customWidth="1"/>
    <col min="5" max="5" width="13.625" style="26" bestFit="1" customWidth="1"/>
    <col min="6" max="6" width="12.125" style="2" bestFit="1" customWidth="1"/>
    <col min="7" max="7" width="13" style="2" customWidth="1"/>
    <col min="8" max="8" width="11.375" style="2" bestFit="1" customWidth="1"/>
    <col min="9" max="9" width="13.625" style="2" bestFit="1" customWidth="1"/>
    <col min="10" max="10" width="20" style="2" bestFit="1" customWidth="1"/>
    <col min="11" max="11" width="11.375" style="30" bestFit="1" customWidth="1"/>
    <col min="12" max="13" width="15" style="31" bestFit="1" customWidth="1"/>
    <col min="14" max="15" width="12.75" style="30" bestFit="1" customWidth="1"/>
    <col min="16" max="16" width="10.75" style="30" bestFit="1" customWidth="1"/>
    <col min="17" max="17" width="11.375" style="30" bestFit="1" customWidth="1"/>
    <col min="18" max="19" width="11.5" style="2" customWidth="1"/>
    <col min="20" max="20" width="13.5" style="2" bestFit="1" customWidth="1"/>
    <col min="21" max="16384" width="9" style="2"/>
  </cols>
  <sheetData>
    <row r="1" spans="2:20" ht="11.25" customHeight="1" x14ac:dyDescent="0.15">
      <c r="K1" s="31"/>
    </row>
    <row r="2" spans="2:20" x14ac:dyDescent="0.15">
      <c r="B2" s="66" t="s">
        <v>762</v>
      </c>
      <c r="K2" s="274"/>
      <c r="Q2" s="32"/>
    </row>
    <row r="3" spans="2:20" ht="12" customHeight="1" x14ac:dyDescent="0.15">
      <c r="K3" s="31"/>
    </row>
    <row r="4" spans="2:20" ht="17.25" customHeight="1" x14ac:dyDescent="0.15">
      <c r="C4" s="814" t="s">
        <v>761</v>
      </c>
      <c r="D4" s="815"/>
      <c r="E4" s="70"/>
      <c r="F4" s="275"/>
      <c r="G4" s="275"/>
      <c r="H4" s="275"/>
      <c r="I4" s="275"/>
      <c r="J4" s="276" t="s">
        <v>1170</v>
      </c>
      <c r="K4" s="277"/>
      <c r="L4" s="275"/>
      <c r="M4" s="275"/>
      <c r="N4" s="75"/>
      <c r="O4" s="75"/>
      <c r="P4" s="75"/>
      <c r="Q4" s="123" t="str">
        <f>"（単位："&amp;入力!$D8&amp;"）"</f>
        <v>（単位：百万円）</v>
      </c>
      <c r="R4" s="304"/>
      <c r="S4" s="305" t="s">
        <v>1168</v>
      </c>
      <c r="T4" s="130"/>
    </row>
    <row r="5" spans="2:20" s="52" customFormat="1" ht="17.25" customHeight="1" x14ac:dyDescent="0.15">
      <c r="C5" s="809"/>
      <c r="D5" s="816"/>
      <c r="E5" s="51" t="s">
        <v>498</v>
      </c>
      <c r="F5" s="51" t="s">
        <v>499</v>
      </c>
      <c r="G5" s="51" t="s">
        <v>500</v>
      </c>
      <c r="H5" s="51" t="s">
        <v>510</v>
      </c>
      <c r="I5" s="51" t="s">
        <v>533</v>
      </c>
      <c r="J5" s="54" t="s">
        <v>534</v>
      </c>
      <c r="K5" s="55" t="s">
        <v>506</v>
      </c>
      <c r="L5" s="728" t="s">
        <v>451</v>
      </c>
      <c r="M5" s="278" t="s">
        <v>452</v>
      </c>
      <c r="N5" s="51" t="s">
        <v>540</v>
      </c>
      <c r="O5" s="51" t="s">
        <v>453</v>
      </c>
      <c r="P5" s="51" t="s">
        <v>454</v>
      </c>
      <c r="Q5" s="54" t="s">
        <v>549</v>
      </c>
      <c r="R5" s="306" t="s">
        <v>590</v>
      </c>
      <c r="S5" s="278" t="s">
        <v>591</v>
      </c>
      <c r="T5" s="53" t="s">
        <v>757</v>
      </c>
    </row>
    <row r="6" spans="2:20" ht="17.25" customHeight="1" x14ac:dyDescent="0.15">
      <c r="C6" s="412" t="s">
        <v>455</v>
      </c>
      <c r="D6" s="413" t="s">
        <v>880</v>
      </c>
      <c r="E6" s="93">
        <f>生産者価格評価表!$AX7</f>
        <v>107194</v>
      </c>
      <c r="F6" s="93">
        <f>ABS(生産者価格評価表!$BB7)</f>
        <v>68801</v>
      </c>
      <c r="G6" s="362">
        <f>F6/E6</f>
        <v>0.64183629680765719</v>
      </c>
      <c r="H6" s="279">
        <f>1-G6</f>
        <v>0.35816370319234281</v>
      </c>
      <c r="I6" s="93">
        <f>生産者価格評価表!$AR7</f>
        <v>37295</v>
      </c>
      <c r="J6" s="280">
        <f>生産者価格評価表!$AR7/生産者価格評価表!$AR$44</f>
        <v>1.6578576540614069E-2</v>
      </c>
      <c r="K6" s="281">
        <f>入力!E14</f>
        <v>0</v>
      </c>
      <c r="L6" s="467">
        <v>0.23809085759381823</v>
      </c>
      <c r="M6" s="467">
        <v>5.1035377621124901E-2</v>
      </c>
      <c r="N6" s="93">
        <f t="shared" ref="N6:N26" si="0">K6*$L6</f>
        <v>0</v>
      </c>
      <c r="O6" s="93">
        <f t="shared" ref="O6:O30" si="1">K6*$M6</f>
        <v>0</v>
      </c>
      <c r="P6" s="93">
        <f t="shared" ref="P6:P42" si="2">N6+O6</f>
        <v>0</v>
      </c>
      <c r="Q6" s="124">
        <f t="shared" ref="Q6:Q42" si="3">K6-P6</f>
        <v>0</v>
      </c>
      <c r="R6" s="307">
        <f>IF(雇用表!O8="-　",0,雇用表!O8)</f>
        <v>0.18537229029217719</v>
      </c>
      <c r="S6" s="282">
        <f>IF(雇用表!P8="-　",0,雇用表!P8)</f>
        <v>6.2884071630537233E-2</v>
      </c>
      <c r="T6" s="131"/>
    </row>
    <row r="7" spans="2:20" ht="17.25" customHeight="1" x14ac:dyDescent="0.15">
      <c r="C7" s="414" t="s">
        <v>460</v>
      </c>
      <c r="D7" s="415" t="s">
        <v>477</v>
      </c>
      <c r="E7" s="94">
        <f>生産者価格評価表!$AX8</f>
        <v>32996</v>
      </c>
      <c r="F7" s="94">
        <f>ABS(生産者価格評価表!$BB8)</f>
        <v>31222</v>
      </c>
      <c r="G7" s="363">
        <f t="shared" ref="G7:G42" si="4">F7/E7</f>
        <v>0.94623590738271302</v>
      </c>
      <c r="H7" s="283">
        <f t="shared" ref="H7:H43" si="5">1-G7</f>
        <v>5.3764092617286985E-2</v>
      </c>
      <c r="I7" s="94">
        <f>生産者価格評価表!$AR8</f>
        <v>1</v>
      </c>
      <c r="J7" s="284">
        <f>生産者価格評価表!$AR8/生産者価格評価表!$AR$44</f>
        <v>4.4452544685920547E-7</v>
      </c>
      <c r="K7" s="285">
        <f>入力!E15</f>
        <v>0</v>
      </c>
      <c r="L7" s="286">
        <v>1.2764504687905015E-2</v>
      </c>
      <c r="M7" s="286">
        <v>7.5259367907291388E-2</v>
      </c>
      <c r="N7" s="94">
        <f t="shared" si="0"/>
        <v>0</v>
      </c>
      <c r="O7" s="94">
        <f t="shared" si="1"/>
        <v>0</v>
      </c>
      <c r="P7" s="94">
        <f t="shared" si="2"/>
        <v>0</v>
      </c>
      <c r="Q7" s="125">
        <f t="shared" si="3"/>
        <v>0</v>
      </c>
      <c r="R7" s="308">
        <f>IF(雇用表!O9="-　",0,雇用表!O9)</f>
        <v>9.0159428257284221E-2</v>
      </c>
      <c r="S7" s="286">
        <f>IF(雇用表!P9="-　",0,雇用表!P9)</f>
        <v>8.7960417811984604E-2</v>
      </c>
      <c r="T7" s="132"/>
    </row>
    <row r="8" spans="2:20" ht="17.25" customHeight="1" x14ac:dyDescent="0.15">
      <c r="C8" s="414" t="s">
        <v>463</v>
      </c>
      <c r="D8" s="415" t="s">
        <v>624</v>
      </c>
      <c r="E8" s="94">
        <f>生産者価格評価表!$AX9</f>
        <v>398902</v>
      </c>
      <c r="F8" s="94">
        <f>ABS(生産者価格評価表!$BB9)</f>
        <v>332552</v>
      </c>
      <c r="G8" s="363">
        <f t="shared" si="4"/>
        <v>0.83366841981238504</v>
      </c>
      <c r="H8" s="283">
        <f t="shared" si="5"/>
        <v>0.16633158018761496</v>
      </c>
      <c r="I8" s="94">
        <f>生産者価格評価表!$AR9</f>
        <v>294217</v>
      </c>
      <c r="J8" s="284">
        <f>生産者価格評価表!$AR9/生産者価格評価表!$AR$44</f>
        <v>0.13078694339857486</v>
      </c>
      <c r="K8" s="285">
        <f>入力!E16</f>
        <v>0</v>
      </c>
      <c r="L8" s="286">
        <v>0.31897733859225019</v>
      </c>
      <c r="M8" s="286">
        <v>3.4974624312594543E-2</v>
      </c>
      <c r="N8" s="94">
        <f t="shared" si="0"/>
        <v>0</v>
      </c>
      <c r="O8" s="94">
        <f t="shared" si="1"/>
        <v>0</v>
      </c>
      <c r="P8" s="94">
        <f t="shared" si="2"/>
        <v>0</v>
      </c>
      <c r="Q8" s="125">
        <f t="shared" si="3"/>
        <v>0</v>
      </c>
      <c r="R8" s="308">
        <f>IF(雇用表!O10="-　",0,雇用表!O10)</f>
        <v>7.3679720699515019E-2</v>
      </c>
      <c r="S8" s="286">
        <f>IF(雇用表!P10="-　",0,雇用表!P10)</f>
        <v>6.9640816627436111E-2</v>
      </c>
      <c r="T8" s="132"/>
    </row>
    <row r="9" spans="2:20" ht="17.25" customHeight="1" x14ac:dyDescent="0.15">
      <c r="C9" s="414" t="s">
        <v>464</v>
      </c>
      <c r="D9" s="415" t="s">
        <v>507</v>
      </c>
      <c r="E9" s="94">
        <f>生産者価格評価表!$AX10</f>
        <v>68546</v>
      </c>
      <c r="F9" s="94">
        <f>ABS(生産者価格評価表!$BB10)</f>
        <v>61191</v>
      </c>
      <c r="G9" s="363">
        <f t="shared" si="4"/>
        <v>0.8926997928398448</v>
      </c>
      <c r="H9" s="283">
        <f t="shared" si="5"/>
        <v>0.1073002071601552</v>
      </c>
      <c r="I9" s="94">
        <f>生産者価格評価表!$AR10</f>
        <v>35198</v>
      </c>
      <c r="J9" s="284">
        <f>生産者価格評価表!$AR10/生産者価格評価表!$AR$44</f>
        <v>1.5646406678550315E-2</v>
      </c>
      <c r="K9" s="285">
        <f>入力!E17</f>
        <v>0</v>
      </c>
      <c r="L9" s="286">
        <v>0.43288442354282458</v>
      </c>
      <c r="M9" s="286">
        <v>3.1779962947128405E-2</v>
      </c>
      <c r="N9" s="94">
        <f t="shared" si="0"/>
        <v>0</v>
      </c>
      <c r="O9" s="94">
        <f t="shared" si="1"/>
        <v>0</v>
      </c>
      <c r="P9" s="94">
        <f t="shared" si="2"/>
        <v>0</v>
      </c>
      <c r="Q9" s="125">
        <f t="shared" si="3"/>
        <v>0</v>
      </c>
      <c r="R9" s="308">
        <f>IF(雇用表!O11="-　",0,雇用表!O11)</f>
        <v>0.12787654271275847</v>
      </c>
      <c r="S9" s="286">
        <f>IF(雇用表!P11="-　",0,雇用表!P11)</f>
        <v>0.1027804062896374</v>
      </c>
      <c r="T9" s="132"/>
    </row>
    <row r="10" spans="2:20" ht="17.25" customHeight="1" x14ac:dyDescent="0.15">
      <c r="C10" s="414" t="s">
        <v>465</v>
      </c>
      <c r="D10" s="415" t="s">
        <v>479</v>
      </c>
      <c r="E10" s="94">
        <f>生産者価格評価表!$AX11</f>
        <v>104689</v>
      </c>
      <c r="F10" s="94">
        <f>ABS(生産者価格評価表!$BB11)</f>
        <v>80899</v>
      </c>
      <c r="G10" s="363">
        <f t="shared" si="4"/>
        <v>0.77275549484664097</v>
      </c>
      <c r="H10" s="283">
        <f t="shared" si="5"/>
        <v>0.22724450515335903</v>
      </c>
      <c r="I10" s="94">
        <f>生産者価格評価表!$AR11</f>
        <v>8271</v>
      </c>
      <c r="J10" s="284">
        <f>生産者価格評価表!$AR11/生産者価格評価表!$AR$44</f>
        <v>3.6766699709724882E-3</v>
      </c>
      <c r="K10" s="285">
        <f>入力!E18</f>
        <v>0</v>
      </c>
      <c r="L10" s="286">
        <v>0.22777229487782319</v>
      </c>
      <c r="M10" s="286">
        <v>6.8738341661025881E-2</v>
      </c>
      <c r="N10" s="94">
        <f t="shared" si="0"/>
        <v>0</v>
      </c>
      <c r="O10" s="94">
        <f t="shared" si="1"/>
        <v>0</v>
      </c>
      <c r="P10" s="94">
        <f t="shared" si="2"/>
        <v>0</v>
      </c>
      <c r="Q10" s="125">
        <f t="shared" si="3"/>
        <v>0</v>
      </c>
      <c r="R10" s="308">
        <f>IF(雇用表!O12="-　",0,雇用表!O12)</f>
        <v>6.0224016124122148E-2</v>
      </c>
      <c r="S10" s="286">
        <f>IF(雇用表!P12="-　",0,雇用表!P12)</f>
        <v>4.7343613860866461E-2</v>
      </c>
      <c r="T10" s="132"/>
    </row>
    <row r="11" spans="2:20" ht="17.25" customHeight="1" x14ac:dyDescent="0.15">
      <c r="C11" s="414" t="s">
        <v>466</v>
      </c>
      <c r="D11" s="415" t="s">
        <v>151</v>
      </c>
      <c r="E11" s="94">
        <f>生産者価格評価表!$AX12</f>
        <v>262963</v>
      </c>
      <c r="F11" s="94">
        <f>ABS(生産者価格評価表!$BB12)</f>
        <v>247805</v>
      </c>
      <c r="G11" s="363">
        <f t="shared" si="4"/>
        <v>0.94235690952719586</v>
      </c>
      <c r="H11" s="283">
        <f t="shared" si="5"/>
        <v>5.7643090472804137E-2</v>
      </c>
      <c r="I11" s="94">
        <f>生産者価格評価表!$AR12</f>
        <v>37469</v>
      </c>
      <c r="J11" s="284">
        <f>生産者価格評価表!$AR12/生産者価格評価表!$AR$44</f>
        <v>1.665592396836757E-2</v>
      </c>
      <c r="K11" s="285">
        <f>入力!E19</f>
        <v>0</v>
      </c>
      <c r="L11" s="286">
        <v>0.21020226285614105</v>
      </c>
      <c r="M11" s="286">
        <v>2.9856260005134316E-2</v>
      </c>
      <c r="N11" s="94">
        <f t="shared" si="0"/>
        <v>0</v>
      </c>
      <c r="O11" s="94">
        <f t="shared" si="1"/>
        <v>0</v>
      </c>
      <c r="P11" s="94">
        <f t="shared" si="2"/>
        <v>0</v>
      </c>
      <c r="Q11" s="125">
        <f t="shared" si="3"/>
        <v>0</v>
      </c>
      <c r="R11" s="308">
        <f>IF(雇用表!O13="-　",0,雇用表!O13)</f>
        <v>1.6828040172982194E-2</v>
      </c>
      <c r="S11" s="286">
        <f>IF(雇用表!P13="-　",0,雇用表!P13)</f>
        <v>1.6680425785499893E-2</v>
      </c>
      <c r="T11" s="132"/>
    </row>
    <row r="12" spans="2:20" ht="17.25" customHeight="1" x14ac:dyDescent="0.15">
      <c r="C12" s="414" t="s">
        <v>467</v>
      </c>
      <c r="D12" s="415" t="s">
        <v>190</v>
      </c>
      <c r="E12" s="94">
        <f>生産者価格評価表!$AX13</f>
        <v>136971</v>
      </c>
      <c r="F12" s="94">
        <f>ABS(生産者価格評価表!$BB13)</f>
        <v>129805</v>
      </c>
      <c r="G12" s="363">
        <f t="shared" si="4"/>
        <v>0.9476823561191785</v>
      </c>
      <c r="H12" s="283">
        <f t="shared" si="5"/>
        <v>5.2317643880821496E-2</v>
      </c>
      <c r="I12" s="94">
        <f>生産者価格評価表!$AR13</f>
        <v>53197</v>
      </c>
      <c r="J12" s="284">
        <f>生産者価格評価表!$AR13/生産者価格評価表!$AR$44</f>
        <v>2.3647420196569152E-2</v>
      </c>
      <c r="K12" s="285">
        <f>入力!E20</f>
        <v>0</v>
      </c>
      <c r="L12" s="286">
        <v>0.18250735402827414</v>
      </c>
      <c r="M12" s="286">
        <v>2.325759236506569E-2</v>
      </c>
      <c r="N12" s="94">
        <f t="shared" si="0"/>
        <v>0</v>
      </c>
      <c r="O12" s="94">
        <f t="shared" si="1"/>
        <v>0</v>
      </c>
      <c r="P12" s="94">
        <f t="shared" si="2"/>
        <v>0</v>
      </c>
      <c r="Q12" s="125">
        <f t="shared" si="3"/>
        <v>0</v>
      </c>
      <c r="R12" s="308">
        <f>IF(雇用表!O14="-　",0,雇用表!O14)</f>
        <v>2.2188110521909016E-2</v>
      </c>
      <c r="S12" s="286">
        <f>IF(雇用表!P14="-　",0,雇用表!P14)</f>
        <v>2.2188110521909016E-2</v>
      </c>
      <c r="T12" s="132"/>
    </row>
    <row r="13" spans="2:20" ht="17.25" customHeight="1" x14ac:dyDescent="0.15">
      <c r="C13" s="414" t="s">
        <v>468</v>
      </c>
      <c r="D13" s="415" t="s">
        <v>1173</v>
      </c>
      <c r="E13" s="94">
        <f>生産者価格評価表!$AX14</f>
        <v>118733</v>
      </c>
      <c r="F13" s="94">
        <f>ABS(生産者価格評価表!$BB14)</f>
        <v>94412</v>
      </c>
      <c r="G13" s="363">
        <f t="shared" si="4"/>
        <v>0.79516225480700398</v>
      </c>
      <c r="H13" s="283">
        <f t="shared" si="5"/>
        <v>0.20483774519299602</v>
      </c>
      <c r="I13" s="94">
        <f>生産者価格評価表!$AR14</f>
        <v>9704</v>
      </c>
      <c r="J13" s="284">
        <f>生産者価格評価表!$AR14/生産者価格評価表!$AR$44</f>
        <v>4.3136749363217293E-3</v>
      </c>
      <c r="K13" s="285">
        <f>入力!E21</f>
        <v>0</v>
      </c>
      <c r="L13" s="286">
        <v>0.18508079480826906</v>
      </c>
      <c r="M13" s="286">
        <v>3.2257740955093935E-2</v>
      </c>
      <c r="N13" s="94">
        <f t="shared" si="0"/>
        <v>0</v>
      </c>
      <c r="O13" s="94">
        <f t="shared" si="1"/>
        <v>0</v>
      </c>
      <c r="P13" s="94">
        <f t="shared" si="2"/>
        <v>0</v>
      </c>
      <c r="Q13" s="125">
        <f t="shared" si="3"/>
        <v>0</v>
      </c>
      <c r="R13" s="308">
        <f>IF(雇用表!O15="-　",0,雇用表!O15)</f>
        <v>5.8820865101532421E-2</v>
      </c>
      <c r="S13" s="286">
        <f>IF(雇用表!P15="-　",0,雇用表!P15)</f>
        <v>5.5680531441080997E-2</v>
      </c>
      <c r="T13" s="132"/>
    </row>
    <row r="14" spans="2:20" ht="17.25" customHeight="1" x14ac:dyDescent="0.15">
      <c r="C14" s="414" t="s">
        <v>469</v>
      </c>
      <c r="D14" s="415" t="s">
        <v>223</v>
      </c>
      <c r="E14" s="94">
        <f>生産者価格評価表!$AX15</f>
        <v>62019</v>
      </c>
      <c r="F14" s="94">
        <f>ABS(生産者価格評価表!$BB15)</f>
        <v>41124</v>
      </c>
      <c r="G14" s="363">
        <f t="shared" si="4"/>
        <v>0.66308711846369661</v>
      </c>
      <c r="H14" s="283">
        <f t="shared" si="5"/>
        <v>0.33691288153630339</v>
      </c>
      <c r="I14" s="94">
        <f>生産者価格評価表!$AR15</f>
        <v>1517</v>
      </c>
      <c r="J14" s="284">
        <f>生産者価格評価表!$AR15/生産者価格評価表!$AR$44</f>
        <v>6.7434510288541473E-4</v>
      </c>
      <c r="K14" s="285">
        <f>入力!E22</f>
        <v>0</v>
      </c>
      <c r="L14" s="286">
        <v>0.1788204119830496</v>
      </c>
      <c r="M14" s="286">
        <v>6.6276905605619288E-2</v>
      </c>
      <c r="N14" s="94">
        <f t="shared" si="0"/>
        <v>0</v>
      </c>
      <c r="O14" s="94">
        <f t="shared" si="1"/>
        <v>0</v>
      </c>
      <c r="P14" s="94">
        <f t="shared" si="2"/>
        <v>0</v>
      </c>
      <c r="Q14" s="125">
        <f t="shared" si="3"/>
        <v>0</v>
      </c>
      <c r="R14" s="308">
        <f>IF(雇用表!O16="-　",0,雇用表!O16)</f>
        <v>8.7372787343847971E-2</v>
      </c>
      <c r="S14" s="286">
        <f>IF(雇用表!P16="-　",0,雇用表!P16)</f>
        <v>6.6898181642791682E-2</v>
      </c>
      <c r="T14" s="132"/>
    </row>
    <row r="15" spans="2:20" ht="17.25" customHeight="1" x14ac:dyDescent="0.15">
      <c r="C15" s="416" t="s">
        <v>470</v>
      </c>
      <c r="D15" s="417" t="s">
        <v>245</v>
      </c>
      <c r="E15" s="94">
        <f>生産者価格評価表!$AX16</f>
        <v>123246</v>
      </c>
      <c r="F15" s="94">
        <f>ABS(生産者価格評価表!$BB16)</f>
        <v>105907</v>
      </c>
      <c r="G15" s="363">
        <f t="shared" si="4"/>
        <v>0.85931389254012303</v>
      </c>
      <c r="H15" s="287">
        <f t="shared" si="5"/>
        <v>0.14068610745987697</v>
      </c>
      <c r="I15" s="95">
        <f>生産者価格評価表!$AR16</f>
        <v>1</v>
      </c>
      <c r="J15" s="288">
        <f>生産者価格評価表!$AR16/生産者価格評価表!$AR$44</f>
        <v>4.4452544685920547E-7</v>
      </c>
      <c r="K15" s="289">
        <f>入力!E23</f>
        <v>0</v>
      </c>
      <c r="L15" s="290">
        <v>4.4127496282692302E-2</v>
      </c>
      <c r="M15" s="290">
        <v>3.2265809614874283E-2</v>
      </c>
      <c r="N15" s="95">
        <f t="shared" si="0"/>
        <v>0</v>
      </c>
      <c r="O15" s="95">
        <f t="shared" si="1"/>
        <v>0</v>
      </c>
      <c r="P15" s="95">
        <f t="shared" si="2"/>
        <v>0</v>
      </c>
      <c r="Q15" s="126">
        <f t="shared" si="3"/>
        <v>0</v>
      </c>
      <c r="R15" s="309">
        <f>IF(雇用表!O17="-　",0,雇用表!O17)</f>
        <v>4.5236660816722112E-2</v>
      </c>
      <c r="S15" s="290">
        <f>IF(雇用表!P17="-　",0,雇用表!P17)</f>
        <v>4.4346072242449644E-2</v>
      </c>
      <c r="T15" s="133"/>
    </row>
    <row r="16" spans="2:20" ht="17.25" customHeight="1" x14ac:dyDescent="0.15">
      <c r="C16" s="418" t="s">
        <v>471</v>
      </c>
      <c r="D16" s="419" t="s">
        <v>265</v>
      </c>
      <c r="E16" s="91">
        <f>生産者価格評価表!$AX17</f>
        <v>71732</v>
      </c>
      <c r="F16" s="91">
        <f>ABS(生産者価格評価表!$BB17)</f>
        <v>68723</v>
      </c>
      <c r="G16" s="365">
        <f t="shared" si="4"/>
        <v>0.95805219427870403</v>
      </c>
      <c r="H16" s="291">
        <f t="shared" si="5"/>
        <v>4.1947805721295972E-2</v>
      </c>
      <c r="I16" s="91">
        <f>生産者価格評価表!$AR17</f>
        <v>102</v>
      </c>
      <c r="J16" s="292">
        <f>生産者価格評価表!$AR17/生産者価格評価表!$AR$44</f>
        <v>4.5341595579638957E-5</v>
      </c>
      <c r="K16" s="293">
        <f>入力!E24</f>
        <v>0</v>
      </c>
      <c r="L16" s="294">
        <v>8.3709499814043714E-2</v>
      </c>
      <c r="M16" s="294">
        <v>3.2852277782234249E-2</v>
      </c>
      <c r="N16" s="91">
        <f t="shared" si="0"/>
        <v>0</v>
      </c>
      <c r="O16" s="91">
        <f t="shared" si="1"/>
        <v>0</v>
      </c>
      <c r="P16" s="91">
        <f t="shared" si="2"/>
        <v>0</v>
      </c>
      <c r="Q16" s="127">
        <f t="shared" si="3"/>
        <v>0</v>
      </c>
      <c r="R16" s="310">
        <f>IF(雇用表!O18="-　",0,雇用表!O18)</f>
        <v>3.3880755845724642E-2</v>
      </c>
      <c r="S16" s="294">
        <f>IF(雇用表!P18="-　",0,雇用表!P18)</f>
        <v>3.3449337053122037E-2</v>
      </c>
      <c r="T16" s="134"/>
    </row>
    <row r="17" spans="2:20" ht="17.25" customHeight="1" x14ac:dyDescent="0.15">
      <c r="B17" s="14"/>
      <c r="C17" s="414" t="s">
        <v>472</v>
      </c>
      <c r="D17" s="415" t="s">
        <v>279</v>
      </c>
      <c r="E17" s="94">
        <f>生産者価格評価表!$AX18</f>
        <v>125867</v>
      </c>
      <c r="F17" s="94">
        <f>ABS(生産者価格評価表!$BB18)</f>
        <v>96266</v>
      </c>
      <c r="G17" s="363">
        <f t="shared" si="4"/>
        <v>0.76482318637927338</v>
      </c>
      <c r="H17" s="283">
        <f t="shared" si="5"/>
        <v>0.23517681362072662</v>
      </c>
      <c r="I17" s="94">
        <f>生産者価格評価表!$AR18</f>
        <v>4428</v>
      </c>
      <c r="J17" s="284">
        <f>生産者価格評価表!$AR18/生産者価格評価表!$AR$44</f>
        <v>1.9683586786925617E-3</v>
      </c>
      <c r="K17" s="285">
        <f>入力!E25</f>
        <v>0</v>
      </c>
      <c r="L17" s="286">
        <v>0.10045502275113756</v>
      </c>
      <c r="M17" s="286">
        <v>4.5430975252466324E-2</v>
      </c>
      <c r="N17" s="94">
        <f t="shared" si="0"/>
        <v>0</v>
      </c>
      <c r="O17" s="94">
        <f t="shared" si="1"/>
        <v>0</v>
      </c>
      <c r="P17" s="94">
        <f t="shared" si="2"/>
        <v>0</v>
      </c>
      <c r="Q17" s="125">
        <f t="shared" si="3"/>
        <v>0</v>
      </c>
      <c r="R17" s="308">
        <f>IF(雇用表!O19="-　",0,雇用表!O19)</f>
        <v>9.3308533217700898E-2</v>
      </c>
      <c r="S17" s="286">
        <f>IF(雇用表!P19="-　",0,雇用表!P19)</f>
        <v>8.4065545336285005E-2</v>
      </c>
      <c r="T17" s="132"/>
    </row>
    <row r="18" spans="2:20" ht="17.25" customHeight="1" x14ac:dyDescent="0.15">
      <c r="C18" s="414" t="s">
        <v>473</v>
      </c>
      <c r="D18" s="415" t="s">
        <v>625</v>
      </c>
      <c r="E18" s="94">
        <f>生産者価格評価表!$AX19</f>
        <v>94782</v>
      </c>
      <c r="F18" s="94">
        <f>ABS(生産者価格評価表!$BB19)</f>
        <v>89108</v>
      </c>
      <c r="G18" s="363">
        <f t="shared" si="4"/>
        <v>0.94013631280200882</v>
      </c>
      <c r="H18" s="283">
        <f t="shared" si="5"/>
        <v>5.9863687197991178E-2</v>
      </c>
      <c r="I18" s="94">
        <f>生産者価格評価表!$AR19</f>
        <v>0</v>
      </c>
      <c r="J18" s="284">
        <f>生産者価格評価表!$AR19/生産者価格評価表!$AR$44</f>
        <v>0</v>
      </c>
      <c r="K18" s="285">
        <f>入力!E26</f>
        <v>0</v>
      </c>
      <c r="L18" s="286">
        <v>0.1236253977919376</v>
      </c>
      <c r="M18" s="286">
        <v>1.5223017202009439E-2</v>
      </c>
      <c r="N18" s="94">
        <f t="shared" si="0"/>
        <v>0</v>
      </c>
      <c r="O18" s="94">
        <f t="shared" si="1"/>
        <v>0</v>
      </c>
      <c r="P18" s="94">
        <f t="shared" si="2"/>
        <v>0</v>
      </c>
      <c r="Q18" s="125">
        <f t="shared" si="3"/>
        <v>0</v>
      </c>
      <c r="R18" s="308">
        <f>IF(雇用表!O20="-　",0,雇用表!O20)</f>
        <v>4.6682689512143119E-2</v>
      </c>
      <c r="S18" s="286">
        <f>IF(雇用表!P20="-　",0,雇用表!P20)</f>
        <v>4.3901304440524876E-2</v>
      </c>
      <c r="T18" s="132"/>
    </row>
    <row r="19" spans="2:20" ht="17.25" customHeight="1" x14ac:dyDescent="0.15">
      <c r="C19" s="414" t="s">
        <v>474</v>
      </c>
      <c r="D19" s="415" t="s">
        <v>626</v>
      </c>
      <c r="E19" s="94">
        <f>生産者価格評価表!$AX20</f>
        <v>264631</v>
      </c>
      <c r="F19" s="94">
        <f>ABS(生産者価格評価表!$BB20)</f>
        <v>174142</v>
      </c>
      <c r="G19" s="363">
        <f t="shared" si="4"/>
        <v>0.6580559344899124</v>
      </c>
      <c r="H19" s="283">
        <f t="shared" si="5"/>
        <v>0.3419440655100876</v>
      </c>
      <c r="I19" s="94">
        <f>生産者価格評価表!$AR20</f>
        <v>149</v>
      </c>
      <c r="J19" s="284">
        <f>生産者価格評価表!$AR20/生産者価格評価表!$AR$44</f>
        <v>6.6234291582021619E-5</v>
      </c>
      <c r="K19" s="285">
        <f>入力!E27</f>
        <v>0</v>
      </c>
      <c r="L19" s="286">
        <v>0.13307588939694828</v>
      </c>
      <c r="M19" s="286">
        <v>1.2997555505615916E-2</v>
      </c>
      <c r="N19" s="94">
        <f t="shared" si="0"/>
        <v>0</v>
      </c>
      <c r="O19" s="94">
        <f t="shared" si="1"/>
        <v>0</v>
      </c>
      <c r="P19" s="94">
        <f t="shared" si="2"/>
        <v>0</v>
      </c>
      <c r="Q19" s="125">
        <f t="shared" si="3"/>
        <v>0</v>
      </c>
      <c r="R19" s="308">
        <f>IF(雇用表!O21="-　",0,雇用表!O21)</f>
        <v>3.4755636438577708E-2</v>
      </c>
      <c r="S19" s="286">
        <f>IF(雇用表!P21="-　",0,雇用表!P21)</f>
        <v>3.3360171437852908E-2</v>
      </c>
      <c r="T19" s="132"/>
    </row>
    <row r="20" spans="2:20" ht="17.25" customHeight="1" x14ac:dyDescent="0.15">
      <c r="C20" s="414" t="s">
        <v>475</v>
      </c>
      <c r="D20" s="415" t="s">
        <v>627</v>
      </c>
      <c r="E20" s="94">
        <f>生産者価格評価表!$AX21</f>
        <v>37281</v>
      </c>
      <c r="F20" s="94">
        <f>ABS(生産者価格評価表!$BB21)</f>
        <v>28838</v>
      </c>
      <c r="G20" s="363">
        <f t="shared" si="4"/>
        <v>0.77353075293044715</v>
      </c>
      <c r="H20" s="283">
        <f t="shared" si="5"/>
        <v>0.22646924706955285</v>
      </c>
      <c r="I20" s="94">
        <f>生産者価格評価表!$AR21</f>
        <v>1553</v>
      </c>
      <c r="J20" s="284">
        <f>生産者価格評価表!$AR21/生産者価格評価表!$AR$44</f>
        <v>6.9034801897234607E-4</v>
      </c>
      <c r="K20" s="285">
        <f>入力!E28</f>
        <v>0</v>
      </c>
      <c r="L20" s="286">
        <v>0.20692246092398342</v>
      </c>
      <c r="M20" s="286">
        <v>1.5462337739374585E-2</v>
      </c>
      <c r="N20" s="94">
        <f t="shared" si="0"/>
        <v>0</v>
      </c>
      <c r="O20" s="94">
        <f t="shared" si="1"/>
        <v>0</v>
      </c>
      <c r="P20" s="94">
        <f t="shared" si="2"/>
        <v>0</v>
      </c>
      <c r="Q20" s="125">
        <f t="shared" si="3"/>
        <v>0</v>
      </c>
      <c r="R20" s="308">
        <f>IF(雇用表!O22="-　",0,雇用表!O22)</f>
        <v>1.5443896186129838E-2</v>
      </c>
      <c r="S20" s="286">
        <f>IF(雇用表!P22="-　",0,雇用表!P22)</f>
        <v>1.513501826240724E-2</v>
      </c>
      <c r="T20" s="132"/>
    </row>
    <row r="21" spans="2:20" ht="17.25" customHeight="1" x14ac:dyDescent="0.15">
      <c r="C21" s="414" t="s">
        <v>476</v>
      </c>
      <c r="D21" s="415" t="s">
        <v>628</v>
      </c>
      <c r="E21" s="94">
        <f>生産者価格評価表!$AX22</f>
        <v>128644</v>
      </c>
      <c r="F21" s="94">
        <f>ABS(生産者価格評価表!$BB22)</f>
        <v>124573</v>
      </c>
      <c r="G21" s="363">
        <f t="shared" si="4"/>
        <v>0.96835452877709027</v>
      </c>
      <c r="H21" s="283">
        <f t="shared" si="5"/>
        <v>3.1645471222909727E-2</v>
      </c>
      <c r="I21" s="94">
        <f>生産者価格評価表!$AR22</f>
        <v>380</v>
      </c>
      <c r="J21" s="284">
        <f>生産者価格評価表!$AR22/生産者価格評価表!$AR$44</f>
        <v>1.6891966980649807E-4</v>
      </c>
      <c r="K21" s="285">
        <f>入力!E29</f>
        <v>0</v>
      </c>
      <c r="L21" s="286">
        <v>6.796925896889458E-2</v>
      </c>
      <c r="M21" s="286">
        <v>1.100891092388724E-2</v>
      </c>
      <c r="N21" s="94">
        <f t="shared" si="0"/>
        <v>0</v>
      </c>
      <c r="O21" s="94">
        <f t="shared" si="1"/>
        <v>0</v>
      </c>
      <c r="P21" s="94">
        <f t="shared" si="2"/>
        <v>0</v>
      </c>
      <c r="Q21" s="125">
        <f t="shared" si="3"/>
        <v>0</v>
      </c>
      <c r="R21" s="308">
        <f>IF(雇用表!O23="-　",0,雇用表!O23)</f>
        <v>6.9836019990780235E-2</v>
      </c>
      <c r="S21" s="286">
        <f>IF(雇用表!P23="-　",0,雇用表!P23)</f>
        <v>6.9675040062050442E-2</v>
      </c>
      <c r="T21" s="132"/>
    </row>
    <row r="22" spans="2:20" ht="17.25" customHeight="1" x14ac:dyDescent="0.15">
      <c r="C22" s="414" t="s">
        <v>503</v>
      </c>
      <c r="D22" s="415" t="s">
        <v>306</v>
      </c>
      <c r="E22" s="94">
        <f>生産者価格評価表!$AX23</f>
        <v>134065</v>
      </c>
      <c r="F22" s="94">
        <f>ABS(生産者価格評価表!$BB23)</f>
        <v>122019</v>
      </c>
      <c r="G22" s="363">
        <f t="shared" si="4"/>
        <v>0.91014806250699287</v>
      </c>
      <c r="H22" s="283">
        <f t="shared" si="5"/>
        <v>8.9851937493007128E-2</v>
      </c>
      <c r="I22" s="94">
        <f>生産者価格評価表!$AR23</f>
        <v>39747</v>
      </c>
      <c r="J22" s="284">
        <f>生産者価格評価表!$AR23/生産者価格評価表!$AR$44</f>
        <v>1.766855293631284E-2</v>
      </c>
      <c r="K22" s="285">
        <f>入力!E30</f>
        <v>0</v>
      </c>
      <c r="L22" s="286">
        <v>0.18805557780091295</v>
      </c>
      <c r="M22" s="286">
        <v>1.1043485224633619E-2</v>
      </c>
      <c r="N22" s="94">
        <f t="shared" si="0"/>
        <v>0</v>
      </c>
      <c r="O22" s="94">
        <f t="shared" si="1"/>
        <v>0</v>
      </c>
      <c r="P22" s="94">
        <f t="shared" si="2"/>
        <v>0</v>
      </c>
      <c r="Q22" s="125">
        <f t="shared" si="3"/>
        <v>0</v>
      </c>
      <c r="R22" s="308">
        <f>IF(雇用表!O24="-　",0,雇用表!O24)</f>
        <v>6.2490153862311611E-2</v>
      </c>
      <c r="S22" s="286">
        <f>IF(雇用表!P24="-　",0,雇用表!P24)</f>
        <v>5.9641338024470934E-2</v>
      </c>
      <c r="T22" s="132"/>
    </row>
    <row r="23" spans="2:20" ht="17.25" customHeight="1" x14ac:dyDescent="0.15">
      <c r="C23" s="414" t="s">
        <v>504</v>
      </c>
      <c r="D23" s="415" t="s">
        <v>881</v>
      </c>
      <c r="E23" s="94">
        <f>生産者価格評価表!$AX24</f>
        <v>117115</v>
      </c>
      <c r="F23" s="94">
        <f>ABS(生産者価格評価表!$BB24)</f>
        <v>93088</v>
      </c>
      <c r="G23" s="363">
        <f t="shared" si="4"/>
        <v>0.79484267600222003</v>
      </c>
      <c r="H23" s="283">
        <f t="shared" si="5"/>
        <v>0.20515732399777997</v>
      </c>
      <c r="I23" s="94">
        <f>生産者価格評価表!$AR24</f>
        <v>56718</v>
      </c>
      <c r="J23" s="284">
        <f>生産者価格評価表!$AR24/生産者価格評価表!$AR$44</f>
        <v>2.5212594294960415E-2</v>
      </c>
      <c r="K23" s="285">
        <f>入力!E31</f>
        <v>0</v>
      </c>
      <c r="L23" s="286">
        <v>0.19346111395267451</v>
      </c>
      <c r="M23" s="286">
        <v>8.6884539801329857E-3</v>
      </c>
      <c r="N23" s="94">
        <f t="shared" si="0"/>
        <v>0</v>
      </c>
      <c r="O23" s="94">
        <f t="shared" si="1"/>
        <v>0</v>
      </c>
      <c r="P23" s="94">
        <f t="shared" si="2"/>
        <v>0</v>
      </c>
      <c r="Q23" s="125">
        <f t="shared" si="3"/>
        <v>0</v>
      </c>
      <c r="R23" s="308">
        <f>IF(雇用表!O25="-　",0,雇用表!O25)</f>
        <v>1.6336133560187153E-2</v>
      </c>
      <c r="S23" s="286">
        <f>IF(雇用表!P25="-　",0,雇用表!P25)</f>
        <v>1.6309549128030624E-2</v>
      </c>
      <c r="T23" s="132"/>
    </row>
    <row r="24" spans="2:20" ht="17.25" customHeight="1" x14ac:dyDescent="0.15">
      <c r="C24" s="414" t="s">
        <v>524</v>
      </c>
      <c r="D24" s="415" t="s">
        <v>323</v>
      </c>
      <c r="E24" s="94">
        <f>生産者価格評価表!$AX25</f>
        <v>205720</v>
      </c>
      <c r="F24" s="94">
        <f>ABS(生産者価格評価表!$BB25)</f>
        <v>196363</v>
      </c>
      <c r="G24" s="363">
        <f t="shared" si="4"/>
        <v>0.95451584678203383</v>
      </c>
      <c r="H24" s="283">
        <f t="shared" si="5"/>
        <v>4.5484153217966172E-2</v>
      </c>
      <c r="I24" s="94">
        <f>生産者価格評価表!$AR25</f>
        <v>73523</v>
      </c>
      <c r="J24" s="284">
        <f>生産者価格評価表!$AR25/生産者価格評価表!$AR$44</f>
        <v>3.2682844429429363E-2</v>
      </c>
      <c r="K24" s="285">
        <f>入力!E32</f>
        <v>0</v>
      </c>
      <c r="L24" s="286">
        <v>9.5805104215970452E-2</v>
      </c>
      <c r="M24" s="286">
        <v>1.8390240700370018E-2</v>
      </c>
      <c r="N24" s="94">
        <f t="shared" si="0"/>
        <v>0</v>
      </c>
      <c r="O24" s="94">
        <f t="shared" si="1"/>
        <v>0</v>
      </c>
      <c r="P24" s="94">
        <f t="shared" si="2"/>
        <v>0</v>
      </c>
      <c r="Q24" s="125">
        <f t="shared" si="3"/>
        <v>0</v>
      </c>
      <c r="R24" s="308">
        <f>IF(雇用表!O26="-　",0,雇用表!O26)</f>
        <v>4.5111579171887912E-2</v>
      </c>
      <c r="S24" s="286">
        <f>IF(雇用表!P26="-　",0,雇用表!P26)</f>
        <v>4.4320615707290192E-2</v>
      </c>
      <c r="T24" s="132"/>
    </row>
    <row r="25" spans="2:20" ht="17.25" customHeight="1" x14ac:dyDescent="0.15">
      <c r="C25" s="416" t="s">
        <v>522</v>
      </c>
      <c r="D25" s="417" t="s">
        <v>480</v>
      </c>
      <c r="E25" s="95">
        <f>生産者価格評価表!$AX26</f>
        <v>79401</v>
      </c>
      <c r="F25" s="95">
        <f>ABS(生産者価格評価表!$BB26)</f>
        <v>59832</v>
      </c>
      <c r="G25" s="364">
        <f t="shared" si="4"/>
        <v>0.75354214682434728</v>
      </c>
      <c r="H25" s="287">
        <f t="shared" si="5"/>
        <v>0.24645785317565272</v>
      </c>
      <c r="I25" s="95">
        <f>生産者価格評価表!$AR26</f>
        <v>22929</v>
      </c>
      <c r="J25" s="288">
        <f>生産者価格評価表!$AR26/生産者価格評価表!$AR$44</f>
        <v>1.0192523971034722E-2</v>
      </c>
      <c r="K25" s="289">
        <f>入力!E33</f>
        <v>0</v>
      </c>
      <c r="L25" s="290">
        <v>0.31022632680150286</v>
      </c>
      <c r="M25" s="290">
        <v>4.8645638822020748E-2</v>
      </c>
      <c r="N25" s="95">
        <f t="shared" si="0"/>
        <v>0</v>
      </c>
      <c r="O25" s="95">
        <f t="shared" si="1"/>
        <v>0</v>
      </c>
      <c r="P25" s="95">
        <f t="shared" si="2"/>
        <v>0</v>
      </c>
      <c r="Q25" s="126">
        <f t="shared" si="3"/>
        <v>0</v>
      </c>
      <c r="R25" s="309">
        <f>IF(雇用表!O27="-　",0,雇用表!O27)</f>
        <v>0.1310782817269952</v>
      </c>
      <c r="S25" s="290">
        <f>IF(雇用表!P27="-　",0,雇用表!P27)</f>
        <v>9.5085586567815086E-2</v>
      </c>
      <c r="T25" s="133"/>
    </row>
    <row r="26" spans="2:20" ht="17.25" customHeight="1" x14ac:dyDescent="0.15">
      <c r="C26" s="418" t="s">
        <v>521</v>
      </c>
      <c r="D26" s="419" t="s">
        <v>356</v>
      </c>
      <c r="E26" s="94">
        <f>生産者価格評価表!$AX27</f>
        <v>690284</v>
      </c>
      <c r="F26" s="94">
        <f>ABS(生産者価格評価表!$BB27)</f>
        <v>0</v>
      </c>
      <c r="G26" s="363">
        <f t="shared" si="4"/>
        <v>0</v>
      </c>
      <c r="H26" s="291">
        <f t="shared" si="5"/>
        <v>1</v>
      </c>
      <c r="I26" s="91">
        <f>生産者価格評価表!$AR27</f>
        <v>0</v>
      </c>
      <c r="J26" s="292">
        <f>生産者価格評価表!$AR27/生産者価格評価表!$AR$44</f>
        <v>0</v>
      </c>
      <c r="K26" s="293">
        <f>入力!E34</f>
        <v>0</v>
      </c>
      <c r="L26" s="294">
        <v>0</v>
      </c>
      <c r="M26" s="294">
        <v>0</v>
      </c>
      <c r="N26" s="91">
        <f t="shared" si="0"/>
        <v>0</v>
      </c>
      <c r="O26" s="91">
        <f t="shared" si="1"/>
        <v>0</v>
      </c>
      <c r="P26" s="91">
        <f t="shared" si="2"/>
        <v>0</v>
      </c>
      <c r="Q26" s="127">
        <f t="shared" si="3"/>
        <v>0</v>
      </c>
      <c r="R26" s="310">
        <f>IF(雇用表!O28="-　",0,雇用表!O28)</f>
        <v>6.5799633338263774E-2</v>
      </c>
      <c r="S26" s="294">
        <f>IF(雇用表!P28="-　",0,雇用表!P28)</f>
        <v>4.8279390272200878E-2</v>
      </c>
      <c r="T26" s="134"/>
    </row>
    <row r="27" spans="2:20" ht="17.25" customHeight="1" x14ac:dyDescent="0.15">
      <c r="C27" s="414" t="s">
        <v>526</v>
      </c>
      <c r="D27" s="415" t="s">
        <v>630</v>
      </c>
      <c r="E27" s="94">
        <f>生産者価格評価表!$AX28</f>
        <v>228211</v>
      </c>
      <c r="F27" s="94">
        <f>ABS(生産者価格評価表!$BB28)</f>
        <v>22816</v>
      </c>
      <c r="G27" s="363">
        <f t="shared" si="4"/>
        <v>9.9977652260408126E-2</v>
      </c>
      <c r="H27" s="283">
        <f t="shared" si="5"/>
        <v>0.90002234773959189</v>
      </c>
      <c r="I27" s="94">
        <f>生産者価格評価表!$AR28</f>
        <v>61444</v>
      </c>
      <c r="J27" s="284">
        <f>生産者価格評価表!$AR28/生産者価格評価表!$AR$44</f>
        <v>2.731342155681702E-2</v>
      </c>
      <c r="K27" s="285">
        <f>入力!E35</f>
        <v>0</v>
      </c>
      <c r="L27" s="286">
        <v>0</v>
      </c>
      <c r="M27" s="286">
        <v>0</v>
      </c>
      <c r="N27" s="94">
        <f t="shared" ref="N27:N42" si="6">K27*$L27</f>
        <v>0</v>
      </c>
      <c r="O27" s="94">
        <f t="shared" si="1"/>
        <v>0</v>
      </c>
      <c r="P27" s="94">
        <f t="shared" si="2"/>
        <v>0</v>
      </c>
      <c r="Q27" s="125">
        <f t="shared" si="3"/>
        <v>0</v>
      </c>
      <c r="R27" s="308">
        <f>IF(雇用表!O29="-　",0,雇用表!O29)</f>
        <v>7.1364734990732714E-3</v>
      </c>
      <c r="S27" s="286">
        <f>IF(雇用表!P29="-　",0,雇用表!P29)</f>
        <v>7.1364734990732714E-3</v>
      </c>
      <c r="T27" s="132"/>
    </row>
    <row r="28" spans="2:20" ht="17.25" customHeight="1" x14ac:dyDescent="0.15">
      <c r="C28" s="414" t="s">
        <v>520</v>
      </c>
      <c r="D28" s="415" t="s">
        <v>374</v>
      </c>
      <c r="E28" s="94">
        <f>生産者価格評価表!$AX29</f>
        <v>61927</v>
      </c>
      <c r="F28" s="94">
        <f>ABS(生産者価格評価表!$BB29)</f>
        <v>0</v>
      </c>
      <c r="G28" s="363">
        <f t="shared" si="4"/>
        <v>0</v>
      </c>
      <c r="H28" s="283">
        <f t="shared" si="5"/>
        <v>1</v>
      </c>
      <c r="I28" s="94">
        <f>生産者価格評価表!$AR29</f>
        <v>32139</v>
      </c>
      <c r="J28" s="284">
        <f>生産者価格評価表!$AR29/生産者価格評価表!$AR$44</f>
        <v>1.4286603336608004E-2</v>
      </c>
      <c r="K28" s="285">
        <f>入力!E36</f>
        <v>0</v>
      </c>
      <c r="L28" s="286">
        <v>0</v>
      </c>
      <c r="M28" s="286">
        <v>0</v>
      </c>
      <c r="N28" s="94">
        <f t="shared" si="6"/>
        <v>0</v>
      </c>
      <c r="O28" s="94">
        <f t="shared" si="1"/>
        <v>0</v>
      </c>
      <c r="P28" s="94">
        <f t="shared" si="2"/>
        <v>0</v>
      </c>
      <c r="Q28" s="125">
        <f t="shared" si="3"/>
        <v>0</v>
      </c>
      <c r="R28" s="308">
        <f>IF(雇用表!O30="-　",0,雇用表!O30)</f>
        <v>9.0752014468648574E-3</v>
      </c>
      <c r="S28" s="286">
        <f>IF(雇用表!P30="-　",0,雇用表!P30)</f>
        <v>9.0752014468648574E-3</v>
      </c>
      <c r="T28" s="132"/>
    </row>
    <row r="29" spans="2:20" ht="17.25" customHeight="1" x14ac:dyDescent="0.15">
      <c r="C29" s="414" t="s">
        <v>519</v>
      </c>
      <c r="D29" s="415" t="s">
        <v>376</v>
      </c>
      <c r="E29" s="94">
        <f>生産者価格評価表!$AX30</f>
        <v>49489</v>
      </c>
      <c r="F29" s="94">
        <f>ABS(生産者価格評価表!$BB30)</f>
        <v>0</v>
      </c>
      <c r="G29" s="363">
        <f t="shared" si="4"/>
        <v>0</v>
      </c>
      <c r="H29" s="283">
        <f t="shared" si="5"/>
        <v>1</v>
      </c>
      <c r="I29" s="94">
        <f>生産者価格評価表!$AR30</f>
        <v>2216</v>
      </c>
      <c r="J29" s="284">
        <f>生産者価格評価表!$AR30/生産者価格評価表!$AR$44</f>
        <v>9.8506839023999935E-4</v>
      </c>
      <c r="K29" s="285">
        <f>入力!E37</f>
        <v>0</v>
      </c>
      <c r="L29" s="286">
        <v>0</v>
      </c>
      <c r="M29" s="286">
        <v>0</v>
      </c>
      <c r="N29" s="94">
        <f t="shared" si="6"/>
        <v>0</v>
      </c>
      <c r="O29" s="94">
        <f t="shared" si="1"/>
        <v>0</v>
      </c>
      <c r="P29" s="94">
        <f t="shared" si="2"/>
        <v>0</v>
      </c>
      <c r="Q29" s="125">
        <f t="shared" si="3"/>
        <v>0</v>
      </c>
      <c r="R29" s="308">
        <f>IF(雇用表!O31="-　",0,雇用表!O31)</f>
        <v>5.752621569277476E-2</v>
      </c>
      <c r="S29" s="286">
        <f>IF(雇用表!P31="-　",0,雇用表!P31)</f>
        <v>5.6584021077242509E-2</v>
      </c>
      <c r="T29" s="132"/>
    </row>
    <row r="30" spans="2:20" ht="17.25" customHeight="1" x14ac:dyDescent="0.15">
      <c r="C30" s="414" t="s">
        <v>631</v>
      </c>
      <c r="D30" s="415" t="s">
        <v>379</v>
      </c>
      <c r="E30" s="94">
        <f>生産者価格評価表!$AX31</f>
        <v>347725</v>
      </c>
      <c r="F30" s="94">
        <f>ABS(生産者価格評価表!$BB31)</f>
        <v>109164.40949200965</v>
      </c>
      <c r="G30" s="363">
        <f t="shared" si="4"/>
        <v>0.31393891578692834</v>
      </c>
      <c r="H30" s="283">
        <f t="shared" si="5"/>
        <v>0.68606108421307166</v>
      </c>
      <c r="I30" s="94">
        <f>生産者価格評価表!$AR31</f>
        <v>27476</v>
      </c>
      <c r="J30" s="284">
        <f>生産者価格評価表!$AR31/生産者価格評価表!$AR$44</f>
        <v>1.2213781177903529E-2</v>
      </c>
      <c r="K30" s="285">
        <f>入力!E38</f>
        <v>0</v>
      </c>
      <c r="L30" s="286">
        <v>-33.737100093545372</v>
      </c>
      <c r="M30" s="286">
        <v>0</v>
      </c>
      <c r="N30" s="94">
        <f>SUM(N6:N29,N31:N42)*-1</f>
        <v>0</v>
      </c>
      <c r="O30" s="94">
        <f t="shared" si="1"/>
        <v>0</v>
      </c>
      <c r="P30" s="94">
        <f t="shared" si="2"/>
        <v>0</v>
      </c>
      <c r="Q30" s="125">
        <f t="shared" si="3"/>
        <v>0</v>
      </c>
      <c r="R30" s="308">
        <f>IF(雇用表!O32="-　",0,雇用表!O32)</f>
        <v>0.15113454071206145</v>
      </c>
      <c r="S30" s="286">
        <f>IF(雇用表!P32="-　",0,雇用表!P32)</f>
        <v>0.13660965912371853</v>
      </c>
      <c r="T30" s="132"/>
    </row>
    <row r="31" spans="2:20" ht="17.25" customHeight="1" x14ac:dyDescent="0.15">
      <c r="C31" s="414" t="s">
        <v>632</v>
      </c>
      <c r="D31" s="415" t="s">
        <v>383</v>
      </c>
      <c r="E31" s="94">
        <f>生産者価格評価表!$AX32</f>
        <v>268678</v>
      </c>
      <c r="F31" s="94">
        <f>ABS(生産者価格評価表!$BB32)</f>
        <v>73204.04190142201</v>
      </c>
      <c r="G31" s="363">
        <f t="shared" si="4"/>
        <v>0.27246012662526148</v>
      </c>
      <c r="H31" s="283">
        <f t="shared" si="5"/>
        <v>0.72753987337473847</v>
      </c>
      <c r="I31" s="94">
        <f>生産者価格評価表!$AR32</f>
        <v>110385</v>
      </c>
      <c r="J31" s="284">
        <f>生産者価格評価表!$AR32/生産者価格評価表!$AR$44</f>
        <v>4.9068941451553397E-2</v>
      </c>
      <c r="K31" s="285">
        <f>入力!E39</f>
        <v>0</v>
      </c>
      <c r="L31" s="286">
        <v>0</v>
      </c>
      <c r="M31" s="286">
        <v>0</v>
      </c>
      <c r="N31" s="94">
        <f t="shared" si="6"/>
        <v>0</v>
      </c>
      <c r="O31" s="94">
        <f t="shared" ref="O31:O42" si="7">K31*$M31</f>
        <v>0</v>
      </c>
      <c r="P31" s="94">
        <f t="shared" si="2"/>
        <v>0</v>
      </c>
      <c r="Q31" s="125">
        <f t="shared" si="3"/>
        <v>0</v>
      </c>
      <c r="R31" s="308">
        <f>IF(雇用表!O33="-　",0,雇用表!O33)</f>
        <v>6.2645624209634015E-2</v>
      </c>
      <c r="S31" s="286">
        <f>IF(雇用表!P33="-　",0,雇用表!P33)</f>
        <v>6.1038257187987825E-2</v>
      </c>
      <c r="T31" s="132"/>
    </row>
    <row r="32" spans="2:20" ht="17.25" customHeight="1" x14ac:dyDescent="0.15">
      <c r="C32" s="414" t="s">
        <v>633</v>
      </c>
      <c r="D32" s="415" t="s">
        <v>390</v>
      </c>
      <c r="E32" s="94">
        <f>生産者価格評価表!$AX33</f>
        <v>606994</v>
      </c>
      <c r="F32" s="94">
        <f>ABS(生産者価格評価表!$BB33)</f>
        <v>0</v>
      </c>
      <c r="G32" s="363">
        <f t="shared" si="4"/>
        <v>0</v>
      </c>
      <c r="H32" s="283">
        <f t="shared" si="5"/>
        <v>1</v>
      </c>
      <c r="I32" s="94">
        <f>生産者価格評価表!$AR33</f>
        <v>523320</v>
      </c>
      <c r="J32" s="284">
        <f>生産者価格評価表!$AR33/生産者価格評価表!$AR$44</f>
        <v>0.23262905685035939</v>
      </c>
      <c r="K32" s="285">
        <f>入力!E40</f>
        <v>0</v>
      </c>
      <c r="L32" s="286">
        <v>0</v>
      </c>
      <c r="M32" s="286">
        <v>0</v>
      </c>
      <c r="N32" s="94">
        <f t="shared" si="6"/>
        <v>0</v>
      </c>
      <c r="O32" s="94">
        <f t="shared" si="7"/>
        <v>0</v>
      </c>
      <c r="P32" s="94">
        <f t="shared" si="2"/>
        <v>0</v>
      </c>
      <c r="Q32" s="125">
        <f t="shared" si="3"/>
        <v>0</v>
      </c>
      <c r="R32" s="308">
        <f>IF(雇用表!O34="-　",0,雇用表!O34)</f>
        <v>1.2925992678675571E-2</v>
      </c>
      <c r="S32" s="286">
        <f>IF(雇用表!P34="-　",0,雇用表!P34)</f>
        <v>1.0594832897854015E-2</v>
      </c>
      <c r="T32" s="132"/>
    </row>
    <row r="33" spans="3:20" ht="17.25" customHeight="1" x14ac:dyDescent="0.15">
      <c r="C33" s="414" t="s">
        <v>634</v>
      </c>
      <c r="D33" s="415" t="s">
        <v>635</v>
      </c>
      <c r="E33" s="94">
        <f>生産者価格評価表!$AX34</f>
        <v>358545</v>
      </c>
      <c r="F33" s="94">
        <f>ABS(生産者価格評価表!$BB34)</f>
        <v>152630</v>
      </c>
      <c r="G33" s="363">
        <f t="shared" si="4"/>
        <v>0.4256927303406825</v>
      </c>
      <c r="H33" s="283">
        <f t="shared" si="5"/>
        <v>0.57430726965931744</v>
      </c>
      <c r="I33" s="94">
        <f>生産者価格評価表!$AR34</f>
        <v>63192</v>
      </c>
      <c r="J33" s="284">
        <f>生産者価格評価表!$AR34/生産者価格評価表!$AR$44</f>
        <v>2.809045203792691E-2</v>
      </c>
      <c r="K33" s="285">
        <f>入力!E41</f>
        <v>0</v>
      </c>
      <c r="L33" s="286">
        <v>0</v>
      </c>
      <c r="M33" s="286">
        <v>-0.42498748094627536</v>
      </c>
      <c r="N33" s="94">
        <f t="shared" si="6"/>
        <v>0</v>
      </c>
      <c r="O33" s="94">
        <f>SUM(O6:O32,O34:O42)*-1</f>
        <v>0</v>
      </c>
      <c r="P33" s="94">
        <f t="shared" si="2"/>
        <v>0</v>
      </c>
      <c r="Q33" s="125">
        <f t="shared" si="3"/>
        <v>0</v>
      </c>
      <c r="R33" s="308">
        <f>IF(雇用表!O35="-　",0,雇用表!O35)</f>
        <v>7.3683981195927395E-2</v>
      </c>
      <c r="S33" s="286">
        <f>IF(雇用表!P35="-　",0,雇用表!P35)</f>
        <v>6.9680127426156258E-2</v>
      </c>
      <c r="T33" s="132"/>
    </row>
    <row r="34" spans="3:20" ht="17.25" customHeight="1" x14ac:dyDescent="0.15">
      <c r="C34" s="414" t="s">
        <v>636</v>
      </c>
      <c r="D34" s="415" t="s">
        <v>637</v>
      </c>
      <c r="E34" s="94">
        <f>生産者価格評価表!$AX35</f>
        <v>500763</v>
      </c>
      <c r="F34" s="94">
        <f>ABS(生産者価格評価表!$BB35)</f>
        <v>227776.82071775664</v>
      </c>
      <c r="G34" s="363">
        <f t="shared" si="4"/>
        <v>0.45485952579914379</v>
      </c>
      <c r="H34" s="283">
        <f t="shared" si="5"/>
        <v>0.54514047420085621</v>
      </c>
      <c r="I34" s="94">
        <f>生産者価格評価表!$AR35</f>
        <v>157382</v>
      </c>
      <c r="J34" s="284">
        <f>生産者価格評価表!$AR35/生産者価格評価表!$AR$44</f>
        <v>6.996030387759547E-2</v>
      </c>
      <c r="K34" s="285">
        <f>入力!E42</f>
        <v>0</v>
      </c>
      <c r="L34" s="286">
        <v>3.4860379552901444E-2</v>
      </c>
      <c r="M34" s="286">
        <v>4.8157032464409919E-3</v>
      </c>
      <c r="N34" s="94">
        <f t="shared" si="6"/>
        <v>0</v>
      </c>
      <c r="O34" s="94">
        <f t="shared" si="7"/>
        <v>0</v>
      </c>
      <c r="P34" s="94">
        <f t="shared" si="2"/>
        <v>0</v>
      </c>
      <c r="Q34" s="125">
        <f t="shared" si="3"/>
        <v>0</v>
      </c>
      <c r="R34" s="308">
        <f>IF(雇用表!O36="-　",0,雇用表!O36)</f>
        <v>3.6056464072028276E-2</v>
      </c>
      <c r="S34" s="286">
        <f>IF(雇用表!P36="-　",0,雇用表!P36)</f>
        <v>3.307846498507977E-2</v>
      </c>
      <c r="T34" s="132"/>
    </row>
    <row r="35" spans="3:20" ht="17.25" customHeight="1" x14ac:dyDescent="0.15">
      <c r="C35" s="416" t="s">
        <v>638</v>
      </c>
      <c r="D35" s="417" t="s">
        <v>419</v>
      </c>
      <c r="E35" s="95">
        <f>生産者価格評価表!$AX36</f>
        <v>401679</v>
      </c>
      <c r="F35" s="95">
        <f>ABS(生産者価格評価表!$BB36)</f>
        <v>0</v>
      </c>
      <c r="G35" s="364">
        <f t="shared" si="4"/>
        <v>0</v>
      </c>
      <c r="H35" s="287">
        <f t="shared" si="5"/>
        <v>1</v>
      </c>
      <c r="I35" s="95">
        <f>生産者価格評価表!$AR36</f>
        <v>9320</v>
      </c>
      <c r="J35" s="288">
        <f>生産者価格評価表!$AR36/生産者価格評価表!$AR$44</f>
        <v>4.1429771647277947E-3</v>
      </c>
      <c r="K35" s="289">
        <f>入力!E43</f>
        <v>0</v>
      </c>
      <c r="L35" s="290">
        <v>0</v>
      </c>
      <c r="M35" s="290">
        <v>0</v>
      </c>
      <c r="N35" s="95">
        <f t="shared" si="6"/>
        <v>0</v>
      </c>
      <c r="O35" s="95">
        <f t="shared" si="7"/>
        <v>0</v>
      </c>
      <c r="P35" s="95">
        <f t="shared" si="2"/>
        <v>0</v>
      </c>
      <c r="Q35" s="126">
        <f t="shared" si="3"/>
        <v>0</v>
      </c>
      <c r="R35" s="309">
        <f>IF(雇用表!O37="-　",0,雇用表!O37)</f>
        <v>4.9843282820361531E-2</v>
      </c>
      <c r="S35" s="290">
        <f>IF(雇用表!P37="-　",0,雇用表!P37)</f>
        <v>4.9843282820361531E-2</v>
      </c>
      <c r="T35" s="133"/>
    </row>
    <row r="36" spans="3:20" ht="17.25" customHeight="1" x14ac:dyDescent="0.15">
      <c r="C36" s="418" t="s">
        <v>639</v>
      </c>
      <c r="D36" s="419" t="s">
        <v>422</v>
      </c>
      <c r="E36" s="94">
        <f>生産者価格評価表!$AX37</f>
        <v>418621</v>
      </c>
      <c r="F36" s="94">
        <f>ABS(生産者価格評価表!$BB37)</f>
        <v>59576.427581899392</v>
      </c>
      <c r="G36" s="363">
        <f t="shared" si="4"/>
        <v>0.1423159076632548</v>
      </c>
      <c r="H36" s="291">
        <f t="shared" si="5"/>
        <v>0.85768409233674525</v>
      </c>
      <c r="I36" s="91">
        <f>生産者価格評価表!$AR37</f>
        <v>96699</v>
      </c>
      <c r="J36" s="292">
        <f>生産者価格評価表!$AR37/生産者価格評価表!$AR$44</f>
        <v>4.2985166185838308E-2</v>
      </c>
      <c r="K36" s="293">
        <f>入力!E44</f>
        <v>0</v>
      </c>
      <c r="L36" s="294">
        <v>0</v>
      </c>
      <c r="M36" s="294">
        <v>1.4608441592320134E-5</v>
      </c>
      <c r="N36" s="91">
        <f t="shared" si="6"/>
        <v>0</v>
      </c>
      <c r="O36" s="91">
        <f t="shared" si="7"/>
        <v>0</v>
      </c>
      <c r="P36" s="91">
        <f t="shared" si="2"/>
        <v>0</v>
      </c>
      <c r="Q36" s="127">
        <f t="shared" si="3"/>
        <v>0</v>
      </c>
      <c r="R36" s="310">
        <f>IF(雇用表!O38="-　",0,雇用表!O38)</f>
        <v>8.2388858870277346E-2</v>
      </c>
      <c r="S36" s="294">
        <f>IF(雇用表!P38="-　",0,雇用表!P38)</f>
        <v>8.1679530197611414E-2</v>
      </c>
      <c r="T36" s="134"/>
    </row>
    <row r="37" spans="3:20" ht="17.25" customHeight="1" x14ac:dyDescent="0.15">
      <c r="C37" s="414" t="s">
        <v>640</v>
      </c>
      <c r="D37" s="415" t="s">
        <v>641</v>
      </c>
      <c r="E37" s="94">
        <f>生産者価格評価表!$AX38</f>
        <v>657067</v>
      </c>
      <c r="F37" s="94">
        <f>ABS(生産者価格評価表!$BB38)</f>
        <v>17742</v>
      </c>
      <c r="G37" s="363">
        <f t="shared" si="4"/>
        <v>2.7001812600541499E-2</v>
      </c>
      <c r="H37" s="283">
        <f t="shared" si="5"/>
        <v>0.97299818739945854</v>
      </c>
      <c r="I37" s="94">
        <f>生産者価格評価表!$AR38</f>
        <v>140019</v>
      </c>
      <c r="J37" s="284">
        <f>生産者価格評価表!$AR38/生産者価格評価表!$AR$44</f>
        <v>6.2242008543779086E-2</v>
      </c>
      <c r="K37" s="285">
        <f>入力!E45</f>
        <v>0</v>
      </c>
      <c r="L37" s="286">
        <v>0</v>
      </c>
      <c r="M37" s="286">
        <v>0</v>
      </c>
      <c r="N37" s="94">
        <f>K37*$L37</f>
        <v>0</v>
      </c>
      <c r="O37" s="94">
        <f>K37*$M37</f>
        <v>0</v>
      </c>
      <c r="P37" s="94">
        <f>N37+O37</f>
        <v>0</v>
      </c>
      <c r="Q37" s="125">
        <f>K37-P37</f>
        <v>0</v>
      </c>
      <c r="R37" s="308">
        <f>IF(雇用表!O39="-　",0,雇用表!O39)</f>
        <v>0.12488107441212397</v>
      </c>
      <c r="S37" s="286">
        <f>IF(雇用表!P39="-　",0,雇用表!P39)</f>
        <v>0.11953325926698871</v>
      </c>
      <c r="T37" s="132"/>
    </row>
    <row r="38" spans="3:20" ht="17.25" customHeight="1" x14ac:dyDescent="0.15">
      <c r="C38" s="414" t="s">
        <v>642</v>
      </c>
      <c r="D38" s="415" t="s">
        <v>882</v>
      </c>
      <c r="E38" s="94">
        <f>生産者価格評価表!$AX39</f>
        <v>32655</v>
      </c>
      <c r="F38" s="94">
        <f>ABS(生産者価格評価表!$BB39)</f>
        <v>1.058927522139268</v>
      </c>
      <c r="G38" s="363">
        <f t="shared" si="4"/>
        <v>3.2427729969048173E-5</v>
      </c>
      <c r="H38" s="283">
        <f t="shared" si="5"/>
        <v>0.99996757227003097</v>
      </c>
      <c r="I38" s="94">
        <f>生産者価格評価表!$AR39</f>
        <v>23645</v>
      </c>
      <c r="J38" s="284">
        <f>生産者価格評価表!$AR39/生産者価格評価表!$AR$44</f>
        <v>1.0510804190985913E-2</v>
      </c>
      <c r="K38" s="285">
        <f>入力!E46</f>
        <v>0</v>
      </c>
      <c r="L38" s="286">
        <v>0</v>
      </c>
      <c r="M38" s="286">
        <v>0</v>
      </c>
      <c r="N38" s="94">
        <f>K38*$L38</f>
        <v>0</v>
      </c>
      <c r="O38" s="94">
        <f>K38*$M38</f>
        <v>0</v>
      </c>
      <c r="P38" s="94">
        <f>N38+O38</f>
        <v>0</v>
      </c>
      <c r="Q38" s="125">
        <f>K38-P38</f>
        <v>0</v>
      </c>
      <c r="R38" s="311">
        <f>IF(雇用表!O40="-　",0,雇用表!O40)</f>
        <v>0.12340247604850292</v>
      </c>
      <c r="S38" s="312">
        <f>IF(雇用表!P40="-　",0,雇用表!P40)</f>
        <v>0.11098587452506045</v>
      </c>
      <c r="T38" s="135"/>
    </row>
    <row r="39" spans="3:20" ht="17.25" customHeight="1" x14ac:dyDescent="0.15">
      <c r="C39" s="414" t="s">
        <v>643</v>
      </c>
      <c r="D39" s="415" t="s">
        <v>508</v>
      </c>
      <c r="E39" s="94">
        <f>生産者価格評価表!$AX40</f>
        <v>694293</v>
      </c>
      <c r="F39" s="94">
        <f>ABS(生産者価格評価表!$BB40)</f>
        <v>238303.34005614108</v>
      </c>
      <c r="G39" s="363">
        <f t="shared" si="4"/>
        <v>0.34323166164161395</v>
      </c>
      <c r="H39" s="283">
        <f t="shared" si="5"/>
        <v>0.65676833835838599</v>
      </c>
      <c r="I39" s="94">
        <f>生産者価格評価表!$AR40</f>
        <v>37659</v>
      </c>
      <c r="J39" s="284">
        <f>生産者価格評価表!$AR40/生産者価格評価表!$AR$44</f>
        <v>1.6740383803270819E-2</v>
      </c>
      <c r="K39" s="285">
        <f>入力!E47</f>
        <v>0</v>
      </c>
      <c r="L39" s="286">
        <v>0</v>
      </c>
      <c r="M39" s="286">
        <v>0</v>
      </c>
      <c r="N39" s="94">
        <f>K39*$L39</f>
        <v>0</v>
      </c>
      <c r="O39" s="94">
        <f>K39*$M39</f>
        <v>0</v>
      </c>
      <c r="P39" s="94">
        <f>N39+O39</f>
        <v>0</v>
      </c>
      <c r="Q39" s="125">
        <f>K39-P39</f>
        <v>0</v>
      </c>
      <c r="R39" s="311">
        <f>IF(雇用表!O41="-　",0,雇用表!O41)</f>
        <v>9.4367764428216219E-2</v>
      </c>
      <c r="S39" s="312">
        <f>IF(雇用表!P41="-　",0,雇用表!P41)</f>
        <v>8.0156289192242103E-2</v>
      </c>
      <c r="T39" s="135"/>
    </row>
    <row r="40" spans="3:20" ht="17.25" customHeight="1" x14ac:dyDescent="0.15">
      <c r="C40" s="414" t="s">
        <v>644</v>
      </c>
      <c r="D40" s="415" t="s">
        <v>509</v>
      </c>
      <c r="E40" s="94">
        <f>生産者価格評価表!$AX41</f>
        <v>319964</v>
      </c>
      <c r="F40" s="94">
        <f>ABS(生産者価格評価表!$BB41)</f>
        <v>213196</v>
      </c>
      <c r="G40" s="363">
        <f t="shared" si="4"/>
        <v>0.66631246015176704</v>
      </c>
      <c r="H40" s="283">
        <f t="shared" si="5"/>
        <v>0.33368753984823296</v>
      </c>
      <c r="I40" s="94">
        <f>生産者価格評価表!$AR41</f>
        <v>288295</v>
      </c>
      <c r="J40" s="284">
        <f>生産者価格評価表!$AR41/生産者価格評価表!$AR$44</f>
        <v>0.12815446370227462</v>
      </c>
      <c r="K40" s="285">
        <f>入力!E48</f>
        <v>0</v>
      </c>
      <c r="L40" s="286">
        <v>2.4990316252452174E-5</v>
      </c>
      <c r="M40" s="286">
        <v>9.9961265009808691E-6</v>
      </c>
      <c r="N40" s="94">
        <f t="shared" si="6"/>
        <v>0</v>
      </c>
      <c r="O40" s="94">
        <f t="shared" si="7"/>
        <v>0</v>
      </c>
      <c r="P40" s="94">
        <f t="shared" si="2"/>
        <v>0</v>
      </c>
      <c r="Q40" s="125">
        <f t="shared" si="3"/>
        <v>0</v>
      </c>
      <c r="R40" s="308">
        <f>IF(雇用表!O42="-　",0,雇用表!O42)</f>
        <v>0.17850122029070345</v>
      </c>
      <c r="S40" s="286">
        <f>IF(雇用表!P42="-　",0,雇用表!P42)</f>
        <v>0.13522065483172893</v>
      </c>
      <c r="T40" s="132"/>
    </row>
    <row r="41" spans="3:20" ht="17.25" customHeight="1" x14ac:dyDescent="0.15">
      <c r="C41" s="414" t="s">
        <v>645</v>
      </c>
      <c r="D41" s="415" t="s">
        <v>447</v>
      </c>
      <c r="E41" s="94">
        <f>生産者価格評価表!$AX42</f>
        <v>12468</v>
      </c>
      <c r="F41" s="94">
        <f>ABS(生産者価格評価表!$BB42)</f>
        <v>0</v>
      </c>
      <c r="G41" s="363">
        <f t="shared" si="4"/>
        <v>0</v>
      </c>
      <c r="H41" s="283">
        <f t="shared" si="5"/>
        <v>1</v>
      </c>
      <c r="I41" s="94">
        <f>生産者価格評価表!$AR42</f>
        <v>0</v>
      </c>
      <c r="J41" s="284">
        <f>生産者価格評価表!$AR42/生産者価格評価表!$AR$44</f>
        <v>0</v>
      </c>
      <c r="K41" s="285">
        <f>入力!E49</f>
        <v>0</v>
      </c>
      <c r="L41" s="286">
        <v>0</v>
      </c>
      <c r="M41" s="286">
        <v>0</v>
      </c>
      <c r="N41" s="94">
        <f t="shared" si="6"/>
        <v>0</v>
      </c>
      <c r="O41" s="94">
        <f t="shared" si="7"/>
        <v>0</v>
      </c>
      <c r="P41" s="94">
        <f t="shared" si="2"/>
        <v>0</v>
      </c>
      <c r="Q41" s="125">
        <f t="shared" si="3"/>
        <v>0</v>
      </c>
      <c r="R41" s="311">
        <f>IF(雇用表!O43="-　",0,雇用表!O43)</f>
        <v>0</v>
      </c>
      <c r="S41" s="312">
        <f>IF(雇用表!P43="-　",0,雇用表!P43)</f>
        <v>0</v>
      </c>
      <c r="T41" s="135"/>
    </row>
    <row r="42" spans="3:20" ht="17.25" customHeight="1" thickBot="1" x14ac:dyDescent="0.2">
      <c r="C42" s="420" t="s">
        <v>646</v>
      </c>
      <c r="D42" s="421" t="s">
        <v>484</v>
      </c>
      <c r="E42" s="96">
        <f>生産者価格評価表!$AX43</f>
        <v>42015</v>
      </c>
      <c r="F42" s="96">
        <f>ABS(生産者価格評価表!$BB43)</f>
        <v>307.00218851935642</v>
      </c>
      <c r="G42" s="366">
        <f t="shared" si="4"/>
        <v>7.3069662863109938E-3</v>
      </c>
      <c r="H42" s="295">
        <f t="shared" si="5"/>
        <v>0.992693033713689</v>
      </c>
      <c r="I42" s="96">
        <f>生産者価格評価表!$AR43</f>
        <v>0</v>
      </c>
      <c r="J42" s="296">
        <f>生産者価格評価表!$AR43/生産者価格評価表!$AR$44</f>
        <v>0</v>
      </c>
      <c r="K42" s="297">
        <f>入力!E50</f>
        <v>0</v>
      </c>
      <c r="L42" s="298">
        <v>1.5758226488978715E-2</v>
      </c>
      <c r="M42" s="298">
        <v>3.6042864060296005E-2</v>
      </c>
      <c r="N42" s="96">
        <f t="shared" si="6"/>
        <v>0</v>
      </c>
      <c r="O42" s="96">
        <f t="shared" si="7"/>
        <v>0</v>
      </c>
      <c r="P42" s="96">
        <f t="shared" si="2"/>
        <v>0</v>
      </c>
      <c r="Q42" s="128">
        <f t="shared" si="3"/>
        <v>0</v>
      </c>
      <c r="R42" s="313">
        <f>IF(雇用表!O44="-　",0,雇用表!O44)</f>
        <v>2.4691358024691358E-3</v>
      </c>
      <c r="S42" s="298">
        <f>IF(雇用表!P44="-　",0,雇用表!P44)</f>
        <v>2.445163610212154E-3</v>
      </c>
      <c r="T42" s="136"/>
    </row>
    <row r="43" spans="3:20" ht="17.25" customHeight="1" thickTop="1" x14ac:dyDescent="0.15">
      <c r="C43" s="422" t="s">
        <v>647</v>
      </c>
      <c r="D43" s="423" t="s">
        <v>491</v>
      </c>
      <c r="E43" s="92">
        <f>IF(SUM(E6:E42)=生産者価格評価表!$AX44,SUM(E6:E42),"Error !!")</f>
        <v>8366875</v>
      </c>
      <c r="F43" s="92">
        <f>IF(SUM(F6:F42)=ABS(生産者価格評価表!$BB44),SUM(F6:F42),"Error !!")</f>
        <v>3361387.1008652705</v>
      </c>
      <c r="G43" s="367">
        <f>F43/(E43-生産者価格評価表!AW44)</f>
        <v>0.91431260800016279</v>
      </c>
      <c r="H43" s="299">
        <f t="shared" si="5"/>
        <v>8.5687391999837215E-2</v>
      </c>
      <c r="I43" s="92">
        <f>IF(SUM(I6:I42)=生産者価格評価表!$AR44,SUM(I6:I42),"Error !!")</f>
        <v>2249590</v>
      </c>
      <c r="J43" s="300">
        <f>生産者価格評価表!$AR44/生産者価格評価表!$AR$44</f>
        <v>1</v>
      </c>
      <c r="K43" s="301">
        <f>SUM(K6:K42)</f>
        <v>0</v>
      </c>
      <c r="L43" s="302">
        <v>0</v>
      </c>
      <c r="M43" s="302">
        <v>0</v>
      </c>
      <c r="N43" s="92">
        <f>SUM(N6:N42)</f>
        <v>0</v>
      </c>
      <c r="O43" s="92">
        <f>SUM(O6:O42)</f>
        <v>0</v>
      </c>
      <c r="P43" s="92">
        <f>SUM(P6:P42)</f>
        <v>0</v>
      </c>
      <c r="Q43" s="129">
        <f>SUM(Q6:Q42)</f>
        <v>0</v>
      </c>
      <c r="R43" s="314">
        <f>IF(雇用表!O45="-　",0,雇用表!O45)</f>
        <v>7.6244693930870328E-2</v>
      </c>
      <c r="S43" s="315">
        <f>IF(雇用表!P45="-　",0,雇用表!P45)</f>
        <v>6.6621628819937953E-2</v>
      </c>
      <c r="T43" s="137">
        <f>IF(入力!$D$8="万円",1/100,IF(入力!$D$8="億円",100,1))</f>
        <v>1</v>
      </c>
    </row>
    <row r="44" spans="3:20" ht="17.25" customHeight="1" x14ac:dyDescent="0.15">
      <c r="E44" s="2"/>
      <c r="G44" s="368" t="s">
        <v>791</v>
      </c>
    </row>
    <row r="45" spans="3:20" ht="17.25" customHeight="1" x14ac:dyDescent="0.15">
      <c r="D45" s="812" t="s">
        <v>779</v>
      </c>
      <c r="E45" s="810" t="s">
        <v>537</v>
      </c>
      <c r="F45" s="811"/>
    </row>
    <row r="46" spans="3:20" ht="17.25" customHeight="1" x14ac:dyDescent="0.15">
      <c r="D46" s="813"/>
      <c r="E46" s="50" t="s">
        <v>538</v>
      </c>
      <c r="F46" s="25" t="s">
        <v>539</v>
      </c>
      <c r="H46" s="34"/>
      <c r="I46" s="35"/>
      <c r="J46" s="3"/>
    </row>
    <row r="47" spans="3:20" ht="17.25" customHeight="1" x14ac:dyDescent="0.15">
      <c r="D47" s="303" t="s">
        <v>878</v>
      </c>
      <c r="E47" s="48">
        <v>0.58199999999999996</v>
      </c>
      <c r="F47" s="27">
        <v>0.61299999999999999</v>
      </c>
      <c r="H47" s="36"/>
      <c r="I47" s="38"/>
      <c r="J47" s="3"/>
    </row>
    <row r="48" spans="3:20" ht="17.25" customHeight="1" x14ac:dyDescent="0.15">
      <c r="D48" s="303" t="s">
        <v>879</v>
      </c>
      <c r="E48" s="48">
        <v>0.57099999999999995</v>
      </c>
      <c r="F48" s="27">
        <v>0.628</v>
      </c>
      <c r="H48" s="36"/>
      <c r="I48" s="38"/>
      <c r="J48" s="3"/>
    </row>
    <row r="49" spans="4:10" ht="17.25" customHeight="1" x14ac:dyDescent="0.15">
      <c r="D49" s="303" t="s">
        <v>1172</v>
      </c>
      <c r="E49" s="48">
        <v>0.56999999999999995</v>
      </c>
      <c r="F49" s="27">
        <v>0.64</v>
      </c>
      <c r="H49" s="36"/>
      <c r="I49" s="38"/>
      <c r="J49" s="3"/>
    </row>
    <row r="50" spans="4:10" ht="17.25" customHeight="1" x14ac:dyDescent="0.15">
      <c r="D50" s="303" t="s">
        <v>1566</v>
      </c>
      <c r="E50" s="48">
        <v>0.629</v>
      </c>
      <c r="F50" s="27">
        <v>0.64400000000000002</v>
      </c>
      <c r="H50" s="36"/>
      <c r="I50" s="38"/>
      <c r="J50" s="3"/>
    </row>
    <row r="51" spans="4:10" ht="17.25" customHeight="1" x14ac:dyDescent="0.15">
      <c r="D51" s="303" t="s">
        <v>1567</v>
      </c>
      <c r="E51" s="48">
        <v>0.57699999999999996</v>
      </c>
      <c r="F51" s="27">
        <v>0.622</v>
      </c>
      <c r="H51" s="36"/>
      <c r="I51" s="38"/>
      <c r="J51" s="3"/>
    </row>
    <row r="52" spans="4:10" ht="17.25" customHeight="1" x14ac:dyDescent="0.15">
      <c r="D52" s="727" t="s">
        <v>1568</v>
      </c>
      <c r="E52" s="49" t="s">
        <v>1569</v>
      </c>
      <c r="F52" s="28"/>
      <c r="H52" s="36"/>
      <c r="I52" s="38"/>
      <c r="J52" s="3"/>
    </row>
    <row r="53" spans="4:10" ht="17.25" customHeight="1" x14ac:dyDescent="0.15">
      <c r="H53" s="36"/>
      <c r="I53" s="38"/>
      <c r="J53" s="3"/>
    </row>
    <row r="54" spans="4:10" ht="17.25" customHeight="1" x14ac:dyDescent="0.15">
      <c r="D54" s="26" t="s">
        <v>567</v>
      </c>
      <c r="H54" s="35"/>
      <c r="I54" s="35"/>
      <c r="J54" s="3"/>
    </row>
    <row r="55" spans="4:10" ht="17.25" customHeight="1" x14ac:dyDescent="0.15">
      <c r="H55" s="37"/>
      <c r="I55" s="3"/>
      <c r="J55" s="3"/>
    </row>
    <row r="56" spans="4:10" ht="17.25" customHeight="1" x14ac:dyDescent="0.15">
      <c r="H56" s="36"/>
      <c r="I56" s="38"/>
      <c r="J56" s="3"/>
    </row>
    <row r="57" spans="4:10" ht="17.25" customHeight="1" x14ac:dyDescent="0.15">
      <c r="H57" s="36"/>
      <c r="I57" s="38"/>
      <c r="J57" s="3"/>
    </row>
    <row r="58" spans="4:10" ht="17.25" customHeight="1" x14ac:dyDescent="0.15">
      <c r="H58" s="36"/>
      <c r="I58" s="38"/>
      <c r="J58" s="3"/>
    </row>
    <row r="59" spans="4:10" ht="17.25" customHeight="1" x14ac:dyDescent="0.15">
      <c r="H59" s="36"/>
      <c r="I59" s="38"/>
      <c r="J59" s="3"/>
    </row>
    <row r="60" spans="4:10" ht="17.25" customHeight="1" x14ac:dyDescent="0.15">
      <c r="H60" s="36"/>
      <c r="I60" s="38"/>
      <c r="J60" s="3"/>
    </row>
    <row r="61" spans="4:10" ht="17.25" customHeight="1" x14ac:dyDescent="0.15">
      <c r="H61" s="36"/>
      <c r="I61" s="38"/>
      <c r="J61" s="3"/>
    </row>
    <row r="62" spans="4:10" ht="17.25" customHeight="1" x14ac:dyDescent="0.15">
      <c r="H62" s="36"/>
      <c r="I62" s="38"/>
      <c r="J62" s="3"/>
    </row>
    <row r="63" spans="4:10" ht="17.25" customHeight="1" x14ac:dyDescent="0.15">
      <c r="H63" s="36"/>
      <c r="I63" s="38"/>
      <c r="J63" s="3"/>
    </row>
    <row r="64" spans="4:10" ht="17.25" customHeight="1" x14ac:dyDescent="0.15">
      <c r="H64" s="36"/>
      <c r="I64" s="38"/>
      <c r="J64" s="3"/>
    </row>
    <row r="65" spans="8:10" ht="17.25" customHeight="1" x14ac:dyDescent="0.15">
      <c r="H65" s="36"/>
      <c r="I65" s="38"/>
      <c r="J65" s="3"/>
    </row>
    <row r="66" spans="8:10" ht="17.25" customHeight="1" x14ac:dyDescent="0.15">
      <c r="H66" s="36"/>
      <c r="I66" s="38"/>
      <c r="J66" s="3"/>
    </row>
    <row r="67" spans="8:10" ht="17.25" customHeight="1" x14ac:dyDescent="0.15">
      <c r="H67" s="39"/>
      <c r="I67" s="35"/>
      <c r="J67" s="3"/>
    </row>
  </sheetData>
  <mergeCells count="3">
    <mergeCell ref="E45:F45"/>
    <mergeCell ref="D45:D46"/>
    <mergeCell ref="C4:D5"/>
  </mergeCells>
  <phoneticPr fontId="3"/>
  <pageMargins left="0.59055118110236227" right="0.59055118110236227" top="0.78740157480314965" bottom="0.59055118110236227" header="0.51181102362204722" footer="0.51181102362204722"/>
  <pageSetup paperSize="9" scale="5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318C9-79B3-431D-AC24-E29C23A81A25}">
  <sheetPr codeName="Sheet10"/>
  <dimension ref="B1:AP52"/>
  <sheetViews>
    <sheetView view="pageBreakPreview" zoomScaleNormal="100" zoomScaleSheetLayoutView="100" workbookViewId="0">
      <pane xSplit="4" ySplit="6" topLeftCell="E7" activePane="bottomRight" state="frozen"/>
      <selection activeCell="I23" sqref="I23"/>
      <selection pane="topRight" activeCell="I23" sqref="I23"/>
      <selection pane="bottomLeft" activeCell="I23" sqref="I23"/>
      <selection pane="bottomRight" activeCell="E7" sqref="E7"/>
    </sheetView>
  </sheetViews>
  <sheetFormatPr defaultRowHeight="10.5" x14ac:dyDescent="0.15"/>
  <cols>
    <col min="1" max="2" width="2.625" style="12" customWidth="1"/>
    <col min="3" max="3" width="3" style="12" bestFit="1" customWidth="1"/>
    <col min="4" max="4" width="24.375" style="12" bestFit="1" customWidth="1"/>
    <col min="5" max="41" width="10.625" style="12" customWidth="1"/>
    <col min="42" max="16384" width="9" style="12"/>
  </cols>
  <sheetData>
    <row r="1" spans="2:42" ht="12" customHeight="1" x14ac:dyDescent="0.15">
      <c r="F1" s="316"/>
      <c r="G1" s="316"/>
      <c r="H1" s="316"/>
      <c r="I1" s="316"/>
      <c r="J1" s="316"/>
      <c r="K1" s="316"/>
      <c r="L1" s="316"/>
      <c r="Q1" s="316"/>
      <c r="R1" s="316"/>
      <c r="S1" s="316"/>
      <c r="T1" s="316"/>
      <c r="U1" s="317"/>
      <c r="V1" s="316"/>
      <c r="W1" s="316"/>
      <c r="X1" s="316"/>
      <c r="Y1" s="316"/>
      <c r="Z1" s="316"/>
      <c r="AA1" s="316"/>
      <c r="AB1" s="316"/>
      <c r="AC1" s="316"/>
      <c r="AD1" s="316"/>
      <c r="AE1" s="316"/>
      <c r="AF1" s="316"/>
      <c r="AG1" s="316"/>
      <c r="AH1" s="316"/>
      <c r="AI1" s="316"/>
      <c r="AJ1" s="316"/>
      <c r="AK1" s="316"/>
      <c r="AL1" s="316"/>
      <c r="AM1" s="316"/>
      <c r="AN1" s="316"/>
      <c r="AO1" s="316"/>
    </row>
    <row r="2" spans="2:42" ht="17.25" x14ac:dyDescent="0.15">
      <c r="B2" s="318" t="s">
        <v>763</v>
      </c>
    </row>
    <row r="3" spans="2:42" ht="13.5" customHeight="1" x14ac:dyDescent="0.15">
      <c r="Q3" s="76" t="str">
        <f>"（単位："&amp;入力!$D$8&amp;"）"</f>
        <v>（単位：百万円）</v>
      </c>
      <c r="AD3" s="76" t="str">
        <f>"（単位："&amp;入力!$D$8&amp;"）"</f>
        <v>（単位：百万円）</v>
      </c>
      <c r="AP3" s="76" t="str">
        <f>"（単位："&amp;入力!$D$8&amp;"）"</f>
        <v>（単位：百万円）</v>
      </c>
    </row>
    <row r="4" spans="2:42" ht="6" customHeight="1" x14ac:dyDescent="0.15">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row>
    <row r="5" spans="2:42" x14ac:dyDescent="0.15">
      <c r="C5" s="814" t="s">
        <v>761</v>
      </c>
      <c r="D5" s="815"/>
      <c r="E5" s="424" t="s">
        <v>455</v>
      </c>
      <c r="F5" s="425" t="s">
        <v>460</v>
      </c>
      <c r="G5" s="425" t="s">
        <v>463</v>
      </c>
      <c r="H5" s="425" t="s">
        <v>464</v>
      </c>
      <c r="I5" s="425" t="s">
        <v>465</v>
      </c>
      <c r="J5" s="425" t="s">
        <v>466</v>
      </c>
      <c r="K5" s="425" t="s">
        <v>467</v>
      </c>
      <c r="L5" s="425" t="s">
        <v>468</v>
      </c>
      <c r="M5" s="425" t="s">
        <v>469</v>
      </c>
      <c r="N5" s="425" t="s">
        <v>470</v>
      </c>
      <c r="O5" s="425" t="s">
        <v>471</v>
      </c>
      <c r="P5" s="425" t="s">
        <v>472</v>
      </c>
      <c r="Q5" s="425" t="s">
        <v>473</v>
      </c>
      <c r="R5" s="425" t="s">
        <v>474</v>
      </c>
      <c r="S5" s="425" t="s">
        <v>475</v>
      </c>
      <c r="T5" s="425" t="s">
        <v>476</v>
      </c>
      <c r="U5" s="425" t="s">
        <v>503</v>
      </c>
      <c r="V5" s="425" t="s">
        <v>504</v>
      </c>
      <c r="W5" s="425" t="s">
        <v>524</v>
      </c>
      <c r="X5" s="425" t="s">
        <v>522</v>
      </c>
      <c r="Y5" s="425" t="s">
        <v>521</v>
      </c>
      <c r="Z5" s="425" t="s">
        <v>526</v>
      </c>
      <c r="AA5" s="425" t="s">
        <v>520</v>
      </c>
      <c r="AB5" s="425" t="s">
        <v>519</v>
      </c>
      <c r="AC5" s="425" t="s">
        <v>631</v>
      </c>
      <c r="AD5" s="425" t="s">
        <v>632</v>
      </c>
      <c r="AE5" s="425" t="s">
        <v>633</v>
      </c>
      <c r="AF5" s="425" t="s">
        <v>634</v>
      </c>
      <c r="AG5" s="425" t="s">
        <v>636</v>
      </c>
      <c r="AH5" s="425" t="s">
        <v>638</v>
      </c>
      <c r="AI5" s="425" t="s">
        <v>639</v>
      </c>
      <c r="AJ5" s="425" t="s">
        <v>640</v>
      </c>
      <c r="AK5" s="425" t="s">
        <v>642</v>
      </c>
      <c r="AL5" s="425" t="s">
        <v>643</v>
      </c>
      <c r="AM5" s="425" t="s">
        <v>644</v>
      </c>
      <c r="AN5" s="425" t="s">
        <v>645</v>
      </c>
      <c r="AO5" s="426" t="s">
        <v>646</v>
      </c>
      <c r="AP5" s="320"/>
    </row>
    <row r="6" spans="2:42" ht="21" x14ac:dyDescent="0.15">
      <c r="C6" s="809"/>
      <c r="D6" s="816"/>
      <c r="E6" s="427" t="s">
        <v>880</v>
      </c>
      <c r="F6" s="428" t="s">
        <v>477</v>
      </c>
      <c r="G6" s="428" t="s">
        <v>624</v>
      </c>
      <c r="H6" s="428" t="s">
        <v>507</v>
      </c>
      <c r="I6" s="428" t="s">
        <v>792</v>
      </c>
      <c r="J6" s="428" t="s">
        <v>151</v>
      </c>
      <c r="K6" s="428" t="s">
        <v>190</v>
      </c>
      <c r="L6" s="428" t="s">
        <v>1173</v>
      </c>
      <c r="M6" s="428" t="s">
        <v>223</v>
      </c>
      <c r="N6" s="428" t="s">
        <v>245</v>
      </c>
      <c r="O6" s="428" t="s">
        <v>265</v>
      </c>
      <c r="P6" s="428" t="s">
        <v>279</v>
      </c>
      <c r="Q6" s="428" t="s">
        <v>625</v>
      </c>
      <c r="R6" s="428" t="s">
        <v>626</v>
      </c>
      <c r="S6" s="428" t="s">
        <v>627</v>
      </c>
      <c r="T6" s="428" t="s">
        <v>628</v>
      </c>
      <c r="U6" s="428" t="s">
        <v>306</v>
      </c>
      <c r="V6" s="428" t="s">
        <v>629</v>
      </c>
      <c r="W6" s="428" t="s">
        <v>323</v>
      </c>
      <c r="X6" s="428" t="s">
        <v>793</v>
      </c>
      <c r="Y6" s="428" t="s">
        <v>356</v>
      </c>
      <c r="Z6" s="428" t="s">
        <v>794</v>
      </c>
      <c r="AA6" s="428" t="s">
        <v>374</v>
      </c>
      <c r="AB6" s="428" t="s">
        <v>376</v>
      </c>
      <c r="AC6" s="428" t="s">
        <v>379</v>
      </c>
      <c r="AD6" s="428" t="s">
        <v>383</v>
      </c>
      <c r="AE6" s="428" t="s">
        <v>390</v>
      </c>
      <c r="AF6" s="428" t="s">
        <v>635</v>
      </c>
      <c r="AG6" s="428" t="s">
        <v>637</v>
      </c>
      <c r="AH6" s="428" t="s">
        <v>419</v>
      </c>
      <c r="AI6" s="428" t="s">
        <v>422</v>
      </c>
      <c r="AJ6" s="428" t="s">
        <v>641</v>
      </c>
      <c r="AK6" s="428" t="s">
        <v>882</v>
      </c>
      <c r="AL6" s="428" t="s">
        <v>795</v>
      </c>
      <c r="AM6" s="428" t="s">
        <v>796</v>
      </c>
      <c r="AN6" s="428" t="s">
        <v>447</v>
      </c>
      <c r="AO6" s="429" t="s">
        <v>484</v>
      </c>
      <c r="AP6" s="346" t="s">
        <v>559</v>
      </c>
    </row>
    <row r="7" spans="2:42" ht="13.5" customHeight="1" x14ac:dyDescent="0.15">
      <c r="C7" s="411" t="s">
        <v>455</v>
      </c>
      <c r="D7" s="436" t="s">
        <v>880</v>
      </c>
      <c r="E7" s="321">
        <f>'結果（詳細）'!F$10*投入係数表_A!E7</f>
        <v>0</v>
      </c>
      <c r="F7" s="322">
        <f>'結果（詳細）'!F$11*投入係数表_A!F7</f>
        <v>0</v>
      </c>
      <c r="G7" s="322">
        <f>'結果（詳細）'!F$12*投入係数表_A!G7</f>
        <v>0</v>
      </c>
      <c r="H7" s="322">
        <f>'結果（詳細）'!F$13*投入係数表_A!H7</f>
        <v>0</v>
      </c>
      <c r="I7" s="322">
        <f>'結果（詳細）'!F$14*投入係数表_A!I7</f>
        <v>0</v>
      </c>
      <c r="J7" s="322">
        <f>'結果（詳細）'!F$15*投入係数表_A!J7</f>
        <v>0</v>
      </c>
      <c r="K7" s="322">
        <f>'結果（詳細）'!F$16*投入係数表_A!K7</f>
        <v>0</v>
      </c>
      <c r="L7" s="322">
        <f>'結果（詳細）'!F$17*投入係数表_A!L7</f>
        <v>0</v>
      </c>
      <c r="M7" s="322">
        <f>'結果（詳細）'!F$18*投入係数表_A!M7</f>
        <v>0</v>
      </c>
      <c r="N7" s="322">
        <f>'結果（詳細）'!F$19*投入係数表_A!N7</f>
        <v>0</v>
      </c>
      <c r="O7" s="322">
        <f>'結果（詳細）'!F$20*投入係数表_A!O7</f>
        <v>0</v>
      </c>
      <c r="P7" s="322">
        <f>'結果（詳細）'!F$21*投入係数表_A!P7</f>
        <v>0</v>
      </c>
      <c r="Q7" s="322">
        <f>'結果（詳細）'!F$22*投入係数表_A!Q7</f>
        <v>0</v>
      </c>
      <c r="R7" s="322">
        <f>'結果（詳細）'!F$23*投入係数表_A!R7</f>
        <v>0</v>
      </c>
      <c r="S7" s="322">
        <f>'結果（詳細）'!F$24*投入係数表_A!S7</f>
        <v>0</v>
      </c>
      <c r="T7" s="322">
        <f>'結果（詳細）'!F$25*投入係数表_A!T7</f>
        <v>0</v>
      </c>
      <c r="U7" s="322">
        <f>'結果（詳細）'!F$26*投入係数表_A!U7</f>
        <v>0</v>
      </c>
      <c r="V7" s="322">
        <f>'結果（詳細）'!F$27*投入係数表_A!V7</f>
        <v>0</v>
      </c>
      <c r="W7" s="322">
        <f>'結果（詳細）'!F$28*投入係数表_A!W7</f>
        <v>0</v>
      </c>
      <c r="X7" s="322">
        <f>'結果（詳細）'!F$29*投入係数表_A!X7</f>
        <v>0</v>
      </c>
      <c r="Y7" s="322">
        <f>'結果（詳細）'!F$30*投入係数表_A!Y7</f>
        <v>0</v>
      </c>
      <c r="Z7" s="322">
        <f>'結果（詳細）'!F$31*投入係数表_A!Z7</f>
        <v>0</v>
      </c>
      <c r="AA7" s="322">
        <f>'結果（詳細）'!F$32*投入係数表_A!AA7</f>
        <v>0</v>
      </c>
      <c r="AB7" s="322">
        <f>'結果（詳細）'!F$33*投入係数表_A!AB7</f>
        <v>0</v>
      </c>
      <c r="AC7" s="322">
        <f>'結果（詳細）'!F$34*投入係数表_A!AC7</f>
        <v>0</v>
      </c>
      <c r="AD7" s="322">
        <f>'結果（詳細）'!F$35*投入係数表_A!AD7</f>
        <v>0</v>
      </c>
      <c r="AE7" s="322">
        <f>'結果（詳細）'!F$36*投入係数表_A!AE7</f>
        <v>0</v>
      </c>
      <c r="AF7" s="322">
        <f>'結果（詳細）'!F$37*投入係数表_A!AF7</f>
        <v>0</v>
      </c>
      <c r="AG7" s="322">
        <f>'結果（詳細）'!F$38*投入係数表_A!AG7</f>
        <v>0</v>
      </c>
      <c r="AH7" s="322">
        <f>'結果（詳細）'!F$39*投入係数表_A!AH7</f>
        <v>0</v>
      </c>
      <c r="AI7" s="322">
        <f>'結果（詳細）'!F$40*投入係数表_A!AI7</f>
        <v>0</v>
      </c>
      <c r="AJ7" s="322">
        <f>'結果（詳細）'!F$41*投入係数表_A!AJ7</f>
        <v>0</v>
      </c>
      <c r="AK7" s="322">
        <f>'結果（詳細）'!F$42*投入係数表_A!AK7</f>
        <v>0</v>
      </c>
      <c r="AL7" s="322">
        <f>'結果（詳細）'!F$43*投入係数表_A!AL7</f>
        <v>0</v>
      </c>
      <c r="AM7" s="322">
        <f>'結果（詳細）'!F$44*投入係数表_A!AM7</f>
        <v>0</v>
      </c>
      <c r="AN7" s="322">
        <f>'結果（詳細）'!F$45*投入係数表_A!AN7</f>
        <v>0</v>
      </c>
      <c r="AO7" s="430">
        <f>'結果（詳細）'!F$46*投入係数表_A!AO7</f>
        <v>0</v>
      </c>
      <c r="AP7" s="323">
        <f t="shared" ref="AP7:AP51" si="0">SUM(E7:AO7)</f>
        <v>0</v>
      </c>
    </row>
    <row r="8" spans="2:42" ht="13.5" customHeight="1" x14ac:dyDescent="0.15">
      <c r="C8" s="437" t="s">
        <v>460</v>
      </c>
      <c r="D8" s="438" t="s">
        <v>477</v>
      </c>
      <c r="E8" s="324">
        <f>'結果（詳細）'!F$10*投入係数表_A!E8</f>
        <v>0</v>
      </c>
      <c r="F8" s="325">
        <f>'結果（詳細）'!F$11*投入係数表_A!F8</f>
        <v>0</v>
      </c>
      <c r="G8" s="325">
        <f>'結果（詳細）'!F$12*投入係数表_A!G8</f>
        <v>0</v>
      </c>
      <c r="H8" s="325">
        <f>'結果（詳細）'!F$13*投入係数表_A!H8</f>
        <v>0</v>
      </c>
      <c r="I8" s="325">
        <f>'結果（詳細）'!F$14*投入係数表_A!I8</f>
        <v>0</v>
      </c>
      <c r="J8" s="325">
        <f>'結果（詳細）'!F$15*投入係数表_A!J8</f>
        <v>0</v>
      </c>
      <c r="K8" s="325">
        <f>'結果（詳細）'!F$16*投入係数表_A!K8</f>
        <v>0</v>
      </c>
      <c r="L8" s="325">
        <f>'結果（詳細）'!F$17*投入係数表_A!L8</f>
        <v>0</v>
      </c>
      <c r="M8" s="325">
        <f>'結果（詳細）'!F$18*投入係数表_A!M8</f>
        <v>0</v>
      </c>
      <c r="N8" s="325">
        <f>'結果（詳細）'!F$19*投入係数表_A!N8</f>
        <v>0</v>
      </c>
      <c r="O8" s="325">
        <f>'結果（詳細）'!F$20*投入係数表_A!O8</f>
        <v>0</v>
      </c>
      <c r="P8" s="325">
        <f>'結果（詳細）'!F$21*投入係数表_A!P8</f>
        <v>0</v>
      </c>
      <c r="Q8" s="325">
        <f>'結果（詳細）'!F$22*投入係数表_A!Q8</f>
        <v>0</v>
      </c>
      <c r="R8" s="325">
        <f>'結果（詳細）'!F$23*投入係数表_A!R8</f>
        <v>0</v>
      </c>
      <c r="S8" s="325">
        <f>'結果（詳細）'!F$24*投入係数表_A!S8</f>
        <v>0</v>
      </c>
      <c r="T8" s="325">
        <f>'結果（詳細）'!F$25*投入係数表_A!T8</f>
        <v>0</v>
      </c>
      <c r="U8" s="325">
        <f>'結果（詳細）'!F$26*投入係数表_A!U8</f>
        <v>0</v>
      </c>
      <c r="V8" s="325">
        <f>'結果（詳細）'!F$27*投入係数表_A!V8</f>
        <v>0</v>
      </c>
      <c r="W8" s="325">
        <f>'結果（詳細）'!F$28*投入係数表_A!W8</f>
        <v>0</v>
      </c>
      <c r="X8" s="325">
        <f>'結果（詳細）'!F$29*投入係数表_A!X8</f>
        <v>0</v>
      </c>
      <c r="Y8" s="325">
        <f>'結果（詳細）'!F$30*投入係数表_A!Y8</f>
        <v>0</v>
      </c>
      <c r="Z8" s="325">
        <f>'結果（詳細）'!F$31*投入係数表_A!Z8</f>
        <v>0</v>
      </c>
      <c r="AA8" s="325">
        <f>'結果（詳細）'!F$32*投入係数表_A!AA8</f>
        <v>0</v>
      </c>
      <c r="AB8" s="325">
        <f>'結果（詳細）'!F$33*投入係数表_A!AB8</f>
        <v>0</v>
      </c>
      <c r="AC8" s="325">
        <f>'結果（詳細）'!F$34*投入係数表_A!AC8</f>
        <v>0</v>
      </c>
      <c r="AD8" s="325">
        <f>'結果（詳細）'!F$35*投入係数表_A!AD8</f>
        <v>0</v>
      </c>
      <c r="AE8" s="325">
        <f>'結果（詳細）'!F$36*投入係数表_A!AE8</f>
        <v>0</v>
      </c>
      <c r="AF8" s="325">
        <f>'結果（詳細）'!F$37*投入係数表_A!AF8</f>
        <v>0</v>
      </c>
      <c r="AG8" s="325">
        <f>'結果（詳細）'!F$38*投入係数表_A!AG8</f>
        <v>0</v>
      </c>
      <c r="AH8" s="325">
        <f>'結果（詳細）'!F$39*投入係数表_A!AH8</f>
        <v>0</v>
      </c>
      <c r="AI8" s="325">
        <f>'結果（詳細）'!F$40*投入係数表_A!AI8</f>
        <v>0</v>
      </c>
      <c r="AJ8" s="325">
        <f>'結果（詳細）'!F$41*投入係数表_A!AJ8</f>
        <v>0</v>
      </c>
      <c r="AK8" s="325">
        <f>'結果（詳細）'!F$42*投入係数表_A!AK8</f>
        <v>0</v>
      </c>
      <c r="AL8" s="325">
        <f>'結果（詳細）'!F$43*投入係数表_A!AL8</f>
        <v>0</v>
      </c>
      <c r="AM8" s="325">
        <f>'結果（詳細）'!F$44*投入係数表_A!AM8</f>
        <v>0</v>
      </c>
      <c r="AN8" s="325">
        <f>'結果（詳細）'!F$45*投入係数表_A!AN8</f>
        <v>0</v>
      </c>
      <c r="AO8" s="431">
        <f>'結果（詳細）'!F$46*投入係数表_A!AO8</f>
        <v>0</v>
      </c>
      <c r="AP8" s="326">
        <f t="shared" si="0"/>
        <v>0</v>
      </c>
    </row>
    <row r="9" spans="2:42" ht="13.5" customHeight="1" x14ac:dyDescent="0.15">
      <c r="C9" s="437" t="s">
        <v>463</v>
      </c>
      <c r="D9" s="438" t="s">
        <v>624</v>
      </c>
      <c r="E9" s="324">
        <f>'結果（詳細）'!F$10*投入係数表_A!E9</f>
        <v>0</v>
      </c>
      <c r="F9" s="325">
        <f>'結果（詳細）'!F$11*投入係数表_A!F9</f>
        <v>0</v>
      </c>
      <c r="G9" s="325">
        <f>'結果（詳細）'!F$12*投入係数表_A!G9</f>
        <v>0</v>
      </c>
      <c r="H9" s="325">
        <f>'結果（詳細）'!F$13*投入係数表_A!H9</f>
        <v>0</v>
      </c>
      <c r="I9" s="325">
        <f>'結果（詳細）'!F$14*投入係数表_A!I9</f>
        <v>0</v>
      </c>
      <c r="J9" s="325">
        <f>'結果（詳細）'!F$15*投入係数表_A!J9</f>
        <v>0</v>
      </c>
      <c r="K9" s="325">
        <f>'結果（詳細）'!F$16*投入係数表_A!K9</f>
        <v>0</v>
      </c>
      <c r="L9" s="325">
        <f>'結果（詳細）'!F$17*投入係数表_A!L9</f>
        <v>0</v>
      </c>
      <c r="M9" s="325">
        <f>'結果（詳細）'!F$18*投入係数表_A!M9</f>
        <v>0</v>
      </c>
      <c r="N9" s="325">
        <f>'結果（詳細）'!F$19*投入係数表_A!N9</f>
        <v>0</v>
      </c>
      <c r="O9" s="325">
        <f>'結果（詳細）'!F$20*投入係数表_A!O9</f>
        <v>0</v>
      </c>
      <c r="P9" s="325">
        <f>'結果（詳細）'!F$21*投入係数表_A!P9</f>
        <v>0</v>
      </c>
      <c r="Q9" s="325">
        <f>'結果（詳細）'!F$22*投入係数表_A!Q9</f>
        <v>0</v>
      </c>
      <c r="R9" s="325">
        <f>'結果（詳細）'!F$23*投入係数表_A!R9</f>
        <v>0</v>
      </c>
      <c r="S9" s="325">
        <f>'結果（詳細）'!F$24*投入係数表_A!S9</f>
        <v>0</v>
      </c>
      <c r="T9" s="325">
        <f>'結果（詳細）'!F$25*投入係数表_A!T9</f>
        <v>0</v>
      </c>
      <c r="U9" s="325">
        <f>'結果（詳細）'!F$26*投入係数表_A!U9</f>
        <v>0</v>
      </c>
      <c r="V9" s="325">
        <f>'結果（詳細）'!F$27*投入係数表_A!V9</f>
        <v>0</v>
      </c>
      <c r="W9" s="325">
        <f>'結果（詳細）'!F$28*投入係数表_A!W9</f>
        <v>0</v>
      </c>
      <c r="X9" s="325">
        <f>'結果（詳細）'!F$29*投入係数表_A!X9</f>
        <v>0</v>
      </c>
      <c r="Y9" s="325">
        <f>'結果（詳細）'!F$30*投入係数表_A!Y9</f>
        <v>0</v>
      </c>
      <c r="Z9" s="325">
        <f>'結果（詳細）'!F$31*投入係数表_A!Z9</f>
        <v>0</v>
      </c>
      <c r="AA9" s="325">
        <f>'結果（詳細）'!F$32*投入係数表_A!AA9</f>
        <v>0</v>
      </c>
      <c r="AB9" s="325">
        <f>'結果（詳細）'!F$33*投入係数表_A!AB9</f>
        <v>0</v>
      </c>
      <c r="AC9" s="325">
        <f>'結果（詳細）'!F$34*投入係数表_A!AC9</f>
        <v>0</v>
      </c>
      <c r="AD9" s="325">
        <f>'結果（詳細）'!F$35*投入係数表_A!AD9</f>
        <v>0</v>
      </c>
      <c r="AE9" s="325">
        <f>'結果（詳細）'!F$36*投入係数表_A!AE9</f>
        <v>0</v>
      </c>
      <c r="AF9" s="325">
        <f>'結果（詳細）'!F$37*投入係数表_A!AF9</f>
        <v>0</v>
      </c>
      <c r="AG9" s="325">
        <f>'結果（詳細）'!F$38*投入係数表_A!AG9</f>
        <v>0</v>
      </c>
      <c r="AH9" s="325">
        <f>'結果（詳細）'!F$39*投入係数表_A!AH9</f>
        <v>0</v>
      </c>
      <c r="AI9" s="325">
        <f>'結果（詳細）'!F$40*投入係数表_A!AI9</f>
        <v>0</v>
      </c>
      <c r="AJ9" s="325">
        <f>'結果（詳細）'!F$41*投入係数表_A!AJ9</f>
        <v>0</v>
      </c>
      <c r="AK9" s="325">
        <f>'結果（詳細）'!F$42*投入係数表_A!AK9</f>
        <v>0</v>
      </c>
      <c r="AL9" s="325">
        <f>'結果（詳細）'!F$43*投入係数表_A!AL9</f>
        <v>0</v>
      </c>
      <c r="AM9" s="325">
        <f>'結果（詳細）'!F$44*投入係数表_A!AM9</f>
        <v>0</v>
      </c>
      <c r="AN9" s="325">
        <f>'結果（詳細）'!F$45*投入係数表_A!AN9</f>
        <v>0</v>
      </c>
      <c r="AO9" s="431">
        <f>'結果（詳細）'!F$46*投入係数表_A!AO9</f>
        <v>0</v>
      </c>
      <c r="AP9" s="326">
        <f t="shared" si="0"/>
        <v>0</v>
      </c>
    </row>
    <row r="10" spans="2:42" ht="13.5" customHeight="1" x14ac:dyDescent="0.15">
      <c r="C10" s="437" t="s">
        <v>464</v>
      </c>
      <c r="D10" s="438" t="s">
        <v>507</v>
      </c>
      <c r="E10" s="324">
        <f>'結果（詳細）'!F$10*投入係数表_A!E10</f>
        <v>0</v>
      </c>
      <c r="F10" s="325">
        <f>'結果（詳細）'!F$11*投入係数表_A!F10</f>
        <v>0</v>
      </c>
      <c r="G10" s="325">
        <f>'結果（詳細）'!F$12*投入係数表_A!G10</f>
        <v>0</v>
      </c>
      <c r="H10" s="325">
        <f>'結果（詳細）'!F$13*投入係数表_A!H10</f>
        <v>0</v>
      </c>
      <c r="I10" s="325">
        <f>'結果（詳細）'!F$14*投入係数表_A!I10</f>
        <v>0</v>
      </c>
      <c r="J10" s="325">
        <f>'結果（詳細）'!F$15*投入係数表_A!J10</f>
        <v>0</v>
      </c>
      <c r="K10" s="325">
        <f>'結果（詳細）'!F$16*投入係数表_A!K10</f>
        <v>0</v>
      </c>
      <c r="L10" s="325">
        <f>'結果（詳細）'!F$17*投入係数表_A!L10</f>
        <v>0</v>
      </c>
      <c r="M10" s="325">
        <f>'結果（詳細）'!F$18*投入係数表_A!M10</f>
        <v>0</v>
      </c>
      <c r="N10" s="325">
        <f>'結果（詳細）'!F$19*投入係数表_A!N10</f>
        <v>0</v>
      </c>
      <c r="O10" s="325">
        <f>'結果（詳細）'!F$20*投入係数表_A!O10</f>
        <v>0</v>
      </c>
      <c r="P10" s="325">
        <f>'結果（詳細）'!F$21*投入係数表_A!P10</f>
        <v>0</v>
      </c>
      <c r="Q10" s="325">
        <f>'結果（詳細）'!F$22*投入係数表_A!Q10</f>
        <v>0</v>
      </c>
      <c r="R10" s="325">
        <f>'結果（詳細）'!F$23*投入係数表_A!R10</f>
        <v>0</v>
      </c>
      <c r="S10" s="325">
        <f>'結果（詳細）'!F$24*投入係数表_A!S10</f>
        <v>0</v>
      </c>
      <c r="T10" s="325">
        <f>'結果（詳細）'!F$25*投入係数表_A!T10</f>
        <v>0</v>
      </c>
      <c r="U10" s="325">
        <f>'結果（詳細）'!F$26*投入係数表_A!U10</f>
        <v>0</v>
      </c>
      <c r="V10" s="325">
        <f>'結果（詳細）'!F$27*投入係数表_A!V10</f>
        <v>0</v>
      </c>
      <c r="W10" s="325">
        <f>'結果（詳細）'!F$28*投入係数表_A!W10</f>
        <v>0</v>
      </c>
      <c r="X10" s="325">
        <f>'結果（詳細）'!F$29*投入係数表_A!X10</f>
        <v>0</v>
      </c>
      <c r="Y10" s="325">
        <f>'結果（詳細）'!F$30*投入係数表_A!Y10</f>
        <v>0</v>
      </c>
      <c r="Z10" s="325">
        <f>'結果（詳細）'!F$31*投入係数表_A!Z10</f>
        <v>0</v>
      </c>
      <c r="AA10" s="325">
        <f>'結果（詳細）'!F$32*投入係数表_A!AA10</f>
        <v>0</v>
      </c>
      <c r="AB10" s="325">
        <f>'結果（詳細）'!F$33*投入係数表_A!AB10</f>
        <v>0</v>
      </c>
      <c r="AC10" s="325">
        <f>'結果（詳細）'!F$34*投入係数表_A!AC10</f>
        <v>0</v>
      </c>
      <c r="AD10" s="325">
        <f>'結果（詳細）'!F$35*投入係数表_A!AD10</f>
        <v>0</v>
      </c>
      <c r="AE10" s="325">
        <f>'結果（詳細）'!F$36*投入係数表_A!AE10</f>
        <v>0</v>
      </c>
      <c r="AF10" s="325">
        <f>'結果（詳細）'!F$37*投入係数表_A!AF10</f>
        <v>0</v>
      </c>
      <c r="AG10" s="325">
        <f>'結果（詳細）'!F$38*投入係数表_A!AG10</f>
        <v>0</v>
      </c>
      <c r="AH10" s="325">
        <f>'結果（詳細）'!F$39*投入係数表_A!AH10</f>
        <v>0</v>
      </c>
      <c r="AI10" s="325">
        <f>'結果（詳細）'!F$40*投入係数表_A!AI10</f>
        <v>0</v>
      </c>
      <c r="AJ10" s="325">
        <f>'結果（詳細）'!F$41*投入係数表_A!AJ10</f>
        <v>0</v>
      </c>
      <c r="AK10" s="325">
        <f>'結果（詳細）'!F$42*投入係数表_A!AK10</f>
        <v>0</v>
      </c>
      <c r="AL10" s="325">
        <f>'結果（詳細）'!F$43*投入係数表_A!AL10</f>
        <v>0</v>
      </c>
      <c r="AM10" s="325">
        <f>'結果（詳細）'!F$44*投入係数表_A!AM10</f>
        <v>0</v>
      </c>
      <c r="AN10" s="325">
        <f>'結果（詳細）'!F$45*投入係数表_A!AN10</f>
        <v>0</v>
      </c>
      <c r="AO10" s="431">
        <f>'結果（詳細）'!F$46*投入係数表_A!AO10</f>
        <v>0</v>
      </c>
      <c r="AP10" s="326">
        <f t="shared" si="0"/>
        <v>0</v>
      </c>
    </row>
    <row r="11" spans="2:42" ht="13.5" customHeight="1" x14ac:dyDescent="0.15">
      <c r="C11" s="437" t="s">
        <v>465</v>
      </c>
      <c r="D11" s="438" t="s">
        <v>479</v>
      </c>
      <c r="E11" s="324">
        <f>'結果（詳細）'!F$10*投入係数表_A!E11</f>
        <v>0</v>
      </c>
      <c r="F11" s="325">
        <f>'結果（詳細）'!F$11*投入係数表_A!F11</f>
        <v>0</v>
      </c>
      <c r="G11" s="325">
        <f>'結果（詳細）'!F$12*投入係数表_A!G11</f>
        <v>0</v>
      </c>
      <c r="H11" s="325">
        <f>'結果（詳細）'!F$13*投入係数表_A!H11</f>
        <v>0</v>
      </c>
      <c r="I11" s="325">
        <f>'結果（詳細）'!F$14*投入係数表_A!I11</f>
        <v>0</v>
      </c>
      <c r="J11" s="325">
        <f>'結果（詳細）'!F$15*投入係数表_A!J11</f>
        <v>0</v>
      </c>
      <c r="K11" s="325">
        <f>'結果（詳細）'!F$16*投入係数表_A!K11</f>
        <v>0</v>
      </c>
      <c r="L11" s="325">
        <f>'結果（詳細）'!F$17*投入係数表_A!L11</f>
        <v>0</v>
      </c>
      <c r="M11" s="325">
        <f>'結果（詳細）'!F$18*投入係数表_A!M11</f>
        <v>0</v>
      </c>
      <c r="N11" s="325">
        <f>'結果（詳細）'!F$19*投入係数表_A!N11</f>
        <v>0</v>
      </c>
      <c r="O11" s="325">
        <f>'結果（詳細）'!F$20*投入係数表_A!O11</f>
        <v>0</v>
      </c>
      <c r="P11" s="325">
        <f>'結果（詳細）'!F$21*投入係数表_A!P11</f>
        <v>0</v>
      </c>
      <c r="Q11" s="325">
        <f>'結果（詳細）'!F$22*投入係数表_A!Q11</f>
        <v>0</v>
      </c>
      <c r="R11" s="325">
        <f>'結果（詳細）'!F$23*投入係数表_A!R11</f>
        <v>0</v>
      </c>
      <c r="S11" s="325">
        <f>'結果（詳細）'!F$24*投入係数表_A!S11</f>
        <v>0</v>
      </c>
      <c r="T11" s="325">
        <f>'結果（詳細）'!F$25*投入係数表_A!T11</f>
        <v>0</v>
      </c>
      <c r="U11" s="325">
        <f>'結果（詳細）'!F$26*投入係数表_A!U11</f>
        <v>0</v>
      </c>
      <c r="V11" s="325">
        <f>'結果（詳細）'!F$27*投入係数表_A!V11</f>
        <v>0</v>
      </c>
      <c r="W11" s="325">
        <f>'結果（詳細）'!F$28*投入係数表_A!W11</f>
        <v>0</v>
      </c>
      <c r="X11" s="325">
        <f>'結果（詳細）'!F$29*投入係数表_A!X11</f>
        <v>0</v>
      </c>
      <c r="Y11" s="325">
        <f>'結果（詳細）'!F$30*投入係数表_A!Y11</f>
        <v>0</v>
      </c>
      <c r="Z11" s="325">
        <f>'結果（詳細）'!F$31*投入係数表_A!Z11</f>
        <v>0</v>
      </c>
      <c r="AA11" s="325">
        <f>'結果（詳細）'!F$32*投入係数表_A!AA11</f>
        <v>0</v>
      </c>
      <c r="AB11" s="325">
        <f>'結果（詳細）'!F$33*投入係数表_A!AB11</f>
        <v>0</v>
      </c>
      <c r="AC11" s="325">
        <f>'結果（詳細）'!F$34*投入係数表_A!AC11</f>
        <v>0</v>
      </c>
      <c r="AD11" s="325">
        <f>'結果（詳細）'!F$35*投入係数表_A!AD11</f>
        <v>0</v>
      </c>
      <c r="AE11" s="325">
        <f>'結果（詳細）'!F$36*投入係数表_A!AE11</f>
        <v>0</v>
      </c>
      <c r="AF11" s="325">
        <f>'結果（詳細）'!F$37*投入係数表_A!AF11</f>
        <v>0</v>
      </c>
      <c r="AG11" s="325">
        <f>'結果（詳細）'!F$38*投入係数表_A!AG11</f>
        <v>0</v>
      </c>
      <c r="AH11" s="325">
        <f>'結果（詳細）'!F$39*投入係数表_A!AH11</f>
        <v>0</v>
      </c>
      <c r="AI11" s="325">
        <f>'結果（詳細）'!F$40*投入係数表_A!AI11</f>
        <v>0</v>
      </c>
      <c r="AJ11" s="325">
        <f>'結果（詳細）'!F$41*投入係数表_A!AJ11</f>
        <v>0</v>
      </c>
      <c r="AK11" s="325">
        <f>'結果（詳細）'!F$42*投入係数表_A!AK11</f>
        <v>0</v>
      </c>
      <c r="AL11" s="325">
        <f>'結果（詳細）'!F$43*投入係数表_A!AL11</f>
        <v>0</v>
      </c>
      <c r="AM11" s="325">
        <f>'結果（詳細）'!F$44*投入係数表_A!AM11</f>
        <v>0</v>
      </c>
      <c r="AN11" s="325">
        <f>'結果（詳細）'!F$45*投入係数表_A!AN11</f>
        <v>0</v>
      </c>
      <c r="AO11" s="431">
        <f>'結果（詳細）'!F$46*投入係数表_A!AO11</f>
        <v>0</v>
      </c>
      <c r="AP11" s="326">
        <f t="shared" si="0"/>
        <v>0</v>
      </c>
    </row>
    <row r="12" spans="2:42" ht="13.5" customHeight="1" x14ac:dyDescent="0.15">
      <c r="C12" s="437" t="s">
        <v>466</v>
      </c>
      <c r="D12" s="438" t="s">
        <v>151</v>
      </c>
      <c r="E12" s="324">
        <f>'結果（詳細）'!F$10*投入係数表_A!E12</f>
        <v>0</v>
      </c>
      <c r="F12" s="325">
        <f>'結果（詳細）'!F$11*投入係数表_A!F12</f>
        <v>0</v>
      </c>
      <c r="G12" s="325">
        <f>'結果（詳細）'!F$12*投入係数表_A!G12</f>
        <v>0</v>
      </c>
      <c r="H12" s="325">
        <f>'結果（詳細）'!F$13*投入係数表_A!H12</f>
        <v>0</v>
      </c>
      <c r="I12" s="325">
        <f>'結果（詳細）'!F$14*投入係数表_A!I12</f>
        <v>0</v>
      </c>
      <c r="J12" s="325">
        <f>'結果（詳細）'!F$15*投入係数表_A!J12</f>
        <v>0</v>
      </c>
      <c r="K12" s="325">
        <f>'結果（詳細）'!F$16*投入係数表_A!K12</f>
        <v>0</v>
      </c>
      <c r="L12" s="325">
        <f>'結果（詳細）'!F$17*投入係数表_A!L12</f>
        <v>0</v>
      </c>
      <c r="M12" s="325">
        <f>'結果（詳細）'!F$18*投入係数表_A!M12</f>
        <v>0</v>
      </c>
      <c r="N12" s="325">
        <f>'結果（詳細）'!F$19*投入係数表_A!N12</f>
        <v>0</v>
      </c>
      <c r="O12" s="325">
        <f>'結果（詳細）'!F$20*投入係数表_A!O12</f>
        <v>0</v>
      </c>
      <c r="P12" s="325">
        <f>'結果（詳細）'!F$21*投入係数表_A!P12</f>
        <v>0</v>
      </c>
      <c r="Q12" s="325">
        <f>'結果（詳細）'!F$22*投入係数表_A!Q12</f>
        <v>0</v>
      </c>
      <c r="R12" s="325">
        <f>'結果（詳細）'!F$23*投入係数表_A!R12</f>
        <v>0</v>
      </c>
      <c r="S12" s="325">
        <f>'結果（詳細）'!F$24*投入係数表_A!S12</f>
        <v>0</v>
      </c>
      <c r="T12" s="325">
        <f>'結果（詳細）'!F$25*投入係数表_A!T12</f>
        <v>0</v>
      </c>
      <c r="U12" s="325">
        <f>'結果（詳細）'!F$26*投入係数表_A!U12</f>
        <v>0</v>
      </c>
      <c r="V12" s="325">
        <f>'結果（詳細）'!F$27*投入係数表_A!V12</f>
        <v>0</v>
      </c>
      <c r="W12" s="325">
        <f>'結果（詳細）'!F$28*投入係数表_A!W12</f>
        <v>0</v>
      </c>
      <c r="X12" s="325">
        <f>'結果（詳細）'!F$29*投入係数表_A!X12</f>
        <v>0</v>
      </c>
      <c r="Y12" s="325">
        <f>'結果（詳細）'!F$30*投入係数表_A!Y12</f>
        <v>0</v>
      </c>
      <c r="Z12" s="325">
        <f>'結果（詳細）'!F$31*投入係数表_A!Z12</f>
        <v>0</v>
      </c>
      <c r="AA12" s="325">
        <f>'結果（詳細）'!F$32*投入係数表_A!AA12</f>
        <v>0</v>
      </c>
      <c r="AB12" s="325">
        <f>'結果（詳細）'!F$33*投入係数表_A!AB12</f>
        <v>0</v>
      </c>
      <c r="AC12" s="325">
        <f>'結果（詳細）'!F$34*投入係数表_A!AC12</f>
        <v>0</v>
      </c>
      <c r="AD12" s="325">
        <f>'結果（詳細）'!F$35*投入係数表_A!AD12</f>
        <v>0</v>
      </c>
      <c r="AE12" s="325">
        <f>'結果（詳細）'!F$36*投入係数表_A!AE12</f>
        <v>0</v>
      </c>
      <c r="AF12" s="325">
        <f>'結果（詳細）'!F$37*投入係数表_A!AF12</f>
        <v>0</v>
      </c>
      <c r="AG12" s="325">
        <f>'結果（詳細）'!F$38*投入係数表_A!AG12</f>
        <v>0</v>
      </c>
      <c r="AH12" s="325">
        <f>'結果（詳細）'!F$39*投入係数表_A!AH12</f>
        <v>0</v>
      </c>
      <c r="AI12" s="325">
        <f>'結果（詳細）'!F$40*投入係数表_A!AI12</f>
        <v>0</v>
      </c>
      <c r="AJ12" s="325">
        <f>'結果（詳細）'!F$41*投入係数表_A!AJ12</f>
        <v>0</v>
      </c>
      <c r="AK12" s="325">
        <f>'結果（詳細）'!F$42*投入係数表_A!AK12</f>
        <v>0</v>
      </c>
      <c r="AL12" s="325">
        <f>'結果（詳細）'!F$43*投入係数表_A!AL12</f>
        <v>0</v>
      </c>
      <c r="AM12" s="325">
        <f>'結果（詳細）'!F$44*投入係数表_A!AM12</f>
        <v>0</v>
      </c>
      <c r="AN12" s="325">
        <f>'結果（詳細）'!F$45*投入係数表_A!AN12</f>
        <v>0</v>
      </c>
      <c r="AO12" s="431">
        <f>'結果（詳細）'!F$46*投入係数表_A!AO12</f>
        <v>0</v>
      </c>
      <c r="AP12" s="326">
        <f t="shared" si="0"/>
        <v>0</v>
      </c>
    </row>
    <row r="13" spans="2:42" ht="13.5" customHeight="1" x14ac:dyDescent="0.15">
      <c r="C13" s="437" t="s">
        <v>467</v>
      </c>
      <c r="D13" s="438" t="s">
        <v>190</v>
      </c>
      <c r="E13" s="324">
        <f>'結果（詳細）'!F$10*投入係数表_A!E13</f>
        <v>0</v>
      </c>
      <c r="F13" s="325">
        <f>'結果（詳細）'!F$11*投入係数表_A!F13</f>
        <v>0</v>
      </c>
      <c r="G13" s="325">
        <f>'結果（詳細）'!F$12*投入係数表_A!G13</f>
        <v>0</v>
      </c>
      <c r="H13" s="325">
        <f>'結果（詳細）'!F$13*投入係数表_A!H13</f>
        <v>0</v>
      </c>
      <c r="I13" s="325">
        <f>'結果（詳細）'!F$14*投入係数表_A!I13</f>
        <v>0</v>
      </c>
      <c r="J13" s="325">
        <f>'結果（詳細）'!F$15*投入係数表_A!J13</f>
        <v>0</v>
      </c>
      <c r="K13" s="325">
        <f>'結果（詳細）'!F$16*投入係数表_A!K13</f>
        <v>0</v>
      </c>
      <c r="L13" s="325">
        <f>'結果（詳細）'!F$17*投入係数表_A!L13</f>
        <v>0</v>
      </c>
      <c r="M13" s="325">
        <f>'結果（詳細）'!F$18*投入係数表_A!M13</f>
        <v>0</v>
      </c>
      <c r="N13" s="325">
        <f>'結果（詳細）'!F$19*投入係数表_A!N13</f>
        <v>0</v>
      </c>
      <c r="O13" s="325">
        <f>'結果（詳細）'!F$20*投入係数表_A!O13</f>
        <v>0</v>
      </c>
      <c r="P13" s="325">
        <f>'結果（詳細）'!F$21*投入係数表_A!P13</f>
        <v>0</v>
      </c>
      <c r="Q13" s="325">
        <f>'結果（詳細）'!F$22*投入係数表_A!Q13</f>
        <v>0</v>
      </c>
      <c r="R13" s="325">
        <f>'結果（詳細）'!F$23*投入係数表_A!R13</f>
        <v>0</v>
      </c>
      <c r="S13" s="325">
        <f>'結果（詳細）'!F$24*投入係数表_A!S13</f>
        <v>0</v>
      </c>
      <c r="T13" s="325">
        <f>'結果（詳細）'!F$25*投入係数表_A!T13</f>
        <v>0</v>
      </c>
      <c r="U13" s="325">
        <f>'結果（詳細）'!F$26*投入係数表_A!U13</f>
        <v>0</v>
      </c>
      <c r="V13" s="325">
        <f>'結果（詳細）'!F$27*投入係数表_A!V13</f>
        <v>0</v>
      </c>
      <c r="W13" s="325">
        <f>'結果（詳細）'!F$28*投入係数表_A!W13</f>
        <v>0</v>
      </c>
      <c r="X13" s="325">
        <f>'結果（詳細）'!F$29*投入係数表_A!X13</f>
        <v>0</v>
      </c>
      <c r="Y13" s="325">
        <f>'結果（詳細）'!F$30*投入係数表_A!Y13</f>
        <v>0</v>
      </c>
      <c r="Z13" s="325">
        <f>'結果（詳細）'!F$31*投入係数表_A!Z13</f>
        <v>0</v>
      </c>
      <c r="AA13" s="325">
        <f>'結果（詳細）'!F$32*投入係数表_A!AA13</f>
        <v>0</v>
      </c>
      <c r="AB13" s="325">
        <f>'結果（詳細）'!F$33*投入係数表_A!AB13</f>
        <v>0</v>
      </c>
      <c r="AC13" s="325">
        <f>'結果（詳細）'!F$34*投入係数表_A!AC13</f>
        <v>0</v>
      </c>
      <c r="AD13" s="325">
        <f>'結果（詳細）'!F$35*投入係数表_A!AD13</f>
        <v>0</v>
      </c>
      <c r="AE13" s="325">
        <f>'結果（詳細）'!F$36*投入係数表_A!AE13</f>
        <v>0</v>
      </c>
      <c r="AF13" s="325">
        <f>'結果（詳細）'!F$37*投入係数表_A!AF13</f>
        <v>0</v>
      </c>
      <c r="AG13" s="325">
        <f>'結果（詳細）'!F$38*投入係数表_A!AG13</f>
        <v>0</v>
      </c>
      <c r="AH13" s="325">
        <f>'結果（詳細）'!F$39*投入係数表_A!AH13</f>
        <v>0</v>
      </c>
      <c r="AI13" s="325">
        <f>'結果（詳細）'!F$40*投入係数表_A!AI13</f>
        <v>0</v>
      </c>
      <c r="AJ13" s="325">
        <f>'結果（詳細）'!F$41*投入係数表_A!AJ13</f>
        <v>0</v>
      </c>
      <c r="AK13" s="325">
        <f>'結果（詳細）'!F$42*投入係数表_A!AK13</f>
        <v>0</v>
      </c>
      <c r="AL13" s="325">
        <f>'結果（詳細）'!F$43*投入係数表_A!AL13</f>
        <v>0</v>
      </c>
      <c r="AM13" s="325">
        <f>'結果（詳細）'!F$44*投入係数表_A!AM13</f>
        <v>0</v>
      </c>
      <c r="AN13" s="325">
        <f>'結果（詳細）'!F$45*投入係数表_A!AN13</f>
        <v>0</v>
      </c>
      <c r="AO13" s="431">
        <f>'結果（詳細）'!F$46*投入係数表_A!AO13</f>
        <v>0</v>
      </c>
      <c r="AP13" s="326">
        <f t="shared" si="0"/>
        <v>0</v>
      </c>
    </row>
    <row r="14" spans="2:42" ht="13.5" customHeight="1" x14ac:dyDescent="0.15">
      <c r="C14" s="437" t="s">
        <v>468</v>
      </c>
      <c r="D14" s="438" t="s">
        <v>1173</v>
      </c>
      <c r="E14" s="324">
        <f>'結果（詳細）'!F$10*投入係数表_A!E14</f>
        <v>0</v>
      </c>
      <c r="F14" s="325">
        <f>'結果（詳細）'!F$11*投入係数表_A!F14</f>
        <v>0</v>
      </c>
      <c r="G14" s="325">
        <f>'結果（詳細）'!F$12*投入係数表_A!G14</f>
        <v>0</v>
      </c>
      <c r="H14" s="325">
        <f>'結果（詳細）'!F$13*投入係数表_A!H14</f>
        <v>0</v>
      </c>
      <c r="I14" s="325">
        <f>'結果（詳細）'!F$14*投入係数表_A!I14</f>
        <v>0</v>
      </c>
      <c r="J14" s="325">
        <f>'結果（詳細）'!F$15*投入係数表_A!J14</f>
        <v>0</v>
      </c>
      <c r="K14" s="325">
        <f>'結果（詳細）'!F$16*投入係数表_A!K14</f>
        <v>0</v>
      </c>
      <c r="L14" s="325">
        <f>'結果（詳細）'!F$17*投入係数表_A!L14</f>
        <v>0</v>
      </c>
      <c r="M14" s="325">
        <f>'結果（詳細）'!F$18*投入係数表_A!M14</f>
        <v>0</v>
      </c>
      <c r="N14" s="325">
        <f>'結果（詳細）'!F$19*投入係数表_A!N14</f>
        <v>0</v>
      </c>
      <c r="O14" s="325">
        <f>'結果（詳細）'!F$20*投入係数表_A!O14</f>
        <v>0</v>
      </c>
      <c r="P14" s="325">
        <f>'結果（詳細）'!F$21*投入係数表_A!P14</f>
        <v>0</v>
      </c>
      <c r="Q14" s="325">
        <f>'結果（詳細）'!F$22*投入係数表_A!Q14</f>
        <v>0</v>
      </c>
      <c r="R14" s="325">
        <f>'結果（詳細）'!F$23*投入係数表_A!R14</f>
        <v>0</v>
      </c>
      <c r="S14" s="325">
        <f>'結果（詳細）'!F$24*投入係数表_A!S14</f>
        <v>0</v>
      </c>
      <c r="T14" s="325">
        <f>'結果（詳細）'!F$25*投入係数表_A!T14</f>
        <v>0</v>
      </c>
      <c r="U14" s="325">
        <f>'結果（詳細）'!F$26*投入係数表_A!U14</f>
        <v>0</v>
      </c>
      <c r="V14" s="325">
        <f>'結果（詳細）'!F$27*投入係数表_A!V14</f>
        <v>0</v>
      </c>
      <c r="W14" s="325">
        <f>'結果（詳細）'!F$28*投入係数表_A!W14</f>
        <v>0</v>
      </c>
      <c r="X14" s="325">
        <f>'結果（詳細）'!F$29*投入係数表_A!X14</f>
        <v>0</v>
      </c>
      <c r="Y14" s="325">
        <f>'結果（詳細）'!F$30*投入係数表_A!Y14</f>
        <v>0</v>
      </c>
      <c r="Z14" s="325">
        <f>'結果（詳細）'!F$31*投入係数表_A!Z14</f>
        <v>0</v>
      </c>
      <c r="AA14" s="325">
        <f>'結果（詳細）'!F$32*投入係数表_A!AA14</f>
        <v>0</v>
      </c>
      <c r="AB14" s="325">
        <f>'結果（詳細）'!F$33*投入係数表_A!AB14</f>
        <v>0</v>
      </c>
      <c r="AC14" s="325">
        <f>'結果（詳細）'!F$34*投入係数表_A!AC14</f>
        <v>0</v>
      </c>
      <c r="AD14" s="325">
        <f>'結果（詳細）'!F$35*投入係数表_A!AD14</f>
        <v>0</v>
      </c>
      <c r="AE14" s="325">
        <f>'結果（詳細）'!F$36*投入係数表_A!AE14</f>
        <v>0</v>
      </c>
      <c r="AF14" s="325">
        <f>'結果（詳細）'!F$37*投入係数表_A!AF14</f>
        <v>0</v>
      </c>
      <c r="AG14" s="325">
        <f>'結果（詳細）'!F$38*投入係数表_A!AG14</f>
        <v>0</v>
      </c>
      <c r="AH14" s="325">
        <f>'結果（詳細）'!F$39*投入係数表_A!AH14</f>
        <v>0</v>
      </c>
      <c r="AI14" s="325">
        <f>'結果（詳細）'!F$40*投入係数表_A!AI14</f>
        <v>0</v>
      </c>
      <c r="AJ14" s="325">
        <f>'結果（詳細）'!F$41*投入係数表_A!AJ14</f>
        <v>0</v>
      </c>
      <c r="AK14" s="325">
        <f>'結果（詳細）'!F$42*投入係数表_A!AK14</f>
        <v>0</v>
      </c>
      <c r="AL14" s="325">
        <f>'結果（詳細）'!F$43*投入係数表_A!AL14</f>
        <v>0</v>
      </c>
      <c r="AM14" s="325">
        <f>'結果（詳細）'!F$44*投入係数表_A!AM14</f>
        <v>0</v>
      </c>
      <c r="AN14" s="325">
        <f>'結果（詳細）'!F$45*投入係数表_A!AN14</f>
        <v>0</v>
      </c>
      <c r="AO14" s="431">
        <f>'結果（詳細）'!F$46*投入係数表_A!AO14</f>
        <v>0</v>
      </c>
      <c r="AP14" s="326">
        <f t="shared" si="0"/>
        <v>0</v>
      </c>
    </row>
    <row r="15" spans="2:42" ht="13.5" customHeight="1" x14ac:dyDescent="0.15">
      <c r="C15" s="437" t="s">
        <v>469</v>
      </c>
      <c r="D15" s="438" t="s">
        <v>223</v>
      </c>
      <c r="E15" s="324">
        <f>'結果（詳細）'!F$10*投入係数表_A!E15</f>
        <v>0</v>
      </c>
      <c r="F15" s="325">
        <f>'結果（詳細）'!F$11*投入係数表_A!F15</f>
        <v>0</v>
      </c>
      <c r="G15" s="325">
        <f>'結果（詳細）'!F$12*投入係数表_A!G15</f>
        <v>0</v>
      </c>
      <c r="H15" s="325">
        <f>'結果（詳細）'!F$13*投入係数表_A!H15</f>
        <v>0</v>
      </c>
      <c r="I15" s="325">
        <f>'結果（詳細）'!F$14*投入係数表_A!I15</f>
        <v>0</v>
      </c>
      <c r="J15" s="325">
        <f>'結果（詳細）'!F$15*投入係数表_A!J15</f>
        <v>0</v>
      </c>
      <c r="K15" s="325">
        <f>'結果（詳細）'!F$16*投入係数表_A!K15</f>
        <v>0</v>
      </c>
      <c r="L15" s="325">
        <f>'結果（詳細）'!F$17*投入係数表_A!L15</f>
        <v>0</v>
      </c>
      <c r="M15" s="325">
        <f>'結果（詳細）'!F$18*投入係数表_A!M15</f>
        <v>0</v>
      </c>
      <c r="N15" s="325">
        <f>'結果（詳細）'!F$19*投入係数表_A!N15</f>
        <v>0</v>
      </c>
      <c r="O15" s="325">
        <f>'結果（詳細）'!F$20*投入係数表_A!O15</f>
        <v>0</v>
      </c>
      <c r="P15" s="325">
        <f>'結果（詳細）'!F$21*投入係数表_A!P15</f>
        <v>0</v>
      </c>
      <c r="Q15" s="325">
        <f>'結果（詳細）'!F$22*投入係数表_A!Q15</f>
        <v>0</v>
      </c>
      <c r="R15" s="325">
        <f>'結果（詳細）'!F$23*投入係数表_A!R15</f>
        <v>0</v>
      </c>
      <c r="S15" s="325">
        <f>'結果（詳細）'!F$24*投入係数表_A!S15</f>
        <v>0</v>
      </c>
      <c r="T15" s="325">
        <f>'結果（詳細）'!F$25*投入係数表_A!T15</f>
        <v>0</v>
      </c>
      <c r="U15" s="325">
        <f>'結果（詳細）'!F$26*投入係数表_A!U15</f>
        <v>0</v>
      </c>
      <c r="V15" s="325">
        <f>'結果（詳細）'!F$27*投入係数表_A!V15</f>
        <v>0</v>
      </c>
      <c r="W15" s="325">
        <f>'結果（詳細）'!F$28*投入係数表_A!W15</f>
        <v>0</v>
      </c>
      <c r="X15" s="325">
        <f>'結果（詳細）'!F$29*投入係数表_A!X15</f>
        <v>0</v>
      </c>
      <c r="Y15" s="325">
        <f>'結果（詳細）'!F$30*投入係数表_A!Y15</f>
        <v>0</v>
      </c>
      <c r="Z15" s="325">
        <f>'結果（詳細）'!F$31*投入係数表_A!Z15</f>
        <v>0</v>
      </c>
      <c r="AA15" s="325">
        <f>'結果（詳細）'!F$32*投入係数表_A!AA15</f>
        <v>0</v>
      </c>
      <c r="AB15" s="325">
        <f>'結果（詳細）'!F$33*投入係数表_A!AB15</f>
        <v>0</v>
      </c>
      <c r="AC15" s="325">
        <f>'結果（詳細）'!F$34*投入係数表_A!AC15</f>
        <v>0</v>
      </c>
      <c r="AD15" s="325">
        <f>'結果（詳細）'!F$35*投入係数表_A!AD15</f>
        <v>0</v>
      </c>
      <c r="AE15" s="325">
        <f>'結果（詳細）'!F$36*投入係数表_A!AE15</f>
        <v>0</v>
      </c>
      <c r="AF15" s="325">
        <f>'結果（詳細）'!F$37*投入係数表_A!AF15</f>
        <v>0</v>
      </c>
      <c r="AG15" s="325">
        <f>'結果（詳細）'!F$38*投入係数表_A!AG15</f>
        <v>0</v>
      </c>
      <c r="AH15" s="325">
        <f>'結果（詳細）'!F$39*投入係数表_A!AH15</f>
        <v>0</v>
      </c>
      <c r="AI15" s="325">
        <f>'結果（詳細）'!F$40*投入係数表_A!AI15</f>
        <v>0</v>
      </c>
      <c r="AJ15" s="325">
        <f>'結果（詳細）'!F$41*投入係数表_A!AJ15</f>
        <v>0</v>
      </c>
      <c r="AK15" s="325">
        <f>'結果（詳細）'!F$42*投入係数表_A!AK15</f>
        <v>0</v>
      </c>
      <c r="AL15" s="325">
        <f>'結果（詳細）'!F$43*投入係数表_A!AL15</f>
        <v>0</v>
      </c>
      <c r="AM15" s="325">
        <f>'結果（詳細）'!F$44*投入係数表_A!AM15</f>
        <v>0</v>
      </c>
      <c r="AN15" s="325">
        <f>'結果（詳細）'!F$45*投入係数表_A!AN15</f>
        <v>0</v>
      </c>
      <c r="AO15" s="431">
        <f>'結果（詳細）'!F$46*投入係数表_A!AO15</f>
        <v>0</v>
      </c>
      <c r="AP15" s="326">
        <f t="shared" si="0"/>
        <v>0</v>
      </c>
    </row>
    <row r="16" spans="2:42" ht="13.5" customHeight="1" x14ac:dyDescent="0.15">
      <c r="C16" s="437" t="s">
        <v>470</v>
      </c>
      <c r="D16" s="438" t="s">
        <v>245</v>
      </c>
      <c r="E16" s="324">
        <f>'結果（詳細）'!F$10*投入係数表_A!E16</f>
        <v>0</v>
      </c>
      <c r="F16" s="325">
        <f>'結果（詳細）'!F$11*投入係数表_A!F16</f>
        <v>0</v>
      </c>
      <c r="G16" s="325">
        <f>'結果（詳細）'!F$12*投入係数表_A!G16</f>
        <v>0</v>
      </c>
      <c r="H16" s="325">
        <f>'結果（詳細）'!F$13*投入係数表_A!H16</f>
        <v>0</v>
      </c>
      <c r="I16" s="325">
        <f>'結果（詳細）'!F$14*投入係数表_A!I16</f>
        <v>0</v>
      </c>
      <c r="J16" s="325">
        <f>'結果（詳細）'!F$15*投入係数表_A!J16</f>
        <v>0</v>
      </c>
      <c r="K16" s="325">
        <f>'結果（詳細）'!F$16*投入係数表_A!K16</f>
        <v>0</v>
      </c>
      <c r="L16" s="325">
        <f>'結果（詳細）'!F$17*投入係数表_A!L16</f>
        <v>0</v>
      </c>
      <c r="M16" s="325">
        <f>'結果（詳細）'!F$18*投入係数表_A!M16</f>
        <v>0</v>
      </c>
      <c r="N16" s="325">
        <f>'結果（詳細）'!F$19*投入係数表_A!N16</f>
        <v>0</v>
      </c>
      <c r="O16" s="325">
        <f>'結果（詳細）'!F$20*投入係数表_A!O16</f>
        <v>0</v>
      </c>
      <c r="P16" s="325">
        <f>'結果（詳細）'!F$21*投入係数表_A!P16</f>
        <v>0</v>
      </c>
      <c r="Q16" s="325">
        <f>'結果（詳細）'!F$22*投入係数表_A!Q16</f>
        <v>0</v>
      </c>
      <c r="R16" s="325">
        <f>'結果（詳細）'!F$23*投入係数表_A!R16</f>
        <v>0</v>
      </c>
      <c r="S16" s="325">
        <f>'結果（詳細）'!F$24*投入係数表_A!S16</f>
        <v>0</v>
      </c>
      <c r="T16" s="325">
        <f>'結果（詳細）'!F$25*投入係数表_A!T16</f>
        <v>0</v>
      </c>
      <c r="U16" s="325">
        <f>'結果（詳細）'!F$26*投入係数表_A!U16</f>
        <v>0</v>
      </c>
      <c r="V16" s="325">
        <f>'結果（詳細）'!F$27*投入係数表_A!V16</f>
        <v>0</v>
      </c>
      <c r="W16" s="325">
        <f>'結果（詳細）'!F$28*投入係数表_A!W16</f>
        <v>0</v>
      </c>
      <c r="X16" s="325">
        <f>'結果（詳細）'!F$29*投入係数表_A!X16</f>
        <v>0</v>
      </c>
      <c r="Y16" s="325">
        <f>'結果（詳細）'!F$30*投入係数表_A!Y16</f>
        <v>0</v>
      </c>
      <c r="Z16" s="325">
        <f>'結果（詳細）'!F$31*投入係数表_A!Z16</f>
        <v>0</v>
      </c>
      <c r="AA16" s="325">
        <f>'結果（詳細）'!F$32*投入係数表_A!AA16</f>
        <v>0</v>
      </c>
      <c r="AB16" s="325">
        <f>'結果（詳細）'!F$33*投入係数表_A!AB16</f>
        <v>0</v>
      </c>
      <c r="AC16" s="325">
        <f>'結果（詳細）'!F$34*投入係数表_A!AC16</f>
        <v>0</v>
      </c>
      <c r="AD16" s="325">
        <f>'結果（詳細）'!F$35*投入係数表_A!AD16</f>
        <v>0</v>
      </c>
      <c r="AE16" s="325">
        <f>'結果（詳細）'!F$36*投入係数表_A!AE16</f>
        <v>0</v>
      </c>
      <c r="AF16" s="325">
        <f>'結果（詳細）'!F$37*投入係数表_A!AF16</f>
        <v>0</v>
      </c>
      <c r="AG16" s="325">
        <f>'結果（詳細）'!F$38*投入係数表_A!AG16</f>
        <v>0</v>
      </c>
      <c r="AH16" s="325">
        <f>'結果（詳細）'!F$39*投入係数表_A!AH16</f>
        <v>0</v>
      </c>
      <c r="AI16" s="325">
        <f>'結果（詳細）'!F$40*投入係数表_A!AI16</f>
        <v>0</v>
      </c>
      <c r="AJ16" s="325">
        <f>'結果（詳細）'!F$41*投入係数表_A!AJ16</f>
        <v>0</v>
      </c>
      <c r="AK16" s="325">
        <f>'結果（詳細）'!F$42*投入係数表_A!AK16</f>
        <v>0</v>
      </c>
      <c r="AL16" s="325">
        <f>'結果（詳細）'!F$43*投入係数表_A!AL16</f>
        <v>0</v>
      </c>
      <c r="AM16" s="325">
        <f>'結果（詳細）'!F$44*投入係数表_A!AM16</f>
        <v>0</v>
      </c>
      <c r="AN16" s="325">
        <f>'結果（詳細）'!F$45*投入係数表_A!AN16</f>
        <v>0</v>
      </c>
      <c r="AO16" s="431">
        <f>'結果（詳細）'!F$46*投入係数表_A!AO16</f>
        <v>0</v>
      </c>
      <c r="AP16" s="326">
        <f t="shared" si="0"/>
        <v>0</v>
      </c>
    </row>
    <row r="17" spans="3:42" ht="13.5" customHeight="1" x14ac:dyDescent="0.15">
      <c r="C17" s="439" t="s">
        <v>471</v>
      </c>
      <c r="D17" s="440" t="s">
        <v>265</v>
      </c>
      <c r="E17" s="327">
        <f>'結果（詳細）'!F$10*投入係数表_A!E17</f>
        <v>0</v>
      </c>
      <c r="F17" s="328">
        <f>'結果（詳細）'!F$11*投入係数表_A!F17</f>
        <v>0</v>
      </c>
      <c r="G17" s="328">
        <f>'結果（詳細）'!F$12*投入係数表_A!G17</f>
        <v>0</v>
      </c>
      <c r="H17" s="328">
        <f>'結果（詳細）'!F$13*投入係数表_A!H17</f>
        <v>0</v>
      </c>
      <c r="I17" s="328">
        <f>'結果（詳細）'!F$14*投入係数表_A!I17</f>
        <v>0</v>
      </c>
      <c r="J17" s="328">
        <f>'結果（詳細）'!F$15*投入係数表_A!J17</f>
        <v>0</v>
      </c>
      <c r="K17" s="328">
        <f>'結果（詳細）'!F$16*投入係数表_A!K17</f>
        <v>0</v>
      </c>
      <c r="L17" s="328">
        <f>'結果（詳細）'!F$17*投入係数表_A!L17</f>
        <v>0</v>
      </c>
      <c r="M17" s="328">
        <f>'結果（詳細）'!F$18*投入係数表_A!M17</f>
        <v>0</v>
      </c>
      <c r="N17" s="328">
        <f>'結果（詳細）'!F$19*投入係数表_A!N17</f>
        <v>0</v>
      </c>
      <c r="O17" s="328">
        <f>'結果（詳細）'!F$20*投入係数表_A!O17</f>
        <v>0</v>
      </c>
      <c r="P17" s="328">
        <f>'結果（詳細）'!F$21*投入係数表_A!P17</f>
        <v>0</v>
      </c>
      <c r="Q17" s="328">
        <f>'結果（詳細）'!F$22*投入係数表_A!Q17</f>
        <v>0</v>
      </c>
      <c r="R17" s="328">
        <f>'結果（詳細）'!F$23*投入係数表_A!R17</f>
        <v>0</v>
      </c>
      <c r="S17" s="328">
        <f>'結果（詳細）'!F$24*投入係数表_A!S17</f>
        <v>0</v>
      </c>
      <c r="T17" s="328">
        <f>'結果（詳細）'!F$25*投入係数表_A!T17</f>
        <v>0</v>
      </c>
      <c r="U17" s="328">
        <f>'結果（詳細）'!F$26*投入係数表_A!U17</f>
        <v>0</v>
      </c>
      <c r="V17" s="328">
        <f>'結果（詳細）'!F$27*投入係数表_A!V17</f>
        <v>0</v>
      </c>
      <c r="W17" s="328">
        <f>'結果（詳細）'!F$28*投入係数表_A!W17</f>
        <v>0</v>
      </c>
      <c r="X17" s="328">
        <f>'結果（詳細）'!F$29*投入係数表_A!X17</f>
        <v>0</v>
      </c>
      <c r="Y17" s="328">
        <f>'結果（詳細）'!F$30*投入係数表_A!Y17</f>
        <v>0</v>
      </c>
      <c r="Z17" s="328">
        <f>'結果（詳細）'!F$31*投入係数表_A!Z17</f>
        <v>0</v>
      </c>
      <c r="AA17" s="328">
        <f>'結果（詳細）'!F$32*投入係数表_A!AA17</f>
        <v>0</v>
      </c>
      <c r="AB17" s="328">
        <f>'結果（詳細）'!F$33*投入係数表_A!AB17</f>
        <v>0</v>
      </c>
      <c r="AC17" s="328">
        <f>'結果（詳細）'!F$34*投入係数表_A!AC17</f>
        <v>0</v>
      </c>
      <c r="AD17" s="328">
        <f>'結果（詳細）'!F$35*投入係数表_A!AD17</f>
        <v>0</v>
      </c>
      <c r="AE17" s="328">
        <f>'結果（詳細）'!F$36*投入係数表_A!AE17</f>
        <v>0</v>
      </c>
      <c r="AF17" s="328">
        <f>'結果（詳細）'!F$37*投入係数表_A!AF17</f>
        <v>0</v>
      </c>
      <c r="AG17" s="328">
        <f>'結果（詳細）'!F$38*投入係数表_A!AG17</f>
        <v>0</v>
      </c>
      <c r="AH17" s="328">
        <f>'結果（詳細）'!F$39*投入係数表_A!AH17</f>
        <v>0</v>
      </c>
      <c r="AI17" s="328">
        <f>'結果（詳細）'!F$40*投入係数表_A!AI17</f>
        <v>0</v>
      </c>
      <c r="AJ17" s="328">
        <f>'結果（詳細）'!F$41*投入係数表_A!AJ17</f>
        <v>0</v>
      </c>
      <c r="AK17" s="328">
        <f>'結果（詳細）'!F$42*投入係数表_A!AK17</f>
        <v>0</v>
      </c>
      <c r="AL17" s="328">
        <f>'結果（詳細）'!F$43*投入係数表_A!AL17</f>
        <v>0</v>
      </c>
      <c r="AM17" s="328">
        <f>'結果（詳細）'!F$44*投入係数表_A!AM17</f>
        <v>0</v>
      </c>
      <c r="AN17" s="328">
        <f>'結果（詳細）'!F$45*投入係数表_A!AN17</f>
        <v>0</v>
      </c>
      <c r="AO17" s="432">
        <f>'結果（詳細）'!F$46*投入係数表_A!AO17</f>
        <v>0</v>
      </c>
      <c r="AP17" s="329">
        <f t="shared" si="0"/>
        <v>0</v>
      </c>
    </row>
    <row r="18" spans="3:42" ht="13.5" customHeight="1" x14ac:dyDescent="0.15">
      <c r="C18" s="437" t="s">
        <v>472</v>
      </c>
      <c r="D18" s="438" t="s">
        <v>279</v>
      </c>
      <c r="E18" s="324">
        <f>'結果（詳細）'!F$10*投入係数表_A!E18</f>
        <v>0</v>
      </c>
      <c r="F18" s="325">
        <f>'結果（詳細）'!F$11*投入係数表_A!F18</f>
        <v>0</v>
      </c>
      <c r="G18" s="325">
        <f>'結果（詳細）'!F$12*投入係数表_A!G18</f>
        <v>0</v>
      </c>
      <c r="H18" s="325">
        <f>'結果（詳細）'!F$13*投入係数表_A!H18</f>
        <v>0</v>
      </c>
      <c r="I18" s="325">
        <f>'結果（詳細）'!F$14*投入係数表_A!I18</f>
        <v>0</v>
      </c>
      <c r="J18" s="325">
        <f>'結果（詳細）'!F$15*投入係数表_A!J18</f>
        <v>0</v>
      </c>
      <c r="K18" s="325">
        <f>'結果（詳細）'!F$16*投入係数表_A!K18</f>
        <v>0</v>
      </c>
      <c r="L18" s="325">
        <f>'結果（詳細）'!F$17*投入係数表_A!L18</f>
        <v>0</v>
      </c>
      <c r="M18" s="325">
        <f>'結果（詳細）'!F$18*投入係数表_A!M18</f>
        <v>0</v>
      </c>
      <c r="N18" s="325">
        <f>'結果（詳細）'!F$19*投入係数表_A!N18</f>
        <v>0</v>
      </c>
      <c r="O18" s="325">
        <f>'結果（詳細）'!F$20*投入係数表_A!O18</f>
        <v>0</v>
      </c>
      <c r="P18" s="325">
        <f>'結果（詳細）'!F$21*投入係数表_A!P18</f>
        <v>0</v>
      </c>
      <c r="Q18" s="325">
        <f>'結果（詳細）'!F$22*投入係数表_A!Q18</f>
        <v>0</v>
      </c>
      <c r="R18" s="325">
        <f>'結果（詳細）'!F$23*投入係数表_A!R18</f>
        <v>0</v>
      </c>
      <c r="S18" s="325">
        <f>'結果（詳細）'!F$24*投入係数表_A!S18</f>
        <v>0</v>
      </c>
      <c r="T18" s="325">
        <f>'結果（詳細）'!F$25*投入係数表_A!T18</f>
        <v>0</v>
      </c>
      <c r="U18" s="325">
        <f>'結果（詳細）'!F$26*投入係数表_A!U18</f>
        <v>0</v>
      </c>
      <c r="V18" s="325">
        <f>'結果（詳細）'!F$27*投入係数表_A!V18</f>
        <v>0</v>
      </c>
      <c r="W18" s="325">
        <f>'結果（詳細）'!F$28*投入係数表_A!W18</f>
        <v>0</v>
      </c>
      <c r="X18" s="325">
        <f>'結果（詳細）'!F$29*投入係数表_A!X18</f>
        <v>0</v>
      </c>
      <c r="Y18" s="325">
        <f>'結果（詳細）'!F$30*投入係数表_A!Y18</f>
        <v>0</v>
      </c>
      <c r="Z18" s="325">
        <f>'結果（詳細）'!F$31*投入係数表_A!Z18</f>
        <v>0</v>
      </c>
      <c r="AA18" s="325">
        <f>'結果（詳細）'!F$32*投入係数表_A!AA18</f>
        <v>0</v>
      </c>
      <c r="AB18" s="325">
        <f>'結果（詳細）'!F$33*投入係数表_A!AB18</f>
        <v>0</v>
      </c>
      <c r="AC18" s="325">
        <f>'結果（詳細）'!F$34*投入係数表_A!AC18</f>
        <v>0</v>
      </c>
      <c r="AD18" s="325">
        <f>'結果（詳細）'!F$35*投入係数表_A!AD18</f>
        <v>0</v>
      </c>
      <c r="AE18" s="325">
        <f>'結果（詳細）'!F$36*投入係数表_A!AE18</f>
        <v>0</v>
      </c>
      <c r="AF18" s="325">
        <f>'結果（詳細）'!F$37*投入係数表_A!AF18</f>
        <v>0</v>
      </c>
      <c r="AG18" s="325">
        <f>'結果（詳細）'!F$38*投入係数表_A!AG18</f>
        <v>0</v>
      </c>
      <c r="AH18" s="325">
        <f>'結果（詳細）'!F$39*投入係数表_A!AH18</f>
        <v>0</v>
      </c>
      <c r="AI18" s="325">
        <f>'結果（詳細）'!F$40*投入係数表_A!AI18</f>
        <v>0</v>
      </c>
      <c r="AJ18" s="325">
        <f>'結果（詳細）'!F$41*投入係数表_A!AJ18</f>
        <v>0</v>
      </c>
      <c r="AK18" s="325">
        <f>'結果（詳細）'!F$42*投入係数表_A!AK18</f>
        <v>0</v>
      </c>
      <c r="AL18" s="325">
        <f>'結果（詳細）'!F$43*投入係数表_A!AL18</f>
        <v>0</v>
      </c>
      <c r="AM18" s="325">
        <f>'結果（詳細）'!F$44*投入係数表_A!AM18</f>
        <v>0</v>
      </c>
      <c r="AN18" s="325">
        <f>'結果（詳細）'!F$45*投入係数表_A!AN18</f>
        <v>0</v>
      </c>
      <c r="AO18" s="431">
        <f>'結果（詳細）'!F$46*投入係数表_A!AO18</f>
        <v>0</v>
      </c>
      <c r="AP18" s="326">
        <f t="shared" si="0"/>
        <v>0</v>
      </c>
    </row>
    <row r="19" spans="3:42" ht="13.5" customHeight="1" x14ac:dyDescent="0.15">
      <c r="C19" s="437" t="s">
        <v>473</v>
      </c>
      <c r="D19" s="438" t="s">
        <v>625</v>
      </c>
      <c r="E19" s="324">
        <f>'結果（詳細）'!F$10*投入係数表_A!E19</f>
        <v>0</v>
      </c>
      <c r="F19" s="325">
        <f>'結果（詳細）'!F$11*投入係数表_A!F19</f>
        <v>0</v>
      </c>
      <c r="G19" s="325">
        <f>'結果（詳細）'!F$12*投入係数表_A!G19</f>
        <v>0</v>
      </c>
      <c r="H19" s="325">
        <f>'結果（詳細）'!F$13*投入係数表_A!H19</f>
        <v>0</v>
      </c>
      <c r="I19" s="325">
        <f>'結果（詳細）'!F$14*投入係数表_A!I19</f>
        <v>0</v>
      </c>
      <c r="J19" s="325">
        <f>'結果（詳細）'!F$15*投入係数表_A!J19</f>
        <v>0</v>
      </c>
      <c r="K19" s="325">
        <f>'結果（詳細）'!F$16*投入係数表_A!K19</f>
        <v>0</v>
      </c>
      <c r="L19" s="325">
        <f>'結果（詳細）'!F$17*投入係数表_A!L19</f>
        <v>0</v>
      </c>
      <c r="M19" s="325">
        <f>'結果（詳細）'!F$18*投入係数表_A!M19</f>
        <v>0</v>
      </c>
      <c r="N19" s="325">
        <f>'結果（詳細）'!F$19*投入係数表_A!N19</f>
        <v>0</v>
      </c>
      <c r="O19" s="325">
        <f>'結果（詳細）'!F$20*投入係数表_A!O19</f>
        <v>0</v>
      </c>
      <c r="P19" s="325">
        <f>'結果（詳細）'!F$21*投入係数表_A!P19</f>
        <v>0</v>
      </c>
      <c r="Q19" s="325">
        <f>'結果（詳細）'!F$22*投入係数表_A!Q19</f>
        <v>0</v>
      </c>
      <c r="R19" s="325">
        <f>'結果（詳細）'!F$23*投入係数表_A!R19</f>
        <v>0</v>
      </c>
      <c r="S19" s="325">
        <f>'結果（詳細）'!F$24*投入係数表_A!S19</f>
        <v>0</v>
      </c>
      <c r="T19" s="325">
        <f>'結果（詳細）'!F$25*投入係数表_A!T19</f>
        <v>0</v>
      </c>
      <c r="U19" s="325">
        <f>'結果（詳細）'!F$26*投入係数表_A!U19</f>
        <v>0</v>
      </c>
      <c r="V19" s="325">
        <f>'結果（詳細）'!F$27*投入係数表_A!V19</f>
        <v>0</v>
      </c>
      <c r="W19" s="325">
        <f>'結果（詳細）'!F$28*投入係数表_A!W19</f>
        <v>0</v>
      </c>
      <c r="X19" s="325">
        <f>'結果（詳細）'!F$29*投入係数表_A!X19</f>
        <v>0</v>
      </c>
      <c r="Y19" s="325">
        <f>'結果（詳細）'!F$30*投入係数表_A!Y19</f>
        <v>0</v>
      </c>
      <c r="Z19" s="325">
        <f>'結果（詳細）'!F$31*投入係数表_A!Z19</f>
        <v>0</v>
      </c>
      <c r="AA19" s="325">
        <f>'結果（詳細）'!F$32*投入係数表_A!AA19</f>
        <v>0</v>
      </c>
      <c r="AB19" s="325">
        <f>'結果（詳細）'!F$33*投入係数表_A!AB19</f>
        <v>0</v>
      </c>
      <c r="AC19" s="325">
        <f>'結果（詳細）'!F$34*投入係数表_A!AC19</f>
        <v>0</v>
      </c>
      <c r="AD19" s="325">
        <f>'結果（詳細）'!F$35*投入係数表_A!AD19</f>
        <v>0</v>
      </c>
      <c r="AE19" s="325">
        <f>'結果（詳細）'!F$36*投入係数表_A!AE19</f>
        <v>0</v>
      </c>
      <c r="AF19" s="325">
        <f>'結果（詳細）'!F$37*投入係数表_A!AF19</f>
        <v>0</v>
      </c>
      <c r="AG19" s="325">
        <f>'結果（詳細）'!F$38*投入係数表_A!AG19</f>
        <v>0</v>
      </c>
      <c r="AH19" s="325">
        <f>'結果（詳細）'!F$39*投入係数表_A!AH19</f>
        <v>0</v>
      </c>
      <c r="AI19" s="325">
        <f>'結果（詳細）'!F$40*投入係数表_A!AI19</f>
        <v>0</v>
      </c>
      <c r="AJ19" s="325">
        <f>'結果（詳細）'!F$41*投入係数表_A!AJ19</f>
        <v>0</v>
      </c>
      <c r="AK19" s="325">
        <f>'結果（詳細）'!F$42*投入係数表_A!AK19</f>
        <v>0</v>
      </c>
      <c r="AL19" s="325">
        <f>'結果（詳細）'!F$43*投入係数表_A!AL19</f>
        <v>0</v>
      </c>
      <c r="AM19" s="325">
        <f>'結果（詳細）'!F$44*投入係数表_A!AM19</f>
        <v>0</v>
      </c>
      <c r="AN19" s="325">
        <f>'結果（詳細）'!F$45*投入係数表_A!AN19</f>
        <v>0</v>
      </c>
      <c r="AO19" s="431">
        <f>'結果（詳細）'!F$46*投入係数表_A!AO19</f>
        <v>0</v>
      </c>
      <c r="AP19" s="326">
        <f t="shared" si="0"/>
        <v>0</v>
      </c>
    </row>
    <row r="20" spans="3:42" ht="13.5" customHeight="1" x14ac:dyDescent="0.15">
      <c r="C20" s="437" t="s">
        <v>474</v>
      </c>
      <c r="D20" s="438" t="s">
        <v>626</v>
      </c>
      <c r="E20" s="324">
        <f>'結果（詳細）'!F$10*投入係数表_A!E20</f>
        <v>0</v>
      </c>
      <c r="F20" s="325">
        <f>'結果（詳細）'!F$11*投入係数表_A!F20</f>
        <v>0</v>
      </c>
      <c r="G20" s="325">
        <f>'結果（詳細）'!F$12*投入係数表_A!G20</f>
        <v>0</v>
      </c>
      <c r="H20" s="325">
        <f>'結果（詳細）'!F$13*投入係数表_A!H20</f>
        <v>0</v>
      </c>
      <c r="I20" s="325">
        <f>'結果（詳細）'!F$14*投入係数表_A!I20</f>
        <v>0</v>
      </c>
      <c r="J20" s="325">
        <f>'結果（詳細）'!F$15*投入係数表_A!J20</f>
        <v>0</v>
      </c>
      <c r="K20" s="325">
        <f>'結果（詳細）'!F$16*投入係数表_A!K20</f>
        <v>0</v>
      </c>
      <c r="L20" s="325">
        <f>'結果（詳細）'!F$17*投入係数表_A!L20</f>
        <v>0</v>
      </c>
      <c r="M20" s="325">
        <f>'結果（詳細）'!F$18*投入係数表_A!M20</f>
        <v>0</v>
      </c>
      <c r="N20" s="325">
        <f>'結果（詳細）'!F$19*投入係数表_A!N20</f>
        <v>0</v>
      </c>
      <c r="O20" s="325">
        <f>'結果（詳細）'!F$20*投入係数表_A!O20</f>
        <v>0</v>
      </c>
      <c r="P20" s="325">
        <f>'結果（詳細）'!F$21*投入係数表_A!P20</f>
        <v>0</v>
      </c>
      <c r="Q20" s="325">
        <f>'結果（詳細）'!F$22*投入係数表_A!Q20</f>
        <v>0</v>
      </c>
      <c r="R20" s="325">
        <f>'結果（詳細）'!F$23*投入係数表_A!R20</f>
        <v>0</v>
      </c>
      <c r="S20" s="325">
        <f>'結果（詳細）'!F$24*投入係数表_A!S20</f>
        <v>0</v>
      </c>
      <c r="T20" s="325">
        <f>'結果（詳細）'!F$25*投入係数表_A!T20</f>
        <v>0</v>
      </c>
      <c r="U20" s="325">
        <f>'結果（詳細）'!F$26*投入係数表_A!U20</f>
        <v>0</v>
      </c>
      <c r="V20" s="325">
        <f>'結果（詳細）'!F$27*投入係数表_A!V20</f>
        <v>0</v>
      </c>
      <c r="W20" s="325">
        <f>'結果（詳細）'!F$28*投入係数表_A!W20</f>
        <v>0</v>
      </c>
      <c r="X20" s="325">
        <f>'結果（詳細）'!F$29*投入係数表_A!X20</f>
        <v>0</v>
      </c>
      <c r="Y20" s="325">
        <f>'結果（詳細）'!F$30*投入係数表_A!Y20</f>
        <v>0</v>
      </c>
      <c r="Z20" s="325">
        <f>'結果（詳細）'!F$31*投入係数表_A!Z20</f>
        <v>0</v>
      </c>
      <c r="AA20" s="325">
        <f>'結果（詳細）'!F$32*投入係数表_A!AA20</f>
        <v>0</v>
      </c>
      <c r="AB20" s="325">
        <f>'結果（詳細）'!F$33*投入係数表_A!AB20</f>
        <v>0</v>
      </c>
      <c r="AC20" s="325">
        <f>'結果（詳細）'!F$34*投入係数表_A!AC20</f>
        <v>0</v>
      </c>
      <c r="AD20" s="325">
        <f>'結果（詳細）'!F$35*投入係数表_A!AD20</f>
        <v>0</v>
      </c>
      <c r="AE20" s="325">
        <f>'結果（詳細）'!F$36*投入係数表_A!AE20</f>
        <v>0</v>
      </c>
      <c r="AF20" s="325">
        <f>'結果（詳細）'!F$37*投入係数表_A!AF20</f>
        <v>0</v>
      </c>
      <c r="AG20" s="325">
        <f>'結果（詳細）'!F$38*投入係数表_A!AG20</f>
        <v>0</v>
      </c>
      <c r="AH20" s="325">
        <f>'結果（詳細）'!F$39*投入係数表_A!AH20</f>
        <v>0</v>
      </c>
      <c r="AI20" s="325">
        <f>'結果（詳細）'!F$40*投入係数表_A!AI20</f>
        <v>0</v>
      </c>
      <c r="AJ20" s="325">
        <f>'結果（詳細）'!F$41*投入係数表_A!AJ20</f>
        <v>0</v>
      </c>
      <c r="AK20" s="325">
        <f>'結果（詳細）'!F$42*投入係数表_A!AK20</f>
        <v>0</v>
      </c>
      <c r="AL20" s="325">
        <f>'結果（詳細）'!F$43*投入係数表_A!AL20</f>
        <v>0</v>
      </c>
      <c r="AM20" s="325">
        <f>'結果（詳細）'!F$44*投入係数表_A!AM20</f>
        <v>0</v>
      </c>
      <c r="AN20" s="325">
        <f>'結果（詳細）'!F$45*投入係数表_A!AN20</f>
        <v>0</v>
      </c>
      <c r="AO20" s="431">
        <f>'結果（詳細）'!F$46*投入係数表_A!AO20</f>
        <v>0</v>
      </c>
      <c r="AP20" s="326">
        <f t="shared" si="0"/>
        <v>0</v>
      </c>
    </row>
    <row r="21" spans="3:42" ht="13.5" customHeight="1" x14ac:dyDescent="0.15">
      <c r="C21" s="437" t="s">
        <v>475</v>
      </c>
      <c r="D21" s="438" t="s">
        <v>627</v>
      </c>
      <c r="E21" s="324">
        <f>'結果（詳細）'!F$10*投入係数表_A!E21</f>
        <v>0</v>
      </c>
      <c r="F21" s="325">
        <f>'結果（詳細）'!F$11*投入係数表_A!F21</f>
        <v>0</v>
      </c>
      <c r="G21" s="325">
        <f>'結果（詳細）'!F$12*投入係数表_A!G21</f>
        <v>0</v>
      </c>
      <c r="H21" s="325">
        <f>'結果（詳細）'!F$13*投入係数表_A!H21</f>
        <v>0</v>
      </c>
      <c r="I21" s="325">
        <f>'結果（詳細）'!F$14*投入係数表_A!I21</f>
        <v>0</v>
      </c>
      <c r="J21" s="325">
        <f>'結果（詳細）'!F$15*投入係数表_A!J21</f>
        <v>0</v>
      </c>
      <c r="K21" s="325">
        <f>'結果（詳細）'!F$16*投入係数表_A!K21</f>
        <v>0</v>
      </c>
      <c r="L21" s="325">
        <f>'結果（詳細）'!F$17*投入係数表_A!L21</f>
        <v>0</v>
      </c>
      <c r="M21" s="325">
        <f>'結果（詳細）'!F$18*投入係数表_A!M21</f>
        <v>0</v>
      </c>
      <c r="N21" s="325">
        <f>'結果（詳細）'!F$19*投入係数表_A!N21</f>
        <v>0</v>
      </c>
      <c r="O21" s="325">
        <f>'結果（詳細）'!F$20*投入係数表_A!O21</f>
        <v>0</v>
      </c>
      <c r="P21" s="325">
        <f>'結果（詳細）'!F$21*投入係数表_A!P21</f>
        <v>0</v>
      </c>
      <c r="Q21" s="325">
        <f>'結果（詳細）'!F$22*投入係数表_A!Q21</f>
        <v>0</v>
      </c>
      <c r="R21" s="325">
        <f>'結果（詳細）'!F$23*投入係数表_A!R21</f>
        <v>0</v>
      </c>
      <c r="S21" s="325">
        <f>'結果（詳細）'!F$24*投入係数表_A!S21</f>
        <v>0</v>
      </c>
      <c r="T21" s="325">
        <f>'結果（詳細）'!F$25*投入係数表_A!T21</f>
        <v>0</v>
      </c>
      <c r="U21" s="325">
        <f>'結果（詳細）'!F$26*投入係数表_A!U21</f>
        <v>0</v>
      </c>
      <c r="V21" s="325">
        <f>'結果（詳細）'!F$27*投入係数表_A!V21</f>
        <v>0</v>
      </c>
      <c r="W21" s="325">
        <f>'結果（詳細）'!F$28*投入係数表_A!W21</f>
        <v>0</v>
      </c>
      <c r="X21" s="325">
        <f>'結果（詳細）'!F$29*投入係数表_A!X21</f>
        <v>0</v>
      </c>
      <c r="Y21" s="325">
        <f>'結果（詳細）'!F$30*投入係数表_A!Y21</f>
        <v>0</v>
      </c>
      <c r="Z21" s="325">
        <f>'結果（詳細）'!F$31*投入係数表_A!Z21</f>
        <v>0</v>
      </c>
      <c r="AA21" s="325">
        <f>'結果（詳細）'!F$32*投入係数表_A!AA21</f>
        <v>0</v>
      </c>
      <c r="AB21" s="325">
        <f>'結果（詳細）'!F$33*投入係数表_A!AB21</f>
        <v>0</v>
      </c>
      <c r="AC21" s="325">
        <f>'結果（詳細）'!F$34*投入係数表_A!AC21</f>
        <v>0</v>
      </c>
      <c r="AD21" s="325">
        <f>'結果（詳細）'!F$35*投入係数表_A!AD21</f>
        <v>0</v>
      </c>
      <c r="AE21" s="325">
        <f>'結果（詳細）'!F$36*投入係数表_A!AE21</f>
        <v>0</v>
      </c>
      <c r="AF21" s="325">
        <f>'結果（詳細）'!F$37*投入係数表_A!AF21</f>
        <v>0</v>
      </c>
      <c r="AG21" s="325">
        <f>'結果（詳細）'!F$38*投入係数表_A!AG21</f>
        <v>0</v>
      </c>
      <c r="AH21" s="325">
        <f>'結果（詳細）'!F$39*投入係数表_A!AH21</f>
        <v>0</v>
      </c>
      <c r="AI21" s="325">
        <f>'結果（詳細）'!F$40*投入係数表_A!AI21</f>
        <v>0</v>
      </c>
      <c r="AJ21" s="325">
        <f>'結果（詳細）'!F$41*投入係数表_A!AJ21</f>
        <v>0</v>
      </c>
      <c r="AK21" s="325">
        <f>'結果（詳細）'!F$42*投入係数表_A!AK21</f>
        <v>0</v>
      </c>
      <c r="AL21" s="325">
        <f>'結果（詳細）'!F$43*投入係数表_A!AL21</f>
        <v>0</v>
      </c>
      <c r="AM21" s="325">
        <f>'結果（詳細）'!F$44*投入係数表_A!AM21</f>
        <v>0</v>
      </c>
      <c r="AN21" s="325">
        <f>'結果（詳細）'!F$45*投入係数表_A!AN21</f>
        <v>0</v>
      </c>
      <c r="AO21" s="431">
        <f>'結果（詳細）'!F$46*投入係数表_A!AO21</f>
        <v>0</v>
      </c>
      <c r="AP21" s="326">
        <f t="shared" si="0"/>
        <v>0</v>
      </c>
    </row>
    <row r="22" spans="3:42" ht="13.5" customHeight="1" x14ac:dyDescent="0.15">
      <c r="C22" s="437" t="s">
        <v>476</v>
      </c>
      <c r="D22" s="438" t="s">
        <v>628</v>
      </c>
      <c r="E22" s="324">
        <f>'結果（詳細）'!F$10*投入係数表_A!E22</f>
        <v>0</v>
      </c>
      <c r="F22" s="325">
        <f>'結果（詳細）'!F$11*投入係数表_A!F22</f>
        <v>0</v>
      </c>
      <c r="G22" s="325">
        <f>'結果（詳細）'!F$12*投入係数表_A!G22</f>
        <v>0</v>
      </c>
      <c r="H22" s="325">
        <f>'結果（詳細）'!F$13*投入係数表_A!H22</f>
        <v>0</v>
      </c>
      <c r="I22" s="325">
        <f>'結果（詳細）'!F$14*投入係数表_A!I22</f>
        <v>0</v>
      </c>
      <c r="J22" s="325">
        <f>'結果（詳細）'!F$15*投入係数表_A!J22</f>
        <v>0</v>
      </c>
      <c r="K22" s="325">
        <f>'結果（詳細）'!F$16*投入係数表_A!K22</f>
        <v>0</v>
      </c>
      <c r="L22" s="325">
        <f>'結果（詳細）'!F$17*投入係数表_A!L22</f>
        <v>0</v>
      </c>
      <c r="M22" s="325">
        <f>'結果（詳細）'!F$18*投入係数表_A!M22</f>
        <v>0</v>
      </c>
      <c r="N22" s="325">
        <f>'結果（詳細）'!F$19*投入係数表_A!N22</f>
        <v>0</v>
      </c>
      <c r="O22" s="325">
        <f>'結果（詳細）'!F$20*投入係数表_A!O22</f>
        <v>0</v>
      </c>
      <c r="P22" s="325">
        <f>'結果（詳細）'!F$21*投入係数表_A!P22</f>
        <v>0</v>
      </c>
      <c r="Q22" s="325">
        <f>'結果（詳細）'!F$22*投入係数表_A!Q22</f>
        <v>0</v>
      </c>
      <c r="R22" s="325">
        <f>'結果（詳細）'!F$23*投入係数表_A!R22</f>
        <v>0</v>
      </c>
      <c r="S22" s="325">
        <f>'結果（詳細）'!F$24*投入係数表_A!S22</f>
        <v>0</v>
      </c>
      <c r="T22" s="325">
        <f>'結果（詳細）'!F$25*投入係数表_A!T22</f>
        <v>0</v>
      </c>
      <c r="U22" s="325">
        <f>'結果（詳細）'!F$26*投入係数表_A!U22</f>
        <v>0</v>
      </c>
      <c r="V22" s="325">
        <f>'結果（詳細）'!F$27*投入係数表_A!V22</f>
        <v>0</v>
      </c>
      <c r="W22" s="325">
        <f>'結果（詳細）'!F$28*投入係数表_A!W22</f>
        <v>0</v>
      </c>
      <c r="X22" s="325">
        <f>'結果（詳細）'!F$29*投入係数表_A!X22</f>
        <v>0</v>
      </c>
      <c r="Y22" s="325">
        <f>'結果（詳細）'!F$30*投入係数表_A!Y22</f>
        <v>0</v>
      </c>
      <c r="Z22" s="325">
        <f>'結果（詳細）'!F$31*投入係数表_A!Z22</f>
        <v>0</v>
      </c>
      <c r="AA22" s="325">
        <f>'結果（詳細）'!F$32*投入係数表_A!AA22</f>
        <v>0</v>
      </c>
      <c r="AB22" s="325">
        <f>'結果（詳細）'!F$33*投入係数表_A!AB22</f>
        <v>0</v>
      </c>
      <c r="AC22" s="325">
        <f>'結果（詳細）'!F$34*投入係数表_A!AC22</f>
        <v>0</v>
      </c>
      <c r="AD22" s="325">
        <f>'結果（詳細）'!F$35*投入係数表_A!AD22</f>
        <v>0</v>
      </c>
      <c r="AE22" s="325">
        <f>'結果（詳細）'!F$36*投入係数表_A!AE22</f>
        <v>0</v>
      </c>
      <c r="AF22" s="325">
        <f>'結果（詳細）'!F$37*投入係数表_A!AF22</f>
        <v>0</v>
      </c>
      <c r="AG22" s="325">
        <f>'結果（詳細）'!F$38*投入係数表_A!AG22</f>
        <v>0</v>
      </c>
      <c r="AH22" s="325">
        <f>'結果（詳細）'!F$39*投入係数表_A!AH22</f>
        <v>0</v>
      </c>
      <c r="AI22" s="325">
        <f>'結果（詳細）'!F$40*投入係数表_A!AI22</f>
        <v>0</v>
      </c>
      <c r="AJ22" s="325">
        <f>'結果（詳細）'!F$41*投入係数表_A!AJ22</f>
        <v>0</v>
      </c>
      <c r="AK22" s="325">
        <f>'結果（詳細）'!F$42*投入係数表_A!AK22</f>
        <v>0</v>
      </c>
      <c r="AL22" s="325">
        <f>'結果（詳細）'!F$43*投入係数表_A!AL22</f>
        <v>0</v>
      </c>
      <c r="AM22" s="325">
        <f>'結果（詳細）'!F$44*投入係数表_A!AM22</f>
        <v>0</v>
      </c>
      <c r="AN22" s="325">
        <f>'結果（詳細）'!F$45*投入係数表_A!AN22</f>
        <v>0</v>
      </c>
      <c r="AO22" s="431">
        <f>'結果（詳細）'!F$46*投入係数表_A!AO22</f>
        <v>0</v>
      </c>
      <c r="AP22" s="326">
        <f t="shared" si="0"/>
        <v>0</v>
      </c>
    </row>
    <row r="23" spans="3:42" ht="13.5" customHeight="1" x14ac:dyDescent="0.15">
      <c r="C23" s="437" t="s">
        <v>503</v>
      </c>
      <c r="D23" s="438" t="s">
        <v>306</v>
      </c>
      <c r="E23" s="324">
        <f>'結果（詳細）'!F$10*投入係数表_A!E23</f>
        <v>0</v>
      </c>
      <c r="F23" s="325">
        <f>'結果（詳細）'!F$11*投入係数表_A!F23</f>
        <v>0</v>
      </c>
      <c r="G23" s="325">
        <f>'結果（詳細）'!F$12*投入係数表_A!G23</f>
        <v>0</v>
      </c>
      <c r="H23" s="325">
        <f>'結果（詳細）'!F$13*投入係数表_A!H23</f>
        <v>0</v>
      </c>
      <c r="I23" s="325">
        <f>'結果（詳細）'!F$14*投入係数表_A!I23</f>
        <v>0</v>
      </c>
      <c r="J23" s="325">
        <f>'結果（詳細）'!F$15*投入係数表_A!J23</f>
        <v>0</v>
      </c>
      <c r="K23" s="325">
        <f>'結果（詳細）'!F$16*投入係数表_A!K23</f>
        <v>0</v>
      </c>
      <c r="L23" s="325">
        <f>'結果（詳細）'!F$17*投入係数表_A!L23</f>
        <v>0</v>
      </c>
      <c r="M23" s="325">
        <f>'結果（詳細）'!F$18*投入係数表_A!M23</f>
        <v>0</v>
      </c>
      <c r="N23" s="325">
        <f>'結果（詳細）'!F$19*投入係数表_A!N23</f>
        <v>0</v>
      </c>
      <c r="O23" s="325">
        <f>'結果（詳細）'!F$20*投入係数表_A!O23</f>
        <v>0</v>
      </c>
      <c r="P23" s="325">
        <f>'結果（詳細）'!F$21*投入係数表_A!P23</f>
        <v>0</v>
      </c>
      <c r="Q23" s="325">
        <f>'結果（詳細）'!F$22*投入係数表_A!Q23</f>
        <v>0</v>
      </c>
      <c r="R23" s="325">
        <f>'結果（詳細）'!F$23*投入係数表_A!R23</f>
        <v>0</v>
      </c>
      <c r="S23" s="325">
        <f>'結果（詳細）'!F$24*投入係数表_A!S23</f>
        <v>0</v>
      </c>
      <c r="T23" s="325">
        <f>'結果（詳細）'!F$25*投入係数表_A!T23</f>
        <v>0</v>
      </c>
      <c r="U23" s="325">
        <f>'結果（詳細）'!F$26*投入係数表_A!U23</f>
        <v>0</v>
      </c>
      <c r="V23" s="325">
        <f>'結果（詳細）'!F$27*投入係数表_A!V23</f>
        <v>0</v>
      </c>
      <c r="W23" s="325">
        <f>'結果（詳細）'!F$28*投入係数表_A!W23</f>
        <v>0</v>
      </c>
      <c r="X23" s="325">
        <f>'結果（詳細）'!F$29*投入係数表_A!X23</f>
        <v>0</v>
      </c>
      <c r="Y23" s="325">
        <f>'結果（詳細）'!F$30*投入係数表_A!Y23</f>
        <v>0</v>
      </c>
      <c r="Z23" s="325">
        <f>'結果（詳細）'!F$31*投入係数表_A!Z23</f>
        <v>0</v>
      </c>
      <c r="AA23" s="325">
        <f>'結果（詳細）'!F$32*投入係数表_A!AA23</f>
        <v>0</v>
      </c>
      <c r="AB23" s="325">
        <f>'結果（詳細）'!F$33*投入係数表_A!AB23</f>
        <v>0</v>
      </c>
      <c r="AC23" s="325">
        <f>'結果（詳細）'!F$34*投入係数表_A!AC23</f>
        <v>0</v>
      </c>
      <c r="AD23" s="325">
        <f>'結果（詳細）'!F$35*投入係数表_A!AD23</f>
        <v>0</v>
      </c>
      <c r="AE23" s="325">
        <f>'結果（詳細）'!F$36*投入係数表_A!AE23</f>
        <v>0</v>
      </c>
      <c r="AF23" s="325">
        <f>'結果（詳細）'!F$37*投入係数表_A!AF23</f>
        <v>0</v>
      </c>
      <c r="AG23" s="325">
        <f>'結果（詳細）'!F$38*投入係数表_A!AG23</f>
        <v>0</v>
      </c>
      <c r="AH23" s="325">
        <f>'結果（詳細）'!F$39*投入係数表_A!AH23</f>
        <v>0</v>
      </c>
      <c r="AI23" s="325">
        <f>'結果（詳細）'!F$40*投入係数表_A!AI23</f>
        <v>0</v>
      </c>
      <c r="AJ23" s="325">
        <f>'結果（詳細）'!F$41*投入係数表_A!AJ23</f>
        <v>0</v>
      </c>
      <c r="AK23" s="325">
        <f>'結果（詳細）'!F$42*投入係数表_A!AK23</f>
        <v>0</v>
      </c>
      <c r="AL23" s="325">
        <f>'結果（詳細）'!F$43*投入係数表_A!AL23</f>
        <v>0</v>
      </c>
      <c r="AM23" s="325">
        <f>'結果（詳細）'!F$44*投入係数表_A!AM23</f>
        <v>0</v>
      </c>
      <c r="AN23" s="325">
        <f>'結果（詳細）'!F$45*投入係数表_A!AN23</f>
        <v>0</v>
      </c>
      <c r="AO23" s="431">
        <f>'結果（詳細）'!F$46*投入係数表_A!AO23</f>
        <v>0</v>
      </c>
      <c r="AP23" s="326">
        <f t="shared" si="0"/>
        <v>0</v>
      </c>
    </row>
    <row r="24" spans="3:42" ht="13.5" customHeight="1" x14ac:dyDescent="0.15">
      <c r="C24" s="437" t="s">
        <v>504</v>
      </c>
      <c r="D24" s="438" t="s">
        <v>881</v>
      </c>
      <c r="E24" s="324">
        <f>'結果（詳細）'!F$10*投入係数表_A!E24</f>
        <v>0</v>
      </c>
      <c r="F24" s="325">
        <f>'結果（詳細）'!F$11*投入係数表_A!F24</f>
        <v>0</v>
      </c>
      <c r="G24" s="325">
        <f>'結果（詳細）'!F$12*投入係数表_A!G24</f>
        <v>0</v>
      </c>
      <c r="H24" s="325">
        <f>'結果（詳細）'!F$13*投入係数表_A!H24</f>
        <v>0</v>
      </c>
      <c r="I24" s="325">
        <f>'結果（詳細）'!F$14*投入係数表_A!I24</f>
        <v>0</v>
      </c>
      <c r="J24" s="325">
        <f>'結果（詳細）'!F$15*投入係数表_A!J24</f>
        <v>0</v>
      </c>
      <c r="K24" s="325">
        <f>'結果（詳細）'!F$16*投入係数表_A!K24</f>
        <v>0</v>
      </c>
      <c r="L24" s="325">
        <f>'結果（詳細）'!F$17*投入係数表_A!L24</f>
        <v>0</v>
      </c>
      <c r="M24" s="325">
        <f>'結果（詳細）'!F$18*投入係数表_A!M24</f>
        <v>0</v>
      </c>
      <c r="N24" s="325">
        <f>'結果（詳細）'!F$19*投入係数表_A!N24</f>
        <v>0</v>
      </c>
      <c r="O24" s="325">
        <f>'結果（詳細）'!F$20*投入係数表_A!O24</f>
        <v>0</v>
      </c>
      <c r="P24" s="325">
        <f>'結果（詳細）'!F$21*投入係数表_A!P24</f>
        <v>0</v>
      </c>
      <c r="Q24" s="325">
        <f>'結果（詳細）'!F$22*投入係数表_A!Q24</f>
        <v>0</v>
      </c>
      <c r="R24" s="325">
        <f>'結果（詳細）'!F$23*投入係数表_A!R24</f>
        <v>0</v>
      </c>
      <c r="S24" s="325">
        <f>'結果（詳細）'!F$24*投入係数表_A!S24</f>
        <v>0</v>
      </c>
      <c r="T24" s="325">
        <f>'結果（詳細）'!F$25*投入係数表_A!T24</f>
        <v>0</v>
      </c>
      <c r="U24" s="325">
        <f>'結果（詳細）'!F$26*投入係数表_A!U24</f>
        <v>0</v>
      </c>
      <c r="V24" s="325">
        <f>'結果（詳細）'!F$27*投入係数表_A!V24</f>
        <v>0</v>
      </c>
      <c r="W24" s="325">
        <f>'結果（詳細）'!F$28*投入係数表_A!W24</f>
        <v>0</v>
      </c>
      <c r="X24" s="325">
        <f>'結果（詳細）'!F$29*投入係数表_A!X24</f>
        <v>0</v>
      </c>
      <c r="Y24" s="325">
        <f>'結果（詳細）'!F$30*投入係数表_A!Y24</f>
        <v>0</v>
      </c>
      <c r="Z24" s="325">
        <f>'結果（詳細）'!F$31*投入係数表_A!Z24</f>
        <v>0</v>
      </c>
      <c r="AA24" s="325">
        <f>'結果（詳細）'!F$32*投入係数表_A!AA24</f>
        <v>0</v>
      </c>
      <c r="AB24" s="325">
        <f>'結果（詳細）'!F$33*投入係数表_A!AB24</f>
        <v>0</v>
      </c>
      <c r="AC24" s="325">
        <f>'結果（詳細）'!F$34*投入係数表_A!AC24</f>
        <v>0</v>
      </c>
      <c r="AD24" s="325">
        <f>'結果（詳細）'!F$35*投入係数表_A!AD24</f>
        <v>0</v>
      </c>
      <c r="AE24" s="325">
        <f>'結果（詳細）'!F$36*投入係数表_A!AE24</f>
        <v>0</v>
      </c>
      <c r="AF24" s="325">
        <f>'結果（詳細）'!F$37*投入係数表_A!AF24</f>
        <v>0</v>
      </c>
      <c r="AG24" s="325">
        <f>'結果（詳細）'!F$38*投入係数表_A!AG24</f>
        <v>0</v>
      </c>
      <c r="AH24" s="325">
        <f>'結果（詳細）'!F$39*投入係数表_A!AH24</f>
        <v>0</v>
      </c>
      <c r="AI24" s="325">
        <f>'結果（詳細）'!F$40*投入係数表_A!AI24</f>
        <v>0</v>
      </c>
      <c r="AJ24" s="325">
        <f>'結果（詳細）'!F$41*投入係数表_A!AJ24</f>
        <v>0</v>
      </c>
      <c r="AK24" s="325">
        <f>'結果（詳細）'!F$42*投入係数表_A!AK24</f>
        <v>0</v>
      </c>
      <c r="AL24" s="325">
        <f>'結果（詳細）'!F$43*投入係数表_A!AL24</f>
        <v>0</v>
      </c>
      <c r="AM24" s="325">
        <f>'結果（詳細）'!F$44*投入係数表_A!AM24</f>
        <v>0</v>
      </c>
      <c r="AN24" s="325">
        <f>'結果（詳細）'!F$45*投入係数表_A!AN24</f>
        <v>0</v>
      </c>
      <c r="AO24" s="431">
        <f>'結果（詳細）'!F$46*投入係数表_A!AO24</f>
        <v>0</v>
      </c>
      <c r="AP24" s="326">
        <f t="shared" si="0"/>
        <v>0</v>
      </c>
    </row>
    <row r="25" spans="3:42" ht="13.5" customHeight="1" x14ac:dyDescent="0.15">
      <c r="C25" s="437" t="s">
        <v>524</v>
      </c>
      <c r="D25" s="438" t="s">
        <v>323</v>
      </c>
      <c r="E25" s="324">
        <f>'結果（詳細）'!F$10*投入係数表_A!E25</f>
        <v>0</v>
      </c>
      <c r="F25" s="325">
        <f>'結果（詳細）'!F$11*投入係数表_A!F25</f>
        <v>0</v>
      </c>
      <c r="G25" s="325">
        <f>'結果（詳細）'!F$12*投入係数表_A!G25</f>
        <v>0</v>
      </c>
      <c r="H25" s="325">
        <f>'結果（詳細）'!F$13*投入係数表_A!H25</f>
        <v>0</v>
      </c>
      <c r="I25" s="325">
        <f>'結果（詳細）'!F$14*投入係数表_A!I25</f>
        <v>0</v>
      </c>
      <c r="J25" s="325">
        <f>'結果（詳細）'!F$15*投入係数表_A!J25</f>
        <v>0</v>
      </c>
      <c r="K25" s="325">
        <f>'結果（詳細）'!F$16*投入係数表_A!K25</f>
        <v>0</v>
      </c>
      <c r="L25" s="325">
        <f>'結果（詳細）'!F$17*投入係数表_A!L25</f>
        <v>0</v>
      </c>
      <c r="M25" s="325">
        <f>'結果（詳細）'!F$18*投入係数表_A!M25</f>
        <v>0</v>
      </c>
      <c r="N25" s="325">
        <f>'結果（詳細）'!F$19*投入係数表_A!N25</f>
        <v>0</v>
      </c>
      <c r="O25" s="325">
        <f>'結果（詳細）'!F$20*投入係数表_A!O25</f>
        <v>0</v>
      </c>
      <c r="P25" s="325">
        <f>'結果（詳細）'!F$21*投入係数表_A!P25</f>
        <v>0</v>
      </c>
      <c r="Q25" s="325">
        <f>'結果（詳細）'!F$22*投入係数表_A!Q25</f>
        <v>0</v>
      </c>
      <c r="R25" s="325">
        <f>'結果（詳細）'!F$23*投入係数表_A!R25</f>
        <v>0</v>
      </c>
      <c r="S25" s="325">
        <f>'結果（詳細）'!F$24*投入係数表_A!S25</f>
        <v>0</v>
      </c>
      <c r="T25" s="325">
        <f>'結果（詳細）'!F$25*投入係数表_A!T25</f>
        <v>0</v>
      </c>
      <c r="U25" s="325">
        <f>'結果（詳細）'!F$26*投入係数表_A!U25</f>
        <v>0</v>
      </c>
      <c r="V25" s="325">
        <f>'結果（詳細）'!F$27*投入係数表_A!V25</f>
        <v>0</v>
      </c>
      <c r="W25" s="325">
        <f>'結果（詳細）'!F$28*投入係数表_A!W25</f>
        <v>0</v>
      </c>
      <c r="X25" s="325">
        <f>'結果（詳細）'!F$29*投入係数表_A!X25</f>
        <v>0</v>
      </c>
      <c r="Y25" s="325">
        <f>'結果（詳細）'!F$30*投入係数表_A!Y25</f>
        <v>0</v>
      </c>
      <c r="Z25" s="325">
        <f>'結果（詳細）'!F$31*投入係数表_A!Z25</f>
        <v>0</v>
      </c>
      <c r="AA25" s="325">
        <f>'結果（詳細）'!F$32*投入係数表_A!AA25</f>
        <v>0</v>
      </c>
      <c r="AB25" s="325">
        <f>'結果（詳細）'!F$33*投入係数表_A!AB25</f>
        <v>0</v>
      </c>
      <c r="AC25" s="325">
        <f>'結果（詳細）'!F$34*投入係数表_A!AC25</f>
        <v>0</v>
      </c>
      <c r="AD25" s="325">
        <f>'結果（詳細）'!F$35*投入係数表_A!AD25</f>
        <v>0</v>
      </c>
      <c r="AE25" s="325">
        <f>'結果（詳細）'!F$36*投入係数表_A!AE25</f>
        <v>0</v>
      </c>
      <c r="AF25" s="325">
        <f>'結果（詳細）'!F$37*投入係数表_A!AF25</f>
        <v>0</v>
      </c>
      <c r="AG25" s="325">
        <f>'結果（詳細）'!F$38*投入係数表_A!AG25</f>
        <v>0</v>
      </c>
      <c r="AH25" s="325">
        <f>'結果（詳細）'!F$39*投入係数表_A!AH25</f>
        <v>0</v>
      </c>
      <c r="AI25" s="325">
        <f>'結果（詳細）'!F$40*投入係数表_A!AI25</f>
        <v>0</v>
      </c>
      <c r="AJ25" s="325">
        <f>'結果（詳細）'!F$41*投入係数表_A!AJ25</f>
        <v>0</v>
      </c>
      <c r="AK25" s="325">
        <f>'結果（詳細）'!F$42*投入係数表_A!AK25</f>
        <v>0</v>
      </c>
      <c r="AL25" s="325">
        <f>'結果（詳細）'!F$43*投入係数表_A!AL25</f>
        <v>0</v>
      </c>
      <c r="AM25" s="325">
        <f>'結果（詳細）'!F$44*投入係数表_A!AM25</f>
        <v>0</v>
      </c>
      <c r="AN25" s="325">
        <f>'結果（詳細）'!F$45*投入係数表_A!AN25</f>
        <v>0</v>
      </c>
      <c r="AO25" s="431">
        <f>'結果（詳細）'!F$46*投入係数表_A!AO25</f>
        <v>0</v>
      </c>
      <c r="AP25" s="326">
        <f t="shared" si="0"/>
        <v>0</v>
      </c>
    </row>
    <row r="26" spans="3:42" ht="13.5" customHeight="1" x14ac:dyDescent="0.15">
      <c r="C26" s="441" t="s">
        <v>522</v>
      </c>
      <c r="D26" s="442" t="s">
        <v>480</v>
      </c>
      <c r="E26" s="330">
        <f>'結果（詳細）'!F$10*投入係数表_A!E26</f>
        <v>0</v>
      </c>
      <c r="F26" s="331">
        <f>'結果（詳細）'!F$11*投入係数表_A!F26</f>
        <v>0</v>
      </c>
      <c r="G26" s="331">
        <f>'結果（詳細）'!F$12*投入係数表_A!G26</f>
        <v>0</v>
      </c>
      <c r="H26" s="331">
        <f>'結果（詳細）'!F$13*投入係数表_A!H26</f>
        <v>0</v>
      </c>
      <c r="I26" s="331">
        <f>'結果（詳細）'!F$14*投入係数表_A!I26</f>
        <v>0</v>
      </c>
      <c r="J26" s="331">
        <f>'結果（詳細）'!F$15*投入係数表_A!J26</f>
        <v>0</v>
      </c>
      <c r="K26" s="331">
        <f>'結果（詳細）'!F$16*投入係数表_A!K26</f>
        <v>0</v>
      </c>
      <c r="L26" s="331">
        <f>'結果（詳細）'!F$17*投入係数表_A!L26</f>
        <v>0</v>
      </c>
      <c r="M26" s="331">
        <f>'結果（詳細）'!F$18*投入係数表_A!M26</f>
        <v>0</v>
      </c>
      <c r="N26" s="331">
        <f>'結果（詳細）'!F$19*投入係数表_A!N26</f>
        <v>0</v>
      </c>
      <c r="O26" s="331">
        <f>'結果（詳細）'!F$20*投入係数表_A!O26</f>
        <v>0</v>
      </c>
      <c r="P26" s="331">
        <f>'結果（詳細）'!F$21*投入係数表_A!P26</f>
        <v>0</v>
      </c>
      <c r="Q26" s="331">
        <f>'結果（詳細）'!F$22*投入係数表_A!Q26</f>
        <v>0</v>
      </c>
      <c r="R26" s="331">
        <f>'結果（詳細）'!F$23*投入係数表_A!R26</f>
        <v>0</v>
      </c>
      <c r="S26" s="331">
        <f>'結果（詳細）'!F$24*投入係数表_A!S26</f>
        <v>0</v>
      </c>
      <c r="T26" s="331">
        <f>'結果（詳細）'!F$25*投入係数表_A!T26</f>
        <v>0</v>
      </c>
      <c r="U26" s="331">
        <f>'結果（詳細）'!F$26*投入係数表_A!U26</f>
        <v>0</v>
      </c>
      <c r="V26" s="331">
        <f>'結果（詳細）'!F$27*投入係数表_A!V26</f>
        <v>0</v>
      </c>
      <c r="W26" s="331">
        <f>'結果（詳細）'!F$28*投入係数表_A!W26</f>
        <v>0</v>
      </c>
      <c r="X26" s="331">
        <f>'結果（詳細）'!F$29*投入係数表_A!X26</f>
        <v>0</v>
      </c>
      <c r="Y26" s="331">
        <f>'結果（詳細）'!F$30*投入係数表_A!Y26</f>
        <v>0</v>
      </c>
      <c r="Z26" s="331">
        <f>'結果（詳細）'!F$31*投入係数表_A!Z26</f>
        <v>0</v>
      </c>
      <c r="AA26" s="331">
        <f>'結果（詳細）'!F$32*投入係数表_A!AA26</f>
        <v>0</v>
      </c>
      <c r="AB26" s="331">
        <f>'結果（詳細）'!F$33*投入係数表_A!AB26</f>
        <v>0</v>
      </c>
      <c r="AC26" s="331">
        <f>'結果（詳細）'!F$34*投入係数表_A!AC26</f>
        <v>0</v>
      </c>
      <c r="AD26" s="331">
        <f>'結果（詳細）'!F$35*投入係数表_A!AD26</f>
        <v>0</v>
      </c>
      <c r="AE26" s="331">
        <f>'結果（詳細）'!F$36*投入係数表_A!AE26</f>
        <v>0</v>
      </c>
      <c r="AF26" s="331">
        <f>'結果（詳細）'!F$37*投入係数表_A!AF26</f>
        <v>0</v>
      </c>
      <c r="AG26" s="331">
        <f>'結果（詳細）'!F$38*投入係数表_A!AG26</f>
        <v>0</v>
      </c>
      <c r="AH26" s="331">
        <f>'結果（詳細）'!F$39*投入係数表_A!AH26</f>
        <v>0</v>
      </c>
      <c r="AI26" s="331">
        <f>'結果（詳細）'!F$40*投入係数表_A!AI26</f>
        <v>0</v>
      </c>
      <c r="AJ26" s="331">
        <f>'結果（詳細）'!F$41*投入係数表_A!AJ26</f>
        <v>0</v>
      </c>
      <c r="AK26" s="331">
        <f>'結果（詳細）'!F$42*投入係数表_A!AK26</f>
        <v>0</v>
      </c>
      <c r="AL26" s="331">
        <f>'結果（詳細）'!F$43*投入係数表_A!AL26</f>
        <v>0</v>
      </c>
      <c r="AM26" s="331">
        <f>'結果（詳細）'!F$44*投入係数表_A!AM26</f>
        <v>0</v>
      </c>
      <c r="AN26" s="331">
        <f>'結果（詳細）'!F$45*投入係数表_A!AN26</f>
        <v>0</v>
      </c>
      <c r="AO26" s="433">
        <f>'結果（詳細）'!F$46*投入係数表_A!AO26</f>
        <v>0</v>
      </c>
      <c r="AP26" s="332">
        <f t="shared" si="0"/>
        <v>0</v>
      </c>
    </row>
    <row r="27" spans="3:42" ht="13.5" customHeight="1" x14ac:dyDescent="0.15">
      <c r="C27" s="437" t="s">
        <v>521</v>
      </c>
      <c r="D27" s="438" t="s">
        <v>356</v>
      </c>
      <c r="E27" s="324">
        <f>'結果（詳細）'!F$10*投入係数表_A!E27</f>
        <v>0</v>
      </c>
      <c r="F27" s="325">
        <f>'結果（詳細）'!F$11*投入係数表_A!F27</f>
        <v>0</v>
      </c>
      <c r="G27" s="325">
        <f>'結果（詳細）'!F$12*投入係数表_A!G27</f>
        <v>0</v>
      </c>
      <c r="H27" s="325">
        <f>'結果（詳細）'!F$13*投入係数表_A!H27</f>
        <v>0</v>
      </c>
      <c r="I27" s="325">
        <f>'結果（詳細）'!F$14*投入係数表_A!I27</f>
        <v>0</v>
      </c>
      <c r="J27" s="325">
        <f>'結果（詳細）'!F$15*投入係数表_A!J27</f>
        <v>0</v>
      </c>
      <c r="K27" s="325">
        <f>'結果（詳細）'!F$16*投入係数表_A!K27</f>
        <v>0</v>
      </c>
      <c r="L27" s="325">
        <f>'結果（詳細）'!F$17*投入係数表_A!L27</f>
        <v>0</v>
      </c>
      <c r="M27" s="325">
        <f>'結果（詳細）'!F$18*投入係数表_A!M27</f>
        <v>0</v>
      </c>
      <c r="N27" s="325">
        <f>'結果（詳細）'!F$19*投入係数表_A!N27</f>
        <v>0</v>
      </c>
      <c r="O27" s="325">
        <f>'結果（詳細）'!F$20*投入係数表_A!O27</f>
        <v>0</v>
      </c>
      <c r="P27" s="325">
        <f>'結果（詳細）'!F$21*投入係数表_A!P27</f>
        <v>0</v>
      </c>
      <c r="Q27" s="325">
        <f>'結果（詳細）'!F$22*投入係数表_A!Q27</f>
        <v>0</v>
      </c>
      <c r="R27" s="325">
        <f>'結果（詳細）'!F$23*投入係数表_A!R27</f>
        <v>0</v>
      </c>
      <c r="S27" s="325">
        <f>'結果（詳細）'!F$24*投入係数表_A!S27</f>
        <v>0</v>
      </c>
      <c r="T27" s="325">
        <f>'結果（詳細）'!F$25*投入係数表_A!T27</f>
        <v>0</v>
      </c>
      <c r="U27" s="325">
        <f>'結果（詳細）'!F$26*投入係数表_A!U27</f>
        <v>0</v>
      </c>
      <c r="V27" s="325">
        <f>'結果（詳細）'!F$27*投入係数表_A!V27</f>
        <v>0</v>
      </c>
      <c r="W27" s="325">
        <f>'結果（詳細）'!F$28*投入係数表_A!W27</f>
        <v>0</v>
      </c>
      <c r="X27" s="325">
        <f>'結果（詳細）'!F$29*投入係数表_A!X27</f>
        <v>0</v>
      </c>
      <c r="Y27" s="325">
        <f>'結果（詳細）'!F$30*投入係数表_A!Y27</f>
        <v>0</v>
      </c>
      <c r="Z27" s="325">
        <f>'結果（詳細）'!F$31*投入係数表_A!Z27</f>
        <v>0</v>
      </c>
      <c r="AA27" s="325">
        <f>'結果（詳細）'!F$32*投入係数表_A!AA27</f>
        <v>0</v>
      </c>
      <c r="AB27" s="325">
        <f>'結果（詳細）'!F$33*投入係数表_A!AB27</f>
        <v>0</v>
      </c>
      <c r="AC27" s="325">
        <f>'結果（詳細）'!F$34*投入係数表_A!AC27</f>
        <v>0</v>
      </c>
      <c r="AD27" s="325">
        <f>'結果（詳細）'!F$35*投入係数表_A!AD27</f>
        <v>0</v>
      </c>
      <c r="AE27" s="325">
        <f>'結果（詳細）'!F$36*投入係数表_A!AE27</f>
        <v>0</v>
      </c>
      <c r="AF27" s="325">
        <f>'結果（詳細）'!F$37*投入係数表_A!AF27</f>
        <v>0</v>
      </c>
      <c r="AG27" s="325">
        <f>'結果（詳細）'!F$38*投入係数表_A!AG27</f>
        <v>0</v>
      </c>
      <c r="AH27" s="325">
        <f>'結果（詳細）'!F$39*投入係数表_A!AH27</f>
        <v>0</v>
      </c>
      <c r="AI27" s="325">
        <f>'結果（詳細）'!F$40*投入係数表_A!AI27</f>
        <v>0</v>
      </c>
      <c r="AJ27" s="325">
        <f>'結果（詳細）'!F$41*投入係数表_A!AJ27</f>
        <v>0</v>
      </c>
      <c r="AK27" s="325">
        <f>'結果（詳細）'!F$42*投入係数表_A!AK27</f>
        <v>0</v>
      </c>
      <c r="AL27" s="325">
        <f>'結果（詳細）'!F$43*投入係数表_A!AL27</f>
        <v>0</v>
      </c>
      <c r="AM27" s="325">
        <f>'結果（詳細）'!F$44*投入係数表_A!AM27</f>
        <v>0</v>
      </c>
      <c r="AN27" s="325">
        <f>'結果（詳細）'!F$45*投入係数表_A!AN27</f>
        <v>0</v>
      </c>
      <c r="AO27" s="431">
        <f>'結果（詳細）'!F$46*投入係数表_A!AO27</f>
        <v>0</v>
      </c>
      <c r="AP27" s="326">
        <f t="shared" si="0"/>
        <v>0</v>
      </c>
    </row>
    <row r="28" spans="3:42" ht="13.5" customHeight="1" x14ac:dyDescent="0.15">
      <c r="C28" s="437" t="s">
        <v>526</v>
      </c>
      <c r="D28" s="438" t="s">
        <v>630</v>
      </c>
      <c r="E28" s="324">
        <f>'結果（詳細）'!F$10*投入係数表_A!E28</f>
        <v>0</v>
      </c>
      <c r="F28" s="325">
        <f>'結果（詳細）'!F$11*投入係数表_A!F28</f>
        <v>0</v>
      </c>
      <c r="G28" s="325">
        <f>'結果（詳細）'!F$12*投入係数表_A!G28</f>
        <v>0</v>
      </c>
      <c r="H28" s="325">
        <f>'結果（詳細）'!F$13*投入係数表_A!H28</f>
        <v>0</v>
      </c>
      <c r="I28" s="325">
        <f>'結果（詳細）'!F$14*投入係数表_A!I28</f>
        <v>0</v>
      </c>
      <c r="J28" s="325">
        <f>'結果（詳細）'!F$15*投入係数表_A!J28</f>
        <v>0</v>
      </c>
      <c r="K28" s="325">
        <f>'結果（詳細）'!F$16*投入係数表_A!K28</f>
        <v>0</v>
      </c>
      <c r="L28" s="325">
        <f>'結果（詳細）'!F$17*投入係数表_A!L28</f>
        <v>0</v>
      </c>
      <c r="M28" s="325">
        <f>'結果（詳細）'!F$18*投入係数表_A!M28</f>
        <v>0</v>
      </c>
      <c r="N28" s="325">
        <f>'結果（詳細）'!F$19*投入係数表_A!N28</f>
        <v>0</v>
      </c>
      <c r="O28" s="325">
        <f>'結果（詳細）'!F$20*投入係数表_A!O28</f>
        <v>0</v>
      </c>
      <c r="P28" s="325">
        <f>'結果（詳細）'!F$21*投入係数表_A!P28</f>
        <v>0</v>
      </c>
      <c r="Q28" s="325">
        <f>'結果（詳細）'!F$22*投入係数表_A!Q28</f>
        <v>0</v>
      </c>
      <c r="R28" s="325">
        <f>'結果（詳細）'!F$23*投入係数表_A!R28</f>
        <v>0</v>
      </c>
      <c r="S28" s="325">
        <f>'結果（詳細）'!F$24*投入係数表_A!S28</f>
        <v>0</v>
      </c>
      <c r="T28" s="325">
        <f>'結果（詳細）'!F$25*投入係数表_A!T28</f>
        <v>0</v>
      </c>
      <c r="U28" s="325">
        <f>'結果（詳細）'!F$26*投入係数表_A!U28</f>
        <v>0</v>
      </c>
      <c r="V28" s="325">
        <f>'結果（詳細）'!F$27*投入係数表_A!V28</f>
        <v>0</v>
      </c>
      <c r="W28" s="325">
        <f>'結果（詳細）'!F$28*投入係数表_A!W28</f>
        <v>0</v>
      </c>
      <c r="X28" s="325">
        <f>'結果（詳細）'!F$29*投入係数表_A!X28</f>
        <v>0</v>
      </c>
      <c r="Y28" s="325">
        <f>'結果（詳細）'!F$30*投入係数表_A!Y28</f>
        <v>0</v>
      </c>
      <c r="Z28" s="325">
        <f>'結果（詳細）'!F$31*投入係数表_A!Z28</f>
        <v>0</v>
      </c>
      <c r="AA28" s="325">
        <f>'結果（詳細）'!F$32*投入係数表_A!AA28</f>
        <v>0</v>
      </c>
      <c r="AB28" s="325">
        <f>'結果（詳細）'!F$33*投入係数表_A!AB28</f>
        <v>0</v>
      </c>
      <c r="AC28" s="325">
        <f>'結果（詳細）'!F$34*投入係数表_A!AC28</f>
        <v>0</v>
      </c>
      <c r="AD28" s="325">
        <f>'結果（詳細）'!F$35*投入係数表_A!AD28</f>
        <v>0</v>
      </c>
      <c r="AE28" s="325">
        <f>'結果（詳細）'!F$36*投入係数表_A!AE28</f>
        <v>0</v>
      </c>
      <c r="AF28" s="325">
        <f>'結果（詳細）'!F$37*投入係数表_A!AF28</f>
        <v>0</v>
      </c>
      <c r="AG28" s="325">
        <f>'結果（詳細）'!F$38*投入係数表_A!AG28</f>
        <v>0</v>
      </c>
      <c r="AH28" s="325">
        <f>'結果（詳細）'!F$39*投入係数表_A!AH28</f>
        <v>0</v>
      </c>
      <c r="AI28" s="325">
        <f>'結果（詳細）'!F$40*投入係数表_A!AI28</f>
        <v>0</v>
      </c>
      <c r="AJ28" s="325">
        <f>'結果（詳細）'!F$41*投入係数表_A!AJ28</f>
        <v>0</v>
      </c>
      <c r="AK28" s="325">
        <f>'結果（詳細）'!F$42*投入係数表_A!AK28</f>
        <v>0</v>
      </c>
      <c r="AL28" s="325">
        <f>'結果（詳細）'!F$43*投入係数表_A!AL28</f>
        <v>0</v>
      </c>
      <c r="AM28" s="325">
        <f>'結果（詳細）'!F$44*投入係数表_A!AM28</f>
        <v>0</v>
      </c>
      <c r="AN28" s="325">
        <f>'結果（詳細）'!F$45*投入係数表_A!AN28</f>
        <v>0</v>
      </c>
      <c r="AO28" s="431">
        <f>'結果（詳細）'!F$46*投入係数表_A!AO28</f>
        <v>0</v>
      </c>
      <c r="AP28" s="326">
        <f t="shared" si="0"/>
        <v>0</v>
      </c>
    </row>
    <row r="29" spans="3:42" ht="13.5" customHeight="1" x14ac:dyDescent="0.15">
      <c r="C29" s="437" t="s">
        <v>520</v>
      </c>
      <c r="D29" s="438" t="s">
        <v>374</v>
      </c>
      <c r="E29" s="324">
        <f>'結果（詳細）'!F$10*投入係数表_A!E29</f>
        <v>0</v>
      </c>
      <c r="F29" s="325">
        <f>'結果（詳細）'!F$11*投入係数表_A!F29</f>
        <v>0</v>
      </c>
      <c r="G29" s="325">
        <f>'結果（詳細）'!F$12*投入係数表_A!G29</f>
        <v>0</v>
      </c>
      <c r="H29" s="325">
        <f>'結果（詳細）'!F$13*投入係数表_A!H29</f>
        <v>0</v>
      </c>
      <c r="I29" s="325">
        <f>'結果（詳細）'!F$14*投入係数表_A!I29</f>
        <v>0</v>
      </c>
      <c r="J29" s="325">
        <f>'結果（詳細）'!F$15*投入係数表_A!J29</f>
        <v>0</v>
      </c>
      <c r="K29" s="325">
        <f>'結果（詳細）'!F$16*投入係数表_A!K29</f>
        <v>0</v>
      </c>
      <c r="L29" s="325">
        <f>'結果（詳細）'!F$17*投入係数表_A!L29</f>
        <v>0</v>
      </c>
      <c r="M29" s="325">
        <f>'結果（詳細）'!F$18*投入係数表_A!M29</f>
        <v>0</v>
      </c>
      <c r="N29" s="325">
        <f>'結果（詳細）'!F$19*投入係数表_A!N29</f>
        <v>0</v>
      </c>
      <c r="O29" s="325">
        <f>'結果（詳細）'!F$20*投入係数表_A!O29</f>
        <v>0</v>
      </c>
      <c r="P29" s="325">
        <f>'結果（詳細）'!F$21*投入係数表_A!P29</f>
        <v>0</v>
      </c>
      <c r="Q29" s="325">
        <f>'結果（詳細）'!F$22*投入係数表_A!Q29</f>
        <v>0</v>
      </c>
      <c r="R29" s="325">
        <f>'結果（詳細）'!F$23*投入係数表_A!R29</f>
        <v>0</v>
      </c>
      <c r="S29" s="325">
        <f>'結果（詳細）'!F$24*投入係数表_A!S29</f>
        <v>0</v>
      </c>
      <c r="T29" s="325">
        <f>'結果（詳細）'!F$25*投入係数表_A!T29</f>
        <v>0</v>
      </c>
      <c r="U29" s="325">
        <f>'結果（詳細）'!F$26*投入係数表_A!U29</f>
        <v>0</v>
      </c>
      <c r="V29" s="325">
        <f>'結果（詳細）'!F$27*投入係数表_A!V29</f>
        <v>0</v>
      </c>
      <c r="W29" s="325">
        <f>'結果（詳細）'!F$28*投入係数表_A!W29</f>
        <v>0</v>
      </c>
      <c r="X29" s="325">
        <f>'結果（詳細）'!F$29*投入係数表_A!X29</f>
        <v>0</v>
      </c>
      <c r="Y29" s="325">
        <f>'結果（詳細）'!F$30*投入係数表_A!Y29</f>
        <v>0</v>
      </c>
      <c r="Z29" s="325">
        <f>'結果（詳細）'!F$31*投入係数表_A!Z29</f>
        <v>0</v>
      </c>
      <c r="AA29" s="325">
        <f>'結果（詳細）'!F$32*投入係数表_A!AA29</f>
        <v>0</v>
      </c>
      <c r="AB29" s="325">
        <f>'結果（詳細）'!F$33*投入係数表_A!AB29</f>
        <v>0</v>
      </c>
      <c r="AC29" s="325">
        <f>'結果（詳細）'!F$34*投入係数表_A!AC29</f>
        <v>0</v>
      </c>
      <c r="AD29" s="325">
        <f>'結果（詳細）'!F$35*投入係数表_A!AD29</f>
        <v>0</v>
      </c>
      <c r="AE29" s="325">
        <f>'結果（詳細）'!F$36*投入係数表_A!AE29</f>
        <v>0</v>
      </c>
      <c r="AF29" s="325">
        <f>'結果（詳細）'!F$37*投入係数表_A!AF29</f>
        <v>0</v>
      </c>
      <c r="AG29" s="325">
        <f>'結果（詳細）'!F$38*投入係数表_A!AG29</f>
        <v>0</v>
      </c>
      <c r="AH29" s="325">
        <f>'結果（詳細）'!F$39*投入係数表_A!AH29</f>
        <v>0</v>
      </c>
      <c r="AI29" s="325">
        <f>'結果（詳細）'!F$40*投入係数表_A!AI29</f>
        <v>0</v>
      </c>
      <c r="AJ29" s="325">
        <f>'結果（詳細）'!F$41*投入係数表_A!AJ29</f>
        <v>0</v>
      </c>
      <c r="AK29" s="325">
        <f>'結果（詳細）'!F$42*投入係数表_A!AK29</f>
        <v>0</v>
      </c>
      <c r="AL29" s="325">
        <f>'結果（詳細）'!F$43*投入係数表_A!AL29</f>
        <v>0</v>
      </c>
      <c r="AM29" s="325">
        <f>'結果（詳細）'!F$44*投入係数表_A!AM29</f>
        <v>0</v>
      </c>
      <c r="AN29" s="325">
        <f>'結果（詳細）'!F$45*投入係数表_A!AN29</f>
        <v>0</v>
      </c>
      <c r="AO29" s="431">
        <f>'結果（詳細）'!F$46*投入係数表_A!AO29</f>
        <v>0</v>
      </c>
      <c r="AP29" s="326">
        <f t="shared" si="0"/>
        <v>0</v>
      </c>
    </row>
    <row r="30" spans="3:42" ht="13.5" customHeight="1" x14ac:dyDescent="0.15">
      <c r="C30" s="437" t="s">
        <v>519</v>
      </c>
      <c r="D30" s="438" t="s">
        <v>376</v>
      </c>
      <c r="E30" s="324">
        <f>'結果（詳細）'!F$10*投入係数表_A!E30</f>
        <v>0</v>
      </c>
      <c r="F30" s="325">
        <f>'結果（詳細）'!F$11*投入係数表_A!F30</f>
        <v>0</v>
      </c>
      <c r="G30" s="325">
        <f>'結果（詳細）'!F$12*投入係数表_A!G30</f>
        <v>0</v>
      </c>
      <c r="H30" s="325">
        <f>'結果（詳細）'!F$13*投入係数表_A!H30</f>
        <v>0</v>
      </c>
      <c r="I30" s="325">
        <f>'結果（詳細）'!F$14*投入係数表_A!I30</f>
        <v>0</v>
      </c>
      <c r="J30" s="325">
        <f>'結果（詳細）'!F$15*投入係数表_A!J30</f>
        <v>0</v>
      </c>
      <c r="K30" s="325">
        <f>'結果（詳細）'!F$16*投入係数表_A!K30</f>
        <v>0</v>
      </c>
      <c r="L30" s="325">
        <f>'結果（詳細）'!F$17*投入係数表_A!L30</f>
        <v>0</v>
      </c>
      <c r="M30" s="325">
        <f>'結果（詳細）'!F$18*投入係数表_A!M30</f>
        <v>0</v>
      </c>
      <c r="N30" s="325">
        <f>'結果（詳細）'!F$19*投入係数表_A!N30</f>
        <v>0</v>
      </c>
      <c r="O30" s="325">
        <f>'結果（詳細）'!F$20*投入係数表_A!O30</f>
        <v>0</v>
      </c>
      <c r="P30" s="325">
        <f>'結果（詳細）'!F$21*投入係数表_A!P30</f>
        <v>0</v>
      </c>
      <c r="Q30" s="325">
        <f>'結果（詳細）'!F$22*投入係数表_A!Q30</f>
        <v>0</v>
      </c>
      <c r="R30" s="325">
        <f>'結果（詳細）'!F$23*投入係数表_A!R30</f>
        <v>0</v>
      </c>
      <c r="S30" s="325">
        <f>'結果（詳細）'!F$24*投入係数表_A!S30</f>
        <v>0</v>
      </c>
      <c r="T30" s="325">
        <f>'結果（詳細）'!F$25*投入係数表_A!T30</f>
        <v>0</v>
      </c>
      <c r="U30" s="325">
        <f>'結果（詳細）'!F$26*投入係数表_A!U30</f>
        <v>0</v>
      </c>
      <c r="V30" s="325">
        <f>'結果（詳細）'!F$27*投入係数表_A!V30</f>
        <v>0</v>
      </c>
      <c r="W30" s="325">
        <f>'結果（詳細）'!F$28*投入係数表_A!W30</f>
        <v>0</v>
      </c>
      <c r="X30" s="325">
        <f>'結果（詳細）'!F$29*投入係数表_A!X30</f>
        <v>0</v>
      </c>
      <c r="Y30" s="325">
        <f>'結果（詳細）'!F$30*投入係数表_A!Y30</f>
        <v>0</v>
      </c>
      <c r="Z30" s="325">
        <f>'結果（詳細）'!F$31*投入係数表_A!Z30</f>
        <v>0</v>
      </c>
      <c r="AA30" s="325">
        <f>'結果（詳細）'!F$32*投入係数表_A!AA30</f>
        <v>0</v>
      </c>
      <c r="AB30" s="325">
        <f>'結果（詳細）'!F$33*投入係数表_A!AB30</f>
        <v>0</v>
      </c>
      <c r="AC30" s="325">
        <f>'結果（詳細）'!F$34*投入係数表_A!AC30</f>
        <v>0</v>
      </c>
      <c r="AD30" s="325">
        <f>'結果（詳細）'!F$35*投入係数表_A!AD30</f>
        <v>0</v>
      </c>
      <c r="AE30" s="325">
        <f>'結果（詳細）'!F$36*投入係数表_A!AE30</f>
        <v>0</v>
      </c>
      <c r="AF30" s="325">
        <f>'結果（詳細）'!F$37*投入係数表_A!AF30</f>
        <v>0</v>
      </c>
      <c r="AG30" s="325">
        <f>'結果（詳細）'!F$38*投入係数表_A!AG30</f>
        <v>0</v>
      </c>
      <c r="AH30" s="325">
        <f>'結果（詳細）'!F$39*投入係数表_A!AH30</f>
        <v>0</v>
      </c>
      <c r="AI30" s="325">
        <f>'結果（詳細）'!F$40*投入係数表_A!AI30</f>
        <v>0</v>
      </c>
      <c r="AJ30" s="325">
        <f>'結果（詳細）'!F$41*投入係数表_A!AJ30</f>
        <v>0</v>
      </c>
      <c r="AK30" s="325">
        <f>'結果（詳細）'!F$42*投入係数表_A!AK30</f>
        <v>0</v>
      </c>
      <c r="AL30" s="325">
        <f>'結果（詳細）'!F$43*投入係数表_A!AL30</f>
        <v>0</v>
      </c>
      <c r="AM30" s="325">
        <f>'結果（詳細）'!F$44*投入係数表_A!AM30</f>
        <v>0</v>
      </c>
      <c r="AN30" s="325">
        <f>'結果（詳細）'!F$45*投入係数表_A!AN30</f>
        <v>0</v>
      </c>
      <c r="AO30" s="431">
        <f>'結果（詳細）'!F$46*投入係数表_A!AO30</f>
        <v>0</v>
      </c>
      <c r="AP30" s="326">
        <f t="shared" si="0"/>
        <v>0</v>
      </c>
    </row>
    <row r="31" spans="3:42" ht="13.5" customHeight="1" x14ac:dyDescent="0.15">
      <c r="C31" s="437" t="s">
        <v>631</v>
      </c>
      <c r="D31" s="438" t="s">
        <v>379</v>
      </c>
      <c r="E31" s="324">
        <f>'結果（詳細）'!F$10*投入係数表_A!E31</f>
        <v>0</v>
      </c>
      <c r="F31" s="325">
        <f>'結果（詳細）'!F$11*投入係数表_A!F31</f>
        <v>0</v>
      </c>
      <c r="G31" s="325">
        <f>'結果（詳細）'!F$12*投入係数表_A!G31</f>
        <v>0</v>
      </c>
      <c r="H31" s="325">
        <f>'結果（詳細）'!F$13*投入係数表_A!H31</f>
        <v>0</v>
      </c>
      <c r="I31" s="325">
        <f>'結果（詳細）'!F$14*投入係数表_A!I31</f>
        <v>0</v>
      </c>
      <c r="J31" s="325">
        <f>'結果（詳細）'!F$15*投入係数表_A!J31</f>
        <v>0</v>
      </c>
      <c r="K31" s="325">
        <f>'結果（詳細）'!F$16*投入係数表_A!K31</f>
        <v>0</v>
      </c>
      <c r="L31" s="325">
        <f>'結果（詳細）'!F$17*投入係数表_A!L31</f>
        <v>0</v>
      </c>
      <c r="M31" s="325">
        <f>'結果（詳細）'!F$18*投入係数表_A!M31</f>
        <v>0</v>
      </c>
      <c r="N31" s="325">
        <f>'結果（詳細）'!F$19*投入係数表_A!N31</f>
        <v>0</v>
      </c>
      <c r="O31" s="325">
        <f>'結果（詳細）'!F$20*投入係数表_A!O31</f>
        <v>0</v>
      </c>
      <c r="P31" s="325">
        <f>'結果（詳細）'!F$21*投入係数表_A!P31</f>
        <v>0</v>
      </c>
      <c r="Q31" s="325">
        <f>'結果（詳細）'!F$22*投入係数表_A!Q31</f>
        <v>0</v>
      </c>
      <c r="R31" s="325">
        <f>'結果（詳細）'!F$23*投入係数表_A!R31</f>
        <v>0</v>
      </c>
      <c r="S31" s="325">
        <f>'結果（詳細）'!F$24*投入係数表_A!S31</f>
        <v>0</v>
      </c>
      <c r="T31" s="325">
        <f>'結果（詳細）'!F$25*投入係数表_A!T31</f>
        <v>0</v>
      </c>
      <c r="U31" s="325">
        <f>'結果（詳細）'!F$26*投入係数表_A!U31</f>
        <v>0</v>
      </c>
      <c r="V31" s="325">
        <f>'結果（詳細）'!F$27*投入係数表_A!V31</f>
        <v>0</v>
      </c>
      <c r="W31" s="325">
        <f>'結果（詳細）'!F$28*投入係数表_A!W31</f>
        <v>0</v>
      </c>
      <c r="X31" s="325">
        <f>'結果（詳細）'!F$29*投入係数表_A!X31</f>
        <v>0</v>
      </c>
      <c r="Y31" s="325">
        <f>'結果（詳細）'!F$30*投入係数表_A!Y31</f>
        <v>0</v>
      </c>
      <c r="Z31" s="325">
        <f>'結果（詳細）'!F$31*投入係数表_A!Z31</f>
        <v>0</v>
      </c>
      <c r="AA31" s="325">
        <f>'結果（詳細）'!F$32*投入係数表_A!AA31</f>
        <v>0</v>
      </c>
      <c r="AB31" s="325">
        <f>'結果（詳細）'!F$33*投入係数表_A!AB31</f>
        <v>0</v>
      </c>
      <c r="AC31" s="325">
        <f>'結果（詳細）'!F$34*投入係数表_A!AC31</f>
        <v>0</v>
      </c>
      <c r="AD31" s="325">
        <f>'結果（詳細）'!F$35*投入係数表_A!AD31</f>
        <v>0</v>
      </c>
      <c r="AE31" s="325">
        <f>'結果（詳細）'!F$36*投入係数表_A!AE31</f>
        <v>0</v>
      </c>
      <c r="AF31" s="325">
        <f>'結果（詳細）'!F$37*投入係数表_A!AF31</f>
        <v>0</v>
      </c>
      <c r="AG31" s="325">
        <f>'結果（詳細）'!F$38*投入係数表_A!AG31</f>
        <v>0</v>
      </c>
      <c r="AH31" s="325">
        <f>'結果（詳細）'!F$39*投入係数表_A!AH31</f>
        <v>0</v>
      </c>
      <c r="AI31" s="325">
        <f>'結果（詳細）'!F$40*投入係数表_A!AI31</f>
        <v>0</v>
      </c>
      <c r="AJ31" s="325">
        <f>'結果（詳細）'!F$41*投入係数表_A!AJ31</f>
        <v>0</v>
      </c>
      <c r="AK31" s="325">
        <f>'結果（詳細）'!F$42*投入係数表_A!AK31</f>
        <v>0</v>
      </c>
      <c r="AL31" s="325">
        <f>'結果（詳細）'!F$43*投入係数表_A!AL31</f>
        <v>0</v>
      </c>
      <c r="AM31" s="325">
        <f>'結果（詳細）'!F$44*投入係数表_A!AM31</f>
        <v>0</v>
      </c>
      <c r="AN31" s="325">
        <f>'結果（詳細）'!F$45*投入係数表_A!AN31</f>
        <v>0</v>
      </c>
      <c r="AO31" s="431">
        <f>'結果（詳細）'!F$46*投入係数表_A!AO31</f>
        <v>0</v>
      </c>
      <c r="AP31" s="326">
        <f t="shared" si="0"/>
        <v>0</v>
      </c>
    </row>
    <row r="32" spans="3:42" ht="13.5" customHeight="1" x14ac:dyDescent="0.15">
      <c r="C32" s="437" t="s">
        <v>632</v>
      </c>
      <c r="D32" s="438" t="s">
        <v>383</v>
      </c>
      <c r="E32" s="324">
        <f>'結果（詳細）'!F$10*投入係数表_A!E32</f>
        <v>0</v>
      </c>
      <c r="F32" s="325">
        <f>'結果（詳細）'!F$11*投入係数表_A!F32</f>
        <v>0</v>
      </c>
      <c r="G32" s="325">
        <f>'結果（詳細）'!F$12*投入係数表_A!G32</f>
        <v>0</v>
      </c>
      <c r="H32" s="325">
        <f>'結果（詳細）'!F$13*投入係数表_A!H32</f>
        <v>0</v>
      </c>
      <c r="I32" s="325">
        <f>'結果（詳細）'!F$14*投入係数表_A!I32</f>
        <v>0</v>
      </c>
      <c r="J32" s="325">
        <f>'結果（詳細）'!F$15*投入係数表_A!J32</f>
        <v>0</v>
      </c>
      <c r="K32" s="325">
        <f>'結果（詳細）'!F$16*投入係数表_A!K32</f>
        <v>0</v>
      </c>
      <c r="L32" s="325">
        <f>'結果（詳細）'!F$17*投入係数表_A!L32</f>
        <v>0</v>
      </c>
      <c r="M32" s="325">
        <f>'結果（詳細）'!F$18*投入係数表_A!M32</f>
        <v>0</v>
      </c>
      <c r="N32" s="325">
        <f>'結果（詳細）'!F$19*投入係数表_A!N32</f>
        <v>0</v>
      </c>
      <c r="O32" s="325">
        <f>'結果（詳細）'!F$20*投入係数表_A!O32</f>
        <v>0</v>
      </c>
      <c r="P32" s="325">
        <f>'結果（詳細）'!F$21*投入係数表_A!P32</f>
        <v>0</v>
      </c>
      <c r="Q32" s="325">
        <f>'結果（詳細）'!F$22*投入係数表_A!Q32</f>
        <v>0</v>
      </c>
      <c r="R32" s="325">
        <f>'結果（詳細）'!F$23*投入係数表_A!R32</f>
        <v>0</v>
      </c>
      <c r="S32" s="325">
        <f>'結果（詳細）'!F$24*投入係数表_A!S32</f>
        <v>0</v>
      </c>
      <c r="T32" s="325">
        <f>'結果（詳細）'!F$25*投入係数表_A!T32</f>
        <v>0</v>
      </c>
      <c r="U32" s="325">
        <f>'結果（詳細）'!F$26*投入係数表_A!U32</f>
        <v>0</v>
      </c>
      <c r="V32" s="325">
        <f>'結果（詳細）'!F$27*投入係数表_A!V32</f>
        <v>0</v>
      </c>
      <c r="W32" s="325">
        <f>'結果（詳細）'!F$28*投入係数表_A!W32</f>
        <v>0</v>
      </c>
      <c r="X32" s="325">
        <f>'結果（詳細）'!F$29*投入係数表_A!X32</f>
        <v>0</v>
      </c>
      <c r="Y32" s="325">
        <f>'結果（詳細）'!F$30*投入係数表_A!Y32</f>
        <v>0</v>
      </c>
      <c r="Z32" s="325">
        <f>'結果（詳細）'!F$31*投入係数表_A!Z32</f>
        <v>0</v>
      </c>
      <c r="AA32" s="325">
        <f>'結果（詳細）'!F$32*投入係数表_A!AA32</f>
        <v>0</v>
      </c>
      <c r="AB32" s="325">
        <f>'結果（詳細）'!F$33*投入係数表_A!AB32</f>
        <v>0</v>
      </c>
      <c r="AC32" s="325">
        <f>'結果（詳細）'!F$34*投入係数表_A!AC32</f>
        <v>0</v>
      </c>
      <c r="AD32" s="325">
        <f>'結果（詳細）'!F$35*投入係数表_A!AD32</f>
        <v>0</v>
      </c>
      <c r="AE32" s="325">
        <f>'結果（詳細）'!F$36*投入係数表_A!AE32</f>
        <v>0</v>
      </c>
      <c r="AF32" s="325">
        <f>'結果（詳細）'!F$37*投入係数表_A!AF32</f>
        <v>0</v>
      </c>
      <c r="AG32" s="325">
        <f>'結果（詳細）'!F$38*投入係数表_A!AG32</f>
        <v>0</v>
      </c>
      <c r="AH32" s="325">
        <f>'結果（詳細）'!F$39*投入係数表_A!AH32</f>
        <v>0</v>
      </c>
      <c r="AI32" s="325">
        <f>'結果（詳細）'!F$40*投入係数表_A!AI32</f>
        <v>0</v>
      </c>
      <c r="AJ32" s="325">
        <f>'結果（詳細）'!F$41*投入係数表_A!AJ32</f>
        <v>0</v>
      </c>
      <c r="AK32" s="325">
        <f>'結果（詳細）'!F$42*投入係数表_A!AK32</f>
        <v>0</v>
      </c>
      <c r="AL32" s="325">
        <f>'結果（詳細）'!F$43*投入係数表_A!AL32</f>
        <v>0</v>
      </c>
      <c r="AM32" s="325">
        <f>'結果（詳細）'!F$44*投入係数表_A!AM32</f>
        <v>0</v>
      </c>
      <c r="AN32" s="325">
        <f>'結果（詳細）'!F$45*投入係数表_A!AN32</f>
        <v>0</v>
      </c>
      <c r="AO32" s="431">
        <f>'結果（詳細）'!F$46*投入係数表_A!AO32</f>
        <v>0</v>
      </c>
      <c r="AP32" s="326">
        <f t="shared" si="0"/>
        <v>0</v>
      </c>
    </row>
    <row r="33" spans="3:42" ht="13.5" customHeight="1" x14ac:dyDescent="0.15">
      <c r="C33" s="437" t="s">
        <v>633</v>
      </c>
      <c r="D33" s="438" t="s">
        <v>390</v>
      </c>
      <c r="E33" s="324">
        <f>'結果（詳細）'!F$10*投入係数表_A!E33</f>
        <v>0</v>
      </c>
      <c r="F33" s="325">
        <f>'結果（詳細）'!F$11*投入係数表_A!F33</f>
        <v>0</v>
      </c>
      <c r="G33" s="325">
        <f>'結果（詳細）'!F$12*投入係数表_A!G33</f>
        <v>0</v>
      </c>
      <c r="H33" s="325">
        <f>'結果（詳細）'!F$13*投入係数表_A!H33</f>
        <v>0</v>
      </c>
      <c r="I33" s="325">
        <f>'結果（詳細）'!F$14*投入係数表_A!I33</f>
        <v>0</v>
      </c>
      <c r="J33" s="325">
        <f>'結果（詳細）'!F$15*投入係数表_A!J33</f>
        <v>0</v>
      </c>
      <c r="K33" s="325">
        <f>'結果（詳細）'!F$16*投入係数表_A!K33</f>
        <v>0</v>
      </c>
      <c r="L33" s="325">
        <f>'結果（詳細）'!F$17*投入係数表_A!L33</f>
        <v>0</v>
      </c>
      <c r="M33" s="325">
        <f>'結果（詳細）'!F$18*投入係数表_A!M33</f>
        <v>0</v>
      </c>
      <c r="N33" s="325">
        <f>'結果（詳細）'!F$19*投入係数表_A!N33</f>
        <v>0</v>
      </c>
      <c r="O33" s="325">
        <f>'結果（詳細）'!F$20*投入係数表_A!O33</f>
        <v>0</v>
      </c>
      <c r="P33" s="325">
        <f>'結果（詳細）'!F$21*投入係数表_A!P33</f>
        <v>0</v>
      </c>
      <c r="Q33" s="325">
        <f>'結果（詳細）'!F$22*投入係数表_A!Q33</f>
        <v>0</v>
      </c>
      <c r="R33" s="325">
        <f>'結果（詳細）'!F$23*投入係数表_A!R33</f>
        <v>0</v>
      </c>
      <c r="S33" s="325">
        <f>'結果（詳細）'!F$24*投入係数表_A!S33</f>
        <v>0</v>
      </c>
      <c r="T33" s="325">
        <f>'結果（詳細）'!F$25*投入係数表_A!T33</f>
        <v>0</v>
      </c>
      <c r="U33" s="325">
        <f>'結果（詳細）'!F$26*投入係数表_A!U33</f>
        <v>0</v>
      </c>
      <c r="V33" s="325">
        <f>'結果（詳細）'!F$27*投入係数表_A!V33</f>
        <v>0</v>
      </c>
      <c r="W33" s="325">
        <f>'結果（詳細）'!F$28*投入係数表_A!W33</f>
        <v>0</v>
      </c>
      <c r="X33" s="325">
        <f>'結果（詳細）'!F$29*投入係数表_A!X33</f>
        <v>0</v>
      </c>
      <c r="Y33" s="325">
        <f>'結果（詳細）'!F$30*投入係数表_A!Y33</f>
        <v>0</v>
      </c>
      <c r="Z33" s="325">
        <f>'結果（詳細）'!F$31*投入係数表_A!Z33</f>
        <v>0</v>
      </c>
      <c r="AA33" s="325">
        <f>'結果（詳細）'!F$32*投入係数表_A!AA33</f>
        <v>0</v>
      </c>
      <c r="AB33" s="325">
        <f>'結果（詳細）'!F$33*投入係数表_A!AB33</f>
        <v>0</v>
      </c>
      <c r="AC33" s="325">
        <f>'結果（詳細）'!F$34*投入係数表_A!AC33</f>
        <v>0</v>
      </c>
      <c r="AD33" s="325">
        <f>'結果（詳細）'!F$35*投入係数表_A!AD33</f>
        <v>0</v>
      </c>
      <c r="AE33" s="325">
        <f>'結果（詳細）'!F$36*投入係数表_A!AE33</f>
        <v>0</v>
      </c>
      <c r="AF33" s="325">
        <f>'結果（詳細）'!F$37*投入係数表_A!AF33</f>
        <v>0</v>
      </c>
      <c r="AG33" s="325">
        <f>'結果（詳細）'!F$38*投入係数表_A!AG33</f>
        <v>0</v>
      </c>
      <c r="AH33" s="325">
        <f>'結果（詳細）'!F$39*投入係数表_A!AH33</f>
        <v>0</v>
      </c>
      <c r="AI33" s="325">
        <f>'結果（詳細）'!F$40*投入係数表_A!AI33</f>
        <v>0</v>
      </c>
      <c r="AJ33" s="325">
        <f>'結果（詳細）'!F$41*投入係数表_A!AJ33</f>
        <v>0</v>
      </c>
      <c r="AK33" s="325">
        <f>'結果（詳細）'!F$42*投入係数表_A!AK33</f>
        <v>0</v>
      </c>
      <c r="AL33" s="325">
        <f>'結果（詳細）'!F$43*投入係数表_A!AL33</f>
        <v>0</v>
      </c>
      <c r="AM33" s="325">
        <f>'結果（詳細）'!F$44*投入係数表_A!AM33</f>
        <v>0</v>
      </c>
      <c r="AN33" s="325">
        <f>'結果（詳細）'!F$45*投入係数表_A!AN33</f>
        <v>0</v>
      </c>
      <c r="AO33" s="431">
        <f>'結果（詳細）'!F$46*投入係数表_A!AO33</f>
        <v>0</v>
      </c>
      <c r="AP33" s="326">
        <f t="shared" si="0"/>
        <v>0</v>
      </c>
    </row>
    <row r="34" spans="3:42" ht="13.5" customHeight="1" x14ac:dyDescent="0.15">
      <c r="C34" s="437" t="s">
        <v>634</v>
      </c>
      <c r="D34" s="438" t="s">
        <v>635</v>
      </c>
      <c r="E34" s="324">
        <f>'結果（詳細）'!F$10*投入係数表_A!E34</f>
        <v>0</v>
      </c>
      <c r="F34" s="325">
        <f>'結果（詳細）'!F$11*投入係数表_A!F34</f>
        <v>0</v>
      </c>
      <c r="G34" s="325">
        <f>'結果（詳細）'!F$12*投入係数表_A!G34</f>
        <v>0</v>
      </c>
      <c r="H34" s="325">
        <f>'結果（詳細）'!F$13*投入係数表_A!H34</f>
        <v>0</v>
      </c>
      <c r="I34" s="325">
        <f>'結果（詳細）'!F$14*投入係数表_A!I34</f>
        <v>0</v>
      </c>
      <c r="J34" s="325">
        <f>'結果（詳細）'!F$15*投入係数表_A!J34</f>
        <v>0</v>
      </c>
      <c r="K34" s="325">
        <f>'結果（詳細）'!F$16*投入係数表_A!K34</f>
        <v>0</v>
      </c>
      <c r="L34" s="325">
        <f>'結果（詳細）'!F$17*投入係数表_A!L34</f>
        <v>0</v>
      </c>
      <c r="M34" s="325">
        <f>'結果（詳細）'!F$18*投入係数表_A!M34</f>
        <v>0</v>
      </c>
      <c r="N34" s="325">
        <f>'結果（詳細）'!F$19*投入係数表_A!N34</f>
        <v>0</v>
      </c>
      <c r="O34" s="325">
        <f>'結果（詳細）'!F$20*投入係数表_A!O34</f>
        <v>0</v>
      </c>
      <c r="P34" s="325">
        <f>'結果（詳細）'!F$21*投入係数表_A!P34</f>
        <v>0</v>
      </c>
      <c r="Q34" s="325">
        <f>'結果（詳細）'!F$22*投入係数表_A!Q34</f>
        <v>0</v>
      </c>
      <c r="R34" s="325">
        <f>'結果（詳細）'!F$23*投入係数表_A!R34</f>
        <v>0</v>
      </c>
      <c r="S34" s="325">
        <f>'結果（詳細）'!F$24*投入係数表_A!S34</f>
        <v>0</v>
      </c>
      <c r="T34" s="325">
        <f>'結果（詳細）'!F$25*投入係数表_A!T34</f>
        <v>0</v>
      </c>
      <c r="U34" s="325">
        <f>'結果（詳細）'!F$26*投入係数表_A!U34</f>
        <v>0</v>
      </c>
      <c r="V34" s="325">
        <f>'結果（詳細）'!F$27*投入係数表_A!V34</f>
        <v>0</v>
      </c>
      <c r="W34" s="325">
        <f>'結果（詳細）'!F$28*投入係数表_A!W34</f>
        <v>0</v>
      </c>
      <c r="X34" s="325">
        <f>'結果（詳細）'!F$29*投入係数表_A!X34</f>
        <v>0</v>
      </c>
      <c r="Y34" s="325">
        <f>'結果（詳細）'!F$30*投入係数表_A!Y34</f>
        <v>0</v>
      </c>
      <c r="Z34" s="325">
        <f>'結果（詳細）'!F$31*投入係数表_A!Z34</f>
        <v>0</v>
      </c>
      <c r="AA34" s="325">
        <f>'結果（詳細）'!F$32*投入係数表_A!AA34</f>
        <v>0</v>
      </c>
      <c r="AB34" s="325">
        <f>'結果（詳細）'!F$33*投入係数表_A!AB34</f>
        <v>0</v>
      </c>
      <c r="AC34" s="325">
        <f>'結果（詳細）'!F$34*投入係数表_A!AC34</f>
        <v>0</v>
      </c>
      <c r="AD34" s="325">
        <f>'結果（詳細）'!F$35*投入係数表_A!AD34</f>
        <v>0</v>
      </c>
      <c r="AE34" s="325">
        <f>'結果（詳細）'!F$36*投入係数表_A!AE34</f>
        <v>0</v>
      </c>
      <c r="AF34" s="325">
        <f>'結果（詳細）'!F$37*投入係数表_A!AF34</f>
        <v>0</v>
      </c>
      <c r="AG34" s="325">
        <f>'結果（詳細）'!F$38*投入係数表_A!AG34</f>
        <v>0</v>
      </c>
      <c r="AH34" s="325">
        <f>'結果（詳細）'!F$39*投入係数表_A!AH34</f>
        <v>0</v>
      </c>
      <c r="AI34" s="325">
        <f>'結果（詳細）'!F$40*投入係数表_A!AI34</f>
        <v>0</v>
      </c>
      <c r="AJ34" s="325">
        <f>'結果（詳細）'!F$41*投入係数表_A!AJ34</f>
        <v>0</v>
      </c>
      <c r="AK34" s="325">
        <f>'結果（詳細）'!F$42*投入係数表_A!AK34</f>
        <v>0</v>
      </c>
      <c r="AL34" s="325">
        <f>'結果（詳細）'!F$43*投入係数表_A!AL34</f>
        <v>0</v>
      </c>
      <c r="AM34" s="325">
        <f>'結果（詳細）'!F$44*投入係数表_A!AM34</f>
        <v>0</v>
      </c>
      <c r="AN34" s="325">
        <f>'結果（詳細）'!F$45*投入係数表_A!AN34</f>
        <v>0</v>
      </c>
      <c r="AO34" s="431">
        <f>'結果（詳細）'!F$46*投入係数表_A!AO34</f>
        <v>0</v>
      </c>
      <c r="AP34" s="326">
        <f t="shared" si="0"/>
        <v>0</v>
      </c>
    </row>
    <row r="35" spans="3:42" ht="13.5" customHeight="1" x14ac:dyDescent="0.15">
      <c r="C35" s="437" t="s">
        <v>636</v>
      </c>
      <c r="D35" s="438" t="s">
        <v>637</v>
      </c>
      <c r="E35" s="324">
        <f>'結果（詳細）'!F$10*投入係数表_A!E35</f>
        <v>0</v>
      </c>
      <c r="F35" s="325">
        <f>'結果（詳細）'!F$11*投入係数表_A!F35</f>
        <v>0</v>
      </c>
      <c r="G35" s="325">
        <f>'結果（詳細）'!F$12*投入係数表_A!G35</f>
        <v>0</v>
      </c>
      <c r="H35" s="325">
        <f>'結果（詳細）'!F$13*投入係数表_A!H35</f>
        <v>0</v>
      </c>
      <c r="I35" s="325">
        <f>'結果（詳細）'!F$14*投入係数表_A!I35</f>
        <v>0</v>
      </c>
      <c r="J35" s="325">
        <f>'結果（詳細）'!F$15*投入係数表_A!J35</f>
        <v>0</v>
      </c>
      <c r="K35" s="325">
        <f>'結果（詳細）'!F$16*投入係数表_A!K35</f>
        <v>0</v>
      </c>
      <c r="L35" s="325">
        <f>'結果（詳細）'!F$17*投入係数表_A!L35</f>
        <v>0</v>
      </c>
      <c r="M35" s="325">
        <f>'結果（詳細）'!F$18*投入係数表_A!M35</f>
        <v>0</v>
      </c>
      <c r="N35" s="325">
        <f>'結果（詳細）'!F$19*投入係数表_A!N35</f>
        <v>0</v>
      </c>
      <c r="O35" s="325">
        <f>'結果（詳細）'!F$20*投入係数表_A!O35</f>
        <v>0</v>
      </c>
      <c r="P35" s="325">
        <f>'結果（詳細）'!F$21*投入係数表_A!P35</f>
        <v>0</v>
      </c>
      <c r="Q35" s="325">
        <f>'結果（詳細）'!F$22*投入係数表_A!Q35</f>
        <v>0</v>
      </c>
      <c r="R35" s="325">
        <f>'結果（詳細）'!F$23*投入係数表_A!R35</f>
        <v>0</v>
      </c>
      <c r="S35" s="325">
        <f>'結果（詳細）'!F$24*投入係数表_A!S35</f>
        <v>0</v>
      </c>
      <c r="T35" s="325">
        <f>'結果（詳細）'!F$25*投入係数表_A!T35</f>
        <v>0</v>
      </c>
      <c r="U35" s="325">
        <f>'結果（詳細）'!F$26*投入係数表_A!U35</f>
        <v>0</v>
      </c>
      <c r="V35" s="325">
        <f>'結果（詳細）'!F$27*投入係数表_A!V35</f>
        <v>0</v>
      </c>
      <c r="W35" s="325">
        <f>'結果（詳細）'!F$28*投入係数表_A!W35</f>
        <v>0</v>
      </c>
      <c r="X35" s="325">
        <f>'結果（詳細）'!F$29*投入係数表_A!X35</f>
        <v>0</v>
      </c>
      <c r="Y35" s="325">
        <f>'結果（詳細）'!F$30*投入係数表_A!Y35</f>
        <v>0</v>
      </c>
      <c r="Z35" s="325">
        <f>'結果（詳細）'!F$31*投入係数表_A!Z35</f>
        <v>0</v>
      </c>
      <c r="AA35" s="325">
        <f>'結果（詳細）'!F$32*投入係数表_A!AA35</f>
        <v>0</v>
      </c>
      <c r="AB35" s="325">
        <f>'結果（詳細）'!F$33*投入係数表_A!AB35</f>
        <v>0</v>
      </c>
      <c r="AC35" s="325">
        <f>'結果（詳細）'!F$34*投入係数表_A!AC35</f>
        <v>0</v>
      </c>
      <c r="AD35" s="325">
        <f>'結果（詳細）'!F$35*投入係数表_A!AD35</f>
        <v>0</v>
      </c>
      <c r="AE35" s="325">
        <f>'結果（詳細）'!F$36*投入係数表_A!AE35</f>
        <v>0</v>
      </c>
      <c r="AF35" s="325">
        <f>'結果（詳細）'!F$37*投入係数表_A!AF35</f>
        <v>0</v>
      </c>
      <c r="AG35" s="325">
        <f>'結果（詳細）'!F$38*投入係数表_A!AG35</f>
        <v>0</v>
      </c>
      <c r="AH35" s="325">
        <f>'結果（詳細）'!F$39*投入係数表_A!AH35</f>
        <v>0</v>
      </c>
      <c r="AI35" s="325">
        <f>'結果（詳細）'!F$40*投入係数表_A!AI35</f>
        <v>0</v>
      </c>
      <c r="AJ35" s="325">
        <f>'結果（詳細）'!F$41*投入係数表_A!AJ35</f>
        <v>0</v>
      </c>
      <c r="AK35" s="325">
        <f>'結果（詳細）'!F$42*投入係数表_A!AK35</f>
        <v>0</v>
      </c>
      <c r="AL35" s="325">
        <f>'結果（詳細）'!F$43*投入係数表_A!AL35</f>
        <v>0</v>
      </c>
      <c r="AM35" s="325">
        <f>'結果（詳細）'!F$44*投入係数表_A!AM35</f>
        <v>0</v>
      </c>
      <c r="AN35" s="325">
        <f>'結果（詳細）'!F$45*投入係数表_A!AN35</f>
        <v>0</v>
      </c>
      <c r="AO35" s="431">
        <f>'結果（詳細）'!F$46*投入係数表_A!AO35</f>
        <v>0</v>
      </c>
      <c r="AP35" s="326">
        <f t="shared" si="0"/>
        <v>0</v>
      </c>
    </row>
    <row r="36" spans="3:42" ht="13.5" customHeight="1" x14ac:dyDescent="0.15">
      <c r="C36" s="437" t="s">
        <v>638</v>
      </c>
      <c r="D36" s="438" t="s">
        <v>419</v>
      </c>
      <c r="E36" s="324">
        <f>'結果（詳細）'!F$10*投入係数表_A!E36</f>
        <v>0</v>
      </c>
      <c r="F36" s="325">
        <f>'結果（詳細）'!F$11*投入係数表_A!F36</f>
        <v>0</v>
      </c>
      <c r="G36" s="325">
        <f>'結果（詳細）'!F$12*投入係数表_A!G36</f>
        <v>0</v>
      </c>
      <c r="H36" s="325">
        <f>'結果（詳細）'!F$13*投入係数表_A!H36</f>
        <v>0</v>
      </c>
      <c r="I36" s="325">
        <f>'結果（詳細）'!F$14*投入係数表_A!I36</f>
        <v>0</v>
      </c>
      <c r="J36" s="325">
        <f>'結果（詳細）'!F$15*投入係数表_A!J36</f>
        <v>0</v>
      </c>
      <c r="K36" s="325">
        <f>'結果（詳細）'!F$16*投入係数表_A!K36</f>
        <v>0</v>
      </c>
      <c r="L36" s="325">
        <f>'結果（詳細）'!F$17*投入係数表_A!L36</f>
        <v>0</v>
      </c>
      <c r="M36" s="325">
        <f>'結果（詳細）'!F$18*投入係数表_A!M36</f>
        <v>0</v>
      </c>
      <c r="N36" s="325">
        <f>'結果（詳細）'!F$19*投入係数表_A!N36</f>
        <v>0</v>
      </c>
      <c r="O36" s="325">
        <f>'結果（詳細）'!F$20*投入係数表_A!O36</f>
        <v>0</v>
      </c>
      <c r="P36" s="325">
        <f>'結果（詳細）'!F$21*投入係数表_A!P36</f>
        <v>0</v>
      </c>
      <c r="Q36" s="325">
        <f>'結果（詳細）'!F$22*投入係数表_A!Q36</f>
        <v>0</v>
      </c>
      <c r="R36" s="325">
        <f>'結果（詳細）'!F$23*投入係数表_A!R36</f>
        <v>0</v>
      </c>
      <c r="S36" s="325">
        <f>'結果（詳細）'!F$24*投入係数表_A!S36</f>
        <v>0</v>
      </c>
      <c r="T36" s="325">
        <f>'結果（詳細）'!F$25*投入係数表_A!T36</f>
        <v>0</v>
      </c>
      <c r="U36" s="325">
        <f>'結果（詳細）'!F$26*投入係数表_A!U36</f>
        <v>0</v>
      </c>
      <c r="V36" s="325">
        <f>'結果（詳細）'!F$27*投入係数表_A!V36</f>
        <v>0</v>
      </c>
      <c r="W36" s="325">
        <f>'結果（詳細）'!F$28*投入係数表_A!W36</f>
        <v>0</v>
      </c>
      <c r="X36" s="325">
        <f>'結果（詳細）'!F$29*投入係数表_A!X36</f>
        <v>0</v>
      </c>
      <c r="Y36" s="325">
        <f>'結果（詳細）'!F$30*投入係数表_A!Y36</f>
        <v>0</v>
      </c>
      <c r="Z36" s="325">
        <f>'結果（詳細）'!F$31*投入係数表_A!Z36</f>
        <v>0</v>
      </c>
      <c r="AA36" s="325">
        <f>'結果（詳細）'!F$32*投入係数表_A!AA36</f>
        <v>0</v>
      </c>
      <c r="AB36" s="325">
        <f>'結果（詳細）'!F$33*投入係数表_A!AB36</f>
        <v>0</v>
      </c>
      <c r="AC36" s="325">
        <f>'結果（詳細）'!F$34*投入係数表_A!AC36</f>
        <v>0</v>
      </c>
      <c r="AD36" s="325">
        <f>'結果（詳細）'!F$35*投入係数表_A!AD36</f>
        <v>0</v>
      </c>
      <c r="AE36" s="325">
        <f>'結果（詳細）'!F$36*投入係数表_A!AE36</f>
        <v>0</v>
      </c>
      <c r="AF36" s="325">
        <f>'結果（詳細）'!F$37*投入係数表_A!AF36</f>
        <v>0</v>
      </c>
      <c r="AG36" s="325">
        <f>'結果（詳細）'!F$38*投入係数表_A!AG36</f>
        <v>0</v>
      </c>
      <c r="AH36" s="325">
        <f>'結果（詳細）'!F$39*投入係数表_A!AH36</f>
        <v>0</v>
      </c>
      <c r="AI36" s="325">
        <f>'結果（詳細）'!F$40*投入係数表_A!AI36</f>
        <v>0</v>
      </c>
      <c r="AJ36" s="325">
        <f>'結果（詳細）'!F$41*投入係数表_A!AJ36</f>
        <v>0</v>
      </c>
      <c r="AK36" s="325">
        <f>'結果（詳細）'!F$42*投入係数表_A!AK36</f>
        <v>0</v>
      </c>
      <c r="AL36" s="325">
        <f>'結果（詳細）'!F$43*投入係数表_A!AL36</f>
        <v>0</v>
      </c>
      <c r="AM36" s="325">
        <f>'結果（詳細）'!F$44*投入係数表_A!AM36</f>
        <v>0</v>
      </c>
      <c r="AN36" s="325">
        <f>'結果（詳細）'!F$45*投入係数表_A!AN36</f>
        <v>0</v>
      </c>
      <c r="AO36" s="431">
        <f>'結果（詳細）'!F$46*投入係数表_A!AO36</f>
        <v>0</v>
      </c>
      <c r="AP36" s="326">
        <f t="shared" si="0"/>
        <v>0</v>
      </c>
    </row>
    <row r="37" spans="3:42" ht="13.5" customHeight="1" x14ac:dyDescent="0.15">
      <c r="C37" s="439" t="s">
        <v>639</v>
      </c>
      <c r="D37" s="440" t="s">
        <v>422</v>
      </c>
      <c r="E37" s="327">
        <f>'結果（詳細）'!F$10*投入係数表_A!E37</f>
        <v>0</v>
      </c>
      <c r="F37" s="328">
        <f>'結果（詳細）'!F$11*投入係数表_A!F37</f>
        <v>0</v>
      </c>
      <c r="G37" s="328">
        <f>'結果（詳細）'!F$12*投入係数表_A!G37</f>
        <v>0</v>
      </c>
      <c r="H37" s="328">
        <f>'結果（詳細）'!F$13*投入係数表_A!H37</f>
        <v>0</v>
      </c>
      <c r="I37" s="328">
        <f>'結果（詳細）'!F$14*投入係数表_A!I37</f>
        <v>0</v>
      </c>
      <c r="J37" s="328">
        <f>'結果（詳細）'!F$15*投入係数表_A!J37</f>
        <v>0</v>
      </c>
      <c r="K37" s="328">
        <f>'結果（詳細）'!F$16*投入係数表_A!K37</f>
        <v>0</v>
      </c>
      <c r="L37" s="328">
        <f>'結果（詳細）'!F$17*投入係数表_A!L37</f>
        <v>0</v>
      </c>
      <c r="M37" s="328">
        <f>'結果（詳細）'!F$18*投入係数表_A!M37</f>
        <v>0</v>
      </c>
      <c r="N37" s="328">
        <f>'結果（詳細）'!F$19*投入係数表_A!N37</f>
        <v>0</v>
      </c>
      <c r="O37" s="328">
        <f>'結果（詳細）'!F$20*投入係数表_A!O37</f>
        <v>0</v>
      </c>
      <c r="P37" s="328">
        <f>'結果（詳細）'!F$21*投入係数表_A!P37</f>
        <v>0</v>
      </c>
      <c r="Q37" s="328">
        <f>'結果（詳細）'!F$22*投入係数表_A!Q37</f>
        <v>0</v>
      </c>
      <c r="R37" s="328">
        <f>'結果（詳細）'!F$23*投入係数表_A!R37</f>
        <v>0</v>
      </c>
      <c r="S37" s="328">
        <f>'結果（詳細）'!F$24*投入係数表_A!S37</f>
        <v>0</v>
      </c>
      <c r="T37" s="328">
        <f>'結果（詳細）'!F$25*投入係数表_A!T37</f>
        <v>0</v>
      </c>
      <c r="U37" s="328">
        <f>'結果（詳細）'!F$26*投入係数表_A!U37</f>
        <v>0</v>
      </c>
      <c r="V37" s="328">
        <f>'結果（詳細）'!F$27*投入係数表_A!V37</f>
        <v>0</v>
      </c>
      <c r="W37" s="328">
        <f>'結果（詳細）'!F$28*投入係数表_A!W37</f>
        <v>0</v>
      </c>
      <c r="X37" s="328">
        <f>'結果（詳細）'!F$29*投入係数表_A!X37</f>
        <v>0</v>
      </c>
      <c r="Y37" s="328">
        <f>'結果（詳細）'!F$30*投入係数表_A!Y37</f>
        <v>0</v>
      </c>
      <c r="Z37" s="328">
        <f>'結果（詳細）'!F$31*投入係数表_A!Z37</f>
        <v>0</v>
      </c>
      <c r="AA37" s="328">
        <f>'結果（詳細）'!F$32*投入係数表_A!AA37</f>
        <v>0</v>
      </c>
      <c r="AB37" s="328">
        <f>'結果（詳細）'!F$33*投入係数表_A!AB37</f>
        <v>0</v>
      </c>
      <c r="AC37" s="328">
        <f>'結果（詳細）'!F$34*投入係数表_A!AC37</f>
        <v>0</v>
      </c>
      <c r="AD37" s="328">
        <f>'結果（詳細）'!F$35*投入係数表_A!AD37</f>
        <v>0</v>
      </c>
      <c r="AE37" s="328">
        <f>'結果（詳細）'!F$36*投入係数表_A!AE37</f>
        <v>0</v>
      </c>
      <c r="AF37" s="328">
        <f>'結果（詳細）'!F$37*投入係数表_A!AF37</f>
        <v>0</v>
      </c>
      <c r="AG37" s="328">
        <f>'結果（詳細）'!F$38*投入係数表_A!AG37</f>
        <v>0</v>
      </c>
      <c r="AH37" s="328">
        <f>'結果（詳細）'!F$39*投入係数表_A!AH37</f>
        <v>0</v>
      </c>
      <c r="AI37" s="328">
        <f>'結果（詳細）'!F$40*投入係数表_A!AI37</f>
        <v>0</v>
      </c>
      <c r="AJ37" s="328">
        <f>'結果（詳細）'!F$41*投入係数表_A!AJ37</f>
        <v>0</v>
      </c>
      <c r="AK37" s="328">
        <f>'結果（詳細）'!F$42*投入係数表_A!AK37</f>
        <v>0</v>
      </c>
      <c r="AL37" s="328">
        <f>'結果（詳細）'!F$43*投入係数表_A!AL37</f>
        <v>0</v>
      </c>
      <c r="AM37" s="328">
        <f>'結果（詳細）'!F$44*投入係数表_A!AM37</f>
        <v>0</v>
      </c>
      <c r="AN37" s="328">
        <f>'結果（詳細）'!F$45*投入係数表_A!AN37</f>
        <v>0</v>
      </c>
      <c r="AO37" s="432">
        <f>'結果（詳細）'!F$46*投入係数表_A!AO37</f>
        <v>0</v>
      </c>
      <c r="AP37" s="329">
        <f t="shared" si="0"/>
        <v>0</v>
      </c>
    </row>
    <row r="38" spans="3:42" ht="13.5" customHeight="1" x14ac:dyDescent="0.15">
      <c r="C38" s="437" t="s">
        <v>640</v>
      </c>
      <c r="D38" s="438" t="s">
        <v>641</v>
      </c>
      <c r="E38" s="324">
        <f>'結果（詳細）'!F$10*投入係数表_A!E38</f>
        <v>0</v>
      </c>
      <c r="F38" s="325">
        <f>'結果（詳細）'!F$11*投入係数表_A!F38</f>
        <v>0</v>
      </c>
      <c r="G38" s="325">
        <f>'結果（詳細）'!F$12*投入係数表_A!G38</f>
        <v>0</v>
      </c>
      <c r="H38" s="325">
        <f>'結果（詳細）'!F$13*投入係数表_A!H38</f>
        <v>0</v>
      </c>
      <c r="I38" s="325">
        <f>'結果（詳細）'!F$14*投入係数表_A!I38</f>
        <v>0</v>
      </c>
      <c r="J38" s="325">
        <f>'結果（詳細）'!F$15*投入係数表_A!J38</f>
        <v>0</v>
      </c>
      <c r="K38" s="325">
        <f>'結果（詳細）'!F$16*投入係数表_A!K38</f>
        <v>0</v>
      </c>
      <c r="L38" s="325">
        <f>'結果（詳細）'!F$17*投入係数表_A!L38</f>
        <v>0</v>
      </c>
      <c r="M38" s="325">
        <f>'結果（詳細）'!F$18*投入係数表_A!M38</f>
        <v>0</v>
      </c>
      <c r="N38" s="325">
        <f>'結果（詳細）'!F$19*投入係数表_A!N38</f>
        <v>0</v>
      </c>
      <c r="O38" s="325">
        <f>'結果（詳細）'!F$20*投入係数表_A!O38</f>
        <v>0</v>
      </c>
      <c r="P38" s="325">
        <f>'結果（詳細）'!F$21*投入係数表_A!P38</f>
        <v>0</v>
      </c>
      <c r="Q38" s="325">
        <f>'結果（詳細）'!F$22*投入係数表_A!Q38</f>
        <v>0</v>
      </c>
      <c r="R38" s="325">
        <f>'結果（詳細）'!F$23*投入係数表_A!R38</f>
        <v>0</v>
      </c>
      <c r="S38" s="325">
        <f>'結果（詳細）'!F$24*投入係数表_A!S38</f>
        <v>0</v>
      </c>
      <c r="T38" s="325">
        <f>'結果（詳細）'!F$25*投入係数表_A!T38</f>
        <v>0</v>
      </c>
      <c r="U38" s="325">
        <f>'結果（詳細）'!F$26*投入係数表_A!U38</f>
        <v>0</v>
      </c>
      <c r="V38" s="325">
        <f>'結果（詳細）'!F$27*投入係数表_A!V38</f>
        <v>0</v>
      </c>
      <c r="W38" s="325">
        <f>'結果（詳細）'!F$28*投入係数表_A!W38</f>
        <v>0</v>
      </c>
      <c r="X38" s="325">
        <f>'結果（詳細）'!F$29*投入係数表_A!X38</f>
        <v>0</v>
      </c>
      <c r="Y38" s="325">
        <f>'結果（詳細）'!F$30*投入係数表_A!Y38</f>
        <v>0</v>
      </c>
      <c r="Z38" s="325">
        <f>'結果（詳細）'!F$31*投入係数表_A!Z38</f>
        <v>0</v>
      </c>
      <c r="AA38" s="325">
        <f>'結果（詳細）'!F$32*投入係数表_A!AA38</f>
        <v>0</v>
      </c>
      <c r="AB38" s="325">
        <f>'結果（詳細）'!F$33*投入係数表_A!AB38</f>
        <v>0</v>
      </c>
      <c r="AC38" s="325">
        <f>'結果（詳細）'!F$34*投入係数表_A!AC38</f>
        <v>0</v>
      </c>
      <c r="AD38" s="325">
        <f>'結果（詳細）'!F$35*投入係数表_A!AD38</f>
        <v>0</v>
      </c>
      <c r="AE38" s="325">
        <f>'結果（詳細）'!F$36*投入係数表_A!AE38</f>
        <v>0</v>
      </c>
      <c r="AF38" s="325">
        <f>'結果（詳細）'!F$37*投入係数表_A!AF38</f>
        <v>0</v>
      </c>
      <c r="AG38" s="325">
        <f>'結果（詳細）'!F$38*投入係数表_A!AG38</f>
        <v>0</v>
      </c>
      <c r="AH38" s="325">
        <f>'結果（詳細）'!F$39*投入係数表_A!AH38</f>
        <v>0</v>
      </c>
      <c r="AI38" s="325">
        <f>'結果（詳細）'!F$40*投入係数表_A!AI38</f>
        <v>0</v>
      </c>
      <c r="AJ38" s="325">
        <f>'結果（詳細）'!F$41*投入係数表_A!AJ38</f>
        <v>0</v>
      </c>
      <c r="AK38" s="325">
        <f>'結果（詳細）'!F$42*投入係数表_A!AK38</f>
        <v>0</v>
      </c>
      <c r="AL38" s="325">
        <f>'結果（詳細）'!F$43*投入係数表_A!AL38</f>
        <v>0</v>
      </c>
      <c r="AM38" s="325">
        <f>'結果（詳細）'!F$44*投入係数表_A!AM38</f>
        <v>0</v>
      </c>
      <c r="AN38" s="325">
        <f>'結果（詳細）'!F$45*投入係数表_A!AN38</f>
        <v>0</v>
      </c>
      <c r="AO38" s="431">
        <f>'結果（詳細）'!F$46*投入係数表_A!AO38</f>
        <v>0</v>
      </c>
      <c r="AP38" s="326">
        <f>SUM(E38:AO38)</f>
        <v>0</v>
      </c>
    </row>
    <row r="39" spans="3:42" ht="13.5" customHeight="1" x14ac:dyDescent="0.15">
      <c r="C39" s="437" t="s">
        <v>642</v>
      </c>
      <c r="D39" s="438" t="s">
        <v>882</v>
      </c>
      <c r="E39" s="324">
        <f>'結果（詳細）'!F$10*投入係数表_A!E39</f>
        <v>0</v>
      </c>
      <c r="F39" s="325">
        <f>'結果（詳細）'!F$11*投入係数表_A!F39</f>
        <v>0</v>
      </c>
      <c r="G39" s="325">
        <f>'結果（詳細）'!F$12*投入係数表_A!G39</f>
        <v>0</v>
      </c>
      <c r="H39" s="325">
        <f>'結果（詳細）'!F$13*投入係数表_A!H39</f>
        <v>0</v>
      </c>
      <c r="I39" s="325">
        <f>'結果（詳細）'!F$14*投入係数表_A!I39</f>
        <v>0</v>
      </c>
      <c r="J39" s="325">
        <f>'結果（詳細）'!F$15*投入係数表_A!J39</f>
        <v>0</v>
      </c>
      <c r="K39" s="325">
        <f>'結果（詳細）'!F$16*投入係数表_A!K39</f>
        <v>0</v>
      </c>
      <c r="L39" s="325">
        <f>'結果（詳細）'!F$17*投入係数表_A!L39</f>
        <v>0</v>
      </c>
      <c r="M39" s="325">
        <f>'結果（詳細）'!F$18*投入係数表_A!M39</f>
        <v>0</v>
      </c>
      <c r="N39" s="325">
        <f>'結果（詳細）'!F$19*投入係数表_A!N39</f>
        <v>0</v>
      </c>
      <c r="O39" s="325">
        <f>'結果（詳細）'!F$20*投入係数表_A!O39</f>
        <v>0</v>
      </c>
      <c r="P39" s="325">
        <f>'結果（詳細）'!F$21*投入係数表_A!P39</f>
        <v>0</v>
      </c>
      <c r="Q39" s="325">
        <f>'結果（詳細）'!F$22*投入係数表_A!Q39</f>
        <v>0</v>
      </c>
      <c r="R39" s="325">
        <f>'結果（詳細）'!F$23*投入係数表_A!R39</f>
        <v>0</v>
      </c>
      <c r="S39" s="325">
        <f>'結果（詳細）'!F$24*投入係数表_A!S39</f>
        <v>0</v>
      </c>
      <c r="T39" s="325">
        <f>'結果（詳細）'!F$25*投入係数表_A!T39</f>
        <v>0</v>
      </c>
      <c r="U39" s="325">
        <f>'結果（詳細）'!F$26*投入係数表_A!U39</f>
        <v>0</v>
      </c>
      <c r="V39" s="325">
        <f>'結果（詳細）'!F$27*投入係数表_A!V39</f>
        <v>0</v>
      </c>
      <c r="W39" s="325">
        <f>'結果（詳細）'!F$28*投入係数表_A!W39</f>
        <v>0</v>
      </c>
      <c r="X39" s="325">
        <f>'結果（詳細）'!F$29*投入係数表_A!X39</f>
        <v>0</v>
      </c>
      <c r="Y39" s="325">
        <f>'結果（詳細）'!F$30*投入係数表_A!Y39</f>
        <v>0</v>
      </c>
      <c r="Z39" s="325">
        <f>'結果（詳細）'!F$31*投入係数表_A!Z39</f>
        <v>0</v>
      </c>
      <c r="AA39" s="325">
        <f>'結果（詳細）'!F$32*投入係数表_A!AA39</f>
        <v>0</v>
      </c>
      <c r="AB39" s="325">
        <f>'結果（詳細）'!F$33*投入係数表_A!AB39</f>
        <v>0</v>
      </c>
      <c r="AC39" s="325">
        <f>'結果（詳細）'!F$34*投入係数表_A!AC39</f>
        <v>0</v>
      </c>
      <c r="AD39" s="325">
        <f>'結果（詳細）'!F$35*投入係数表_A!AD39</f>
        <v>0</v>
      </c>
      <c r="AE39" s="325">
        <f>'結果（詳細）'!F$36*投入係数表_A!AE39</f>
        <v>0</v>
      </c>
      <c r="AF39" s="325">
        <f>'結果（詳細）'!F$37*投入係数表_A!AF39</f>
        <v>0</v>
      </c>
      <c r="AG39" s="325">
        <f>'結果（詳細）'!F$38*投入係数表_A!AG39</f>
        <v>0</v>
      </c>
      <c r="AH39" s="325">
        <f>'結果（詳細）'!F$39*投入係数表_A!AH39</f>
        <v>0</v>
      </c>
      <c r="AI39" s="325">
        <f>'結果（詳細）'!F$40*投入係数表_A!AI39</f>
        <v>0</v>
      </c>
      <c r="AJ39" s="325">
        <f>'結果（詳細）'!F$41*投入係数表_A!AJ39</f>
        <v>0</v>
      </c>
      <c r="AK39" s="325">
        <f>'結果（詳細）'!F$42*投入係数表_A!AK39</f>
        <v>0</v>
      </c>
      <c r="AL39" s="325">
        <f>'結果（詳細）'!F$43*投入係数表_A!AL39</f>
        <v>0</v>
      </c>
      <c r="AM39" s="325">
        <f>'結果（詳細）'!F$44*投入係数表_A!AM39</f>
        <v>0</v>
      </c>
      <c r="AN39" s="325">
        <f>'結果（詳細）'!F$45*投入係数表_A!AN39</f>
        <v>0</v>
      </c>
      <c r="AO39" s="431">
        <f>'結果（詳細）'!F$46*投入係数表_A!AO39</f>
        <v>0</v>
      </c>
      <c r="AP39" s="326">
        <f>SUM(E39:AO39)</f>
        <v>0</v>
      </c>
    </row>
    <row r="40" spans="3:42" ht="13.5" customHeight="1" x14ac:dyDescent="0.15">
      <c r="C40" s="437" t="s">
        <v>643</v>
      </c>
      <c r="D40" s="438" t="s">
        <v>508</v>
      </c>
      <c r="E40" s="324">
        <f>'結果（詳細）'!F$10*投入係数表_A!E40</f>
        <v>0</v>
      </c>
      <c r="F40" s="325">
        <f>'結果（詳細）'!F$11*投入係数表_A!F40</f>
        <v>0</v>
      </c>
      <c r="G40" s="325">
        <f>'結果（詳細）'!F$12*投入係数表_A!G40</f>
        <v>0</v>
      </c>
      <c r="H40" s="325">
        <f>'結果（詳細）'!F$13*投入係数表_A!H40</f>
        <v>0</v>
      </c>
      <c r="I40" s="325">
        <f>'結果（詳細）'!F$14*投入係数表_A!I40</f>
        <v>0</v>
      </c>
      <c r="J40" s="325">
        <f>'結果（詳細）'!F$15*投入係数表_A!J40</f>
        <v>0</v>
      </c>
      <c r="K40" s="325">
        <f>'結果（詳細）'!F$16*投入係数表_A!K40</f>
        <v>0</v>
      </c>
      <c r="L40" s="325">
        <f>'結果（詳細）'!F$17*投入係数表_A!L40</f>
        <v>0</v>
      </c>
      <c r="M40" s="325">
        <f>'結果（詳細）'!F$18*投入係数表_A!M40</f>
        <v>0</v>
      </c>
      <c r="N40" s="325">
        <f>'結果（詳細）'!F$19*投入係数表_A!N40</f>
        <v>0</v>
      </c>
      <c r="O40" s="325">
        <f>'結果（詳細）'!F$20*投入係数表_A!O40</f>
        <v>0</v>
      </c>
      <c r="P40" s="325">
        <f>'結果（詳細）'!F$21*投入係数表_A!P40</f>
        <v>0</v>
      </c>
      <c r="Q40" s="325">
        <f>'結果（詳細）'!F$22*投入係数表_A!Q40</f>
        <v>0</v>
      </c>
      <c r="R40" s="325">
        <f>'結果（詳細）'!F$23*投入係数表_A!R40</f>
        <v>0</v>
      </c>
      <c r="S40" s="325">
        <f>'結果（詳細）'!F$24*投入係数表_A!S40</f>
        <v>0</v>
      </c>
      <c r="T40" s="325">
        <f>'結果（詳細）'!F$25*投入係数表_A!T40</f>
        <v>0</v>
      </c>
      <c r="U40" s="325">
        <f>'結果（詳細）'!F$26*投入係数表_A!U40</f>
        <v>0</v>
      </c>
      <c r="V40" s="325">
        <f>'結果（詳細）'!F$27*投入係数表_A!V40</f>
        <v>0</v>
      </c>
      <c r="W40" s="325">
        <f>'結果（詳細）'!F$28*投入係数表_A!W40</f>
        <v>0</v>
      </c>
      <c r="X40" s="325">
        <f>'結果（詳細）'!F$29*投入係数表_A!X40</f>
        <v>0</v>
      </c>
      <c r="Y40" s="325">
        <f>'結果（詳細）'!F$30*投入係数表_A!Y40</f>
        <v>0</v>
      </c>
      <c r="Z40" s="325">
        <f>'結果（詳細）'!F$31*投入係数表_A!Z40</f>
        <v>0</v>
      </c>
      <c r="AA40" s="325">
        <f>'結果（詳細）'!F$32*投入係数表_A!AA40</f>
        <v>0</v>
      </c>
      <c r="AB40" s="325">
        <f>'結果（詳細）'!F$33*投入係数表_A!AB40</f>
        <v>0</v>
      </c>
      <c r="AC40" s="325">
        <f>'結果（詳細）'!F$34*投入係数表_A!AC40</f>
        <v>0</v>
      </c>
      <c r="AD40" s="325">
        <f>'結果（詳細）'!F$35*投入係数表_A!AD40</f>
        <v>0</v>
      </c>
      <c r="AE40" s="325">
        <f>'結果（詳細）'!F$36*投入係数表_A!AE40</f>
        <v>0</v>
      </c>
      <c r="AF40" s="325">
        <f>'結果（詳細）'!F$37*投入係数表_A!AF40</f>
        <v>0</v>
      </c>
      <c r="AG40" s="325">
        <f>'結果（詳細）'!F$38*投入係数表_A!AG40</f>
        <v>0</v>
      </c>
      <c r="AH40" s="325">
        <f>'結果（詳細）'!F$39*投入係数表_A!AH40</f>
        <v>0</v>
      </c>
      <c r="AI40" s="325">
        <f>'結果（詳細）'!F$40*投入係数表_A!AI40</f>
        <v>0</v>
      </c>
      <c r="AJ40" s="325">
        <f>'結果（詳細）'!F$41*投入係数表_A!AJ40</f>
        <v>0</v>
      </c>
      <c r="AK40" s="325">
        <f>'結果（詳細）'!F$42*投入係数表_A!AK40</f>
        <v>0</v>
      </c>
      <c r="AL40" s="325">
        <f>'結果（詳細）'!F$43*投入係数表_A!AL40</f>
        <v>0</v>
      </c>
      <c r="AM40" s="325">
        <f>'結果（詳細）'!F$44*投入係数表_A!AM40</f>
        <v>0</v>
      </c>
      <c r="AN40" s="325">
        <f>'結果（詳細）'!F$45*投入係数表_A!AN40</f>
        <v>0</v>
      </c>
      <c r="AO40" s="431">
        <f>'結果（詳細）'!F$46*投入係数表_A!AO40</f>
        <v>0</v>
      </c>
      <c r="AP40" s="326">
        <f>SUM(E40:AO40)</f>
        <v>0</v>
      </c>
    </row>
    <row r="41" spans="3:42" ht="13.5" customHeight="1" x14ac:dyDescent="0.15">
      <c r="C41" s="437" t="s">
        <v>644</v>
      </c>
      <c r="D41" s="438" t="s">
        <v>509</v>
      </c>
      <c r="E41" s="324">
        <f>'結果（詳細）'!F$10*投入係数表_A!E41</f>
        <v>0</v>
      </c>
      <c r="F41" s="325">
        <f>'結果（詳細）'!F$11*投入係数表_A!F41</f>
        <v>0</v>
      </c>
      <c r="G41" s="325">
        <f>'結果（詳細）'!F$12*投入係数表_A!G41</f>
        <v>0</v>
      </c>
      <c r="H41" s="325">
        <f>'結果（詳細）'!F$13*投入係数表_A!H41</f>
        <v>0</v>
      </c>
      <c r="I41" s="325">
        <f>'結果（詳細）'!F$14*投入係数表_A!I41</f>
        <v>0</v>
      </c>
      <c r="J41" s="325">
        <f>'結果（詳細）'!F$15*投入係数表_A!J41</f>
        <v>0</v>
      </c>
      <c r="K41" s="325">
        <f>'結果（詳細）'!F$16*投入係数表_A!K41</f>
        <v>0</v>
      </c>
      <c r="L41" s="325">
        <f>'結果（詳細）'!F$17*投入係数表_A!L41</f>
        <v>0</v>
      </c>
      <c r="M41" s="325">
        <f>'結果（詳細）'!F$18*投入係数表_A!M41</f>
        <v>0</v>
      </c>
      <c r="N41" s="325">
        <f>'結果（詳細）'!F$19*投入係数表_A!N41</f>
        <v>0</v>
      </c>
      <c r="O41" s="325">
        <f>'結果（詳細）'!F$20*投入係数表_A!O41</f>
        <v>0</v>
      </c>
      <c r="P41" s="325">
        <f>'結果（詳細）'!F$21*投入係数表_A!P41</f>
        <v>0</v>
      </c>
      <c r="Q41" s="325">
        <f>'結果（詳細）'!F$22*投入係数表_A!Q41</f>
        <v>0</v>
      </c>
      <c r="R41" s="325">
        <f>'結果（詳細）'!F$23*投入係数表_A!R41</f>
        <v>0</v>
      </c>
      <c r="S41" s="325">
        <f>'結果（詳細）'!F$24*投入係数表_A!S41</f>
        <v>0</v>
      </c>
      <c r="T41" s="325">
        <f>'結果（詳細）'!F$25*投入係数表_A!T41</f>
        <v>0</v>
      </c>
      <c r="U41" s="325">
        <f>'結果（詳細）'!F$26*投入係数表_A!U41</f>
        <v>0</v>
      </c>
      <c r="V41" s="325">
        <f>'結果（詳細）'!F$27*投入係数表_A!V41</f>
        <v>0</v>
      </c>
      <c r="W41" s="325">
        <f>'結果（詳細）'!F$28*投入係数表_A!W41</f>
        <v>0</v>
      </c>
      <c r="X41" s="325">
        <f>'結果（詳細）'!F$29*投入係数表_A!X41</f>
        <v>0</v>
      </c>
      <c r="Y41" s="325">
        <f>'結果（詳細）'!F$30*投入係数表_A!Y41</f>
        <v>0</v>
      </c>
      <c r="Z41" s="325">
        <f>'結果（詳細）'!F$31*投入係数表_A!Z41</f>
        <v>0</v>
      </c>
      <c r="AA41" s="325">
        <f>'結果（詳細）'!F$32*投入係数表_A!AA41</f>
        <v>0</v>
      </c>
      <c r="AB41" s="325">
        <f>'結果（詳細）'!F$33*投入係数表_A!AB41</f>
        <v>0</v>
      </c>
      <c r="AC41" s="325">
        <f>'結果（詳細）'!F$34*投入係数表_A!AC41</f>
        <v>0</v>
      </c>
      <c r="AD41" s="325">
        <f>'結果（詳細）'!F$35*投入係数表_A!AD41</f>
        <v>0</v>
      </c>
      <c r="AE41" s="325">
        <f>'結果（詳細）'!F$36*投入係数表_A!AE41</f>
        <v>0</v>
      </c>
      <c r="AF41" s="325">
        <f>'結果（詳細）'!F$37*投入係数表_A!AF41</f>
        <v>0</v>
      </c>
      <c r="AG41" s="325">
        <f>'結果（詳細）'!F$38*投入係数表_A!AG41</f>
        <v>0</v>
      </c>
      <c r="AH41" s="325">
        <f>'結果（詳細）'!F$39*投入係数表_A!AH41</f>
        <v>0</v>
      </c>
      <c r="AI41" s="325">
        <f>'結果（詳細）'!F$40*投入係数表_A!AI41</f>
        <v>0</v>
      </c>
      <c r="AJ41" s="325">
        <f>'結果（詳細）'!F$41*投入係数表_A!AJ41</f>
        <v>0</v>
      </c>
      <c r="AK41" s="325">
        <f>'結果（詳細）'!F$42*投入係数表_A!AK41</f>
        <v>0</v>
      </c>
      <c r="AL41" s="325">
        <f>'結果（詳細）'!F$43*投入係数表_A!AL41</f>
        <v>0</v>
      </c>
      <c r="AM41" s="325">
        <f>'結果（詳細）'!F$44*投入係数表_A!AM41</f>
        <v>0</v>
      </c>
      <c r="AN41" s="325">
        <f>'結果（詳細）'!F$45*投入係数表_A!AN41</f>
        <v>0</v>
      </c>
      <c r="AO41" s="431">
        <f>'結果（詳細）'!F$46*投入係数表_A!AO41</f>
        <v>0</v>
      </c>
      <c r="AP41" s="326">
        <f t="shared" si="0"/>
        <v>0</v>
      </c>
    </row>
    <row r="42" spans="3:42" ht="13.5" customHeight="1" x14ac:dyDescent="0.15">
      <c r="C42" s="437" t="s">
        <v>645</v>
      </c>
      <c r="D42" s="438" t="s">
        <v>447</v>
      </c>
      <c r="E42" s="324">
        <f>'結果（詳細）'!F$10*投入係数表_A!E42</f>
        <v>0</v>
      </c>
      <c r="F42" s="325">
        <f>'結果（詳細）'!F$11*投入係数表_A!F42</f>
        <v>0</v>
      </c>
      <c r="G42" s="325">
        <f>'結果（詳細）'!F$12*投入係数表_A!G42</f>
        <v>0</v>
      </c>
      <c r="H42" s="325">
        <f>'結果（詳細）'!F$13*投入係数表_A!H42</f>
        <v>0</v>
      </c>
      <c r="I42" s="325">
        <f>'結果（詳細）'!F$14*投入係数表_A!I42</f>
        <v>0</v>
      </c>
      <c r="J42" s="325">
        <f>'結果（詳細）'!F$15*投入係数表_A!J42</f>
        <v>0</v>
      </c>
      <c r="K42" s="325">
        <f>'結果（詳細）'!F$16*投入係数表_A!K42</f>
        <v>0</v>
      </c>
      <c r="L42" s="325">
        <f>'結果（詳細）'!F$17*投入係数表_A!L42</f>
        <v>0</v>
      </c>
      <c r="M42" s="325">
        <f>'結果（詳細）'!F$18*投入係数表_A!M42</f>
        <v>0</v>
      </c>
      <c r="N42" s="325">
        <f>'結果（詳細）'!F$19*投入係数表_A!N42</f>
        <v>0</v>
      </c>
      <c r="O42" s="325">
        <f>'結果（詳細）'!F$20*投入係数表_A!O42</f>
        <v>0</v>
      </c>
      <c r="P42" s="325">
        <f>'結果（詳細）'!F$21*投入係数表_A!P42</f>
        <v>0</v>
      </c>
      <c r="Q42" s="325">
        <f>'結果（詳細）'!F$22*投入係数表_A!Q42</f>
        <v>0</v>
      </c>
      <c r="R42" s="325">
        <f>'結果（詳細）'!F$23*投入係数表_A!R42</f>
        <v>0</v>
      </c>
      <c r="S42" s="325">
        <f>'結果（詳細）'!F$24*投入係数表_A!S42</f>
        <v>0</v>
      </c>
      <c r="T42" s="325">
        <f>'結果（詳細）'!F$25*投入係数表_A!T42</f>
        <v>0</v>
      </c>
      <c r="U42" s="325">
        <f>'結果（詳細）'!F$26*投入係数表_A!U42</f>
        <v>0</v>
      </c>
      <c r="V42" s="325">
        <f>'結果（詳細）'!F$27*投入係数表_A!V42</f>
        <v>0</v>
      </c>
      <c r="W42" s="325">
        <f>'結果（詳細）'!F$28*投入係数表_A!W42</f>
        <v>0</v>
      </c>
      <c r="X42" s="325">
        <f>'結果（詳細）'!F$29*投入係数表_A!X42</f>
        <v>0</v>
      </c>
      <c r="Y42" s="325">
        <f>'結果（詳細）'!F$30*投入係数表_A!Y42</f>
        <v>0</v>
      </c>
      <c r="Z42" s="325">
        <f>'結果（詳細）'!F$31*投入係数表_A!Z42</f>
        <v>0</v>
      </c>
      <c r="AA42" s="325">
        <f>'結果（詳細）'!F$32*投入係数表_A!AA42</f>
        <v>0</v>
      </c>
      <c r="AB42" s="325">
        <f>'結果（詳細）'!F$33*投入係数表_A!AB42</f>
        <v>0</v>
      </c>
      <c r="AC42" s="325">
        <f>'結果（詳細）'!F$34*投入係数表_A!AC42</f>
        <v>0</v>
      </c>
      <c r="AD42" s="325">
        <f>'結果（詳細）'!F$35*投入係数表_A!AD42</f>
        <v>0</v>
      </c>
      <c r="AE42" s="325">
        <f>'結果（詳細）'!F$36*投入係数表_A!AE42</f>
        <v>0</v>
      </c>
      <c r="AF42" s="325">
        <f>'結果（詳細）'!F$37*投入係数表_A!AF42</f>
        <v>0</v>
      </c>
      <c r="AG42" s="325">
        <f>'結果（詳細）'!F$38*投入係数表_A!AG42</f>
        <v>0</v>
      </c>
      <c r="AH42" s="325">
        <f>'結果（詳細）'!F$39*投入係数表_A!AH42</f>
        <v>0</v>
      </c>
      <c r="AI42" s="325">
        <f>'結果（詳細）'!F$40*投入係数表_A!AI42</f>
        <v>0</v>
      </c>
      <c r="AJ42" s="325">
        <f>'結果（詳細）'!F$41*投入係数表_A!AJ42</f>
        <v>0</v>
      </c>
      <c r="AK42" s="325">
        <f>'結果（詳細）'!F$42*投入係数表_A!AK42</f>
        <v>0</v>
      </c>
      <c r="AL42" s="325">
        <f>'結果（詳細）'!F$43*投入係数表_A!AL42</f>
        <v>0</v>
      </c>
      <c r="AM42" s="325">
        <f>'結果（詳細）'!F$44*投入係数表_A!AM42</f>
        <v>0</v>
      </c>
      <c r="AN42" s="325">
        <f>'結果（詳細）'!F$45*投入係数表_A!AN42</f>
        <v>0</v>
      </c>
      <c r="AO42" s="431">
        <f>'結果（詳細）'!F$46*投入係数表_A!AO42</f>
        <v>0</v>
      </c>
      <c r="AP42" s="326">
        <f t="shared" si="0"/>
        <v>0</v>
      </c>
    </row>
    <row r="43" spans="3:42" ht="13.5" customHeight="1" x14ac:dyDescent="0.15">
      <c r="C43" s="437" t="s">
        <v>646</v>
      </c>
      <c r="D43" s="438" t="s">
        <v>484</v>
      </c>
      <c r="E43" s="324">
        <f>'結果（詳細）'!F$10*投入係数表_A!E43</f>
        <v>0</v>
      </c>
      <c r="F43" s="325">
        <f>'結果（詳細）'!F$11*投入係数表_A!F43</f>
        <v>0</v>
      </c>
      <c r="G43" s="325">
        <f>'結果（詳細）'!F$12*投入係数表_A!G43</f>
        <v>0</v>
      </c>
      <c r="H43" s="325">
        <f>'結果（詳細）'!F$13*投入係数表_A!H43</f>
        <v>0</v>
      </c>
      <c r="I43" s="325">
        <f>'結果（詳細）'!F$14*投入係数表_A!I43</f>
        <v>0</v>
      </c>
      <c r="J43" s="325">
        <f>'結果（詳細）'!F$15*投入係数表_A!J43</f>
        <v>0</v>
      </c>
      <c r="K43" s="325">
        <f>'結果（詳細）'!F$16*投入係数表_A!K43</f>
        <v>0</v>
      </c>
      <c r="L43" s="325">
        <f>'結果（詳細）'!F$17*投入係数表_A!L43</f>
        <v>0</v>
      </c>
      <c r="M43" s="325">
        <f>'結果（詳細）'!F$18*投入係数表_A!M43</f>
        <v>0</v>
      </c>
      <c r="N43" s="325">
        <f>'結果（詳細）'!F$19*投入係数表_A!N43</f>
        <v>0</v>
      </c>
      <c r="O43" s="325">
        <f>'結果（詳細）'!F$20*投入係数表_A!O43</f>
        <v>0</v>
      </c>
      <c r="P43" s="325">
        <f>'結果（詳細）'!F$21*投入係数表_A!P43</f>
        <v>0</v>
      </c>
      <c r="Q43" s="325">
        <f>'結果（詳細）'!F$22*投入係数表_A!Q43</f>
        <v>0</v>
      </c>
      <c r="R43" s="325">
        <f>'結果（詳細）'!F$23*投入係数表_A!R43</f>
        <v>0</v>
      </c>
      <c r="S43" s="325">
        <f>'結果（詳細）'!F$24*投入係数表_A!S43</f>
        <v>0</v>
      </c>
      <c r="T43" s="325">
        <f>'結果（詳細）'!F$25*投入係数表_A!T43</f>
        <v>0</v>
      </c>
      <c r="U43" s="325">
        <f>'結果（詳細）'!F$26*投入係数表_A!U43</f>
        <v>0</v>
      </c>
      <c r="V43" s="325">
        <f>'結果（詳細）'!F$27*投入係数表_A!V43</f>
        <v>0</v>
      </c>
      <c r="W43" s="325">
        <f>'結果（詳細）'!F$28*投入係数表_A!W43</f>
        <v>0</v>
      </c>
      <c r="X43" s="325">
        <f>'結果（詳細）'!F$29*投入係数表_A!X43</f>
        <v>0</v>
      </c>
      <c r="Y43" s="325">
        <f>'結果（詳細）'!F$30*投入係数表_A!Y43</f>
        <v>0</v>
      </c>
      <c r="Z43" s="325">
        <f>'結果（詳細）'!F$31*投入係数表_A!Z43</f>
        <v>0</v>
      </c>
      <c r="AA43" s="325">
        <f>'結果（詳細）'!F$32*投入係数表_A!AA43</f>
        <v>0</v>
      </c>
      <c r="AB43" s="325">
        <f>'結果（詳細）'!F$33*投入係数表_A!AB43</f>
        <v>0</v>
      </c>
      <c r="AC43" s="325">
        <f>'結果（詳細）'!F$34*投入係数表_A!AC43</f>
        <v>0</v>
      </c>
      <c r="AD43" s="325">
        <f>'結果（詳細）'!F$35*投入係数表_A!AD43</f>
        <v>0</v>
      </c>
      <c r="AE43" s="325">
        <f>'結果（詳細）'!F$36*投入係数表_A!AE43</f>
        <v>0</v>
      </c>
      <c r="AF43" s="325">
        <f>'結果（詳細）'!F$37*投入係数表_A!AF43</f>
        <v>0</v>
      </c>
      <c r="AG43" s="325">
        <f>'結果（詳細）'!F$38*投入係数表_A!AG43</f>
        <v>0</v>
      </c>
      <c r="AH43" s="325">
        <f>'結果（詳細）'!F$39*投入係数表_A!AH43</f>
        <v>0</v>
      </c>
      <c r="AI43" s="325">
        <f>'結果（詳細）'!F$40*投入係数表_A!AI43</f>
        <v>0</v>
      </c>
      <c r="AJ43" s="325">
        <f>'結果（詳細）'!F$41*投入係数表_A!AJ43</f>
        <v>0</v>
      </c>
      <c r="AK43" s="325">
        <f>'結果（詳細）'!F$42*投入係数表_A!AK43</f>
        <v>0</v>
      </c>
      <c r="AL43" s="325">
        <f>'結果（詳細）'!F$43*投入係数表_A!AL43</f>
        <v>0</v>
      </c>
      <c r="AM43" s="325">
        <f>'結果（詳細）'!F$44*投入係数表_A!AM43</f>
        <v>0</v>
      </c>
      <c r="AN43" s="325">
        <f>'結果（詳細）'!F$45*投入係数表_A!AN43</f>
        <v>0</v>
      </c>
      <c r="AO43" s="431">
        <f>'結果（詳細）'!F$46*投入係数表_A!AO43</f>
        <v>0</v>
      </c>
      <c r="AP43" s="326">
        <f t="shared" si="0"/>
        <v>0</v>
      </c>
    </row>
    <row r="44" spans="3:42" ht="13.5" customHeight="1" x14ac:dyDescent="0.15">
      <c r="C44" s="463" t="s">
        <v>647</v>
      </c>
      <c r="D44" s="464" t="s">
        <v>450</v>
      </c>
      <c r="E44" s="333">
        <f>'結果（詳細）'!F$10*投入係数表_A!E44</f>
        <v>0</v>
      </c>
      <c r="F44" s="334">
        <f>'結果（詳細）'!F$11*投入係数表_A!F44</f>
        <v>0</v>
      </c>
      <c r="G44" s="334">
        <f>'結果（詳細）'!F$12*投入係数表_A!G44</f>
        <v>0</v>
      </c>
      <c r="H44" s="334">
        <f>'結果（詳細）'!F$13*投入係数表_A!H44</f>
        <v>0</v>
      </c>
      <c r="I44" s="334">
        <f>'結果（詳細）'!F$14*投入係数表_A!I44</f>
        <v>0</v>
      </c>
      <c r="J44" s="334">
        <f>'結果（詳細）'!F$15*投入係数表_A!J44</f>
        <v>0</v>
      </c>
      <c r="K44" s="334">
        <f>'結果（詳細）'!F$16*投入係数表_A!K44</f>
        <v>0</v>
      </c>
      <c r="L44" s="334">
        <f>'結果（詳細）'!F$17*投入係数表_A!L44</f>
        <v>0</v>
      </c>
      <c r="M44" s="334">
        <f>'結果（詳細）'!F$18*投入係数表_A!M44</f>
        <v>0</v>
      </c>
      <c r="N44" s="334">
        <f>'結果（詳細）'!F$19*投入係数表_A!N44</f>
        <v>0</v>
      </c>
      <c r="O44" s="334">
        <f>'結果（詳細）'!F$20*投入係数表_A!O44</f>
        <v>0</v>
      </c>
      <c r="P44" s="334">
        <f>'結果（詳細）'!F$21*投入係数表_A!P44</f>
        <v>0</v>
      </c>
      <c r="Q44" s="334">
        <f>'結果（詳細）'!F$22*投入係数表_A!Q44</f>
        <v>0</v>
      </c>
      <c r="R44" s="334">
        <f>'結果（詳細）'!F$23*投入係数表_A!R44</f>
        <v>0</v>
      </c>
      <c r="S44" s="334">
        <f>'結果（詳細）'!F$24*投入係数表_A!S44</f>
        <v>0</v>
      </c>
      <c r="T44" s="334">
        <f>'結果（詳細）'!F$25*投入係数表_A!T44</f>
        <v>0</v>
      </c>
      <c r="U44" s="334">
        <f>'結果（詳細）'!F$26*投入係数表_A!U44</f>
        <v>0</v>
      </c>
      <c r="V44" s="334">
        <f>'結果（詳細）'!F$27*投入係数表_A!V44</f>
        <v>0</v>
      </c>
      <c r="W44" s="334">
        <f>'結果（詳細）'!F$28*投入係数表_A!W44</f>
        <v>0</v>
      </c>
      <c r="X44" s="334">
        <f>'結果（詳細）'!F$29*投入係数表_A!X44</f>
        <v>0</v>
      </c>
      <c r="Y44" s="334">
        <f>'結果（詳細）'!F$30*投入係数表_A!Y44</f>
        <v>0</v>
      </c>
      <c r="Z44" s="334">
        <f>'結果（詳細）'!F$31*投入係数表_A!Z44</f>
        <v>0</v>
      </c>
      <c r="AA44" s="334">
        <f>'結果（詳細）'!F$32*投入係数表_A!AA44</f>
        <v>0</v>
      </c>
      <c r="AB44" s="334">
        <f>'結果（詳細）'!F$33*投入係数表_A!AB44</f>
        <v>0</v>
      </c>
      <c r="AC44" s="334">
        <f>'結果（詳細）'!F$34*投入係数表_A!AC44</f>
        <v>0</v>
      </c>
      <c r="AD44" s="334">
        <f>'結果（詳細）'!F$35*投入係数表_A!AD44</f>
        <v>0</v>
      </c>
      <c r="AE44" s="334">
        <f>'結果（詳細）'!F$36*投入係数表_A!AE44</f>
        <v>0</v>
      </c>
      <c r="AF44" s="334">
        <f>'結果（詳細）'!F$37*投入係数表_A!AF44</f>
        <v>0</v>
      </c>
      <c r="AG44" s="334">
        <f>'結果（詳細）'!F$38*投入係数表_A!AG44</f>
        <v>0</v>
      </c>
      <c r="AH44" s="334">
        <f>'結果（詳細）'!F$39*投入係数表_A!AH44</f>
        <v>0</v>
      </c>
      <c r="AI44" s="334">
        <f>'結果（詳細）'!F$40*投入係数表_A!AI44</f>
        <v>0</v>
      </c>
      <c r="AJ44" s="334">
        <f>'結果（詳細）'!F$41*投入係数表_A!AJ44</f>
        <v>0</v>
      </c>
      <c r="AK44" s="334">
        <f>'結果（詳細）'!F$42*投入係数表_A!AK44</f>
        <v>0</v>
      </c>
      <c r="AL44" s="334">
        <f>'結果（詳細）'!F$43*投入係数表_A!AL44</f>
        <v>0</v>
      </c>
      <c r="AM44" s="334">
        <f>'結果（詳細）'!F$44*投入係数表_A!AM44</f>
        <v>0</v>
      </c>
      <c r="AN44" s="334">
        <f>'結果（詳細）'!F$45*投入係数表_A!AN44</f>
        <v>0</v>
      </c>
      <c r="AO44" s="434">
        <f>'結果（詳細）'!F$46*投入係数表_A!AO44</f>
        <v>0</v>
      </c>
      <c r="AP44" s="335">
        <f t="shared" si="0"/>
        <v>0</v>
      </c>
    </row>
    <row r="45" spans="3:42" ht="13.5" customHeight="1" x14ac:dyDescent="0.15">
      <c r="C45" s="439" t="s">
        <v>648</v>
      </c>
      <c r="D45" s="440" t="s">
        <v>523</v>
      </c>
      <c r="E45" s="324">
        <f>'結果（詳細）'!F$10*投入係数表_A!E45</f>
        <v>0</v>
      </c>
      <c r="F45" s="328">
        <f>'結果（詳細）'!F$11*投入係数表_A!F45</f>
        <v>0</v>
      </c>
      <c r="G45" s="328">
        <f>'結果（詳細）'!F$12*投入係数表_A!G45</f>
        <v>0</v>
      </c>
      <c r="H45" s="328">
        <f>'結果（詳細）'!F$13*投入係数表_A!H45</f>
        <v>0</v>
      </c>
      <c r="I45" s="328">
        <f>'結果（詳細）'!F$14*投入係数表_A!I45</f>
        <v>0</v>
      </c>
      <c r="J45" s="328">
        <f>'結果（詳細）'!F$15*投入係数表_A!J45</f>
        <v>0</v>
      </c>
      <c r="K45" s="328">
        <f>'結果（詳細）'!F$16*投入係数表_A!K45</f>
        <v>0</v>
      </c>
      <c r="L45" s="328">
        <f>'結果（詳細）'!F$17*投入係数表_A!L45</f>
        <v>0</v>
      </c>
      <c r="M45" s="328">
        <f>'結果（詳細）'!F$18*投入係数表_A!M45</f>
        <v>0</v>
      </c>
      <c r="N45" s="328">
        <f>'結果（詳細）'!F$19*投入係数表_A!N45</f>
        <v>0</v>
      </c>
      <c r="O45" s="328">
        <f>'結果（詳細）'!F$20*投入係数表_A!O45</f>
        <v>0</v>
      </c>
      <c r="P45" s="328">
        <f>'結果（詳細）'!F$21*投入係数表_A!P45</f>
        <v>0</v>
      </c>
      <c r="Q45" s="328">
        <f>'結果（詳細）'!F$22*投入係数表_A!Q45</f>
        <v>0</v>
      </c>
      <c r="R45" s="328">
        <f>'結果（詳細）'!F$23*投入係数表_A!R45</f>
        <v>0</v>
      </c>
      <c r="S45" s="328">
        <f>'結果（詳細）'!F$24*投入係数表_A!S45</f>
        <v>0</v>
      </c>
      <c r="T45" s="328">
        <f>'結果（詳細）'!F$25*投入係数表_A!T45</f>
        <v>0</v>
      </c>
      <c r="U45" s="328">
        <f>'結果（詳細）'!F$26*投入係数表_A!U45</f>
        <v>0</v>
      </c>
      <c r="V45" s="328">
        <f>'結果（詳細）'!F$27*投入係数表_A!V45</f>
        <v>0</v>
      </c>
      <c r="W45" s="328">
        <f>'結果（詳細）'!F$28*投入係数表_A!W45</f>
        <v>0</v>
      </c>
      <c r="X45" s="328">
        <f>'結果（詳細）'!F$29*投入係数表_A!X45</f>
        <v>0</v>
      </c>
      <c r="Y45" s="328">
        <f>'結果（詳細）'!F$30*投入係数表_A!Y45</f>
        <v>0</v>
      </c>
      <c r="Z45" s="328">
        <f>'結果（詳細）'!F$31*投入係数表_A!Z45</f>
        <v>0</v>
      </c>
      <c r="AA45" s="328">
        <f>'結果（詳細）'!F$32*投入係数表_A!AA45</f>
        <v>0</v>
      </c>
      <c r="AB45" s="328">
        <f>'結果（詳細）'!F$33*投入係数表_A!AB45</f>
        <v>0</v>
      </c>
      <c r="AC45" s="328">
        <f>'結果（詳細）'!F$34*投入係数表_A!AC45</f>
        <v>0</v>
      </c>
      <c r="AD45" s="328">
        <f>'結果（詳細）'!F$35*投入係数表_A!AD45</f>
        <v>0</v>
      </c>
      <c r="AE45" s="328">
        <f>'結果（詳細）'!F$36*投入係数表_A!AE45</f>
        <v>0</v>
      </c>
      <c r="AF45" s="328">
        <f>'結果（詳細）'!F$37*投入係数表_A!AF45</f>
        <v>0</v>
      </c>
      <c r="AG45" s="328">
        <f>'結果（詳細）'!F$38*投入係数表_A!AG45</f>
        <v>0</v>
      </c>
      <c r="AH45" s="328">
        <f>'結果（詳細）'!F$39*投入係数表_A!AH45</f>
        <v>0</v>
      </c>
      <c r="AI45" s="328">
        <f>'結果（詳細）'!F$40*投入係数表_A!AI45</f>
        <v>0</v>
      </c>
      <c r="AJ45" s="328">
        <f>'結果（詳細）'!F$41*投入係数表_A!AJ45</f>
        <v>0</v>
      </c>
      <c r="AK45" s="328">
        <f>'結果（詳細）'!F$42*投入係数表_A!AK45</f>
        <v>0</v>
      </c>
      <c r="AL45" s="328">
        <f>'結果（詳細）'!F$43*投入係数表_A!AL45</f>
        <v>0</v>
      </c>
      <c r="AM45" s="328">
        <f>'結果（詳細）'!F$44*投入係数表_A!AM45</f>
        <v>0</v>
      </c>
      <c r="AN45" s="328">
        <f>'結果（詳細）'!F$45*投入係数表_A!AN45</f>
        <v>0</v>
      </c>
      <c r="AO45" s="432">
        <f>'結果（詳細）'!F$46*投入係数表_A!AO45</f>
        <v>0</v>
      </c>
      <c r="AP45" s="329">
        <f t="shared" si="0"/>
        <v>0</v>
      </c>
    </row>
    <row r="46" spans="3:42" ht="13.5" customHeight="1" x14ac:dyDescent="0.15">
      <c r="C46" s="437" t="s">
        <v>649</v>
      </c>
      <c r="D46" s="438" t="s">
        <v>486</v>
      </c>
      <c r="E46" s="324">
        <f>'結果（詳細）'!F$10*投入係数表_A!E46</f>
        <v>0</v>
      </c>
      <c r="F46" s="325">
        <f>'結果（詳細）'!F$11*投入係数表_A!F46</f>
        <v>0</v>
      </c>
      <c r="G46" s="325">
        <f>'結果（詳細）'!F$12*投入係数表_A!G46</f>
        <v>0</v>
      </c>
      <c r="H46" s="325">
        <f>'結果（詳細）'!F$13*投入係数表_A!H46</f>
        <v>0</v>
      </c>
      <c r="I46" s="325">
        <f>'結果（詳細）'!F$14*投入係数表_A!I46</f>
        <v>0</v>
      </c>
      <c r="J46" s="325">
        <f>'結果（詳細）'!F$15*投入係数表_A!J46</f>
        <v>0</v>
      </c>
      <c r="K46" s="325">
        <f>'結果（詳細）'!F$16*投入係数表_A!K46</f>
        <v>0</v>
      </c>
      <c r="L46" s="325">
        <f>'結果（詳細）'!F$17*投入係数表_A!L46</f>
        <v>0</v>
      </c>
      <c r="M46" s="325">
        <f>'結果（詳細）'!F$18*投入係数表_A!M46</f>
        <v>0</v>
      </c>
      <c r="N46" s="325">
        <f>'結果（詳細）'!F$19*投入係数表_A!N46</f>
        <v>0</v>
      </c>
      <c r="O46" s="325">
        <f>'結果（詳細）'!F$20*投入係数表_A!O46</f>
        <v>0</v>
      </c>
      <c r="P46" s="325">
        <f>'結果（詳細）'!F$21*投入係数表_A!P46</f>
        <v>0</v>
      </c>
      <c r="Q46" s="325">
        <f>'結果（詳細）'!F$22*投入係数表_A!Q46</f>
        <v>0</v>
      </c>
      <c r="R46" s="325">
        <f>'結果（詳細）'!F$23*投入係数表_A!R46</f>
        <v>0</v>
      </c>
      <c r="S46" s="325">
        <f>'結果（詳細）'!F$24*投入係数表_A!S46</f>
        <v>0</v>
      </c>
      <c r="T46" s="325">
        <f>'結果（詳細）'!F$25*投入係数表_A!T46</f>
        <v>0</v>
      </c>
      <c r="U46" s="325">
        <f>'結果（詳細）'!F$26*投入係数表_A!U46</f>
        <v>0</v>
      </c>
      <c r="V46" s="325">
        <f>'結果（詳細）'!F$27*投入係数表_A!V46</f>
        <v>0</v>
      </c>
      <c r="W46" s="325">
        <f>'結果（詳細）'!F$28*投入係数表_A!W46</f>
        <v>0</v>
      </c>
      <c r="X46" s="325">
        <f>'結果（詳細）'!F$29*投入係数表_A!X46</f>
        <v>0</v>
      </c>
      <c r="Y46" s="325">
        <f>'結果（詳細）'!F$30*投入係数表_A!Y46</f>
        <v>0</v>
      </c>
      <c r="Z46" s="325">
        <f>'結果（詳細）'!F$31*投入係数表_A!Z46</f>
        <v>0</v>
      </c>
      <c r="AA46" s="325">
        <f>'結果（詳細）'!F$32*投入係数表_A!AA46</f>
        <v>0</v>
      </c>
      <c r="AB46" s="325">
        <f>'結果（詳細）'!F$33*投入係数表_A!AB46</f>
        <v>0</v>
      </c>
      <c r="AC46" s="325">
        <f>'結果（詳細）'!F$34*投入係数表_A!AC46</f>
        <v>0</v>
      </c>
      <c r="AD46" s="325">
        <f>'結果（詳細）'!F$35*投入係数表_A!AD46</f>
        <v>0</v>
      </c>
      <c r="AE46" s="325">
        <f>'結果（詳細）'!F$36*投入係数表_A!AE46</f>
        <v>0</v>
      </c>
      <c r="AF46" s="325">
        <f>'結果（詳細）'!F$37*投入係数表_A!AF46</f>
        <v>0</v>
      </c>
      <c r="AG46" s="325">
        <f>'結果（詳細）'!F$38*投入係数表_A!AG46</f>
        <v>0</v>
      </c>
      <c r="AH46" s="325">
        <f>'結果（詳細）'!F$39*投入係数表_A!AH46</f>
        <v>0</v>
      </c>
      <c r="AI46" s="325">
        <f>'結果（詳細）'!F$40*投入係数表_A!AI46</f>
        <v>0</v>
      </c>
      <c r="AJ46" s="325">
        <f>'結果（詳細）'!F$41*投入係数表_A!AJ46</f>
        <v>0</v>
      </c>
      <c r="AK46" s="325">
        <f>'結果（詳細）'!F$42*投入係数表_A!AK46</f>
        <v>0</v>
      </c>
      <c r="AL46" s="325">
        <f>'結果（詳細）'!F$43*投入係数表_A!AL46</f>
        <v>0</v>
      </c>
      <c r="AM46" s="325">
        <f>'結果（詳細）'!F$44*投入係数表_A!AM46</f>
        <v>0</v>
      </c>
      <c r="AN46" s="325">
        <f>'結果（詳細）'!F$45*投入係数表_A!AN46</f>
        <v>0</v>
      </c>
      <c r="AO46" s="431">
        <f>'結果（詳細）'!F$46*投入係数表_A!AO46</f>
        <v>0</v>
      </c>
      <c r="AP46" s="326">
        <f t="shared" si="0"/>
        <v>0</v>
      </c>
    </row>
    <row r="47" spans="3:42" ht="13.5" customHeight="1" x14ac:dyDescent="0.15">
      <c r="C47" s="437" t="s">
        <v>650</v>
      </c>
      <c r="D47" s="438" t="s">
        <v>487</v>
      </c>
      <c r="E47" s="324">
        <f>'結果（詳細）'!F$10*投入係数表_A!E47</f>
        <v>0</v>
      </c>
      <c r="F47" s="325">
        <f>'結果（詳細）'!F$11*投入係数表_A!F47</f>
        <v>0</v>
      </c>
      <c r="G47" s="325">
        <f>'結果（詳細）'!F$12*投入係数表_A!G47</f>
        <v>0</v>
      </c>
      <c r="H47" s="325">
        <f>'結果（詳細）'!F$13*投入係数表_A!H47</f>
        <v>0</v>
      </c>
      <c r="I47" s="325">
        <f>'結果（詳細）'!F$14*投入係数表_A!I47</f>
        <v>0</v>
      </c>
      <c r="J47" s="325">
        <f>'結果（詳細）'!F$15*投入係数表_A!J47</f>
        <v>0</v>
      </c>
      <c r="K47" s="325">
        <f>'結果（詳細）'!F$16*投入係数表_A!K47</f>
        <v>0</v>
      </c>
      <c r="L47" s="325">
        <f>'結果（詳細）'!F$17*投入係数表_A!L47</f>
        <v>0</v>
      </c>
      <c r="M47" s="325">
        <f>'結果（詳細）'!F$18*投入係数表_A!M47</f>
        <v>0</v>
      </c>
      <c r="N47" s="325">
        <f>'結果（詳細）'!F$19*投入係数表_A!N47</f>
        <v>0</v>
      </c>
      <c r="O47" s="325">
        <f>'結果（詳細）'!F$20*投入係数表_A!O47</f>
        <v>0</v>
      </c>
      <c r="P47" s="325">
        <f>'結果（詳細）'!F$21*投入係数表_A!P47</f>
        <v>0</v>
      </c>
      <c r="Q47" s="325">
        <f>'結果（詳細）'!F$22*投入係数表_A!Q47</f>
        <v>0</v>
      </c>
      <c r="R47" s="325">
        <f>'結果（詳細）'!F$23*投入係数表_A!R47</f>
        <v>0</v>
      </c>
      <c r="S47" s="325">
        <f>'結果（詳細）'!F$24*投入係数表_A!S47</f>
        <v>0</v>
      </c>
      <c r="T47" s="325">
        <f>'結果（詳細）'!F$25*投入係数表_A!T47</f>
        <v>0</v>
      </c>
      <c r="U47" s="325">
        <f>'結果（詳細）'!F$26*投入係数表_A!U47</f>
        <v>0</v>
      </c>
      <c r="V47" s="325">
        <f>'結果（詳細）'!F$27*投入係数表_A!V47</f>
        <v>0</v>
      </c>
      <c r="W47" s="325">
        <f>'結果（詳細）'!F$28*投入係数表_A!W47</f>
        <v>0</v>
      </c>
      <c r="X47" s="325">
        <f>'結果（詳細）'!F$29*投入係数表_A!X47</f>
        <v>0</v>
      </c>
      <c r="Y47" s="325">
        <f>'結果（詳細）'!F$30*投入係数表_A!Y47</f>
        <v>0</v>
      </c>
      <c r="Z47" s="325">
        <f>'結果（詳細）'!F$31*投入係数表_A!Z47</f>
        <v>0</v>
      </c>
      <c r="AA47" s="325">
        <f>'結果（詳細）'!F$32*投入係数表_A!AA47</f>
        <v>0</v>
      </c>
      <c r="AB47" s="325">
        <f>'結果（詳細）'!F$33*投入係数表_A!AB47</f>
        <v>0</v>
      </c>
      <c r="AC47" s="325">
        <f>'結果（詳細）'!F$34*投入係数表_A!AC47</f>
        <v>0</v>
      </c>
      <c r="AD47" s="325">
        <f>'結果（詳細）'!F$35*投入係数表_A!AD47</f>
        <v>0</v>
      </c>
      <c r="AE47" s="325">
        <f>'結果（詳細）'!F$36*投入係数表_A!AE47</f>
        <v>0</v>
      </c>
      <c r="AF47" s="325">
        <f>'結果（詳細）'!F$37*投入係数表_A!AF47</f>
        <v>0</v>
      </c>
      <c r="AG47" s="325">
        <f>'結果（詳細）'!F$38*投入係数表_A!AG47</f>
        <v>0</v>
      </c>
      <c r="AH47" s="325">
        <f>'結果（詳細）'!F$39*投入係数表_A!AH47</f>
        <v>0</v>
      </c>
      <c r="AI47" s="325">
        <f>'結果（詳細）'!F$40*投入係数表_A!AI47</f>
        <v>0</v>
      </c>
      <c r="AJ47" s="325">
        <f>'結果（詳細）'!F$41*投入係数表_A!AJ47</f>
        <v>0</v>
      </c>
      <c r="AK47" s="325">
        <f>'結果（詳細）'!F$42*投入係数表_A!AK47</f>
        <v>0</v>
      </c>
      <c r="AL47" s="325">
        <f>'結果（詳細）'!F$43*投入係数表_A!AL47</f>
        <v>0</v>
      </c>
      <c r="AM47" s="325">
        <f>'結果（詳細）'!F$44*投入係数表_A!AM47</f>
        <v>0</v>
      </c>
      <c r="AN47" s="325">
        <f>'結果（詳細）'!F$45*投入係数表_A!AN47</f>
        <v>0</v>
      </c>
      <c r="AO47" s="431">
        <f>'結果（詳細）'!F$46*投入係数表_A!AO47</f>
        <v>0</v>
      </c>
      <c r="AP47" s="326">
        <f t="shared" si="0"/>
        <v>0</v>
      </c>
    </row>
    <row r="48" spans="3:42" ht="13.5" customHeight="1" x14ac:dyDescent="0.15">
      <c r="C48" s="437" t="s">
        <v>651</v>
      </c>
      <c r="D48" s="438" t="s">
        <v>488</v>
      </c>
      <c r="E48" s="324">
        <f>'結果（詳細）'!F$10*投入係数表_A!E48</f>
        <v>0</v>
      </c>
      <c r="F48" s="325">
        <f>'結果（詳細）'!F$11*投入係数表_A!F48</f>
        <v>0</v>
      </c>
      <c r="G48" s="325">
        <f>'結果（詳細）'!F$12*投入係数表_A!G48</f>
        <v>0</v>
      </c>
      <c r="H48" s="325">
        <f>'結果（詳細）'!F$13*投入係数表_A!H48</f>
        <v>0</v>
      </c>
      <c r="I48" s="325">
        <f>'結果（詳細）'!F$14*投入係数表_A!I48</f>
        <v>0</v>
      </c>
      <c r="J48" s="325">
        <f>'結果（詳細）'!F$15*投入係数表_A!J48</f>
        <v>0</v>
      </c>
      <c r="K48" s="325">
        <f>'結果（詳細）'!F$16*投入係数表_A!K48</f>
        <v>0</v>
      </c>
      <c r="L48" s="325">
        <f>'結果（詳細）'!F$17*投入係数表_A!L48</f>
        <v>0</v>
      </c>
      <c r="M48" s="325">
        <f>'結果（詳細）'!F$18*投入係数表_A!M48</f>
        <v>0</v>
      </c>
      <c r="N48" s="325">
        <f>'結果（詳細）'!F$19*投入係数表_A!N48</f>
        <v>0</v>
      </c>
      <c r="O48" s="325">
        <f>'結果（詳細）'!F$20*投入係数表_A!O48</f>
        <v>0</v>
      </c>
      <c r="P48" s="325">
        <f>'結果（詳細）'!F$21*投入係数表_A!P48</f>
        <v>0</v>
      </c>
      <c r="Q48" s="325">
        <f>'結果（詳細）'!F$22*投入係数表_A!Q48</f>
        <v>0</v>
      </c>
      <c r="R48" s="325">
        <f>'結果（詳細）'!F$23*投入係数表_A!R48</f>
        <v>0</v>
      </c>
      <c r="S48" s="325">
        <f>'結果（詳細）'!F$24*投入係数表_A!S48</f>
        <v>0</v>
      </c>
      <c r="T48" s="325">
        <f>'結果（詳細）'!F$25*投入係数表_A!T48</f>
        <v>0</v>
      </c>
      <c r="U48" s="325">
        <f>'結果（詳細）'!F$26*投入係数表_A!U48</f>
        <v>0</v>
      </c>
      <c r="V48" s="325">
        <f>'結果（詳細）'!F$27*投入係数表_A!V48</f>
        <v>0</v>
      </c>
      <c r="W48" s="325">
        <f>'結果（詳細）'!F$28*投入係数表_A!W48</f>
        <v>0</v>
      </c>
      <c r="X48" s="325">
        <f>'結果（詳細）'!F$29*投入係数表_A!X48</f>
        <v>0</v>
      </c>
      <c r="Y48" s="325">
        <f>'結果（詳細）'!F$30*投入係数表_A!Y48</f>
        <v>0</v>
      </c>
      <c r="Z48" s="325">
        <f>'結果（詳細）'!F$31*投入係数表_A!Z48</f>
        <v>0</v>
      </c>
      <c r="AA48" s="325">
        <f>'結果（詳細）'!F$32*投入係数表_A!AA48</f>
        <v>0</v>
      </c>
      <c r="AB48" s="325">
        <f>'結果（詳細）'!F$33*投入係数表_A!AB48</f>
        <v>0</v>
      </c>
      <c r="AC48" s="325">
        <f>'結果（詳細）'!F$34*投入係数表_A!AC48</f>
        <v>0</v>
      </c>
      <c r="AD48" s="325">
        <f>'結果（詳細）'!F$35*投入係数表_A!AD48</f>
        <v>0</v>
      </c>
      <c r="AE48" s="325">
        <f>'結果（詳細）'!F$36*投入係数表_A!AE48</f>
        <v>0</v>
      </c>
      <c r="AF48" s="325">
        <f>'結果（詳細）'!F$37*投入係数表_A!AF48</f>
        <v>0</v>
      </c>
      <c r="AG48" s="325">
        <f>'結果（詳細）'!F$38*投入係数表_A!AG48</f>
        <v>0</v>
      </c>
      <c r="AH48" s="325">
        <f>'結果（詳細）'!F$39*投入係数表_A!AH48</f>
        <v>0</v>
      </c>
      <c r="AI48" s="325">
        <f>'結果（詳細）'!F$40*投入係数表_A!AI48</f>
        <v>0</v>
      </c>
      <c r="AJ48" s="325">
        <f>'結果（詳細）'!F$41*投入係数表_A!AJ48</f>
        <v>0</v>
      </c>
      <c r="AK48" s="325">
        <f>'結果（詳細）'!F$42*投入係数表_A!AK48</f>
        <v>0</v>
      </c>
      <c r="AL48" s="325">
        <f>'結果（詳細）'!F$43*投入係数表_A!AL48</f>
        <v>0</v>
      </c>
      <c r="AM48" s="325">
        <f>'結果（詳細）'!F$44*投入係数表_A!AM48</f>
        <v>0</v>
      </c>
      <c r="AN48" s="325">
        <f>'結果（詳細）'!F$45*投入係数表_A!AN48</f>
        <v>0</v>
      </c>
      <c r="AO48" s="431">
        <f>'結果（詳細）'!F$46*投入係数表_A!AO48</f>
        <v>0</v>
      </c>
      <c r="AP48" s="326">
        <f t="shared" si="0"/>
        <v>0</v>
      </c>
    </row>
    <row r="49" spans="3:42" ht="13.5" customHeight="1" x14ac:dyDescent="0.15">
      <c r="C49" s="437" t="s">
        <v>652</v>
      </c>
      <c r="D49" s="438" t="s">
        <v>668</v>
      </c>
      <c r="E49" s="324">
        <f>'結果（詳細）'!F$10*投入係数表_A!E49</f>
        <v>0</v>
      </c>
      <c r="F49" s="325">
        <f>'結果（詳細）'!F$11*投入係数表_A!F49</f>
        <v>0</v>
      </c>
      <c r="G49" s="325">
        <f>'結果（詳細）'!F$12*投入係数表_A!G49</f>
        <v>0</v>
      </c>
      <c r="H49" s="325">
        <f>'結果（詳細）'!F$13*投入係数表_A!H49</f>
        <v>0</v>
      </c>
      <c r="I49" s="325">
        <f>'結果（詳細）'!F$14*投入係数表_A!I49</f>
        <v>0</v>
      </c>
      <c r="J49" s="325">
        <f>'結果（詳細）'!F$15*投入係数表_A!J49</f>
        <v>0</v>
      </c>
      <c r="K49" s="325">
        <f>'結果（詳細）'!F$16*投入係数表_A!K49</f>
        <v>0</v>
      </c>
      <c r="L49" s="325">
        <f>'結果（詳細）'!F$17*投入係数表_A!L49</f>
        <v>0</v>
      </c>
      <c r="M49" s="325">
        <f>'結果（詳細）'!F$18*投入係数表_A!M49</f>
        <v>0</v>
      </c>
      <c r="N49" s="325">
        <f>'結果（詳細）'!F$19*投入係数表_A!N49</f>
        <v>0</v>
      </c>
      <c r="O49" s="325">
        <f>'結果（詳細）'!F$20*投入係数表_A!O49</f>
        <v>0</v>
      </c>
      <c r="P49" s="325">
        <f>'結果（詳細）'!F$21*投入係数表_A!P49</f>
        <v>0</v>
      </c>
      <c r="Q49" s="325">
        <f>'結果（詳細）'!F$22*投入係数表_A!Q49</f>
        <v>0</v>
      </c>
      <c r="R49" s="325">
        <f>'結果（詳細）'!F$23*投入係数表_A!R49</f>
        <v>0</v>
      </c>
      <c r="S49" s="325">
        <f>'結果（詳細）'!F$24*投入係数表_A!S49</f>
        <v>0</v>
      </c>
      <c r="T49" s="325">
        <f>'結果（詳細）'!F$25*投入係数表_A!T49</f>
        <v>0</v>
      </c>
      <c r="U49" s="325">
        <f>'結果（詳細）'!F$26*投入係数表_A!U49</f>
        <v>0</v>
      </c>
      <c r="V49" s="325">
        <f>'結果（詳細）'!F$27*投入係数表_A!V49</f>
        <v>0</v>
      </c>
      <c r="W49" s="325">
        <f>'結果（詳細）'!F$28*投入係数表_A!W49</f>
        <v>0</v>
      </c>
      <c r="X49" s="325">
        <f>'結果（詳細）'!F$29*投入係数表_A!X49</f>
        <v>0</v>
      </c>
      <c r="Y49" s="325">
        <f>'結果（詳細）'!F$30*投入係数表_A!Y49</f>
        <v>0</v>
      </c>
      <c r="Z49" s="325">
        <f>'結果（詳細）'!F$31*投入係数表_A!Z49</f>
        <v>0</v>
      </c>
      <c r="AA49" s="325">
        <f>'結果（詳細）'!F$32*投入係数表_A!AA49</f>
        <v>0</v>
      </c>
      <c r="AB49" s="325">
        <f>'結果（詳細）'!F$33*投入係数表_A!AB49</f>
        <v>0</v>
      </c>
      <c r="AC49" s="325">
        <f>'結果（詳細）'!F$34*投入係数表_A!AC49</f>
        <v>0</v>
      </c>
      <c r="AD49" s="325">
        <f>'結果（詳細）'!F$35*投入係数表_A!AD49</f>
        <v>0</v>
      </c>
      <c r="AE49" s="325">
        <f>'結果（詳細）'!F$36*投入係数表_A!AE49</f>
        <v>0</v>
      </c>
      <c r="AF49" s="325">
        <f>'結果（詳細）'!F$37*投入係数表_A!AF49</f>
        <v>0</v>
      </c>
      <c r="AG49" s="325">
        <f>'結果（詳細）'!F$38*投入係数表_A!AG49</f>
        <v>0</v>
      </c>
      <c r="AH49" s="325">
        <f>'結果（詳細）'!F$39*投入係数表_A!AH49</f>
        <v>0</v>
      </c>
      <c r="AI49" s="325">
        <f>'結果（詳細）'!F$40*投入係数表_A!AI49</f>
        <v>0</v>
      </c>
      <c r="AJ49" s="325">
        <f>'結果（詳細）'!F$41*投入係数表_A!AJ49</f>
        <v>0</v>
      </c>
      <c r="AK49" s="325">
        <f>'結果（詳細）'!F$42*投入係数表_A!AK49</f>
        <v>0</v>
      </c>
      <c r="AL49" s="325">
        <f>'結果（詳細）'!F$43*投入係数表_A!AL49</f>
        <v>0</v>
      </c>
      <c r="AM49" s="325">
        <f>'結果（詳細）'!F$44*投入係数表_A!AM49</f>
        <v>0</v>
      </c>
      <c r="AN49" s="325">
        <f>'結果（詳細）'!F$45*投入係数表_A!AN49</f>
        <v>0</v>
      </c>
      <c r="AO49" s="431">
        <f>'結果（詳細）'!F$46*投入係数表_A!AO49</f>
        <v>0</v>
      </c>
      <c r="AP49" s="326">
        <f t="shared" si="0"/>
        <v>0</v>
      </c>
    </row>
    <row r="50" spans="3:42" ht="13.5" customHeight="1" x14ac:dyDescent="0.15">
      <c r="C50" s="441" t="s">
        <v>653</v>
      </c>
      <c r="D50" s="442" t="s">
        <v>489</v>
      </c>
      <c r="E50" s="330">
        <f>'結果（詳細）'!F$10*投入係数表_A!E50</f>
        <v>0</v>
      </c>
      <c r="F50" s="331">
        <f>'結果（詳細）'!F$11*投入係数表_A!F50</f>
        <v>0</v>
      </c>
      <c r="G50" s="331">
        <f>'結果（詳細）'!F$12*投入係数表_A!G50</f>
        <v>0</v>
      </c>
      <c r="H50" s="331">
        <f>'結果（詳細）'!F$13*投入係数表_A!H50</f>
        <v>0</v>
      </c>
      <c r="I50" s="331">
        <f>'結果（詳細）'!F$14*投入係数表_A!I50</f>
        <v>0</v>
      </c>
      <c r="J50" s="331">
        <f>'結果（詳細）'!F$15*投入係数表_A!J50</f>
        <v>0</v>
      </c>
      <c r="K50" s="331">
        <f>'結果（詳細）'!F$16*投入係数表_A!K50</f>
        <v>0</v>
      </c>
      <c r="L50" s="331">
        <f>'結果（詳細）'!F$17*投入係数表_A!L50</f>
        <v>0</v>
      </c>
      <c r="M50" s="331">
        <f>'結果（詳細）'!F$18*投入係数表_A!M50</f>
        <v>0</v>
      </c>
      <c r="N50" s="331">
        <f>'結果（詳細）'!F$19*投入係数表_A!N50</f>
        <v>0</v>
      </c>
      <c r="O50" s="331">
        <f>'結果（詳細）'!F$20*投入係数表_A!O50</f>
        <v>0</v>
      </c>
      <c r="P50" s="331">
        <f>'結果（詳細）'!F$21*投入係数表_A!P50</f>
        <v>0</v>
      </c>
      <c r="Q50" s="331">
        <f>'結果（詳細）'!F$22*投入係数表_A!Q50</f>
        <v>0</v>
      </c>
      <c r="R50" s="331">
        <f>'結果（詳細）'!F$23*投入係数表_A!R50</f>
        <v>0</v>
      </c>
      <c r="S50" s="331">
        <f>'結果（詳細）'!F$24*投入係数表_A!S50</f>
        <v>0</v>
      </c>
      <c r="T50" s="331">
        <f>'結果（詳細）'!F$25*投入係数表_A!T50</f>
        <v>0</v>
      </c>
      <c r="U50" s="331">
        <f>'結果（詳細）'!F$26*投入係数表_A!U50</f>
        <v>0</v>
      </c>
      <c r="V50" s="331">
        <f>'結果（詳細）'!F$27*投入係数表_A!V50</f>
        <v>0</v>
      </c>
      <c r="W50" s="331">
        <f>'結果（詳細）'!F$28*投入係数表_A!W50</f>
        <v>0</v>
      </c>
      <c r="X50" s="331">
        <f>'結果（詳細）'!F$29*投入係数表_A!X50</f>
        <v>0</v>
      </c>
      <c r="Y50" s="331">
        <f>'結果（詳細）'!F$30*投入係数表_A!Y50</f>
        <v>0</v>
      </c>
      <c r="Z50" s="331">
        <f>'結果（詳細）'!F$31*投入係数表_A!Z50</f>
        <v>0</v>
      </c>
      <c r="AA50" s="331">
        <f>'結果（詳細）'!F$32*投入係数表_A!AA50</f>
        <v>0</v>
      </c>
      <c r="AB50" s="331">
        <f>'結果（詳細）'!F$33*投入係数表_A!AB50</f>
        <v>0</v>
      </c>
      <c r="AC50" s="331">
        <f>'結果（詳細）'!F$34*投入係数表_A!AC50</f>
        <v>0</v>
      </c>
      <c r="AD50" s="331">
        <f>'結果（詳細）'!F$35*投入係数表_A!AD50</f>
        <v>0</v>
      </c>
      <c r="AE50" s="331">
        <f>'結果（詳細）'!F$36*投入係数表_A!AE50</f>
        <v>0</v>
      </c>
      <c r="AF50" s="331">
        <f>'結果（詳細）'!F$37*投入係数表_A!AF50</f>
        <v>0</v>
      </c>
      <c r="AG50" s="331">
        <f>'結果（詳細）'!F$38*投入係数表_A!AG50</f>
        <v>0</v>
      </c>
      <c r="AH50" s="331">
        <f>'結果（詳細）'!F$39*投入係数表_A!AH50</f>
        <v>0</v>
      </c>
      <c r="AI50" s="331">
        <f>'結果（詳細）'!F$40*投入係数表_A!AI50</f>
        <v>0</v>
      </c>
      <c r="AJ50" s="331">
        <f>'結果（詳細）'!F$41*投入係数表_A!AJ50</f>
        <v>0</v>
      </c>
      <c r="AK50" s="331">
        <f>'結果（詳細）'!F$42*投入係数表_A!AK50</f>
        <v>0</v>
      </c>
      <c r="AL50" s="331">
        <f>'結果（詳細）'!F$43*投入係数表_A!AL50</f>
        <v>0</v>
      </c>
      <c r="AM50" s="331">
        <f>'結果（詳細）'!F$44*投入係数表_A!AM50</f>
        <v>0</v>
      </c>
      <c r="AN50" s="331">
        <f>'結果（詳細）'!F$45*投入係数表_A!AN50</f>
        <v>0</v>
      </c>
      <c r="AO50" s="433">
        <f>'結果（詳細）'!F$46*投入係数表_A!AO50</f>
        <v>0</v>
      </c>
      <c r="AP50" s="332">
        <f t="shared" si="0"/>
        <v>0</v>
      </c>
    </row>
    <row r="51" spans="3:42" ht="13.5" customHeight="1" x14ac:dyDescent="0.15">
      <c r="C51" s="463" t="s">
        <v>654</v>
      </c>
      <c r="D51" s="464" t="s">
        <v>490</v>
      </c>
      <c r="E51" s="333">
        <f>'結果（詳細）'!F$10*投入係数表_A!E51</f>
        <v>0</v>
      </c>
      <c r="F51" s="334">
        <f>'結果（詳細）'!F$11*投入係数表_A!F51</f>
        <v>0</v>
      </c>
      <c r="G51" s="334">
        <f>'結果（詳細）'!F$12*投入係数表_A!G51</f>
        <v>0</v>
      </c>
      <c r="H51" s="334">
        <f>'結果（詳細）'!F$13*投入係数表_A!H51</f>
        <v>0</v>
      </c>
      <c r="I51" s="334">
        <f>'結果（詳細）'!F$14*投入係数表_A!I51</f>
        <v>0</v>
      </c>
      <c r="J51" s="334">
        <f>'結果（詳細）'!F$15*投入係数表_A!J51</f>
        <v>0</v>
      </c>
      <c r="K51" s="334">
        <f>'結果（詳細）'!F$16*投入係数表_A!K51</f>
        <v>0</v>
      </c>
      <c r="L51" s="334">
        <f>'結果（詳細）'!F$17*投入係数表_A!L51</f>
        <v>0</v>
      </c>
      <c r="M51" s="334">
        <f>'結果（詳細）'!F$18*投入係数表_A!M51</f>
        <v>0</v>
      </c>
      <c r="N51" s="334">
        <f>'結果（詳細）'!F$19*投入係数表_A!N51</f>
        <v>0</v>
      </c>
      <c r="O51" s="334">
        <f>'結果（詳細）'!F$20*投入係数表_A!O51</f>
        <v>0</v>
      </c>
      <c r="P51" s="334">
        <f>'結果（詳細）'!F$21*投入係数表_A!P51</f>
        <v>0</v>
      </c>
      <c r="Q51" s="334">
        <f>'結果（詳細）'!F$22*投入係数表_A!Q51</f>
        <v>0</v>
      </c>
      <c r="R51" s="334">
        <f>'結果（詳細）'!F$23*投入係数表_A!R51</f>
        <v>0</v>
      </c>
      <c r="S51" s="334">
        <f>'結果（詳細）'!F$24*投入係数表_A!S51</f>
        <v>0</v>
      </c>
      <c r="T51" s="334">
        <f>'結果（詳細）'!F$25*投入係数表_A!T51</f>
        <v>0</v>
      </c>
      <c r="U51" s="334">
        <f>'結果（詳細）'!F$26*投入係数表_A!U51</f>
        <v>0</v>
      </c>
      <c r="V51" s="334">
        <f>'結果（詳細）'!F$27*投入係数表_A!V51</f>
        <v>0</v>
      </c>
      <c r="W51" s="334">
        <f>'結果（詳細）'!F$28*投入係数表_A!W51</f>
        <v>0</v>
      </c>
      <c r="X51" s="334">
        <f>'結果（詳細）'!F$29*投入係数表_A!X51</f>
        <v>0</v>
      </c>
      <c r="Y51" s="334">
        <f>'結果（詳細）'!F$30*投入係数表_A!Y51</f>
        <v>0</v>
      </c>
      <c r="Z51" s="334">
        <f>'結果（詳細）'!F$31*投入係数表_A!Z51</f>
        <v>0</v>
      </c>
      <c r="AA51" s="334">
        <f>'結果（詳細）'!F$32*投入係数表_A!AA51</f>
        <v>0</v>
      </c>
      <c r="AB51" s="334">
        <f>'結果（詳細）'!F$33*投入係数表_A!AB51</f>
        <v>0</v>
      </c>
      <c r="AC51" s="334">
        <f>'結果（詳細）'!F$34*投入係数表_A!AC51</f>
        <v>0</v>
      </c>
      <c r="AD51" s="334">
        <f>'結果（詳細）'!F$35*投入係数表_A!AD51</f>
        <v>0</v>
      </c>
      <c r="AE51" s="334">
        <f>'結果（詳細）'!F$36*投入係数表_A!AE51</f>
        <v>0</v>
      </c>
      <c r="AF51" s="334">
        <f>'結果（詳細）'!F$37*投入係数表_A!AF51</f>
        <v>0</v>
      </c>
      <c r="AG51" s="334">
        <f>'結果（詳細）'!F$38*投入係数表_A!AG51</f>
        <v>0</v>
      </c>
      <c r="AH51" s="334">
        <f>'結果（詳細）'!F$39*投入係数表_A!AH51</f>
        <v>0</v>
      </c>
      <c r="AI51" s="334">
        <f>'結果（詳細）'!F$40*投入係数表_A!AI51</f>
        <v>0</v>
      </c>
      <c r="AJ51" s="334">
        <f>'結果（詳細）'!F$41*投入係数表_A!AJ51</f>
        <v>0</v>
      </c>
      <c r="AK51" s="334">
        <f>'結果（詳細）'!F$42*投入係数表_A!AK51</f>
        <v>0</v>
      </c>
      <c r="AL51" s="334">
        <f>'結果（詳細）'!F$43*投入係数表_A!AL51</f>
        <v>0</v>
      </c>
      <c r="AM51" s="334">
        <f>'結果（詳細）'!F$44*投入係数表_A!AM51</f>
        <v>0</v>
      </c>
      <c r="AN51" s="334">
        <f>'結果（詳細）'!F$45*投入係数表_A!AN51</f>
        <v>0</v>
      </c>
      <c r="AO51" s="434">
        <f>'結果（詳細）'!F$46*投入係数表_A!AO51</f>
        <v>0</v>
      </c>
      <c r="AP51" s="335">
        <f t="shared" si="0"/>
        <v>0</v>
      </c>
    </row>
    <row r="52" spans="3:42" ht="13.5" customHeight="1" x14ac:dyDescent="0.15">
      <c r="C52" s="443" t="s">
        <v>655</v>
      </c>
      <c r="D52" s="444" t="s">
        <v>669</v>
      </c>
      <c r="E52" s="336">
        <f>'結果（詳細）'!F$10*投入係数表_A!E52</f>
        <v>0</v>
      </c>
      <c r="F52" s="337">
        <f>'結果（詳細）'!F$11*投入係数表_A!F52</f>
        <v>0</v>
      </c>
      <c r="G52" s="337">
        <f>'結果（詳細）'!F$12*投入係数表_A!G52</f>
        <v>0</v>
      </c>
      <c r="H52" s="337">
        <f>'結果（詳細）'!F$13*投入係数表_A!H52</f>
        <v>0</v>
      </c>
      <c r="I52" s="337">
        <f>'結果（詳細）'!F$14*投入係数表_A!I52</f>
        <v>0</v>
      </c>
      <c r="J52" s="337">
        <f>'結果（詳細）'!F$15*投入係数表_A!J52</f>
        <v>0</v>
      </c>
      <c r="K52" s="337">
        <f>'結果（詳細）'!F$16*投入係数表_A!K52</f>
        <v>0</v>
      </c>
      <c r="L52" s="337">
        <f>'結果（詳細）'!F$17*投入係数表_A!L52</f>
        <v>0</v>
      </c>
      <c r="M52" s="337">
        <f>'結果（詳細）'!F$18*投入係数表_A!M52</f>
        <v>0</v>
      </c>
      <c r="N52" s="337">
        <f>'結果（詳細）'!F$19*投入係数表_A!N52</f>
        <v>0</v>
      </c>
      <c r="O52" s="337">
        <f>'結果（詳細）'!F$20*投入係数表_A!O52</f>
        <v>0</v>
      </c>
      <c r="P52" s="337">
        <f>'結果（詳細）'!F$21*投入係数表_A!P52</f>
        <v>0</v>
      </c>
      <c r="Q52" s="337">
        <f>'結果（詳細）'!F$22*投入係数表_A!Q52</f>
        <v>0</v>
      </c>
      <c r="R52" s="337">
        <f>'結果（詳細）'!F$23*投入係数表_A!R52</f>
        <v>0</v>
      </c>
      <c r="S52" s="337">
        <f>'結果（詳細）'!F$24*投入係数表_A!S52</f>
        <v>0</v>
      </c>
      <c r="T52" s="337">
        <f>'結果（詳細）'!F$25*投入係数表_A!T52</f>
        <v>0</v>
      </c>
      <c r="U52" s="337">
        <f>'結果（詳細）'!F$26*投入係数表_A!U52</f>
        <v>0</v>
      </c>
      <c r="V52" s="337">
        <f>'結果（詳細）'!F$27*投入係数表_A!V52</f>
        <v>0</v>
      </c>
      <c r="W52" s="337">
        <f>'結果（詳細）'!F$28*投入係数表_A!W52</f>
        <v>0</v>
      </c>
      <c r="X52" s="337">
        <f>'結果（詳細）'!F$29*投入係数表_A!X52</f>
        <v>0</v>
      </c>
      <c r="Y52" s="337">
        <f>'結果（詳細）'!F$30*投入係数表_A!Y52</f>
        <v>0</v>
      </c>
      <c r="Z52" s="337">
        <f>'結果（詳細）'!F$31*投入係数表_A!Z52</f>
        <v>0</v>
      </c>
      <c r="AA52" s="337">
        <f>'結果（詳細）'!F$32*投入係数表_A!AA52</f>
        <v>0</v>
      </c>
      <c r="AB52" s="337">
        <f>'結果（詳細）'!F$33*投入係数表_A!AB52</f>
        <v>0</v>
      </c>
      <c r="AC52" s="337">
        <f>'結果（詳細）'!F$34*投入係数表_A!AC52</f>
        <v>0</v>
      </c>
      <c r="AD52" s="337">
        <f>'結果（詳細）'!F$35*投入係数表_A!AD52</f>
        <v>0</v>
      </c>
      <c r="AE52" s="337">
        <f>'結果（詳細）'!F$36*投入係数表_A!AE52</f>
        <v>0</v>
      </c>
      <c r="AF52" s="337">
        <f>'結果（詳細）'!F$37*投入係数表_A!AF52</f>
        <v>0</v>
      </c>
      <c r="AG52" s="337">
        <f>'結果（詳細）'!F$38*投入係数表_A!AG52</f>
        <v>0</v>
      </c>
      <c r="AH52" s="337">
        <f>'結果（詳細）'!F$39*投入係数表_A!AH52</f>
        <v>0</v>
      </c>
      <c r="AI52" s="337">
        <f>'結果（詳細）'!F$40*投入係数表_A!AI52</f>
        <v>0</v>
      </c>
      <c r="AJ52" s="337">
        <f>'結果（詳細）'!F$41*投入係数表_A!AJ52</f>
        <v>0</v>
      </c>
      <c r="AK52" s="337">
        <f>'結果（詳細）'!F$42*投入係数表_A!AK52</f>
        <v>0</v>
      </c>
      <c r="AL52" s="337">
        <f>'結果（詳細）'!F$43*投入係数表_A!AL52</f>
        <v>0</v>
      </c>
      <c r="AM52" s="337">
        <f>'結果（詳細）'!F$44*投入係数表_A!AM52</f>
        <v>0</v>
      </c>
      <c r="AN52" s="337">
        <f>'結果（詳細）'!F$45*投入係数表_A!AN52</f>
        <v>0</v>
      </c>
      <c r="AO52" s="435">
        <f>'結果（詳細）'!F$46*投入係数表_A!AO52</f>
        <v>0</v>
      </c>
      <c r="AP52" s="338">
        <f>SUM(E52:AO52)</f>
        <v>0</v>
      </c>
    </row>
  </sheetData>
  <mergeCells count="1">
    <mergeCell ref="C5:D6"/>
  </mergeCells>
  <phoneticPr fontId="3"/>
  <pageMargins left="0.39370078740157483" right="0.39370078740157483" top="0.78740157480314965" bottom="0.19685039370078741" header="0.31496062992125984" footer="0.31496062992125984"/>
  <pageSetup paperSize="9" scale="80" orientation="landscape"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705B7-5535-4542-B43C-98DBD0779498}">
  <sheetPr codeName="Sheet2"/>
  <dimension ref="A1:M590"/>
  <sheetViews>
    <sheetView view="pageBreakPreview" zoomScaleNormal="100" zoomScaleSheetLayoutView="100" workbookViewId="0">
      <pane ySplit="2" topLeftCell="A3" activePane="bottomLeft" state="frozen"/>
      <selection activeCell="G31" sqref="G31"/>
      <selection pane="bottomLeft" activeCell="A3" sqref="A3:E4"/>
    </sheetView>
  </sheetViews>
  <sheetFormatPr defaultRowHeight="13.5" x14ac:dyDescent="0.15"/>
  <cols>
    <col min="1" max="1" width="5" style="581" bestFit="1" customWidth="1"/>
    <col min="2" max="2" width="5.125" style="725" customWidth="1"/>
    <col min="3" max="3" width="5" style="581" customWidth="1"/>
    <col min="4" max="4" width="5.125" style="581" customWidth="1"/>
    <col min="5" max="5" width="30.625" style="581" customWidth="1"/>
    <col min="6" max="6" width="6.125" style="726" customWidth="1"/>
    <col min="7" max="7" width="23.125" style="581" customWidth="1"/>
    <col min="8" max="8" width="6.125" style="726" customWidth="1"/>
    <col min="9" max="9" width="23.125" style="581" customWidth="1"/>
    <col min="10" max="10" width="6.125" style="726" customWidth="1"/>
    <col min="11" max="11" width="23.125" style="725" customWidth="1"/>
    <col min="12" max="12" width="6.25" style="581" bestFit="1" customWidth="1"/>
    <col min="13" max="13" width="16.875" style="581" bestFit="1" customWidth="1"/>
    <col min="14" max="16384" width="9" style="14"/>
  </cols>
  <sheetData>
    <row r="1" spans="1:13" s="15" customFormat="1" ht="17.25" x14ac:dyDescent="0.15">
      <c r="A1" s="821" t="s">
        <v>1220</v>
      </c>
      <c r="B1" s="821"/>
      <c r="C1" s="821"/>
      <c r="D1" s="821"/>
      <c r="E1" s="821"/>
      <c r="F1" s="821"/>
      <c r="G1" s="821"/>
      <c r="H1" s="821"/>
      <c r="I1" s="821"/>
      <c r="J1" s="821"/>
      <c r="K1" s="821"/>
      <c r="L1" s="821"/>
      <c r="M1" s="821"/>
    </row>
    <row r="2" spans="1:13" s="15" customFormat="1" ht="17.25" x14ac:dyDescent="0.15">
      <c r="A2" s="585"/>
      <c r="B2" s="585"/>
      <c r="C2" s="586"/>
      <c r="D2" s="586"/>
      <c r="E2" s="586"/>
      <c r="F2" s="586"/>
      <c r="G2" s="586"/>
      <c r="H2" s="586"/>
      <c r="I2" s="586"/>
      <c r="J2" s="586"/>
      <c r="K2" s="586"/>
      <c r="L2" s="454"/>
      <c r="M2" s="454"/>
    </row>
    <row r="3" spans="1:13" s="1" customFormat="1" ht="15" customHeight="1" x14ac:dyDescent="0.15">
      <c r="A3" s="839" t="s">
        <v>1223</v>
      </c>
      <c r="B3" s="840"/>
      <c r="C3" s="840"/>
      <c r="D3" s="840"/>
      <c r="E3" s="840"/>
      <c r="F3" s="841" t="s">
        <v>0</v>
      </c>
      <c r="G3" s="842"/>
      <c r="H3" s="842"/>
      <c r="I3" s="842"/>
      <c r="J3" s="842"/>
      <c r="K3" s="842"/>
      <c r="L3" s="842"/>
      <c r="M3" s="843"/>
    </row>
    <row r="4" spans="1:13" s="1" customFormat="1" ht="15" customHeight="1" x14ac:dyDescent="0.15">
      <c r="A4" s="840"/>
      <c r="B4" s="840"/>
      <c r="C4" s="840"/>
      <c r="D4" s="840"/>
      <c r="E4" s="840"/>
      <c r="F4" s="836" t="s">
        <v>1221</v>
      </c>
      <c r="G4" s="837"/>
      <c r="H4" s="836" t="s">
        <v>1222</v>
      </c>
      <c r="I4" s="837"/>
      <c r="J4" s="838" t="s">
        <v>898</v>
      </c>
      <c r="K4" s="837"/>
      <c r="L4" s="838" t="s">
        <v>683</v>
      </c>
      <c r="M4" s="837"/>
    </row>
    <row r="5" spans="1:13" s="1" customFormat="1" ht="15" customHeight="1" x14ac:dyDescent="0.15">
      <c r="A5" s="827" t="s">
        <v>1</v>
      </c>
      <c r="B5" s="828"/>
      <c r="C5" s="828"/>
      <c r="D5" s="829"/>
      <c r="E5" s="830" t="s">
        <v>2</v>
      </c>
      <c r="F5" s="832" t="s">
        <v>684</v>
      </c>
      <c r="G5" s="822" t="s">
        <v>2</v>
      </c>
      <c r="H5" s="832" t="s">
        <v>684</v>
      </c>
      <c r="I5" s="822" t="s">
        <v>2</v>
      </c>
      <c r="J5" s="832" t="s">
        <v>684</v>
      </c>
      <c r="K5" s="822" t="s">
        <v>2</v>
      </c>
      <c r="L5" s="824" t="s">
        <v>585</v>
      </c>
      <c r="M5" s="824" t="s">
        <v>2</v>
      </c>
    </row>
    <row r="6" spans="1:13" s="1" customFormat="1" ht="15" customHeight="1" x14ac:dyDescent="0.15">
      <c r="A6" s="834" t="s">
        <v>685</v>
      </c>
      <c r="B6" s="835"/>
      <c r="C6" s="834" t="s">
        <v>686</v>
      </c>
      <c r="D6" s="835"/>
      <c r="E6" s="831"/>
      <c r="F6" s="833"/>
      <c r="G6" s="823"/>
      <c r="H6" s="833"/>
      <c r="I6" s="823"/>
      <c r="J6" s="833"/>
      <c r="K6" s="823"/>
      <c r="L6" s="826"/>
      <c r="M6" s="825"/>
    </row>
    <row r="7" spans="1:13" s="1" customFormat="1" ht="15" customHeight="1" x14ac:dyDescent="0.15">
      <c r="A7" s="587" t="s">
        <v>3</v>
      </c>
      <c r="B7" s="588" t="s">
        <v>455</v>
      </c>
      <c r="C7" s="587"/>
      <c r="D7" s="589"/>
      <c r="E7" s="590" t="s">
        <v>1224</v>
      </c>
      <c r="F7" s="591" t="s">
        <v>3</v>
      </c>
      <c r="G7" s="592" t="s">
        <v>4</v>
      </c>
      <c r="H7" s="591" t="s">
        <v>12</v>
      </c>
      <c r="I7" s="593" t="s">
        <v>6</v>
      </c>
      <c r="J7" s="591" t="s">
        <v>455</v>
      </c>
      <c r="K7" s="593" t="s">
        <v>1225</v>
      </c>
      <c r="L7" s="594" t="s">
        <v>586</v>
      </c>
      <c r="M7" s="592" t="s">
        <v>1226</v>
      </c>
    </row>
    <row r="8" spans="1:13" s="1" customFormat="1" ht="15" customHeight="1" x14ac:dyDescent="0.15">
      <c r="A8" s="595"/>
      <c r="B8" s="596"/>
      <c r="C8" s="595" t="s">
        <v>1227</v>
      </c>
      <c r="D8" s="597" t="s">
        <v>1228</v>
      </c>
      <c r="E8" s="598" t="s">
        <v>1224</v>
      </c>
      <c r="F8" s="599"/>
      <c r="G8" s="600"/>
      <c r="H8" s="599"/>
      <c r="I8" s="601"/>
      <c r="J8" s="599"/>
      <c r="K8" s="601"/>
      <c r="L8" s="602"/>
      <c r="M8" s="598"/>
    </row>
    <row r="9" spans="1:13" s="1" customFormat="1" ht="15" customHeight="1" x14ac:dyDescent="0.15">
      <c r="A9" s="595"/>
      <c r="B9" s="596"/>
      <c r="C9" s="603" t="s">
        <v>3</v>
      </c>
      <c r="D9" s="604" t="s">
        <v>7</v>
      </c>
      <c r="E9" s="605" t="s">
        <v>1229</v>
      </c>
      <c r="F9" s="599"/>
      <c r="G9" s="600"/>
      <c r="H9" s="599"/>
      <c r="I9" s="601"/>
      <c r="J9" s="599"/>
      <c r="K9" s="601"/>
      <c r="L9" s="602"/>
      <c r="M9" s="598"/>
    </row>
    <row r="10" spans="1:13" s="1" customFormat="1" ht="15" customHeight="1" x14ac:dyDescent="0.15">
      <c r="A10" s="606" t="s">
        <v>1227</v>
      </c>
      <c r="B10" s="607" t="s">
        <v>456</v>
      </c>
      <c r="C10" s="608" t="s">
        <v>3</v>
      </c>
      <c r="D10" s="609" t="s">
        <v>8</v>
      </c>
      <c r="E10" s="598" t="s">
        <v>1230</v>
      </c>
      <c r="F10" s="599"/>
      <c r="G10" s="600"/>
      <c r="H10" s="599"/>
      <c r="I10" s="601"/>
      <c r="J10" s="599"/>
      <c r="K10" s="601"/>
      <c r="L10" s="602"/>
      <c r="M10" s="598"/>
    </row>
    <row r="11" spans="1:13" s="1" customFormat="1" ht="15" customHeight="1" x14ac:dyDescent="0.15">
      <c r="A11" s="610" t="s">
        <v>9</v>
      </c>
      <c r="B11" s="611" t="s">
        <v>455</v>
      </c>
      <c r="C11" s="610" t="s">
        <v>9</v>
      </c>
      <c r="D11" s="612" t="s">
        <v>12</v>
      </c>
      <c r="E11" s="590" t="s">
        <v>10</v>
      </c>
      <c r="F11" s="591" t="s">
        <v>9</v>
      </c>
      <c r="G11" s="592" t="s">
        <v>11</v>
      </c>
      <c r="H11" s="599"/>
      <c r="I11" s="601"/>
      <c r="J11" s="599"/>
      <c r="K11" s="601"/>
      <c r="L11" s="602"/>
      <c r="M11" s="598"/>
    </row>
    <row r="12" spans="1:13" s="1" customFormat="1" ht="15" customHeight="1" x14ac:dyDescent="0.15">
      <c r="A12" s="595" t="s">
        <v>9</v>
      </c>
      <c r="B12" s="596" t="s">
        <v>456</v>
      </c>
      <c r="C12" s="595" t="s">
        <v>9</v>
      </c>
      <c r="D12" s="597" t="s">
        <v>8</v>
      </c>
      <c r="E12" s="613" t="s">
        <v>1231</v>
      </c>
      <c r="F12" s="599"/>
      <c r="G12" s="600"/>
      <c r="H12" s="599"/>
      <c r="I12" s="601"/>
      <c r="J12" s="599"/>
      <c r="K12" s="601"/>
      <c r="L12" s="602"/>
      <c r="M12" s="598"/>
    </row>
    <row r="13" spans="1:13" s="1" customFormat="1" ht="15" customHeight="1" x14ac:dyDescent="0.15">
      <c r="A13" s="587" t="s">
        <v>13</v>
      </c>
      <c r="B13" s="588" t="s">
        <v>455</v>
      </c>
      <c r="C13" s="587" t="s">
        <v>13</v>
      </c>
      <c r="D13" s="614" t="s">
        <v>1228</v>
      </c>
      <c r="E13" s="590" t="s">
        <v>14</v>
      </c>
      <c r="F13" s="591" t="s">
        <v>13</v>
      </c>
      <c r="G13" s="592" t="s">
        <v>14</v>
      </c>
      <c r="H13" s="599"/>
      <c r="I13" s="601"/>
      <c r="J13" s="599"/>
      <c r="K13" s="601"/>
      <c r="L13" s="602"/>
      <c r="M13" s="598"/>
    </row>
    <row r="14" spans="1:13" s="1" customFormat="1" ht="15" customHeight="1" x14ac:dyDescent="0.15">
      <c r="A14" s="587" t="s">
        <v>15</v>
      </c>
      <c r="B14" s="588" t="s">
        <v>455</v>
      </c>
      <c r="C14" s="587" t="s">
        <v>15</v>
      </c>
      <c r="D14" s="614" t="s">
        <v>1228</v>
      </c>
      <c r="E14" s="590" t="s">
        <v>16</v>
      </c>
      <c r="F14" s="615" t="s">
        <v>15</v>
      </c>
      <c r="G14" s="616" t="s">
        <v>16</v>
      </c>
      <c r="H14" s="599"/>
      <c r="I14" s="601"/>
      <c r="J14" s="599"/>
      <c r="K14" s="601"/>
      <c r="L14" s="602"/>
      <c r="M14" s="598"/>
    </row>
    <row r="15" spans="1:13" s="1" customFormat="1" ht="15" customHeight="1" x14ac:dyDescent="0.15">
      <c r="A15" s="610" t="s">
        <v>18</v>
      </c>
      <c r="B15" s="611" t="s">
        <v>455</v>
      </c>
      <c r="C15" s="610" t="s">
        <v>18</v>
      </c>
      <c r="D15" s="617" t="s">
        <v>12</v>
      </c>
      <c r="E15" s="618" t="s">
        <v>19</v>
      </c>
      <c r="F15" s="599" t="s">
        <v>18</v>
      </c>
      <c r="G15" s="600" t="s">
        <v>20</v>
      </c>
      <c r="H15" s="599"/>
      <c r="I15" s="601"/>
      <c r="J15" s="599"/>
      <c r="K15" s="601"/>
      <c r="L15" s="602"/>
      <c r="M15" s="598"/>
    </row>
    <row r="16" spans="1:13" s="1" customFormat="1" ht="15" customHeight="1" x14ac:dyDescent="0.15">
      <c r="A16" s="619" t="s">
        <v>18</v>
      </c>
      <c r="B16" s="620" t="s">
        <v>456</v>
      </c>
      <c r="C16" s="619" t="s">
        <v>18</v>
      </c>
      <c r="D16" s="621" t="s">
        <v>8</v>
      </c>
      <c r="E16" s="613" t="s">
        <v>21</v>
      </c>
      <c r="F16" s="599"/>
      <c r="G16" s="600"/>
      <c r="H16" s="599"/>
      <c r="I16" s="601"/>
      <c r="J16" s="599"/>
      <c r="K16" s="601"/>
      <c r="L16" s="602"/>
      <c r="M16" s="598"/>
    </row>
    <row r="17" spans="1:13" s="1" customFormat="1" ht="15" customHeight="1" x14ac:dyDescent="0.15">
      <c r="A17" s="595" t="s">
        <v>18</v>
      </c>
      <c r="B17" s="596" t="s">
        <v>461</v>
      </c>
      <c r="C17" s="608" t="s">
        <v>18</v>
      </c>
      <c r="D17" s="622" t="s">
        <v>34</v>
      </c>
      <c r="E17" s="623" t="s">
        <v>22</v>
      </c>
      <c r="F17" s="599"/>
      <c r="G17" s="600"/>
      <c r="H17" s="599"/>
      <c r="I17" s="601"/>
      <c r="J17" s="599"/>
      <c r="K17" s="601"/>
      <c r="L17" s="602"/>
      <c r="M17" s="598"/>
    </row>
    <row r="18" spans="1:13" s="1" customFormat="1" ht="15" customHeight="1" x14ac:dyDescent="0.15">
      <c r="A18" s="610" t="s">
        <v>26</v>
      </c>
      <c r="B18" s="611" t="s">
        <v>455</v>
      </c>
      <c r="C18" s="610" t="s">
        <v>26</v>
      </c>
      <c r="D18" s="617" t="s">
        <v>12</v>
      </c>
      <c r="E18" s="605" t="s">
        <v>27</v>
      </c>
      <c r="F18" s="591" t="s">
        <v>26</v>
      </c>
      <c r="G18" s="592" t="s">
        <v>28</v>
      </c>
      <c r="H18" s="599"/>
      <c r="I18" s="601"/>
      <c r="J18" s="599"/>
      <c r="K18" s="601"/>
      <c r="L18" s="602"/>
      <c r="M18" s="598"/>
    </row>
    <row r="19" spans="1:13" s="1" customFormat="1" ht="15" customHeight="1" x14ac:dyDescent="0.15">
      <c r="A19" s="619" t="s">
        <v>26</v>
      </c>
      <c r="B19" s="620" t="s">
        <v>456</v>
      </c>
      <c r="C19" s="619" t="s">
        <v>26</v>
      </c>
      <c r="D19" s="624" t="s">
        <v>8</v>
      </c>
      <c r="E19" s="625" t="s">
        <v>29</v>
      </c>
      <c r="F19" s="599"/>
      <c r="G19" s="600"/>
      <c r="H19" s="599"/>
      <c r="I19" s="601"/>
      <c r="J19" s="599"/>
      <c r="K19" s="601"/>
      <c r="L19" s="602"/>
      <c r="M19" s="598"/>
    </row>
    <row r="20" spans="1:13" s="1" customFormat="1" ht="15" customHeight="1" x14ac:dyDescent="0.15">
      <c r="A20" s="619" t="s">
        <v>26</v>
      </c>
      <c r="B20" s="620" t="s">
        <v>457</v>
      </c>
      <c r="C20" s="619" t="s">
        <v>26</v>
      </c>
      <c r="D20" s="624" t="s">
        <v>30</v>
      </c>
      <c r="E20" s="625" t="s">
        <v>31</v>
      </c>
      <c r="F20" s="599"/>
      <c r="G20" s="600"/>
      <c r="H20" s="599"/>
      <c r="I20" s="601"/>
      <c r="J20" s="599"/>
      <c r="K20" s="601"/>
      <c r="L20" s="602"/>
      <c r="M20" s="598"/>
    </row>
    <row r="21" spans="1:13" s="1" customFormat="1" ht="15" customHeight="1" x14ac:dyDescent="0.15">
      <c r="A21" s="595" t="s">
        <v>26</v>
      </c>
      <c r="B21" s="596" t="s">
        <v>461</v>
      </c>
      <c r="C21" s="595"/>
      <c r="D21" s="597"/>
      <c r="E21" s="613" t="s">
        <v>32</v>
      </c>
      <c r="F21" s="599"/>
      <c r="G21" s="600"/>
      <c r="H21" s="599"/>
      <c r="I21" s="601"/>
      <c r="J21" s="599"/>
      <c r="K21" s="601"/>
      <c r="L21" s="602"/>
      <c r="M21" s="598"/>
    </row>
    <row r="22" spans="1:13" s="1" customFormat="1" ht="15" customHeight="1" x14ac:dyDescent="0.15">
      <c r="A22" s="595"/>
      <c r="B22" s="596"/>
      <c r="C22" s="595" t="s">
        <v>26</v>
      </c>
      <c r="D22" s="597" t="s">
        <v>23</v>
      </c>
      <c r="E22" s="598" t="s">
        <v>33</v>
      </c>
      <c r="F22" s="599"/>
      <c r="G22" s="600"/>
      <c r="H22" s="599"/>
      <c r="I22" s="601"/>
      <c r="J22" s="599"/>
      <c r="K22" s="601"/>
      <c r="L22" s="602"/>
      <c r="M22" s="598"/>
    </row>
    <row r="23" spans="1:13" s="1" customFormat="1" ht="15" customHeight="1" x14ac:dyDescent="0.15">
      <c r="A23" s="595"/>
      <c r="B23" s="596"/>
      <c r="C23" s="595" t="s">
        <v>26</v>
      </c>
      <c r="D23" s="597" t="s">
        <v>24</v>
      </c>
      <c r="E23" s="598" t="s">
        <v>687</v>
      </c>
      <c r="F23" s="599"/>
      <c r="G23" s="600"/>
      <c r="H23" s="599"/>
      <c r="I23" s="601"/>
      <c r="J23" s="599"/>
      <c r="K23" s="601"/>
      <c r="L23" s="602"/>
      <c r="M23" s="598"/>
    </row>
    <row r="24" spans="1:13" s="1" customFormat="1" ht="15" customHeight="1" x14ac:dyDescent="0.15">
      <c r="A24" s="595"/>
      <c r="B24" s="596"/>
      <c r="C24" s="595" t="s">
        <v>26</v>
      </c>
      <c r="D24" s="597" t="s">
        <v>25</v>
      </c>
      <c r="E24" s="598" t="s">
        <v>688</v>
      </c>
      <c r="F24" s="599"/>
      <c r="G24" s="600"/>
      <c r="H24" s="599"/>
      <c r="I24" s="601"/>
      <c r="J24" s="599"/>
      <c r="K24" s="601"/>
      <c r="L24" s="602"/>
      <c r="M24" s="598"/>
    </row>
    <row r="25" spans="1:13" s="1" customFormat="1" ht="15" customHeight="1" x14ac:dyDescent="0.15">
      <c r="A25" s="608"/>
      <c r="B25" s="626"/>
      <c r="C25" s="608" t="s">
        <v>26</v>
      </c>
      <c r="D25" s="622" t="s">
        <v>34</v>
      </c>
      <c r="E25" s="627" t="s">
        <v>1232</v>
      </c>
      <c r="F25" s="628"/>
      <c r="G25" s="629"/>
      <c r="H25" s="599"/>
      <c r="I25" s="601"/>
      <c r="J25" s="599"/>
      <c r="K25" s="601"/>
      <c r="L25" s="602"/>
      <c r="M25" s="598"/>
    </row>
    <row r="26" spans="1:13" s="1" customFormat="1" ht="15" customHeight="1" x14ac:dyDescent="0.15">
      <c r="A26" s="587" t="s">
        <v>35</v>
      </c>
      <c r="B26" s="588" t="s">
        <v>455</v>
      </c>
      <c r="C26" s="587"/>
      <c r="D26" s="589"/>
      <c r="E26" s="590" t="s">
        <v>36</v>
      </c>
      <c r="F26" s="591" t="s">
        <v>35</v>
      </c>
      <c r="G26" s="592" t="s">
        <v>37</v>
      </c>
      <c r="H26" s="591" t="s">
        <v>7</v>
      </c>
      <c r="I26" s="593" t="s">
        <v>37</v>
      </c>
      <c r="J26" s="599"/>
      <c r="K26" s="601"/>
      <c r="L26" s="602"/>
      <c r="M26" s="598"/>
    </row>
    <row r="27" spans="1:13" s="1" customFormat="1" ht="15" customHeight="1" x14ac:dyDescent="0.15">
      <c r="A27" s="595"/>
      <c r="B27" s="596"/>
      <c r="C27" s="595" t="s">
        <v>35</v>
      </c>
      <c r="D27" s="597" t="s">
        <v>12</v>
      </c>
      <c r="E27" s="598" t="s">
        <v>1233</v>
      </c>
      <c r="F27" s="599"/>
      <c r="G27" s="600"/>
      <c r="H27" s="599"/>
      <c r="I27" s="601"/>
      <c r="J27" s="599"/>
      <c r="K27" s="601"/>
      <c r="L27" s="602"/>
      <c r="M27" s="598"/>
    </row>
    <row r="28" spans="1:13" s="1" customFormat="1" ht="15" customHeight="1" x14ac:dyDescent="0.15">
      <c r="A28" s="603"/>
      <c r="B28" s="630"/>
      <c r="C28" s="603" t="s">
        <v>35</v>
      </c>
      <c r="D28" s="604" t="s">
        <v>17</v>
      </c>
      <c r="E28" s="605" t="s">
        <v>38</v>
      </c>
      <c r="F28" s="599"/>
      <c r="G28" s="600"/>
      <c r="H28" s="599"/>
      <c r="I28" s="601"/>
      <c r="J28" s="599"/>
      <c r="K28" s="601"/>
      <c r="L28" s="602"/>
      <c r="M28" s="598"/>
    </row>
    <row r="29" spans="1:13" s="1" customFormat="1" ht="15" customHeight="1" x14ac:dyDescent="0.15">
      <c r="A29" s="619" t="s">
        <v>35</v>
      </c>
      <c r="B29" s="620" t="s">
        <v>1234</v>
      </c>
      <c r="C29" s="619" t="s">
        <v>35</v>
      </c>
      <c r="D29" s="624" t="s">
        <v>1235</v>
      </c>
      <c r="E29" s="625" t="s">
        <v>44</v>
      </c>
      <c r="F29" s="599"/>
      <c r="G29" s="600"/>
      <c r="H29" s="599"/>
      <c r="I29" s="601"/>
      <c r="J29" s="599"/>
      <c r="K29" s="601"/>
      <c r="L29" s="602"/>
      <c r="M29" s="598"/>
    </row>
    <row r="30" spans="1:13" s="1" customFormat="1" ht="15" customHeight="1" x14ac:dyDescent="0.15">
      <c r="A30" s="619" t="s">
        <v>35</v>
      </c>
      <c r="B30" s="620" t="s">
        <v>689</v>
      </c>
      <c r="C30" s="619" t="s">
        <v>35</v>
      </c>
      <c r="D30" s="624" t="s">
        <v>1236</v>
      </c>
      <c r="E30" s="625" t="s">
        <v>42</v>
      </c>
      <c r="F30" s="599"/>
      <c r="G30" s="600"/>
      <c r="H30" s="599"/>
      <c r="I30" s="601"/>
      <c r="J30" s="599"/>
      <c r="K30" s="601"/>
      <c r="L30" s="602"/>
      <c r="M30" s="598"/>
    </row>
    <row r="31" spans="1:13" s="1" customFormat="1" ht="15" customHeight="1" x14ac:dyDescent="0.15">
      <c r="A31" s="619" t="s">
        <v>35</v>
      </c>
      <c r="B31" s="620" t="s">
        <v>1237</v>
      </c>
      <c r="C31" s="619" t="s">
        <v>35</v>
      </c>
      <c r="D31" s="624" t="s">
        <v>1238</v>
      </c>
      <c r="E31" s="625" t="s">
        <v>39</v>
      </c>
      <c r="F31" s="599"/>
      <c r="G31" s="600"/>
      <c r="H31" s="599"/>
      <c r="I31" s="601"/>
      <c r="J31" s="599"/>
      <c r="K31" s="601"/>
      <c r="L31" s="602"/>
      <c r="M31" s="598"/>
    </row>
    <row r="32" spans="1:13" s="1" customFormat="1" ht="15" customHeight="1" x14ac:dyDescent="0.15">
      <c r="A32" s="619" t="s">
        <v>35</v>
      </c>
      <c r="B32" s="620" t="s">
        <v>690</v>
      </c>
      <c r="C32" s="619" t="s">
        <v>35</v>
      </c>
      <c r="D32" s="624" t="s">
        <v>1239</v>
      </c>
      <c r="E32" s="625" t="s">
        <v>40</v>
      </c>
      <c r="F32" s="599"/>
      <c r="G32" s="600"/>
      <c r="H32" s="599"/>
      <c r="I32" s="601"/>
      <c r="J32" s="599"/>
      <c r="K32" s="601"/>
      <c r="L32" s="602"/>
      <c r="M32" s="598"/>
    </row>
    <row r="33" spans="1:13" s="1" customFormat="1" ht="15" customHeight="1" x14ac:dyDescent="0.15">
      <c r="A33" s="631" t="s">
        <v>35</v>
      </c>
      <c r="B33" s="632" t="s">
        <v>461</v>
      </c>
      <c r="C33" s="631" t="s">
        <v>35</v>
      </c>
      <c r="D33" s="633" t="s">
        <v>1240</v>
      </c>
      <c r="E33" s="623" t="s">
        <v>45</v>
      </c>
      <c r="F33" s="628"/>
      <c r="G33" s="629"/>
      <c r="H33" s="628"/>
      <c r="I33" s="634"/>
      <c r="J33" s="599"/>
      <c r="K33" s="601"/>
      <c r="L33" s="602"/>
      <c r="M33" s="598"/>
    </row>
    <row r="34" spans="1:13" s="1" customFormat="1" ht="15" customHeight="1" x14ac:dyDescent="0.15">
      <c r="A34" s="608" t="s">
        <v>46</v>
      </c>
      <c r="B34" s="626" t="s">
        <v>586</v>
      </c>
      <c r="C34" s="608" t="s">
        <v>46</v>
      </c>
      <c r="D34" s="622" t="s">
        <v>1228</v>
      </c>
      <c r="E34" s="635" t="s">
        <v>1241</v>
      </c>
      <c r="F34" s="591" t="s">
        <v>46</v>
      </c>
      <c r="G34" s="592" t="s">
        <v>48</v>
      </c>
      <c r="H34" s="591" t="s">
        <v>66</v>
      </c>
      <c r="I34" s="593" t="s">
        <v>48</v>
      </c>
      <c r="J34" s="599"/>
      <c r="K34" s="601"/>
      <c r="L34" s="602"/>
      <c r="M34" s="598"/>
    </row>
    <row r="35" spans="1:13" s="1" customFormat="1" ht="15" customHeight="1" x14ac:dyDescent="0.15">
      <c r="A35" s="636" t="s">
        <v>1242</v>
      </c>
      <c r="B35" s="637" t="s">
        <v>455</v>
      </c>
      <c r="C35" s="636" t="s">
        <v>1242</v>
      </c>
      <c r="D35" s="638" t="s">
        <v>12</v>
      </c>
      <c r="E35" s="639" t="s">
        <v>49</v>
      </c>
      <c r="F35" s="615" t="s">
        <v>899</v>
      </c>
      <c r="G35" s="616" t="s">
        <v>49</v>
      </c>
      <c r="H35" s="591" t="s">
        <v>68</v>
      </c>
      <c r="I35" s="593" t="s">
        <v>50</v>
      </c>
      <c r="J35" s="599"/>
      <c r="K35" s="601"/>
      <c r="L35" s="602"/>
      <c r="M35" s="598"/>
    </row>
    <row r="36" spans="1:13" s="1" customFormat="1" ht="15" customHeight="1" x14ac:dyDescent="0.15">
      <c r="A36" s="587" t="s">
        <v>1243</v>
      </c>
      <c r="B36" s="588" t="s">
        <v>455</v>
      </c>
      <c r="C36" s="587" t="s">
        <v>900</v>
      </c>
      <c r="D36" s="589" t="s">
        <v>1228</v>
      </c>
      <c r="E36" s="590" t="s">
        <v>51</v>
      </c>
      <c r="F36" s="599" t="s">
        <v>900</v>
      </c>
      <c r="G36" s="600" t="s">
        <v>51</v>
      </c>
      <c r="H36" s="599"/>
      <c r="I36" s="601"/>
      <c r="J36" s="599"/>
      <c r="K36" s="601"/>
      <c r="L36" s="602"/>
      <c r="M36" s="598"/>
    </row>
    <row r="37" spans="1:13" s="1" customFormat="1" ht="15" customHeight="1" x14ac:dyDescent="0.15">
      <c r="A37" s="636" t="s">
        <v>1244</v>
      </c>
      <c r="B37" s="637" t="s">
        <v>455</v>
      </c>
      <c r="C37" s="636" t="s">
        <v>1244</v>
      </c>
      <c r="D37" s="638" t="s">
        <v>12</v>
      </c>
      <c r="E37" s="639" t="s">
        <v>1245</v>
      </c>
      <c r="F37" s="615" t="s">
        <v>901</v>
      </c>
      <c r="G37" s="616" t="s">
        <v>52</v>
      </c>
      <c r="H37" s="628"/>
      <c r="I37" s="634"/>
      <c r="J37" s="599"/>
      <c r="K37" s="601"/>
      <c r="L37" s="602"/>
      <c r="M37" s="598"/>
    </row>
    <row r="38" spans="1:13" s="1" customFormat="1" ht="15" customHeight="1" x14ac:dyDescent="0.15">
      <c r="A38" s="595" t="s">
        <v>1246</v>
      </c>
      <c r="B38" s="596" t="s">
        <v>455</v>
      </c>
      <c r="C38" s="595" t="s">
        <v>1246</v>
      </c>
      <c r="D38" s="597" t="s">
        <v>1228</v>
      </c>
      <c r="E38" s="598" t="s">
        <v>1247</v>
      </c>
      <c r="F38" s="591" t="s">
        <v>902</v>
      </c>
      <c r="G38" s="592" t="s">
        <v>53</v>
      </c>
      <c r="H38" s="591" t="s">
        <v>196</v>
      </c>
      <c r="I38" s="593" t="s">
        <v>54</v>
      </c>
      <c r="J38" s="599"/>
      <c r="K38" s="601"/>
      <c r="L38" s="602"/>
      <c r="M38" s="598"/>
    </row>
    <row r="39" spans="1:13" s="1" customFormat="1" ht="15" customHeight="1" x14ac:dyDescent="0.15">
      <c r="A39" s="631" t="s">
        <v>1246</v>
      </c>
      <c r="B39" s="632" t="s">
        <v>1234</v>
      </c>
      <c r="C39" s="631" t="s">
        <v>1246</v>
      </c>
      <c r="D39" s="633" t="s">
        <v>1235</v>
      </c>
      <c r="E39" s="623" t="s">
        <v>55</v>
      </c>
      <c r="F39" s="628"/>
      <c r="G39" s="629"/>
      <c r="H39" s="599"/>
      <c r="I39" s="601"/>
      <c r="J39" s="599"/>
      <c r="K39" s="601"/>
      <c r="L39" s="602"/>
      <c r="M39" s="598"/>
    </row>
    <row r="40" spans="1:13" s="1" customFormat="1" ht="15" customHeight="1" x14ac:dyDescent="0.15">
      <c r="A40" s="587"/>
      <c r="B40" s="588"/>
      <c r="C40" s="587" t="s">
        <v>1248</v>
      </c>
      <c r="D40" s="589" t="s">
        <v>5</v>
      </c>
      <c r="E40" s="590" t="s">
        <v>56</v>
      </c>
      <c r="F40" s="591" t="s">
        <v>903</v>
      </c>
      <c r="G40" s="592" t="s">
        <v>57</v>
      </c>
      <c r="H40" s="599"/>
      <c r="I40" s="601"/>
      <c r="J40" s="599"/>
      <c r="K40" s="601"/>
      <c r="L40" s="602"/>
      <c r="M40" s="598"/>
    </row>
    <row r="41" spans="1:13" s="1" customFormat="1" ht="15" customHeight="1" x14ac:dyDescent="0.15">
      <c r="A41" s="595" t="s">
        <v>1248</v>
      </c>
      <c r="B41" s="596" t="s">
        <v>455</v>
      </c>
      <c r="C41" s="595"/>
      <c r="D41" s="597"/>
      <c r="E41" s="598" t="s">
        <v>57</v>
      </c>
      <c r="F41" s="599"/>
      <c r="G41" s="600"/>
      <c r="H41" s="599"/>
      <c r="I41" s="601"/>
      <c r="J41" s="599"/>
      <c r="K41" s="601"/>
      <c r="L41" s="602"/>
      <c r="M41" s="598"/>
    </row>
    <row r="42" spans="1:13" s="1" customFormat="1" ht="15" customHeight="1" x14ac:dyDescent="0.15">
      <c r="A42" s="608" t="s">
        <v>1248</v>
      </c>
      <c r="B42" s="626" t="s">
        <v>456</v>
      </c>
      <c r="C42" s="608"/>
      <c r="D42" s="622"/>
      <c r="E42" s="627" t="s">
        <v>58</v>
      </c>
      <c r="F42" s="628"/>
      <c r="G42" s="629"/>
      <c r="H42" s="628"/>
      <c r="I42" s="634"/>
      <c r="J42" s="599"/>
      <c r="K42" s="601"/>
      <c r="L42" s="602"/>
      <c r="M42" s="598"/>
    </row>
    <row r="43" spans="1:13" s="1" customFormat="1" ht="15" customHeight="1" x14ac:dyDescent="0.15">
      <c r="A43" s="587" t="s">
        <v>1249</v>
      </c>
      <c r="B43" s="588" t="s">
        <v>455</v>
      </c>
      <c r="C43" s="587"/>
      <c r="D43" s="589"/>
      <c r="E43" s="590" t="s">
        <v>1250</v>
      </c>
      <c r="F43" s="599" t="s">
        <v>59</v>
      </c>
      <c r="G43" s="600" t="s">
        <v>904</v>
      </c>
      <c r="H43" s="599" t="s">
        <v>352</v>
      </c>
      <c r="I43" s="601" t="s">
        <v>904</v>
      </c>
      <c r="J43" s="591" t="s">
        <v>460</v>
      </c>
      <c r="K43" s="593" t="s">
        <v>477</v>
      </c>
      <c r="L43" s="594" t="s">
        <v>1234</v>
      </c>
      <c r="M43" s="590" t="s">
        <v>477</v>
      </c>
    </row>
    <row r="44" spans="1:13" s="1" customFormat="1" ht="15" customHeight="1" x14ac:dyDescent="0.15">
      <c r="A44" s="595"/>
      <c r="B44" s="596"/>
      <c r="C44" s="595" t="s">
        <v>1249</v>
      </c>
      <c r="D44" s="597" t="s">
        <v>1228</v>
      </c>
      <c r="E44" s="598" t="s">
        <v>1251</v>
      </c>
      <c r="F44" s="599"/>
      <c r="G44" s="600"/>
      <c r="H44" s="599"/>
      <c r="I44" s="601"/>
      <c r="J44" s="599"/>
      <c r="K44" s="601"/>
      <c r="L44" s="602"/>
      <c r="M44" s="598"/>
    </row>
    <row r="45" spans="1:13" s="1" customFormat="1" ht="15" customHeight="1" x14ac:dyDescent="0.15">
      <c r="A45" s="595"/>
      <c r="B45" s="596"/>
      <c r="C45" s="595" t="s">
        <v>1249</v>
      </c>
      <c r="D45" s="597" t="s">
        <v>1252</v>
      </c>
      <c r="E45" s="598" t="s">
        <v>63</v>
      </c>
      <c r="F45" s="599"/>
      <c r="G45" s="600"/>
      <c r="H45" s="599"/>
      <c r="I45" s="601"/>
      <c r="J45" s="599"/>
      <c r="K45" s="601"/>
      <c r="L45" s="602"/>
      <c r="M45" s="598"/>
    </row>
    <row r="46" spans="1:13" s="1" customFormat="1" ht="15" customHeight="1" x14ac:dyDescent="0.15">
      <c r="A46" s="608"/>
      <c r="B46" s="626"/>
      <c r="C46" s="608" t="s">
        <v>59</v>
      </c>
      <c r="D46" s="622" t="s">
        <v>1253</v>
      </c>
      <c r="E46" s="627" t="s">
        <v>64</v>
      </c>
      <c r="F46" s="599"/>
      <c r="G46" s="600"/>
      <c r="H46" s="599"/>
      <c r="I46" s="601"/>
      <c r="J46" s="599"/>
      <c r="K46" s="601"/>
      <c r="L46" s="602"/>
      <c r="M46" s="598"/>
    </row>
    <row r="47" spans="1:13" s="1" customFormat="1" ht="15" customHeight="1" x14ac:dyDescent="0.15">
      <c r="A47" s="636" t="s">
        <v>1254</v>
      </c>
      <c r="B47" s="637" t="s">
        <v>455</v>
      </c>
      <c r="C47" s="636" t="s">
        <v>1254</v>
      </c>
      <c r="D47" s="640" t="s">
        <v>12</v>
      </c>
      <c r="E47" s="639" t="s">
        <v>1255</v>
      </c>
      <c r="F47" s="591" t="s">
        <v>905</v>
      </c>
      <c r="G47" s="592" t="s">
        <v>1255</v>
      </c>
      <c r="H47" s="591" t="s">
        <v>1004</v>
      </c>
      <c r="I47" s="593" t="s">
        <v>1005</v>
      </c>
      <c r="J47" s="599"/>
      <c r="K47" s="601"/>
      <c r="L47" s="602"/>
      <c r="M47" s="598"/>
    </row>
    <row r="48" spans="1:13" s="1" customFormat="1" ht="15" customHeight="1" x14ac:dyDescent="0.15">
      <c r="A48" s="595" t="s">
        <v>1256</v>
      </c>
      <c r="B48" s="596" t="s">
        <v>692</v>
      </c>
      <c r="C48" s="595"/>
      <c r="D48" s="641"/>
      <c r="E48" s="598" t="s">
        <v>1257</v>
      </c>
      <c r="F48" s="591" t="s">
        <v>906</v>
      </c>
      <c r="G48" s="592" t="s">
        <v>1006</v>
      </c>
      <c r="H48" s="599"/>
      <c r="I48" s="601"/>
      <c r="J48" s="599"/>
      <c r="K48" s="601"/>
      <c r="L48" s="602"/>
      <c r="M48" s="598"/>
    </row>
    <row r="49" spans="1:13" s="1" customFormat="1" ht="15" customHeight="1" x14ac:dyDescent="0.15">
      <c r="A49" s="595"/>
      <c r="B49" s="596"/>
      <c r="C49" s="595" t="s">
        <v>906</v>
      </c>
      <c r="D49" s="641" t="s">
        <v>23</v>
      </c>
      <c r="E49" s="598" t="s">
        <v>60</v>
      </c>
      <c r="F49" s="599"/>
      <c r="G49" s="600"/>
      <c r="H49" s="599"/>
      <c r="I49" s="601"/>
      <c r="J49" s="599"/>
      <c r="K49" s="601"/>
      <c r="L49" s="602"/>
      <c r="M49" s="598"/>
    </row>
    <row r="50" spans="1:13" s="1" customFormat="1" ht="15" customHeight="1" x14ac:dyDescent="0.15">
      <c r="A50" s="595"/>
      <c r="B50" s="596"/>
      <c r="C50" s="595" t="s">
        <v>906</v>
      </c>
      <c r="D50" s="641" t="s">
        <v>24</v>
      </c>
      <c r="E50" s="598" t="s">
        <v>61</v>
      </c>
      <c r="F50" s="599"/>
      <c r="G50" s="600"/>
      <c r="H50" s="599"/>
      <c r="I50" s="601"/>
      <c r="J50" s="599"/>
      <c r="K50" s="601"/>
      <c r="L50" s="602"/>
      <c r="M50" s="598"/>
    </row>
    <row r="51" spans="1:13" s="1" customFormat="1" ht="15" customHeight="1" x14ac:dyDescent="0.15">
      <c r="A51" s="595"/>
      <c r="B51" s="596"/>
      <c r="C51" s="595" t="s">
        <v>906</v>
      </c>
      <c r="D51" s="641" t="s">
        <v>25</v>
      </c>
      <c r="E51" s="598" t="s">
        <v>62</v>
      </c>
      <c r="F51" s="599"/>
      <c r="G51" s="600"/>
      <c r="H51" s="599"/>
      <c r="I51" s="601"/>
      <c r="J51" s="599"/>
      <c r="K51" s="601"/>
      <c r="L51" s="602"/>
      <c r="M51" s="598"/>
    </row>
    <row r="52" spans="1:13" s="1" customFormat="1" ht="15" customHeight="1" x14ac:dyDescent="0.15">
      <c r="A52" s="595"/>
      <c r="B52" s="596"/>
      <c r="C52" s="595" t="s">
        <v>906</v>
      </c>
      <c r="D52" s="641" t="s">
        <v>907</v>
      </c>
      <c r="E52" s="598" t="s">
        <v>1258</v>
      </c>
      <c r="F52" s="599"/>
      <c r="G52" s="600"/>
      <c r="H52" s="599"/>
      <c r="I52" s="601"/>
      <c r="J52" s="599"/>
      <c r="K52" s="601"/>
      <c r="L52" s="602"/>
      <c r="M52" s="598"/>
    </row>
    <row r="53" spans="1:13" s="1" customFormat="1" ht="15" customHeight="1" x14ac:dyDescent="0.15">
      <c r="A53" s="608"/>
      <c r="B53" s="642"/>
      <c r="C53" s="608" t="s">
        <v>906</v>
      </c>
      <c r="D53" s="609" t="s">
        <v>34</v>
      </c>
      <c r="E53" s="627" t="s">
        <v>1259</v>
      </c>
      <c r="F53" s="628"/>
      <c r="G53" s="629"/>
      <c r="H53" s="628"/>
      <c r="I53" s="634"/>
      <c r="J53" s="628"/>
      <c r="K53" s="634"/>
      <c r="L53" s="602"/>
      <c r="M53" s="598"/>
    </row>
    <row r="54" spans="1:13" s="1" customFormat="1" ht="15" customHeight="1" x14ac:dyDescent="0.15">
      <c r="A54" s="587" t="s">
        <v>65</v>
      </c>
      <c r="B54" s="588" t="s">
        <v>455</v>
      </c>
      <c r="C54" s="610" t="s">
        <v>65</v>
      </c>
      <c r="D54" s="612" t="s">
        <v>12</v>
      </c>
      <c r="E54" s="590" t="s">
        <v>1260</v>
      </c>
      <c r="F54" s="591" t="s">
        <v>65</v>
      </c>
      <c r="G54" s="592" t="s">
        <v>70</v>
      </c>
      <c r="H54" s="599" t="s">
        <v>1007</v>
      </c>
      <c r="I54" s="601" t="s">
        <v>478</v>
      </c>
      <c r="J54" s="599" t="s">
        <v>463</v>
      </c>
      <c r="K54" s="601" t="s">
        <v>1261</v>
      </c>
      <c r="L54" s="594" t="s">
        <v>689</v>
      </c>
      <c r="M54" s="590" t="s">
        <v>694</v>
      </c>
    </row>
    <row r="55" spans="1:13" s="1" customFormat="1" ht="15" customHeight="1" x14ac:dyDescent="0.15">
      <c r="A55" s="606" t="s">
        <v>1262</v>
      </c>
      <c r="B55" s="607" t="s">
        <v>1234</v>
      </c>
      <c r="C55" s="595" t="s">
        <v>1262</v>
      </c>
      <c r="D55" s="597" t="s">
        <v>1235</v>
      </c>
      <c r="E55" s="613" t="s">
        <v>71</v>
      </c>
      <c r="F55" s="599"/>
      <c r="G55" s="600"/>
      <c r="H55" s="599"/>
      <c r="I55" s="601"/>
      <c r="J55" s="599"/>
      <c r="K55" s="601"/>
      <c r="L55" s="602"/>
      <c r="M55" s="598"/>
    </row>
    <row r="56" spans="1:13" s="1" customFormat="1" ht="15" customHeight="1" x14ac:dyDescent="0.15">
      <c r="A56" s="606" t="s">
        <v>65</v>
      </c>
      <c r="B56" s="607" t="s">
        <v>692</v>
      </c>
      <c r="C56" s="606" t="s">
        <v>65</v>
      </c>
      <c r="D56" s="643" t="s">
        <v>1240</v>
      </c>
      <c r="E56" s="613" t="s">
        <v>908</v>
      </c>
      <c r="F56" s="628"/>
      <c r="G56" s="629"/>
      <c r="H56" s="599"/>
      <c r="I56" s="601"/>
      <c r="J56" s="599"/>
      <c r="K56" s="601"/>
      <c r="L56" s="602"/>
      <c r="M56" s="598"/>
    </row>
    <row r="57" spans="1:13" s="1" customFormat="1" ht="15" customHeight="1" x14ac:dyDescent="0.15">
      <c r="A57" s="610" t="s">
        <v>1263</v>
      </c>
      <c r="B57" s="611" t="s">
        <v>455</v>
      </c>
      <c r="C57" s="610" t="s">
        <v>69</v>
      </c>
      <c r="D57" s="617" t="s">
        <v>12</v>
      </c>
      <c r="E57" s="618" t="s">
        <v>73</v>
      </c>
      <c r="F57" s="591" t="s">
        <v>69</v>
      </c>
      <c r="G57" s="592" t="s">
        <v>74</v>
      </c>
      <c r="H57" s="599"/>
      <c r="I57" s="601"/>
      <c r="J57" s="599"/>
      <c r="K57" s="601"/>
      <c r="L57" s="602"/>
      <c r="M57" s="598"/>
    </row>
    <row r="58" spans="1:13" s="1" customFormat="1" ht="15" customHeight="1" x14ac:dyDescent="0.15">
      <c r="A58" s="619" t="s">
        <v>1263</v>
      </c>
      <c r="B58" s="620" t="s">
        <v>456</v>
      </c>
      <c r="C58" s="619" t="s">
        <v>69</v>
      </c>
      <c r="D58" s="624" t="s">
        <v>8</v>
      </c>
      <c r="E58" s="625" t="s">
        <v>75</v>
      </c>
      <c r="F58" s="599"/>
      <c r="G58" s="600"/>
      <c r="H58" s="599"/>
      <c r="I58" s="601"/>
      <c r="J58" s="599"/>
      <c r="K58" s="601"/>
      <c r="L58" s="602"/>
      <c r="M58" s="598"/>
    </row>
    <row r="59" spans="1:13" s="1" customFormat="1" ht="15" customHeight="1" x14ac:dyDescent="0.15">
      <c r="A59" s="619" t="s">
        <v>69</v>
      </c>
      <c r="B59" s="620" t="s">
        <v>457</v>
      </c>
      <c r="C59" s="619" t="s">
        <v>69</v>
      </c>
      <c r="D59" s="624" t="s">
        <v>30</v>
      </c>
      <c r="E59" s="625" t="s">
        <v>76</v>
      </c>
      <c r="F59" s="599"/>
      <c r="G59" s="600"/>
      <c r="H59" s="599"/>
      <c r="I59" s="601"/>
      <c r="J59" s="599"/>
      <c r="K59" s="601"/>
      <c r="L59" s="602"/>
      <c r="M59" s="598"/>
    </row>
    <row r="60" spans="1:13" s="1" customFormat="1" ht="15" customHeight="1" x14ac:dyDescent="0.15">
      <c r="A60" s="595" t="s">
        <v>69</v>
      </c>
      <c r="B60" s="596" t="s">
        <v>458</v>
      </c>
      <c r="C60" s="595" t="s">
        <v>69</v>
      </c>
      <c r="D60" s="597" t="s">
        <v>41</v>
      </c>
      <c r="E60" s="625" t="s">
        <v>77</v>
      </c>
      <c r="F60" s="599"/>
      <c r="G60" s="600"/>
      <c r="H60" s="599"/>
      <c r="I60" s="601"/>
      <c r="J60" s="599"/>
      <c r="K60" s="601"/>
      <c r="L60" s="602"/>
      <c r="M60" s="598"/>
    </row>
    <row r="61" spans="1:13" s="1" customFormat="1" ht="15" customHeight="1" x14ac:dyDescent="0.15">
      <c r="A61" s="631" t="s">
        <v>69</v>
      </c>
      <c r="B61" s="632" t="s">
        <v>461</v>
      </c>
      <c r="C61" s="631" t="s">
        <v>69</v>
      </c>
      <c r="D61" s="633" t="s">
        <v>34</v>
      </c>
      <c r="E61" s="623" t="s">
        <v>1264</v>
      </c>
      <c r="F61" s="628"/>
      <c r="G61" s="629"/>
      <c r="H61" s="628"/>
      <c r="I61" s="634"/>
      <c r="J61" s="628"/>
      <c r="K61" s="634"/>
      <c r="L61" s="644"/>
      <c r="M61" s="598"/>
    </row>
    <row r="62" spans="1:13" s="1" customFormat="1" ht="15" customHeight="1" x14ac:dyDescent="0.15">
      <c r="A62" s="610" t="s">
        <v>1265</v>
      </c>
      <c r="B62" s="611" t="s">
        <v>455</v>
      </c>
      <c r="C62" s="610" t="s">
        <v>72</v>
      </c>
      <c r="D62" s="612" t="s">
        <v>12</v>
      </c>
      <c r="E62" s="590" t="s">
        <v>79</v>
      </c>
      <c r="F62" s="591" t="s">
        <v>72</v>
      </c>
      <c r="G62" s="592" t="s">
        <v>1008</v>
      </c>
      <c r="H62" s="645" t="s">
        <v>1266</v>
      </c>
      <c r="I62" s="593" t="s">
        <v>1267</v>
      </c>
      <c r="J62" s="645" t="s">
        <v>693</v>
      </c>
      <c r="K62" s="593" t="s">
        <v>1268</v>
      </c>
      <c r="L62" s="602"/>
      <c r="M62" s="598"/>
    </row>
    <row r="63" spans="1:13" s="1" customFormat="1" ht="15" customHeight="1" x14ac:dyDescent="0.15">
      <c r="A63" s="595" t="s">
        <v>72</v>
      </c>
      <c r="B63" s="596" t="s">
        <v>456</v>
      </c>
      <c r="C63" s="595" t="s">
        <v>72</v>
      </c>
      <c r="D63" s="597" t="s">
        <v>8</v>
      </c>
      <c r="E63" s="613" t="s">
        <v>80</v>
      </c>
      <c r="F63" s="599"/>
      <c r="G63" s="600"/>
      <c r="H63" s="599"/>
      <c r="I63" s="601"/>
      <c r="J63" s="599"/>
      <c r="K63" s="601"/>
      <c r="L63" s="602"/>
      <c r="M63" s="598"/>
    </row>
    <row r="64" spans="1:13" s="1" customFormat="1" ht="15" customHeight="1" x14ac:dyDescent="0.15">
      <c r="A64" s="610" t="s">
        <v>1269</v>
      </c>
      <c r="B64" s="611" t="s">
        <v>455</v>
      </c>
      <c r="C64" s="610" t="s">
        <v>78</v>
      </c>
      <c r="D64" s="617" t="s">
        <v>12</v>
      </c>
      <c r="E64" s="618" t="s">
        <v>82</v>
      </c>
      <c r="F64" s="591" t="s">
        <v>78</v>
      </c>
      <c r="G64" s="592" t="s">
        <v>1009</v>
      </c>
      <c r="H64" s="599"/>
      <c r="I64" s="601"/>
      <c r="J64" s="599"/>
      <c r="K64" s="601"/>
      <c r="L64" s="602"/>
      <c r="M64" s="598"/>
    </row>
    <row r="65" spans="1:13" s="1" customFormat="1" ht="15" customHeight="1" x14ac:dyDescent="0.15">
      <c r="A65" s="619" t="s">
        <v>78</v>
      </c>
      <c r="B65" s="620" t="s">
        <v>456</v>
      </c>
      <c r="C65" s="619" t="s">
        <v>78</v>
      </c>
      <c r="D65" s="624" t="s">
        <v>8</v>
      </c>
      <c r="E65" s="625" t="s">
        <v>83</v>
      </c>
      <c r="F65" s="599"/>
      <c r="G65" s="600"/>
      <c r="H65" s="599"/>
      <c r="I65" s="601"/>
      <c r="J65" s="599"/>
      <c r="K65" s="601"/>
      <c r="L65" s="602"/>
      <c r="M65" s="598"/>
    </row>
    <row r="66" spans="1:13" s="1" customFormat="1" ht="15" customHeight="1" x14ac:dyDescent="0.15">
      <c r="A66" s="608" t="s">
        <v>78</v>
      </c>
      <c r="B66" s="626" t="s">
        <v>457</v>
      </c>
      <c r="C66" s="608" t="s">
        <v>78</v>
      </c>
      <c r="D66" s="622" t="s">
        <v>30</v>
      </c>
      <c r="E66" s="623" t="s">
        <v>84</v>
      </c>
      <c r="F66" s="628"/>
      <c r="G66" s="629"/>
      <c r="H66" s="599"/>
      <c r="I66" s="601"/>
      <c r="J66" s="599"/>
      <c r="K66" s="601"/>
      <c r="L66" s="602"/>
      <c r="M66" s="598"/>
    </row>
    <row r="67" spans="1:13" s="1" customFormat="1" ht="15" customHeight="1" x14ac:dyDescent="0.15">
      <c r="A67" s="608" t="s">
        <v>1270</v>
      </c>
      <c r="B67" s="626" t="s">
        <v>455</v>
      </c>
      <c r="C67" s="608" t="s">
        <v>1270</v>
      </c>
      <c r="D67" s="622" t="s">
        <v>12</v>
      </c>
      <c r="E67" s="627" t="s">
        <v>1271</v>
      </c>
      <c r="F67" s="615" t="s">
        <v>81</v>
      </c>
      <c r="G67" s="616" t="s">
        <v>909</v>
      </c>
      <c r="H67" s="599"/>
      <c r="I67" s="601"/>
      <c r="J67" s="599"/>
      <c r="K67" s="601"/>
      <c r="L67" s="602"/>
      <c r="M67" s="598"/>
    </row>
    <row r="68" spans="1:13" s="1" customFormat="1" ht="15" customHeight="1" x14ac:dyDescent="0.15">
      <c r="A68" s="595" t="s">
        <v>1272</v>
      </c>
      <c r="B68" s="596" t="s">
        <v>455</v>
      </c>
      <c r="C68" s="595" t="s">
        <v>85</v>
      </c>
      <c r="D68" s="597" t="s">
        <v>12</v>
      </c>
      <c r="E68" s="598" t="s">
        <v>1273</v>
      </c>
      <c r="F68" s="591" t="s">
        <v>85</v>
      </c>
      <c r="G68" s="592" t="s">
        <v>1010</v>
      </c>
      <c r="H68" s="599"/>
      <c r="I68" s="601"/>
      <c r="J68" s="599"/>
      <c r="K68" s="601"/>
      <c r="L68" s="602"/>
      <c r="M68" s="598"/>
    </row>
    <row r="69" spans="1:13" s="1" customFormat="1" ht="15" customHeight="1" x14ac:dyDescent="0.15">
      <c r="A69" s="619" t="s">
        <v>85</v>
      </c>
      <c r="B69" s="620" t="s">
        <v>456</v>
      </c>
      <c r="C69" s="619" t="s">
        <v>1272</v>
      </c>
      <c r="D69" s="624" t="s">
        <v>8</v>
      </c>
      <c r="E69" s="625" t="s">
        <v>86</v>
      </c>
      <c r="F69" s="599"/>
      <c r="G69" s="600"/>
      <c r="H69" s="599"/>
      <c r="I69" s="601"/>
      <c r="J69" s="599"/>
      <c r="K69" s="601"/>
      <c r="L69" s="602"/>
      <c r="M69" s="598"/>
    </row>
    <row r="70" spans="1:13" s="1" customFormat="1" ht="15" customHeight="1" x14ac:dyDescent="0.15">
      <c r="A70" s="619" t="s">
        <v>85</v>
      </c>
      <c r="B70" s="620" t="s">
        <v>457</v>
      </c>
      <c r="C70" s="619" t="s">
        <v>1272</v>
      </c>
      <c r="D70" s="624" t="s">
        <v>30</v>
      </c>
      <c r="E70" s="625" t="s">
        <v>87</v>
      </c>
      <c r="F70" s="599"/>
      <c r="G70" s="600"/>
      <c r="H70" s="599"/>
      <c r="I70" s="601"/>
      <c r="J70" s="599"/>
      <c r="K70" s="601"/>
      <c r="L70" s="602"/>
      <c r="M70" s="598"/>
    </row>
    <row r="71" spans="1:13" s="1" customFormat="1" ht="15" customHeight="1" x14ac:dyDescent="0.15">
      <c r="A71" s="595" t="s">
        <v>85</v>
      </c>
      <c r="B71" s="596" t="s">
        <v>458</v>
      </c>
      <c r="C71" s="595"/>
      <c r="D71" s="597"/>
      <c r="E71" s="613" t="s">
        <v>1274</v>
      </c>
      <c r="F71" s="599"/>
      <c r="G71" s="600"/>
      <c r="H71" s="599"/>
      <c r="I71" s="601"/>
      <c r="J71" s="599"/>
      <c r="K71" s="601"/>
      <c r="L71" s="602"/>
      <c r="M71" s="598"/>
    </row>
    <row r="72" spans="1:13" s="1" customFormat="1" ht="15" customHeight="1" x14ac:dyDescent="0.15">
      <c r="A72" s="595"/>
      <c r="B72" s="596"/>
      <c r="C72" s="595" t="s">
        <v>85</v>
      </c>
      <c r="D72" s="597" t="s">
        <v>41</v>
      </c>
      <c r="E72" s="598" t="s">
        <v>88</v>
      </c>
      <c r="F72" s="599"/>
      <c r="G72" s="600"/>
      <c r="H72" s="599"/>
      <c r="I72" s="601"/>
      <c r="J72" s="599"/>
      <c r="K72" s="601"/>
      <c r="L72" s="602"/>
      <c r="M72" s="598"/>
    </row>
    <row r="73" spans="1:13" s="1" customFormat="1" ht="15" customHeight="1" x14ac:dyDescent="0.15">
      <c r="A73" s="595"/>
      <c r="B73" s="596"/>
      <c r="C73" s="595" t="s">
        <v>85</v>
      </c>
      <c r="D73" s="597" t="s">
        <v>1275</v>
      </c>
      <c r="E73" s="598" t="s">
        <v>1276</v>
      </c>
      <c r="F73" s="599"/>
      <c r="G73" s="600"/>
      <c r="H73" s="599"/>
      <c r="I73" s="601"/>
      <c r="J73" s="599"/>
      <c r="K73" s="601"/>
      <c r="L73" s="602"/>
      <c r="M73" s="598"/>
    </row>
    <row r="74" spans="1:13" s="1" customFormat="1" ht="15" customHeight="1" x14ac:dyDescent="0.15">
      <c r="A74" s="595"/>
      <c r="B74" s="596"/>
      <c r="C74" s="595" t="s">
        <v>85</v>
      </c>
      <c r="D74" s="597" t="s">
        <v>1277</v>
      </c>
      <c r="E74" s="598" t="s">
        <v>89</v>
      </c>
      <c r="F74" s="599"/>
      <c r="G74" s="600"/>
      <c r="H74" s="599"/>
      <c r="I74" s="601"/>
      <c r="J74" s="599"/>
      <c r="K74" s="601"/>
      <c r="L74" s="602"/>
      <c r="M74" s="598"/>
    </row>
    <row r="75" spans="1:13" s="1" customFormat="1" ht="15" customHeight="1" x14ac:dyDescent="0.15">
      <c r="A75" s="603"/>
      <c r="B75" s="630"/>
      <c r="C75" s="603" t="s">
        <v>85</v>
      </c>
      <c r="D75" s="604" t="s">
        <v>1278</v>
      </c>
      <c r="E75" s="598" t="s">
        <v>90</v>
      </c>
      <c r="F75" s="599"/>
      <c r="G75" s="600"/>
      <c r="H75" s="599"/>
      <c r="I75" s="601"/>
      <c r="J75" s="599"/>
      <c r="K75" s="601"/>
      <c r="L75" s="602"/>
      <c r="M75" s="598"/>
    </row>
    <row r="76" spans="1:13" s="1" customFormat="1" ht="15" customHeight="1" x14ac:dyDescent="0.15">
      <c r="A76" s="608" t="s">
        <v>85</v>
      </c>
      <c r="B76" s="626" t="s">
        <v>690</v>
      </c>
      <c r="C76" s="608" t="s">
        <v>85</v>
      </c>
      <c r="D76" s="622" t="s">
        <v>1239</v>
      </c>
      <c r="E76" s="623" t="s">
        <v>91</v>
      </c>
      <c r="F76" s="628"/>
      <c r="G76" s="629"/>
      <c r="H76" s="599"/>
      <c r="I76" s="601"/>
      <c r="J76" s="599"/>
      <c r="K76" s="601"/>
      <c r="L76" s="602"/>
      <c r="M76" s="598"/>
    </row>
    <row r="77" spans="1:13" s="1" customFormat="1" ht="15" customHeight="1" x14ac:dyDescent="0.15">
      <c r="A77" s="610" t="s">
        <v>92</v>
      </c>
      <c r="B77" s="611" t="s">
        <v>455</v>
      </c>
      <c r="C77" s="610" t="s">
        <v>92</v>
      </c>
      <c r="D77" s="617" t="s">
        <v>12</v>
      </c>
      <c r="E77" s="618" t="s">
        <v>93</v>
      </c>
      <c r="F77" s="599" t="s">
        <v>92</v>
      </c>
      <c r="G77" s="600" t="s">
        <v>94</v>
      </c>
      <c r="H77" s="599"/>
      <c r="I77" s="601"/>
      <c r="J77" s="599"/>
      <c r="K77" s="601"/>
      <c r="L77" s="602"/>
      <c r="M77" s="598"/>
    </row>
    <row r="78" spans="1:13" s="1" customFormat="1" ht="15" customHeight="1" x14ac:dyDescent="0.15">
      <c r="A78" s="619" t="s">
        <v>92</v>
      </c>
      <c r="B78" s="620" t="s">
        <v>456</v>
      </c>
      <c r="C78" s="619" t="s">
        <v>92</v>
      </c>
      <c r="D78" s="624" t="s">
        <v>8</v>
      </c>
      <c r="E78" s="625" t="s">
        <v>95</v>
      </c>
      <c r="F78" s="599"/>
      <c r="G78" s="600"/>
      <c r="H78" s="599"/>
      <c r="I78" s="601"/>
      <c r="J78" s="599"/>
      <c r="K78" s="601"/>
      <c r="L78" s="602"/>
      <c r="M78" s="598"/>
    </row>
    <row r="79" spans="1:13" s="1" customFormat="1" ht="15" customHeight="1" x14ac:dyDescent="0.15">
      <c r="A79" s="619" t="s">
        <v>92</v>
      </c>
      <c r="B79" s="620" t="s">
        <v>457</v>
      </c>
      <c r="C79" s="619" t="s">
        <v>92</v>
      </c>
      <c r="D79" s="624" t="s">
        <v>30</v>
      </c>
      <c r="E79" s="625" t="s">
        <v>96</v>
      </c>
      <c r="F79" s="599"/>
      <c r="G79" s="600"/>
      <c r="H79" s="599"/>
      <c r="I79" s="601"/>
      <c r="J79" s="599"/>
      <c r="K79" s="601"/>
      <c r="L79" s="602"/>
      <c r="M79" s="598"/>
    </row>
    <row r="80" spans="1:13" s="1" customFormat="1" ht="15" customHeight="1" x14ac:dyDescent="0.15">
      <c r="A80" s="608" t="s">
        <v>92</v>
      </c>
      <c r="B80" s="626" t="s">
        <v>461</v>
      </c>
      <c r="C80" s="608" t="s">
        <v>92</v>
      </c>
      <c r="D80" s="622" t="s">
        <v>34</v>
      </c>
      <c r="E80" s="623" t="s">
        <v>94</v>
      </c>
      <c r="F80" s="599"/>
      <c r="G80" s="600"/>
      <c r="H80" s="599"/>
      <c r="I80" s="601"/>
      <c r="J80" s="599"/>
      <c r="K80" s="601"/>
      <c r="L80" s="602"/>
      <c r="M80" s="598"/>
    </row>
    <row r="81" spans="1:13" s="1" customFormat="1" ht="15" customHeight="1" x14ac:dyDescent="0.15">
      <c r="A81" s="610" t="s">
        <v>97</v>
      </c>
      <c r="B81" s="611" t="s">
        <v>455</v>
      </c>
      <c r="C81" s="610" t="s">
        <v>97</v>
      </c>
      <c r="D81" s="617" t="s">
        <v>12</v>
      </c>
      <c r="E81" s="618" t="s">
        <v>98</v>
      </c>
      <c r="F81" s="591" t="s">
        <v>97</v>
      </c>
      <c r="G81" s="592" t="s">
        <v>1011</v>
      </c>
      <c r="H81" s="591" t="s">
        <v>1012</v>
      </c>
      <c r="I81" s="593" t="s">
        <v>1013</v>
      </c>
      <c r="J81" s="599"/>
      <c r="K81" s="601"/>
      <c r="L81" s="602"/>
      <c r="M81" s="598"/>
    </row>
    <row r="82" spans="1:13" s="1" customFormat="1" ht="15" customHeight="1" x14ac:dyDescent="0.15">
      <c r="A82" s="595" t="s">
        <v>97</v>
      </c>
      <c r="B82" s="596" t="s">
        <v>456</v>
      </c>
      <c r="C82" s="595" t="s">
        <v>97</v>
      </c>
      <c r="D82" s="597" t="s">
        <v>8</v>
      </c>
      <c r="E82" s="625" t="s">
        <v>1279</v>
      </c>
      <c r="F82" s="599"/>
      <c r="G82" s="600"/>
      <c r="H82" s="599"/>
      <c r="I82" s="601"/>
      <c r="J82" s="599"/>
      <c r="K82" s="601"/>
      <c r="L82" s="602"/>
      <c r="M82" s="598"/>
    </row>
    <row r="83" spans="1:13" s="1" customFormat="1" ht="15" customHeight="1" x14ac:dyDescent="0.15">
      <c r="A83" s="619" t="s">
        <v>97</v>
      </c>
      <c r="B83" s="620" t="s">
        <v>689</v>
      </c>
      <c r="C83" s="619" t="s">
        <v>97</v>
      </c>
      <c r="D83" s="624" t="s">
        <v>1236</v>
      </c>
      <c r="E83" s="625" t="s">
        <v>1280</v>
      </c>
      <c r="F83" s="599"/>
      <c r="G83" s="600"/>
      <c r="H83" s="599"/>
      <c r="I83" s="601"/>
      <c r="J83" s="599"/>
      <c r="K83" s="601"/>
      <c r="L83" s="602"/>
      <c r="M83" s="598"/>
    </row>
    <row r="84" spans="1:13" s="1" customFormat="1" ht="15" customHeight="1" x14ac:dyDescent="0.15">
      <c r="A84" s="608" t="s">
        <v>97</v>
      </c>
      <c r="B84" s="626" t="s">
        <v>461</v>
      </c>
      <c r="C84" s="608" t="s">
        <v>97</v>
      </c>
      <c r="D84" s="622" t="s">
        <v>34</v>
      </c>
      <c r="E84" s="623" t="s">
        <v>99</v>
      </c>
      <c r="F84" s="628"/>
      <c r="G84" s="629"/>
      <c r="H84" s="599"/>
      <c r="I84" s="601"/>
      <c r="J84" s="599"/>
      <c r="K84" s="601"/>
      <c r="L84" s="602"/>
      <c r="M84" s="598"/>
    </row>
    <row r="85" spans="1:13" s="1" customFormat="1" ht="15" customHeight="1" x14ac:dyDescent="0.15">
      <c r="A85" s="610" t="s">
        <v>100</v>
      </c>
      <c r="B85" s="611" t="s">
        <v>455</v>
      </c>
      <c r="C85" s="610" t="s">
        <v>100</v>
      </c>
      <c r="D85" s="617" t="s">
        <v>12</v>
      </c>
      <c r="E85" s="618" t="s">
        <v>101</v>
      </c>
      <c r="F85" s="591" t="s">
        <v>100</v>
      </c>
      <c r="G85" s="592" t="s">
        <v>102</v>
      </c>
      <c r="H85" s="599"/>
      <c r="I85" s="601"/>
      <c r="J85" s="599"/>
      <c r="K85" s="601"/>
      <c r="L85" s="602"/>
      <c r="M85" s="598"/>
    </row>
    <row r="86" spans="1:13" s="1" customFormat="1" ht="15" customHeight="1" x14ac:dyDescent="0.15">
      <c r="A86" s="619" t="s">
        <v>100</v>
      </c>
      <c r="B86" s="620" t="s">
        <v>456</v>
      </c>
      <c r="C86" s="619" t="s">
        <v>100</v>
      </c>
      <c r="D86" s="624" t="s">
        <v>1235</v>
      </c>
      <c r="E86" s="625" t="s">
        <v>103</v>
      </c>
      <c r="F86" s="599"/>
      <c r="G86" s="600"/>
      <c r="H86" s="599"/>
      <c r="I86" s="601"/>
      <c r="J86" s="599"/>
      <c r="K86" s="601"/>
      <c r="L86" s="602"/>
      <c r="M86" s="598"/>
    </row>
    <row r="87" spans="1:13" s="1" customFormat="1" ht="15" customHeight="1" x14ac:dyDescent="0.15">
      <c r="A87" s="608" t="s">
        <v>100</v>
      </c>
      <c r="B87" s="626" t="s">
        <v>457</v>
      </c>
      <c r="C87" s="608" t="s">
        <v>100</v>
      </c>
      <c r="D87" s="622" t="s">
        <v>30</v>
      </c>
      <c r="E87" s="623" t="s">
        <v>104</v>
      </c>
      <c r="F87" s="628"/>
      <c r="G87" s="629"/>
      <c r="H87" s="628"/>
      <c r="I87" s="634"/>
      <c r="J87" s="599"/>
      <c r="K87" s="601"/>
      <c r="L87" s="602"/>
      <c r="M87" s="598"/>
    </row>
    <row r="88" spans="1:13" s="1" customFormat="1" ht="15" customHeight="1" x14ac:dyDescent="0.15">
      <c r="A88" s="610" t="s">
        <v>105</v>
      </c>
      <c r="B88" s="611" t="s">
        <v>455</v>
      </c>
      <c r="C88" s="610" t="s">
        <v>105</v>
      </c>
      <c r="D88" s="617" t="s">
        <v>12</v>
      </c>
      <c r="E88" s="618" t="s">
        <v>106</v>
      </c>
      <c r="F88" s="591" t="s">
        <v>105</v>
      </c>
      <c r="G88" s="817" t="s">
        <v>1014</v>
      </c>
      <c r="H88" s="599" t="s">
        <v>1015</v>
      </c>
      <c r="I88" s="817" t="s">
        <v>1014</v>
      </c>
      <c r="J88" s="599"/>
      <c r="K88" s="601"/>
      <c r="L88" s="602"/>
      <c r="M88" s="598"/>
    </row>
    <row r="89" spans="1:13" s="1" customFormat="1" ht="15" customHeight="1" x14ac:dyDescent="0.15">
      <c r="A89" s="608" t="s">
        <v>105</v>
      </c>
      <c r="B89" s="626" t="s">
        <v>456</v>
      </c>
      <c r="C89" s="608" t="s">
        <v>105</v>
      </c>
      <c r="D89" s="622" t="s">
        <v>8</v>
      </c>
      <c r="E89" s="623" t="s">
        <v>1281</v>
      </c>
      <c r="F89" s="628"/>
      <c r="G89" s="819"/>
      <c r="H89" s="599"/>
      <c r="I89" s="820"/>
      <c r="J89" s="599"/>
      <c r="K89" s="601"/>
      <c r="L89" s="602"/>
      <c r="M89" s="598"/>
    </row>
    <row r="90" spans="1:13" s="1" customFormat="1" ht="15" customHeight="1" x14ac:dyDescent="0.15">
      <c r="A90" s="636" t="s">
        <v>107</v>
      </c>
      <c r="B90" s="637" t="s">
        <v>455</v>
      </c>
      <c r="C90" s="636" t="s">
        <v>107</v>
      </c>
      <c r="D90" s="638" t="s">
        <v>12</v>
      </c>
      <c r="E90" s="598" t="s">
        <v>108</v>
      </c>
      <c r="F90" s="615" t="s">
        <v>107</v>
      </c>
      <c r="G90" s="616" t="s">
        <v>108</v>
      </c>
      <c r="H90" s="615" t="s">
        <v>1016</v>
      </c>
      <c r="I90" s="646" t="s">
        <v>108</v>
      </c>
      <c r="J90" s="599"/>
      <c r="K90" s="601"/>
      <c r="L90" s="602"/>
      <c r="M90" s="598"/>
    </row>
    <row r="91" spans="1:13" s="1" customFormat="1" ht="15" customHeight="1" x14ac:dyDescent="0.15">
      <c r="A91" s="608" t="s">
        <v>1282</v>
      </c>
      <c r="B91" s="626" t="s">
        <v>455</v>
      </c>
      <c r="C91" s="608" t="s">
        <v>109</v>
      </c>
      <c r="D91" s="622" t="s">
        <v>12</v>
      </c>
      <c r="E91" s="639" t="s">
        <v>1283</v>
      </c>
      <c r="F91" s="615" t="s">
        <v>109</v>
      </c>
      <c r="G91" s="616" t="s">
        <v>1284</v>
      </c>
      <c r="H91" s="591" t="s">
        <v>1017</v>
      </c>
      <c r="I91" s="593" t="s">
        <v>110</v>
      </c>
      <c r="J91" s="591" t="s">
        <v>464</v>
      </c>
      <c r="K91" s="593" t="s">
        <v>766</v>
      </c>
      <c r="L91" s="602"/>
      <c r="M91" s="598"/>
    </row>
    <row r="92" spans="1:13" s="1" customFormat="1" ht="15" customHeight="1" x14ac:dyDescent="0.15">
      <c r="A92" s="610" t="s">
        <v>111</v>
      </c>
      <c r="B92" s="611" t="s">
        <v>455</v>
      </c>
      <c r="C92" s="610" t="s">
        <v>111</v>
      </c>
      <c r="D92" s="617" t="s">
        <v>12</v>
      </c>
      <c r="E92" s="618" t="s">
        <v>1285</v>
      </c>
      <c r="F92" s="591" t="s">
        <v>111</v>
      </c>
      <c r="G92" s="592" t="s">
        <v>112</v>
      </c>
      <c r="H92" s="599"/>
      <c r="I92" s="601"/>
      <c r="J92" s="599"/>
      <c r="K92" s="601"/>
      <c r="L92" s="602"/>
      <c r="M92" s="598"/>
    </row>
    <row r="93" spans="1:13" s="1" customFormat="1" ht="15" customHeight="1" x14ac:dyDescent="0.15">
      <c r="A93" s="619" t="s">
        <v>111</v>
      </c>
      <c r="B93" s="620" t="s">
        <v>456</v>
      </c>
      <c r="C93" s="619" t="s">
        <v>111</v>
      </c>
      <c r="D93" s="624" t="s">
        <v>8</v>
      </c>
      <c r="E93" s="625" t="s">
        <v>1286</v>
      </c>
      <c r="F93" s="599"/>
      <c r="G93" s="600"/>
      <c r="H93" s="599"/>
      <c r="I93" s="601"/>
      <c r="J93" s="599"/>
      <c r="K93" s="601"/>
      <c r="L93" s="602"/>
      <c r="M93" s="598"/>
    </row>
    <row r="94" spans="1:13" s="1" customFormat="1" ht="15" customHeight="1" x14ac:dyDescent="0.15">
      <c r="A94" s="608" t="s">
        <v>111</v>
      </c>
      <c r="B94" s="626" t="s">
        <v>692</v>
      </c>
      <c r="C94" s="608" t="s">
        <v>111</v>
      </c>
      <c r="D94" s="622" t="s">
        <v>1240</v>
      </c>
      <c r="E94" s="623" t="s">
        <v>1287</v>
      </c>
      <c r="F94" s="628"/>
      <c r="G94" s="629"/>
      <c r="H94" s="599"/>
      <c r="I94" s="601"/>
      <c r="J94" s="599"/>
      <c r="K94" s="601"/>
      <c r="L94" s="602"/>
      <c r="M94" s="598"/>
    </row>
    <row r="95" spans="1:13" s="1" customFormat="1" ht="15" customHeight="1" x14ac:dyDescent="0.15">
      <c r="A95" s="636" t="s">
        <v>113</v>
      </c>
      <c r="B95" s="637" t="s">
        <v>455</v>
      </c>
      <c r="C95" s="636" t="s">
        <v>113</v>
      </c>
      <c r="D95" s="638" t="s">
        <v>12</v>
      </c>
      <c r="E95" s="639" t="s">
        <v>114</v>
      </c>
      <c r="F95" s="615" t="s">
        <v>113</v>
      </c>
      <c r="G95" s="616" t="s">
        <v>114</v>
      </c>
      <c r="H95" s="599"/>
      <c r="I95" s="601"/>
      <c r="J95" s="599"/>
      <c r="K95" s="601"/>
      <c r="L95" s="602"/>
      <c r="M95" s="598"/>
    </row>
    <row r="96" spans="1:13" s="1" customFormat="1" ht="15" customHeight="1" x14ac:dyDescent="0.15">
      <c r="A96" s="636" t="s">
        <v>115</v>
      </c>
      <c r="B96" s="637" t="s">
        <v>455</v>
      </c>
      <c r="C96" s="636" t="s">
        <v>115</v>
      </c>
      <c r="D96" s="638" t="s">
        <v>12</v>
      </c>
      <c r="E96" s="639" t="s">
        <v>116</v>
      </c>
      <c r="F96" s="615" t="s">
        <v>115</v>
      </c>
      <c r="G96" s="616" t="s">
        <v>116</v>
      </c>
      <c r="H96" s="599"/>
      <c r="I96" s="601"/>
      <c r="J96" s="599"/>
      <c r="K96" s="601"/>
      <c r="L96" s="602"/>
      <c r="M96" s="598"/>
    </row>
    <row r="97" spans="1:13" s="1" customFormat="1" ht="15" customHeight="1" x14ac:dyDescent="0.15">
      <c r="A97" s="587" t="s">
        <v>1288</v>
      </c>
      <c r="B97" s="588" t="s">
        <v>692</v>
      </c>
      <c r="C97" s="587" t="s">
        <v>117</v>
      </c>
      <c r="D97" s="614" t="s">
        <v>34</v>
      </c>
      <c r="E97" s="598" t="s">
        <v>119</v>
      </c>
      <c r="F97" s="591" t="s">
        <v>117</v>
      </c>
      <c r="G97" s="592" t="s">
        <v>119</v>
      </c>
      <c r="H97" s="599"/>
      <c r="I97" s="601"/>
      <c r="J97" s="599"/>
      <c r="K97" s="601"/>
      <c r="L97" s="602"/>
      <c r="M97" s="598"/>
    </row>
    <row r="98" spans="1:13" s="1" customFormat="1" ht="15" customHeight="1" x14ac:dyDescent="0.15">
      <c r="A98" s="610" t="s">
        <v>120</v>
      </c>
      <c r="B98" s="611" t="s">
        <v>455</v>
      </c>
      <c r="C98" s="610" t="s">
        <v>120</v>
      </c>
      <c r="D98" s="617" t="s">
        <v>12</v>
      </c>
      <c r="E98" s="618" t="s">
        <v>121</v>
      </c>
      <c r="F98" s="591" t="s">
        <v>120</v>
      </c>
      <c r="G98" s="592" t="s">
        <v>1018</v>
      </c>
      <c r="H98" s="591" t="s">
        <v>1019</v>
      </c>
      <c r="I98" s="817" t="s">
        <v>1020</v>
      </c>
      <c r="J98" s="599"/>
      <c r="K98" s="601"/>
      <c r="L98" s="602"/>
      <c r="M98" s="598"/>
    </row>
    <row r="99" spans="1:13" s="1" customFormat="1" ht="15" customHeight="1" x14ac:dyDescent="0.15">
      <c r="A99" s="608" t="s">
        <v>120</v>
      </c>
      <c r="B99" s="626" t="s">
        <v>456</v>
      </c>
      <c r="C99" s="608" t="s">
        <v>120</v>
      </c>
      <c r="D99" s="622" t="s">
        <v>1235</v>
      </c>
      <c r="E99" s="613" t="s">
        <v>122</v>
      </c>
      <c r="F99" s="628"/>
      <c r="G99" s="629"/>
      <c r="H99" s="599"/>
      <c r="I99" s="818"/>
      <c r="J99" s="599"/>
      <c r="K99" s="601"/>
      <c r="L99" s="602"/>
      <c r="M99" s="598"/>
    </row>
    <row r="100" spans="1:13" s="1" customFormat="1" ht="15" customHeight="1" x14ac:dyDescent="0.15">
      <c r="A100" s="636" t="s">
        <v>123</v>
      </c>
      <c r="B100" s="637" t="s">
        <v>692</v>
      </c>
      <c r="C100" s="636" t="s">
        <v>123</v>
      </c>
      <c r="D100" s="638" t="s">
        <v>1240</v>
      </c>
      <c r="E100" s="639" t="s">
        <v>124</v>
      </c>
      <c r="F100" s="615" t="s">
        <v>123</v>
      </c>
      <c r="G100" s="639" t="s">
        <v>124</v>
      </c>
      <c r="H100" s="599"/>
      <c r="I100" s="601"/>
      <c r="J100" s="599"/>
      <c r="K100" s="601"/>
      <c r="L100" s="602"/>
      <c r="M100" s="598"/>
    </row>
    <row r="101" spans="1:13" s="1" customFormat="1" ht="15" customHeight="1" x14ac:dyDescent="0.15">
      <c r="A101" s="610" t="s">
        <v>125</v>
      </c>
      <c r="B101" s="611" t="s">
        <v>455</v>
      </c>
      <c r="C101" s="610" t="s">
        <v>125</v>
      </c>
      <c r="D101" s="617" t="s">
        <v>12</v>
      </c>
      <c r="E101" s="605" t="s">
        <v>126</v>
      </c>
      <c r="F101" s="591" t="s">
        <v>125</v>
      </c>
      <c r="G101" s="592" t="s">
        <v>127</v>
      </c>
      <c r="H101" s="599"/>
      <c r="I101" s="601"/>
      <c r="J101" s="599"/>
      <c r="K101" s="601"/>
      <c r="L101" s="602"/>
      <c r="M101" s="598"/>
    </row>
    <row r="102" spans="1:13" s="1" customFormat="1" ht="15" customHeight="1" x14ac:dyDescent="0.15">
      <c r="A102" s="619" t="s">
        <v>1289</v>
      </c>
      <c r="B102" s="620" t="s">
        <v>456</v>
      </c>
      <c r="C102" s="619" t="s">
        <v>1289</v>
      </c>
      <c r="D102" s="624" t="s">
        <v>8</v>
      </c>
      <c r="E102" s="625" t="s">
        <v>118</v>
      </c>
      <c r="F102" s="599"/>
      <c r="G102" s="600"/>
      <c r="H102" s="599"/>
      <c r="I102" s="601"/>
      <c r="J102" s="599"/>
      <c r="K102" s="601"/>
      <c r="L102" s="602"/>
      <c r="M102" s="598"/>
    </row>
    <row r="103" spans="1:13" s="1" customFormat="1" ht="15" customHeight="1" x14ac:dyDescent="0.15">
      <c r="A103" s="606" t="s">
        <v>1289</v>
      </c>
      <c r="B103" s="607" t="s">
        <v>692</v>
      </c>
      <c r="C103" s="606" t="s">
        <v>125</v>
      </c>
      <c r="D103" s="643" t="s">
        <v>34</v>
      </c>
      <c r="E103" s="613" t="s">
        <v>127</v>
      </c>
      <c r="F103" s="599"/>
      <c r="G103" s="600"/>
      <c r="H103" s="599"/>
      <c r="I103" s="601"/>
      <c r="J103" s="599"/>
      <c r="K103" s="601"/>
      <c r="L103" s="602"/>
      <c r="M103" s="598"/>
    </row>
    <row r="104" spans="1:13" s="1" customFormat="1" ht="15" customHeight="1" x14ac:dyDescent="0.15">
      <c r="A104" s="610" t="s">
        <v>128</v>
      </c>
      <c r="B104" s="611" t="s">
        <v>455</v>
      </c>
      <c r="C104" s="610" t="s">
        <v>128</v>
      </c>
      <c r="D104" s="617" t="s">
        <v>12</v>
      </c>
      <c r="E104" s="618" t="s">
        <v>129</v>
      </c>
      <c r="F104" s="591" t="s">
        <v>128</v>
      </c>
      <c r="G104" s="592" t="s">
        <v>1021</v>
      </c>
      <c r="H104" s="591" t="s">
        <v>1022</v>
      </c>
      <c r="I104" s="593" t="s">
        <v>1023</v>
      </c>
      <c r="J104" s="591" t="s">
        <v>465</v>
      </c>
      <c r="K104" s="593" t="s">
        <v>479</v>
      </c>
      <c r="L104" s="602"/>
      <c r="M104" s="598"/>
    </row>
    <row r="105" spans="1:13" s="1" customFormat="1" ht="15" customHeight="1" x14ac:dyDescent="0.15">
      <c r="A105" s="619" t="s">
        <v>128</v>
      </c>
      <c r="B105" s="620" t="s">
        <v>456</v>
      </c>
      <c r="C105" s="619" t="s">
        <v>128</v>
      </c>
      <c r="D105" s="624" t="s">
        <v>8</v>
      </c>
      <c r="E105" s="625" t="s">
        <v>1290</v>
      </c>
      <c r="F105" s="599"/>
      <c r="G105" s="600"/>
      <c r="H105" s="599"/>
      <c r="I105" s="601"/>
      <c r="J105" s="599"/>
      <c r="K105" s="601"/>
      <c r="L105" s="602"/>
      <c r="M105" s="598"/>
    </row>
    <row r="106" spans="1:13" s="1" customFormat="1" ht="15" customHeight="1" x14ac:dyDescent="0.15">
      <c r="A106" s="608" t="s">
        <v>128</v>
      </c>
      <c r="B106" s="626" t="s">
        <v>457</v>
      </c>
      <c r="C106" s="608" t="s">
        <v>128</v>
      </c>
      <c r="D106" s="622" t="s">
        <v>30</v>
      </c>
      <c r="E106" s="623" t="s">
        <v>130</v>
      </c>
      <c r="F106" s="628"/>
      <c r="G106" s="629"/>
      <c r="H106" s="599"/>
      <c r="I106" s="601"/>
      <c r="J106" s="599"/>
      <c r="K106" s="601"/>
      <c r="L106" s="602"/>
      <c r="M106" s="598"/>
    </row>
    <row r="107" spans="1:13" s="1" customFormat="1" ht="15" customHeight="1" x14ac:dyDescent="0.15">
      <c r="A107" s="595" t="s">
        <v>131</v>
      </c>
      <c r="B107" s="596" t="s">
        <v>461</v>
      </c>
      <c r="C107" s="595" t="s">
        <v>131</v>
      </c>
      <c r="D107" s="597" t="s">
        <v>34</v>
      </c>
      <c r="E107" s="598" t="s">
        <v>132</v>
      </c>
      <c r="F107" s="599" t="s">
        <v>131</v>
      </c>
      <c r="G107" s="600" t="s">
        <v>132</v>
      </c>
      <c r="H107" s="647"/>
      <c r="I107" s="634"/>
      <c r="J107" s="599"/>
      <c r="K107" s="601"/>
      <c r="L107" s="602"/>
      <c r="M107" s="598"/>
    </row>
    <row r="108" spans="1:13" s="1" customFormat="1" ht="15" customHeight="1" x14ac:dyDescent="0.15">
      <c r="A108" s="610" t="s">
        <v>1291</v>
      </c>
      <c r="B108" s="611" t="s">
        <v>455</v>
      </c>
      <c r="C108" s="610" t="s">
        <v>1291</v>
      </c>
      <c r="D108" s="617" t="s">
        <v>1228</v>
      </c>
      <c r="E108" s="618" t="s">
        <v>1292</v>
      </c>
      <c r="F108" s="591" t="s">
        <v>910</v>
      </c>
      <c r="G108" s="592" t="s">
        <v>133</v>
      </c>
      <c r="H108" s="599" t="s">
        <v>1024</v>
      </c>
      <c r="I108" s="601" t="s">
        <v>133</v>
      </c>
      <c r="J108" s="599"/>
      <c r="K108" s="601"/>
      <c r="L108" s="602"/>
      <c r="M108" s="598"/>
    </row>
    <row r="109" spans="1:13" s="1" customFormat="1" ht="15" customHeight="1" x14ac:dyDescent="0.15">
      <c r="A109" s="619" t="s">
        <v>1291</v>
      </c>
      <c r="B109" s="620" t="s">
        <v>1234</v>
      </c>
      <c r="C109" s="619" t="s">
        <v>1291</v>
      </c>
      <c r="D109" s="624" t="s">
        <v>1235</v>
      </c>
      <c r="E109" s="625" t="s">
        <v>1293</v>
      </c>
      <c r="F109" s="599"/>
      <c r="G109" s="600"/>
      <c r="H109" s="599"/>
      <c r="I109" s="601"/>
      <c r="J109" s="599"/>
      <c r="K109" s="601"/>
      <c r="L109" s="602"/>
      <c r="M109" s="598"/>
    </row>
    <row r="110" spans="1:13" s="1" customFormat="1" ht="15" customHeight="1" x14ac:dyDescent="0.15">
      <c r="A110" s="603" t="s">
        <v>1291</v>
      </c>
      <c r="B110" s="630" t="s">
        <v>689</v>
      </c>
      <c r="C110" s="603" t="s">
        <v>1291</v>
      </c>
      <c r="D110" s="604" t="s">
        <v>1236</v>
      </c>
      <c r="E110" s="625" t="s">
        <v>134</v>
      </c>
      <c r="F110" s="599"/>
      <c r="G110" s="600"/>
      <c r="H110" s="599"/>
      <c r="I110" s="601"/>
      <c r="J110" s="599"/>
      <c r="K110" s="601"/>
      <c r="L110" s="602"/>
      <c r="M110" s="598"/>
    </row>
    <row r="111" spans="1:13" s="1" customFormat="1" ht="15" customHeight="1" x14ac:dyDescent="0.15">
      <c r="A111" s="608" t="s">
        <v>1291</v>
      </c>
      <c r="B111" s="626" t="s">
        <v>692</v>
      </c>
      <c r="C111" s="608" t="s">
        <v>1291</v>
      </c>
      <c r="D111" s="622" t="s">
        <v>1240</v>
      </c>
      <c r="E111" s="623" t="s">
        <v>1294</v>
      </c>
      <c r="F111" s="628"/>
      <c r="G111" s="629"/>
      <c r="H111" s="599"/>
      <c r="I111" s="601"/>
      <c r="J111" s="599"/>
      <c r="K111" s="601"/>
      <c r="L111" s="602"/>
      <c r="M111" s="598"/>
    </row>
    <row r="112" spans="1:13" s="1" customFormat="1" ht="15" customHeight="1" x14ac:dyDescent="0.15">
      <c r="A112" s="610" t="s">
        <v>1295</v>
      </c>
      <c r="B112" s="611" t="s">
        <v>455</v>
      </c>
      <c r="C112" s="610" t="s">
        <v>1295</v>
      </c>
      <c r="D112" s="617" t="s">
        <v>12</v>
      </c>
      <c r="E112" s="618" t="s">
        <v>135</v>
      </c>
      <c r="F112" s="591" t="s">
        <v>911</v>
      </c>
      <c r="G112" s="592" t="s">
        <v>135</v>
      </c>
      <c r="H112" s="591" t="s">
        <v>1025</v>
      </c>
      <c r="I112" s="817" t="s">
        <v>136</v>
      </c>
      <c r="J112" s="599"/>
      <c r="K112" s="601"/>
      <c r="L112" s="602"/>
      <c r="M112" s="598"/>
    </row>
    <row r="113" spans="1:13" s="1" customFormat="1" ht="15" customHeight="1" x14ac:dyDescent="0.15">
      <c r="A113" s="608"/>
      <c r="B113" s="626"/>
      <c r="C113" s="608" t="s">
        <v>1295</v>
      </c>
      <c r="D113" s="622" t="s">
        <v>1296</v>
      </c>
      <c r="E113" s="627" t="s">
        <v>528</v>
      </c>
      <c r="F113" s="628"/>
      <c r="G113" s="629"/>
      <c r="H113" s="599"/>
      <c r="I113" s="818"/>
      <c r="J113" s="599"/>
      <c r="K113" s="601"/>
      <c r="L113" s="602"/>
      <c r="M113" s="598"/>
    </row>
    <row r="114" spans="1:13" s="1" customFormat="1" ht="15" customHeight="1" x14ac:dyDescent="0.15">
      <c r="A114" s="610" t="s">
        <v>1297</v>
      </c>
      <c r="B114" s="611" t="s">
        <v>455</v>
      </c>
      <c r="C114" s="610" t="s">
        <v>1297</v>
      </c>
      <c r="D114" s="617" t="s">
        <v>12</v>
      </c>
      <c r="E114" s="618" t="s">
        <v>137</v>
      </c>
      <c r="F114" s="591" t="s">
        <v>912</v>
      </c>
      <c r="G114" s="592" t="s">
        <v>138</v>
      </c>
      <c r="H114" s="599"/>
      <c r="I114" s="601"/>
      <c r="J114" s="599"/>
      <c r="K114" s="601"/>
      <c r="L114" s="602"/>
      <c r="M114" s="598"/>
    </row>
    <row r="115" spans="1:13" s="1" customFormat="1" ht="15" customHeight="1" x14ac:dyDescent="0.15">
      <c r="A115" s="608" t="s">
        <v>1297</v>
      </c>
      <c r="B115" s="626" t="s">
        <v>456</v>
      </c>
      <c r="C115" s="608" t="s">
        <v>1297</v>
      </c>
      <c r="D115" s="622" t="s">
        <v>8</v>
      </c>
      <c r="E115" s="623" t="s">
        <v>139</v>
      </c>
      <c r="F115" s="599"/>
      <c r="G115" s="600"/>
      <c r="H115" s="599"/>
      <c r="I115" s="601"/>
      <c r="J115" s="599"/>
      <c r="K115" s="601"/>
      <c r="L115" s="602"/>
      <c r="M115" s="598"/>
    </row>
    <row r="116" spans="1:13" s="1" customFormat="1" ht="15" customHeight="1" x14ac:dyDescent="0.15">
      <c r="A116" s="610" t="s">
        <v>1298</v>
      </c>
      <c r="B116" s="611" t="s">
        <v>455</v>
      </c>
      <c r="C116" s="610" t="s">
        <v>1298</v>
      </c>
      <c r="D116" s="617" t="s">
        <v>12</v>
      </c>
      <c r="E116" s="618" t="s">
        <v>140</v>
      </c>
      <c r="F116" s="645" t="s">
        <v>1298</v>
      </c>
      <c r="G116" s="592" t="s">
        <v>1299</v>
      </c>
      <c r="H116" s="599"/>
      <c r="I116" s="601"/>
      <c r="J116" s="599"/>
      <c r="K116" s="601"/>
      <c r="L116" s="602"/>
      <c r="M116" s="598"/>
    </row>
    <row r="117" spans="1:13" s="1" customFormat="1" ht="15" customHeight="1" x14ac:dyDescent="0.15">
      <c r="A117" s="608" t="s">
        <v>1298</v>
      </c>
      <c r="B117" s="626" t="s">
        <v>456</v>
      </c>
      <c r="C117" s="608" t="s">
        <v>1298</v>
      </c>
      <c r="D117" s="622" t="s">
        <v>8</v>
      </c>
      <c r="E117" s="623" t="s">
        <v>141</v>
      </c>
      <c r="F117" s="628"/>
      <c r="G117" s="629"/>
      <c r="H117" s="628"/>
      <c r="I117" s="634"/>
      <c r="J117" s="599"/>
      <c r="K117" s="601"/>
      <c r="L117" s="602"/>
      <c r="M117" s="598"/>
    </row>
    <row r="118" spans="1:13" s="1" customFormat="1" ht="15" customHeight="1" x14ac:dyDescent="0.15">
      <c r="A118" s="610" t="s">
        <v>1300</v>
      </c>
      <c r="B118" s="611" t="s">
        <v>455</v>
      </c>
      <c r="C118" s="610" t="s">
        <v>1300</v>
      </c>
      <c r="D118" s="617" t="s">
        <v>12</v>
      </c>
      <c r="E118" s="618" t="s">
        <v>142</v>
      </c>
      <c r="F118" s="591" t="s">
        <v>913</v>
      </c>
      <c r="G118" s="592" t="s">
        <v>143</v>
      </c>
      <c r="H118" s="591" t="s">
        <v>1026</v>
      </c>
      <c r="I118" s="593" t="s">
        <v>144</v>
      </c>
      <c r="J118" s="599"/>
      <c r="K118" s="601"/>
      <c r="L118" s="602"/>
      <c r="M118" s="598"/>
    </row>
    <row r="119" spans="1:13" s="1" customFormat="1" ht="15" customHeight="1" x14ac:dyDescent="0.15">
      <c r="A119" s="608" t="s">
        <v>1300</v>
      </c>
      <c r="B119" s="626" t="s">
        <v>461</v>
      </c>
      <c r="C119" s="608" t="s">
        <v>1300</v>
      </c>
      <c r="D119" s="622" t="s">
        <v>34</v>
      </c>
      <c r="E119" s="623" t="s">
        <v>145</v>
      </c>
      <c r="F119" s="628"/>
      <c r="G119" s="629"/>
      <c r="H119" s="599"/>
      <c r="I119" s="601"/>
      <c r="J119" s="599"/>
      <c r="K119" s="601"/>
      <c r="L119" s="602"/>
      <c r="M119" s="598"/>
    </row>
    <row r="120" spans="1:13" s="1" customFormat="1" ht="15" customHeight="1" x14ac:dyDescent="0.15">
      <c r="A120" s="610" t="s">
        <v>1301</v>
      </c>
      <c r="B120" s="611" t="s">
        <v>586</v>
      </c>
      <c r="C120" s="610" t="s">
        <v>1301</v>
      </c>
      <c r="D120" s="617" t="s">
        <v>1228</v>
      </c>
      <c r="E120" s="618" t="s">
        <v>1302</v>
      </c>
      <c r="F120" s="591" t="s">
        <v>914</v>
      </c>
      <c r="G120" s="592" t="s">
        <v>146</v>
      </c>
      <c r="H120" s="599"/>
      <c r="I120" s="601"/>
      <c r="J120" s="599"/>
      <c r="K120" s="601"/>
      <c r="L120" s="602"/>
      <c r="M120" s="598"/>
    </row>
    <row r="121" spans="1:13" s="1" customFormat="1" ht="15" customHeight="1" x14ac:dyDescent="0.15">
      <c r="A121" s="608" t="s">
        <v>1301</v>
      </c>
      <c r="B121" s="626" t="s">
        <v>692</v>
      </c>
      <c r="C121" s="608" t="s">
        <v>1301</v>
      </c>
      <c r="D121" s="622" t="s">
        <v>34</v>
      </c>
      <c r="E121" s="627" t="s">
        <v>1303</v>
      </c>
      <c r="F121" s="628"/>
      <c r="G121" s="629"/>
      <c r="H121" s="628"/>
      <c r="I121" s="634"/>
      <c r="J121" s="599"/>
      <c r="K121" s="601"/>
      <c r="L121" s="602"/>
      <c r="M121" s="598"/>
    </row>
    <row r="122" spans="1:13" s="1" customFormat="1" ht="15" customHeight="1" x14ac:dyDescent="0.15">
      <c r="A122" s="648" t="s">
        <v>147</v>
      </c>
      <c r="B122" s="649" t="s">
        <v>455</v>
      </c>
      <c r="C122" s="648" t="s">
        <v>147</v>
      </c>
      <c r="D122" s="650" t="s">
        <v>12</v>
      </c>
      <c r="E122" s="651" t="s">
        <v>148</v>
      </c>
      <c r="F122" s="652" t="s">
        <v>147</v>
      </c>
      <c r="G122" s="646" t="s">
        <v>148</v>
      </c>
      <c r="H122" s="652" t="s">
        <v>1027</v>
      </c>
      <c r="I122" s="646" t="s">
        <v>148</v>
      </c>
      <c r="J122" s="653" t="s">
        <v>1304</v>
      </c>
      <c r="K122" s="654" t="s">
        <v>1305</v>
      </c>
      <c r="L122" s="602"/>
      <c r="M122" s="598"/>
    </row>
    <row r="123" spans="1:13" s="1" customFormat="1" ht="15" customHeight="1" x14ac:dyDescent="0.15">
      <c r="A123" s="636" t="s">
        <v>149</v>
      </c>
      <c r="B123" s="637" t="s">
        <v>455</v>
      </c>
      <c r="C123" s="636" t="s">
        <v>149</v>
      </c>
      <c r="D123" s="638" t="s">
        <v>12</v>
      </c>
      <c r="E123" s="639" t="s">
        <v>150</v>
      </c>
      <c r="F123" s="615" t="s">
        <v>149</v>
      </c>
      <c r="G123" s="616" t="s">
        <v>150</v>
      </c>
      <c r="H123" s="615" t="s">
        <v>1028</v>
      </c>
      <c r="I123" s="646" t="s">
        <v>150</v>
      </c>
      <c r="J123" s="599" t="s">
        <v>466</v>
      </c>
      <c r="K123" s="601" t="s">
        <v>767</v>
      </c>
      <c r="L123" s="602"/>
      <c r="M123" s="598"/>
    </row>
    <row r="124" spans="1:13" s="1" customFormat="1" ht="15" customHeight="1" x14ac:dyDescent="0.15">
      <c r="A124" s="636" t="s">
        <v>152</v>
      </c>
      <c r="B124" s="637" t="s">
        <v>455</v>
      </c>
      <c r="C124" s="636" t="s">
        <v>152</v>
      </c>
      <c r="D124" s="638" t="s">
        <v>12</v>
      </c>
      <c r="E124" s="639" t="s">
        <v>153</v>
      </c>
      <c r="F124" s="615" t="s">
        <v>152</v>
      </c>
      <c r="G124" s="616" t="s">
        <v>153</v>
      </c>
      <c r="H124" s="615" t="s">
        <v>1029</v>
      </c>
      <c r="I124" s="646" t="s">
        <v>1030</v>
      </c>
      <c r="J124" s="628"/>
      <c r="K124" s="634"/>
      <c r="L124" s="602"/>
      <c r="M124" s="598"/>
    </row>
    <row r="125" spans="1:13" s="1" customFormat="1" ht="15" customHeight="1" x14ac:dyDescent="0.15">
      <c r="A125" s="587" t="s">
        <v>154</v>
      </c>
      <c r="B125" s="588" t="s">
        <v>455</v>
      </c>
      <c r="C125" s="587" t="s">
        <v>154</v>
      </c>
      <c r="D125" s="589" t="s">
        <v>12</v>
      </c>
      <c r="E125" s="590" t="s">
        <v>155</v>
      </c>
      <c r="F125" s="591" t="s">
        <v>154</v>
      </c>
      <c r="G125" s="655" t="s">
        <v>160</v>
      </c>
      <c r="H125" s="591" t="s">
        <v>1029</v>
      </c>
      <c r="I125" s="655" t="s">
        <v>1306</v>
      </c>
      <c r="J125" s="591" t="s">
        <v>466</v>
      </c>
      <c r="K125" s="593" t="s">
        <v>1307</v>
      </c>
      <c r="L125" s="602"/>
      <c r="M125" s="598"/>
    </row>
    <row r="126" spans="1:13" s="1" customFormat="1" ht="15" customHeight="1" x14ac:dyDescent="0.15">
      <c r="A126" s="619" t="s">
        <v>154</v>
      </c>
      <c r="B126" s="620" t="s">
        <v>456</v>
      </c>
      <c r="C126" s="619" t="s">
        <v>154</v>
      </c>
      <c r="D126" s="624" t="s">
        <v>8</v>
      </c>
      <c r="E126" s="625" t="s">
        <v>156</v>
      </c>
      <c r="F126" s="599"/>
      <c r="G126" s="600"/>
      <c r="H126" s="599"/>
      <c r="I126" s="601"/>
      <c r="J126" s="599"/>
      <c r="K126" s="601"/>
      <c r="L126" s="602"/>
      <c r="M126" s="598"/>
    </row>
    <row r="127" spans="1:13" s="1" customFormat="1" ht="15" customHeight="1" x14ac:dyDescent="0.15">
      <c r="A127" s="595" t="s">
        <v>154</v>
      </c>
      <c r="B127" s="596" t="s">
        <v>457</v>
      </c>
      <c r="C127" s="595"/>
      <c r="D127" s="597"/>
      <c r="E127" s="598" t="s">
        <v>157</v>
      </c>
      <c r="F127" s="599"/>
      <c r="G127" s="600"/>
      <c r="H127" s="599"/>
      <c r="I127" s="601"/>
      <c r="J127" s="599"/>
      <c r="K127" s="601"/>
      <c r="L127" s="602"/>
      <c r="M127" s="598"/>
    </row>
    <row r="128" spans="1:13" s="1" customFormat="1" ht="15" customHeight="1" x14ac:dyDescent="0.15">
      <c r="A128" s="595"/>
      <c r="B128" s="596"/>
      <c r="C128" s="595" t="s">
        <v>154</v>
      </c>
      <c r="D128" s="597" t="s">
        <v>30</v>
      </c>
      <c r="E128" s="598" t="s">
        <v>158</v>
      </c>
      <c r="F128" s="599"/>
      <c r="G128" s="600"/>
      <c r="H128" s="599"/>
      <c r="I128" s="601"/>
      <c r="J128" s="599"/>
      <c r="K128" s="601"/>
      <c r="L128" s="602"/>
      <c r="M128" s="598"/>
    </row>
    <row r="129" spans="1:13" s="1" customFormat="1" ht="15" customHeight="1" x14ac:dyDescent="0.15">
      <c r="A129" s="603"/>
      <c r="B129" s="630"/>
      <c r="C129" s="603" t="s">
        <v>154</v>
      </c>
      <c r="D129" s="604" t="s">
        <v>159</v>
      </c>
      <c r="E129" s="605" t="s">
        <v>157</v>
      </c>
      <c r="F129" s="599"/>
      <c r="G129" s="600"/>
      <c r="H129" s="599"/>
      <c r="I129" s="601"/>
      <c r="J129" s="599"/>
      <c r="K129" s="601"/>
      <c r="L129" s="602"/>
      <c r="M129" s="598"/>
    </row>
    <row r="130" spans="1:13" s="1" customFormat="1" ht="15" customHeight="1" x14ac:dyDescent="0.15">
      <c r="A130" s="608" t="s">
        <v>154</v>
      </c>
      <c r="B130" s="626" t="s">
        <v>461</v>
      </c>
      <c r="C130" s="608" t="s">
        <v>154</v>
      </c>
      <c r="D130" s="622" t="s">
        <v>34</v>
      </c>
      <c r="E130" s="627" t="s">
        <v>160</v>
      </c>
      <c r="F130" s="628"/>
      <c r="G130" s="629"/>
      <c r="H130" s="628"/>
      <c r="I130" s="634"/>
      <c r="J130" s="599"/>
      <c r="K130" s="601"/>
      <c r="L130" s="602"/>
      <c r="M130" s="598"/>
    </row>
    <row r="131" spans="1:13" s="1" customFormat="1" ht="15" customHeight="1" x14ac:dyDescent="0.15">
      <c r="A131" s="610" t="s">
        <v>161</v>
      </c>
      <c r="B131" s="611" t="s">
        <v>455</v>
      </c>
      <c r="C131" s="610" t="s">
        <v>161</v>
      </c>
      <c r="D131" s="617" t="s">
        <v>12</v>
      </c>
      <c r="E131" s="618" t="s">
        <v>162</v>
      </c>
      <c r="F131" s="591" t="s">
        <v>161</v>
      </c>
      <c r="G131" s="592" t="s">
        <v>1308</v>
      </c>
      <c r="H131" s="591" t="s">
        <v>1031</v>
      </c>
      <c r="I131" s="593" t="s">
        <v>1308</v>
      </c>
      <c r="J131" s="599"/>
      <c r="K131" s="601"/>
      <c r="L131" s="602"/>
      <c r="M131" s="598"/>
    </row>
    <row r="132" spans="1:13" s="1" customFormat="1" ht="15" customHeight="1" x14ac:dyDescent="0.15">
      <c r="A132" s="595" t="s">
        <v>161</v>
      </c>
      <c r="B132" s="596" t="s">
        <v>456</v>
      </c>
      <c r="C132" s="595" t="s">
        <v>161</v>
      </c>
      <c r="D132" s="597" t="s">
        <v>8</v>
      </c>
      <c r="E132" s="598" t="s">
        <v>163</v>
      </c>
      <c r="F132" s="599"/>
      <c r="G132" s="600"/>
      <c r="H132" s="599"/>
      <c r="I132" s="601"/>
      <c r="J132" s="599"/>
      <c r="K132" s="601"/>
      <c r="L132" s="602"/>
      <c r="M132" s="598"/>
    </row>
    <row r="133" spans="1:13" s="1" customFormat="1" ht="15" customHeight="1" x14ac:dyDescent="0.15">
      <c r="A133" s="610" t="s">
        <v>170</v>
      </c>
      <c r="B133" s="611" t="s">
        <v>455</v>
      </c>
      <c r="C133" s="610" t="s">
        <v>170</v>
      </c>
      <c r="D133" s="612" t="s">
        <v>12</v>
      </c>
      <c r="E133" s="590" t="s">
        <v>164</v>
      </c>
      <c r="F133" s="591" t="s">
        <v>170</v>
      </c>
      <c r="G133" s="655" t="s">
        <v>1309</v>
      </c>
      <c r="H133" s="591" t="s">
        <v>1032</v>
      </c>
      <c r="I133" s="817" t="s">
        <v>1310</v>
      </c>
      <c r="J133" s="599"/>
      <c r="K133" s="601"/>
      <c r="L133" s="602"/>
      <c r="M133" s="598"/>
    </row>
    <row r="134" spans="1:13" s="1" customFormat="1" ht="15" customHeight="1" x14ac:dyDescent="0.15">
      <c r="A134" s="595" t="s">
        <v>1311</v>
      </c>
      <c r="B134" s="596" t="s">
        <v>456</v>
      </c>
      <c r="C134" s="595" t="s">
        <v>170</v>
      </c>
      <c r="D134" s="597" t="s">
        <v>8</v>
      </c>
      <c r="E134" s="613" t="s">
        <v>1312</v>
      </c>
      <c r="F134" s="599"/>
      <c r="G134" s="600"/>
      <c r="H134" s="599"/>
      <c r="I134" s="818"/>
      <c r="J134" s="599"/>
      <c r="K134" s="601"/>
      <c r="L134" s="602"/>
      <c r="M134" s="598"/>
    </row>
    <row r="135" spans="1:13" s="1" customFormat="1" ht="15" customHeight="1" x14ac:dyDescent="0.15">
      <c r="A135" s="636" t="s">
        <v>1313</v>
      </c>
      <c r="B135" s="637" t="s">
        <v>455</v>
      </c>
      <c r="C135" s="636" t="s">
        <v>1313</v>
      </c>
      <c r="D135" s="638" t="s">
        <v>12</v>
      </c>
      <c r="E135" s="639" t="s">
        <v>166</v>
      </c>
      <c r="F135" s="615" t="s">
        <v>915</v>
      </c>
      <c r="G135" s="616" t="s">
        <v>166</v>
      </c>
      <c r="H135" s="599"/>
      <c r="I135" s="818"/>
      <c r="J135" s="599"/>
      <c r="K135" s="601"/>
      <c r="L135" s="602"/>
      <c r="M135" s="598"/>
    </row>
    <row r="136" spans="1:13" s="1" customFormat="1" ht="15" customHeight="1" x14ac:dyDescent="0.15">
      <c r="A136" s="610" t="s">
        <v>1314</v>
      </c>
      <c r="B136" s="611" t="s">
        <v>455</v>
      </c>
      <c r="C136" s="610" t="s">
        <v>1314</v>
      </c>
      <c r="D136" s="617" t="s">
        <v>12</v>
      </c>
      <c r="E136" s="618" t="s">
        <v>167</v>
      </c>
      <c r="F136" s="591" t="s">
        <v>916</v>
      </c>
      <c r="G136" s="656" t="s">
        <v>1315</v>
      </c>
      <c r="H136" s="599"/>
      <c r="I136" s="601"/>
      <c r="J136" s="599"/>
      <c r="K136" s="601"/>
      <c r="L136" s="602"/>
      <c r="M136" s="598"/>
    </row>
    <row r="137" spans="1:13" s="1" customFormat="1" ht="15" customHeight="1" x14ac:dyDescent="0.15">
      <c r="A137" s="619" t="s">
        <v>1314</v>
      </c>
      <c r="B137" s="620" t="s">
        <v>1234</v>
      </c>
      <c r="C137" s="619" t="s">
        <v>1314</v>
      </c>
      <c r="D137" s="624" t="s">
        <v>1235</v>
      </c>
      <c r="E137" s="625" t="s">
        <v>168</v>
      </c>
      <c r="F137" s="599"/>
      <c r="G137" s="657"/>
      <c r="H137" s="599"/>
      <c r="I137" s="601"/>
      <c r="J137" s="599"/>
      <c r="K137" s="601"/>
      <c r="L137" s="602"/>
      <c r="M137" s="598"/>
    </row>
    <row r="138" spans="1:13" s="1" customFormat="1" ht="15" customHeight="1" x14ac:dyDescent="0.15">
      <c r="A138" s="631" t="s">
        <v>1314</v>
      </c>
      <c r="B138" s="632" t="s">
        <v>461</v>
      </c>
      <c r="C138" s="631" t="s">
        <v>1314</v>
      </c>
      <c r="D138" s="633" t="s">
        <v>34</v>
      </c>
      <c r="E138" s="623" t="s">
        <v>169</v>
      </c>
      <c r="F138" s="628"/>
      <c r="G138" s="629"/>
      <c r="H138" s="628"/>
      <c r="I138" s="634"/>
      <c r="J138" s="599"/>
      <c r="K138" s="601"/>
      <c r="L138" s="602"/>
      <c r="M138" s="598"/>
    </row>
    <row r="139" spans="1:13" s="1" customFormat="1" ht="15" customHeight="1" x14ac:dyDescent="0.15">
      <c r="A139" s="610" t="s">
        <v>1316</v>
      </c>
      <c r="B139" s="611" t="s">
        <v>455</v>
      </c>
      <c r="C139" s="610" t="s">
        <v>1316</v>
      </c>
      <c r="D139" s="617" t="s">
        <v>12</v>
      </c>
      <c r="E139" s="618" t="s">
        <v>171</v>
      </c>
      <c r="F139" s="591" t="s">
        <v>176</v>
      </c>
      <c r="G139" s="592" t="s">
        <v>172</v>
      </c>
      <c r="H139" s="591" t="s">
        <v>1033</v>
      </c>
      <c r="I139" s="593" t="s">
        <v>172</v>
      </c>
      <c r="J139" s="599"/>
      <c r="K139" s="601"/>
      <c r="L139" s="602"/>
      <c r="M139" s="598"/>
    </row>
    <row r="140" spans="1:13" s="1" customFormat="1" ht="15" customHeight="1" x14ac:dyDescent="0.15">
      <c r="A140" s="595" t="s">
        <v>1316</v>
      </c>
      <c r="B140" s="596" t="s">
        <v>456</v>
      </c>
      <c r="C140" s="595" t="s">
        <v>176</v>
      </c>
      <c r="D140" s="597" t="s">
        <v>8</v>
      </c>
      <c r="E140" s="598" t="s">
        <v>173</v>
      </c>
      <c r="F140" s="599"/>
      <c r="G140" s="600"/>
      <c r="H140" s="599"/>
      <c r="I140" s="601"/>
      <c r="J140" s="599"/>
      <c r="K140" s="601"/>
      <c r="L140" s="602"/>
      <c r="M140" s="598"/>
    </row>
    <row r="141" spans="1:13" s="1" customFormat="1" ht="15" customHeight="1" x14ac:dyDescent="0.15">
      <c r="A141" s="619" t="s">
        <v>176</v>
      </c>
      <c r="B141" s="620" t="s">
        <v>457</v>
      </c>
      <c r="C141" s="619" t="s">
        <v>176</v>
      </c>
      <c r="D141" s="624" t="s">
        <v>30</v>
      </c>
      <c r="E141" s="625" t="s">
        <v>174</v>
      </c>
      <c r="F141" s="599"/>
      <c r="G141" s="600"/>
      <c r="H141" s="599"/>
      <c r="I141" s="601"/>
      <c r="J141" s="599"/>
      <c r="K141" s="601"/>
      <c r="L141" s="602"/>
      <c r="M141" s="598"/>
    </row>
    <row r="142" spans="1:13" s="1" customFormat="1" ht="15" customHeight="1" x14ac:dyDescent="0.15">
      <c r="A142" s="608" t="s">
        <v>176</v>
      </c>
      <c r="B142" s="626" t="s">
        <v>461</v>
      </c>
      <c r="C142" s="608" t="s">
        <v>176</v>
      </c>
      <c r="D142" s="622" t="s">
        <v>34</v>
      </c>
      <c r="E142" s="623" t="s">
        <v>175</v>
      </c>
      <c r="F142" s="628"/>
      <c r="G142" s="629"/>
      <c r="H142" s="628"/>
      <c r="I142" s="634"/>
      <c r="J142" s="599"/>
      <c r="K142" s="601"/>
      <c r="L142" s="602"/>
      <c r="M142" s="598"/>
    </row>
    <row r="143" spans="1:13" s="1" customFormat="1" ht="15" customHeight="1" x14ac:dyDescent="0.15">
      <c r="A143" s="610" t="s">
        <v>1317</v>
      </c>
      <c r="B143" s="611" t="s">
        <v>455</v>
      </c>
      <c r="C143" s="610" t="s">
        <v>917</v>
      </c>
      <c r="D143" s="612" t="s">
        <v>12</v>
      </c>
      <c r="E143" s="618" t="s">
        <v>1318</v>
      </c>
      <c r="F143" s="591" t="s">
        <v>917</v>
      </c>
      <c r="G143" s="592" t="s">
        <v>177</v>
      </c>
      <c r="H143" s="591" t="s">
        <v>1034</v>
      </c>
      <c r="I143" s="593" t="s">
        <v>177</v>
      </c>
      <c r="J143" s="599"/>
      <c r="K143" s="601"/>
      <c r="L143" s="602"/>
      <c r="M143" s="598"/>
    </row>
    <row r="144" spans="1:13" s="1" customFormat="1" ht="15" customHeight="1" x14ac:dyDescent="0.15">
      <c r="A144" s="636" t="s">
        <v>1319</v>
      </c>
      <c r="B144" s="637" t="s">
        <v>455</v>
      </c>
      <c r="C144" s="636" t="s">
        <v>1319</v>
      </c>
      <c r="D144" s="638" t="s">
        <v>12</v>
      </c>
      <c r="E144" s="639" t="s">
        <v>178</v>
      </c>
      <c r="F144" s="615" t="s">
        <v>918</v>
      </c>
      <c r="G144" s="616" t="s">
        <v>178</v>
      </c>
      <c r="H144" s="615" t="s">
        <v>1035</v>
      </c>
      <c r="I144" s="646" t="s">
        <v>178</v>
      </c>
      <c r="J144" s="599"/>
      <c r="K144" s="601"/>
      <c r="L144" s="602"/>
      <c r="M144" s="598"/>
    </row>
    <row r="145" spans="1:13" s="1" customFormat="1" ht="15" customHeight="1" x14ac:dyDescent="0.15">
      <c r="A145" s="587" t="s">
        <v>1320</v>
      </c>
      <c r="B145" s="588" t="s">
        <v>455</v>
      </c>
      <c r="C145" s="587"/>
      <c r="D145" s="589"/>
      <c r="E145" s="590" t="s">
        <v>1321</v>
      </c>
      <c r="F145" s="591" t="s">
        <v>695</v>
      </c>
      <c r="G145" s="817" t="s">
        <v>919</v>
      </c>
      <c r="H145" s="591" t="s">
        <v>1036</v>
      </c>
      <c r="I145" s="817" t="s">
        <v>1037</v>
      </c>
      <c r="J145" s="599"/>
      <c r="K145" s="601"/>
      <c r="L145" s="602"/>
      <c r="M145" s="598"/>
    </row>
    <row r="146" spans="1:13" s="1" customFormat="1" ht="15" customHeight="1" x14ac:dyDescent="0.15">
      <c r="A146" s="595"/>
      <c r="B146" s="596"/>
      <c r="C146" s="595" t="s">
        <v>1320</v>
      </c>
      <c r="D146" s="597" t="s">
        <v>1228</v>
      </c>
      <c r="E146" s="598" t="s">
        <v>1322</v>
      </c>
      <c r="F146" s="599"/>
      <c r="G146" s="818"/>
      <c r="H146" s="599"/>
      <c r="I146" s="818"/>
      <c r="J146" s="599"/>
      <c r="K146" s="601"/>
      <c r="L146" s="602"/>
      <c r="M146" s="598"/>
    </row>
    <row r="147" spans="1:13" s="1" customFormat="1" ht="15" customHeight="1" x14ac:dyDescent="0.15">
      <c r="A147" s="595"/>
      <c r="B147" s="596"/>
      <c r="C147" s="595" t="s">
        <v>695</v>
      </c>
      <c r="D147" s="597" t="s">
        <v>1252</v>
      </c>
      <c r="E147" s="598" t="s">
        <v>179</v>
      </c>
      <c r="F147" s="599"/>
      <c r="G147" s="600"/>
      <c r="H147" s="599"/>
      <c r="I147" s="601"/>
      <c r="J147" s="599"/>
      <c r="K147" s="601"/>
      <c r="L147" s="602"/>
      <c r="M147" s="598"/>
    </row>
    <row r="148" spans="1:13" s="1" customFormat="1" ht="15" customHeight="1" x14ac:dyDescent="0.15">
      <c r="A148" s="595"/>
      <c r="B148" s="596"/>
      <c r="C148" s="595" t="s">
        <v>695</v>
      </c>
      <c r="D148" s="597" t="s">
        <v>1253</v>
      </c>
      <c r="E148" s="598" t="s">
        <v>1323</v>
      </c>
      <c r="F148" s="628"/>
      <c r="G148" s="629"/>
      <c r="H148" s="599"/>
      <c r="I148" s="601"/>
      <c r="J148" s="599"/>
      <c r="K148" s="601"/>
      <c r="L148" s="602"/>
      <c r="M148" s="598"/>
    </row>
    <row r="149" spans="1:13" s="1" customFormat="1" ht="15" customHeight="1" x14ac:dyDescent="0.15">
      <c r="A149" s="636" t="s">
        <v>1324</v>
      </c>
      <c r="B149" s="637" t="s">
        <v>586</v>
      </c>
      <c r="C149" s="636" t="s">
        <v>1324</v>
      </c>
      <c r="D149" s="638" t="s">
        <v>1228</v>
      </c>
      <c r="E149" s="639" t="s">
        <v>180</v>
      </c>
      <c r="F149" s="615" t="s">
        <v>920</v>
      </c>
      <c r="G149" s="616" t="s">
        <v>180</v>
      </c>
      <c r="H149" s="599"/>
      <c r="I149" s="601"/>
      <c r="J149" s="599"/>
      <c r="K149" s="601"/>
      <c r="L149" s="602"/>
      <c r="M149" s="598"/>
    </row>
    <row r="150" spans="1:13" s="1" customFormat="1" ht="15" customHeight="1" x14ac:dyDescent="0.15">
      <c r="A150" s="603" t="s">
        <v>1325</v>
      </c>
      <c r="B150" s="630" t="s">
        <v>455</v>
      </c>
      <c r="C150" s="603" t="s">
        <v>1325</v>
      </c>
      <c r="D150" s="604" t="s">
        <v>12</v>
      </c>
      <c r="E150" s="605" t="s">
        <v>181</v>
      </c>
      <c r="F150" s="591" t="s">
        <v>921</v>
      </c>
      <c r="G150" s="592" t="s">
        <v>182</v>
      </c>
      <c r="H150" s="599"/>
      <c r="I150" s="601"/>
      <c r="J150" s="599"/>
      <c r="K150" s="601"/>
      <c r="L150" s="602"/>
      <c r="M150" s="598"/>
    </row>
    <row r="151" spans="1:13" s="1" customFormat="1" ht="15" customHeight="1" x14ac:dyDescent="0.15">
      <c r="A151" s="631" t="s">
        <v>1325</v>
      </c>
      <c r="B151" s="632" t="s">
        <v>456</v>
      </c>
      <c r="C151" s="631" t="s">
        <v>1325</v>
      </c>
      <c r="D151" s="633" t="s">
        <v>8</v>
      </c>
      <c r="E151" s="623" t="s">
        <v>1326</v>
      </c>
      <c r="F151" s="628"/>
      <c r="G151" s="629"/>
      <c r="H151" s="599"/>
      <c r="I151" s="601"/>
      <c r="J151" s="599"/>
      <c r="K151" s="601"/>
      <c r="L151" s="602"/>
      <c r="M151" s="598"/>
    </row>
    <row r="152" spans="1:13" s="1" customFormat="1" ht="15" customHeight="1" x14ac:dyDescent="0.15">
      <c r="A152" s="636" t="s">
        <v>1327</v>
      </c>
      <c r="B152" s="637" t="s">
        <v>455</v>
      </c>
      <c r="C152" s="636" t="s">
        <v>1327</v>
      </c>
      <c r="D152" s="638" t="s">
        <v>12</v>
      </c>
      <c r="E152" s="639" t="s">
        <v>184</v>
      </c>
      <c r="F152" s="615" t="s">
        <v>922</v>
      </c>
      <c r="G152" s="616" t="s">
        <v>184</v>
      </c>
      <c r="H152" s="599"/>
      <c r="I152" s="601"/>
      <c r="J152" s="599"/>
      <c r="K152" s="601"/>
      <c r="L152" s="602"/>
      <c r="M152" s="598"/>
    </row>
    <row r="153" spans="1:13" s="1" customFormat="1" ht="15" customHeight="1" x14ac:dyDescent="0.15">
      <c r="A153" s="610" t="s">
        <v>1328</v>
      </c>
      <c r="B153" s="611" t="s">
        <v>455</v>
      </c>
      <c r="C153" s="610" t="s">
        <v>1328</v>
      </c>
      <c r="D153" s="617" t="s">
        <v>12</v>
      </c>
      <c r="E153" s="605" t="s">
        <v>185</v>
      </c>
      <c r="F153" s="591" t="s">
        <v>923</v>
      </c>
      <c r="G153" s="592" t="s">
        <v>186</v>
      </c>
      <c r="H153" s="599"/>
      <c r="I153" s="601"/>
      <c r="J153" s="599"/>
      <c r="K153" s="601"/>
      <c r="L153" s="602"/>
      <c r="M153" s="598"/>
    </row>
    <row r="154" spans="1:13" s="1" customFormat="1" ht="15" customHeight="1" x14ac:dyDescent="0.15">
      <c r="A154" s="619" t="s">
        <v>923</v>
      </c>
      <c r="B154" s="620" t="s">
        <v>1234</v>
      </c>
      <c r="C154" s="619" t="s">
        <v>1328</v>
      </c>
      <c r="D154" s="624" t="s">
        <v>1235</v>
      </c>
      <c r="E154" s="625" t="s">
        <v>183</v>
      </c>
      <c r="F154" s="599"/>
      <c r="G154" s="600"/>
      <c r="H154" s="599"/>
      <c r="I154" s="601"/>
      <c r="J154" s="599"/>
      <c r="K154" s="601"/>
      <c r="L154" s="602"/>
      <c r="M154" s="598"/>
    </row>
    <row r="155" spans="1:13" s="1" customFormat="1" ht="15" customHeight="1" x14ac:dyDescent="0.15">
      <c r="A155" s="595" t="s">
        <v>1328</v>
      </c>
      <c r="B155" s="596" t="s">
        <v>692</v>
      </c>
      <c r="C155" s="595"/>
      <c r="D155" s="597"/>
      <c r="E155" s="598" t="s">
        <v>186</v>
      </c>
      <c r="F155" s="599"/>
      <c r="G155" s="600"/>
      <c r="H155" s="599"/>
      <c r="I155" s="601"/>
      <c r="J155" s="599"/>
      <c r="K155" s="601"/>
      <c r="L155" s="602"/>
      <c r="M155" s="598"/>
    </row>
    <row r="156" spans="1:13" s="1" customFormat="1" ht="15" customHeight="1" x14ac:dyDescent="0.15">
      <c r="A156" s="595"/>
      <c r="B156" s="596"/>
      <c r="C156" s="595" t="s">
        <v>1328</v>
      </c>
      <c r="D156" s="597" t="s">
        <v>23</v>
      </c>
      <c r="E156" s="598" t="s">
        <v>187</v>
      </c>
      <c r="F156" s="599"/>
      <c r="G156" s="600"/>
      <c r="H156" s="599"/>
      <c r="I156" s="601"/>
      <c r="J156" s="599"/>
      <c r="K156" s="601"/>
      <c r="L156" s="602"/>
      <c r="M156" s="598"/>
    </row>
    <row r="157" spans="1:13" s="1" customFormat="1" ht="15" customHeight="1" x14ac:dyDescent="0.15">
      <c r="A157" s="608"/>
      <c r="B157" s="626"/>
      <c r="C157" s="608" t="s">
        <v>1328</v>
      </c>
      <c r="D157" s="622" t="s">
        <v>34</v>
      </c>
      <c r="E157" s="627" t="s">
        <v>1329</v>
      </c>
      <c r="F157" s="628"/>
      <c r="G157" s="629"/>
      <c r="H157" s="628"/>
      <c r="I157" s="634"/>
      <c r="J157" s="599"/>
      <c r="K157" s="601"/>
      <c r="L157" s="602"/>
      <c r="M157" s="598"/>
    </row>
    <row r="158" spans="1:13" s="1" customFormat="1" ht="15" customHeight="1" x14ac:dyDescent="0.15">
      <c r="A158" s="587" t="s">
        <v>188</v>
      </c>
      <c r="B158" s="588" t="s">
        <v>455</v>
      </c>
      <c r="C158" s="587"/>
      <c r="D158" s="589"/>
      <c r="E158" s="590" t="s">
        <v>189</v>
      </c>
      <c r="F158" s="599" t="s">
        <v>188</v>
      </c>
      <c r="G158" s="600" t="s">
        <v>189</v>
      </c>
      <c r="H158" s="599" t="s">
        <v>1038</v>
      </c>
      <c r="I158" s="601" t="s">
        <v>189</v>
      </c>
      <c r="J158" s="591" t="s">
        <v>467</v>
      </c>
      <c r="K158" s="593" t="s">
        <v>768</v>
      </c>
      <c r="L158" s="602"/>
      <c r="M158" s="598"/>
    </row>
    <row r="159" spans="1:13" s="1" customFormat="1" ht="15" customHeight="1" x14ac:dyDescent="0.15">
      <c r="A159" s="595"/>
      <c r="B159" s="596"/>
      <c r="C159" s="595" t="s">
        <v>188</v>
      </c>
      <c r="D159" s="597" t="s">
        <v>12</v>
      </c>
      <c r="E159" s="598" t="s">
        <v>1330</v>
      </c>
      <c r="F159" s="599"/>
      <c r="G159" s="600"/>
      <c r="H159" s="599"/>
      <c r="I159" s="601"/>
      <c r="J159" s="599"/>
      <c r="K159" s="601"/>
      <c r="L159" s="602"/>
      <c r="M159" s="598"/>
    </row>
    <row r="160" spans="1:13" s="1" customFormat="1" ht="15" customHeight="1" x14ac:dyDescent="0.15">
      <c r="A160" s="595"/>
      <c r="B160" s="596"/>
      <c r="C160" s="595" t="s">
        <v>188</v>
      </c>
      <c r="D160" s="597" t="s">
        <v>7</v>
      </c>
      <c r="E160" s="598" t="s">
        <v>191</v>
      </c>
      <c r="F160" s="599"/>
      <c r="G160" s="600"/>
      <c r="H160" s="599"/>
      <c r="I160" s="601"/>
      <c r="J160" s="599"/>
      <c r="K160" s="601"/>
      <c r="L160" s="602"/>
      <c r="M160" s="598"/>
    </row>
    <row r="161" spans="1:13" s="1" customFormat="1" ht="15" customHeight="1" x14ac:dyDescent="0.15">
      <c r="A161" s="595"/>
      <c r="B161" s="596"/>
      <c r="C161" s="595" t="s">
        <v>188</v>
      </c>
      <c r="D161" s="597" t="s">
        <v>66</v>
      </c>
      <c r="E161" s="598" t="s">
        <v>192</v>
      </c>
      <c r="F161" s="599"/>
      <c r="G161" s="600"/>
      <c r="H161" s="599"/>
      <c r="I161" s="601"/>
      <c r="J161" s="599"/>
      <c r="K161" s="601"/>
      <c r="L161" s="602"/>
      <c r="M161" s="598"/>
    </row>
    <row r="162" spans="1:13" s="1" customFormat="1" ht="15" customHeight="1" x14ac:dyDescent="0.15">
      <c r="A162" s="595"/>
      <c r="B162" s="596"/>
      <c r="C162" s="595" t="s">
        <v>188</v>
      </c>
      <c r="D162" s="597" t="s">
        <v>67</v>
      </c>
      <c r="E162" s="598" t="s">
        <v>193</v>
      </c>
      <c r="F162" s="599"/>
      <c r="G162" s="600"/>
      <c r="H162" s="599"/>
      <c r="I162" s="601"/>
      <c r="J162" s="599"/>
      <c r="K162" s="601"/>
      <c r="L162" s="602"/>
      <c r="M162" s="598"/>
    </row>
    <row r="163" spans="1:13" s="1" customFormat="1" ht="15" customHeight="1" x14ac:dyDescent="0.15">
      <c r="A163" s="595"/>
      <c r="B163" s="596"/>
      <c r="C163" s="595" t="s">
        <v>188</v>
      </c>
      <c r="D163" s="597" t="s">
        <v>68</v>
      </c>
      <c r="E163" s="598" t="s">
        <v>194</v>
      </c>
      <c r="F163" s="599"/>
      <c r="G163" s="600"/>
      <c r="H163" s="599"/>
      <c r="I163" s="601"/>
      <c r="J163" s="599"/>
      <c r="K163" s="601"/>
      <c r="L163" s="602"/>
      <c r="M163" s="598"/>
    </row>
    <row r="164" spans="1:13" s="1" customFormat="1" ht="15" customHeight="1" x14ac:dyDescent="0.15">
      <c r="A164" s="595"/>
      <c r="B164" s="596"/>
      <c r="C164" s="595" t="s">
        <v>188</v>
      </c>
      <c r="D164" s="597" t="s">
        <v>165</v>
      </c>
      <c r="E164" s="598" t="s">
        <v>195</v>
      </c>
      <c r="F164" s="599"/>
      <c r="G164" s="600"/>
      <c r="H164" s="599"/>
      <c r="I164" s="601"/>
      <c r="J164" s="599"/>
      <c r="K164" s="601"/>
      <c r="L164" s="602"/>
      <c r="M164" s="598"/>
    </row>
    <row r="165" spans="1:13" s="1" customFormat="1" ht="15" customHeight="1" x14ac:dyDescent="0.15">
      <c r="A165" s="595"/>
      <c r="B165" s="596"/>
      <c r="C165" s="595" t="s">
        <v>188</v>
      </c>
      <c r="D165" s="597" t="s">
        <v>196</v>
      </c>
      <c r="E165" s="598" t="s">
        <v>197</v>
      </c>
      <c r="F165" s="599"/>
      <c r="G165" s="600"/>
      <c r="H165" s="599"/>
      <c r="I165" s="601"/>
      <c r="J165" s="599"/>
      <c r="K165" s="601"/>
      <c r="L165" s="602"/>
      <c r="M165" s="598"/>
    </row>
    <row r="166" spans="1:13" s="1" customFormat="1" ht="15" customHeight="1" x14ac:dyDescent="0.15">
      <c r="A166" s="595"/>
      <c r="B166" s="596"/>
      <c r="C166" s="595" t="s">
        <v>188</v>
      </c>
      <c r="D166" s="597" t="s">
        <v>198</v>
      </c>
      <c r="E166" s="598" t="s">
        <v>199</v>
      </c>
      <c r="F166" s="599"/>
      <c r="G166" s="600"/>
      <c r="H166" s="599"/>
      <c r="I166" s="601"/>
      <c r="J166" s="599"/>
      <c r="K166" s="601"/>
      <c r="L166" s="602"/>
      <c r="M166" s="598"/>
    </row>
    <row r="167" spans="1:13" s="1" customFormat="1" ht="15" customHeight="1" x14ac:dyDescent="0.15">
      <c r="A167" s="608"/>
      <c r="B167" s="626"/>
      <c r="C167" s="608" t="s">
        <v>188</v>
      </c>
      <c r="D167" s="622" t="s">
        <v>17</v>
      </c>
      <c r="E167" s="627" t="s">
        <v>200</v>
      </c>
      <c r="F167" s="599"/>
      <c r="G167" s="600"/>
      <c r="H167" s="599"/>
      <c r="I167" s="601"/>
      <c r="J167" s="599"/>
      <c r="K167" s="601"/>
      <c r="L167" s="602"/>
      <c r="M167" s="598"/>
    </row>
    <row r="168" spans="1:13" s="1" customFormat="1" ht="15" customHeight="1" x14ac:dyDescent="0.15">
      <c r="A168" s="587" t="s">
        <v>201</v>
      </c>
      <c r="B168" s="588" t="s">
        <v>455</v>
      </c>
      <c r="C168" s="587"/>
      <c r="D168" s="589"/>
      <c r="E168" s="598" t="s">
        <v>202</v>
      </c>
      <c r="F168" s="591" t="s">
        <v>201</v>
      </c>
      <c r="G168" s="592" t="s">
        <v>202</v>
      </c>
      <c r="H168" s="591" t="s">
        <v>1039</v>
      </c>
      <c r="I168" s="593" t="s">
        <v>202</v>
      </c>
      <c r="J168" s="599"/>
      <c r="K168" s="601"/>
      <c r="L168" s="602"/>
      <c r="M168" s="598"/>
    </row>
    <row r="169" spans="1:13" s="1" customFormat="1" ht="15" customHeight="1" x14ac:dyDescent="0.15">
      <c r="A169" s="595"/>
      <c r="B169" s="596"/>
      <c r="C169" s="595" t="s">
        <v>201</v>
      </c>
      <c r="D169" s="597" t="s">
        <v>12</v>
      </c>
      <c r="E169" s="598" t="s">
        <v>203</v>
      </c>
      <c r="F169" s="599"/>
      <c r="G169" s="600"/>
      <c r="H169" s="599"/>
      <c r="I169" s="601"/>
      <c r="J169" s="599"/>
      <c r="K169" s="601"/>
      <c r="L169" s="602"/>
      <c r="M169" s="598"/>
    </row>
    <row r="170" spans="1:13" s="1" customFormat="1" ht="15" customHeight="1" x14ac:dyDescent="0.15">
      <c r="A170" s="603"/>
      <c r="B170" s="630"/>
      <c r="C170" s="603" t="s">
        <v>201</v>
      </c>
      <c r="D170" s="604" t="s">
        <v>17</v>
      </c>
      <c r="E170" s="605" t="s">
        <v>204</v>
      </c>
      <c r="F170" s="599"/>
      <c r="G170" s="600"/>
      <c r="H170" s="599"/>
      <c r="I170" s="601"/>
      <c r="J170" s="599"/>
      <c r="K170" s="601"/>
      <c r="L170" s="602"/>
      <c r="M170" s="598"/>
    </row>
    <row r="171" spans="1:13" s="1" customFormat="1" ht="15" customHeight="1" x14ac:dyDescent="0.15">
      <c r="A171" s="608" t="s">
        <v>201</v>
      </c>
      <c r="B171" s="626" t="s">
        <v>456</v>
      </c>
      <c r="C171" s="608" t="s">
        <v>201</v>
      </c>
      <c r="D171" s="622" t="s">
        <v>8</v>
      </c>
      <c r="E171" s="623" t="s">
        <v>205</v>
      </c>
      <c r="F171" s="628"/>
      <c r="G171" s="629"/>
      <c r="H171" s="628"/>
      <c r="I171" s="634"/>
      <c r="J171" s="628"/>
      <c r="K171" s="634"/>
      <c r="L171" s="602"/>
      <c r="M171" s="598"/>
    </row>
    <row r="172" spans="1:13" s="1" customFormat="1" ht="15" customHeight="1" x14ac:dyDescent="0.15">
      <c r="A172" s="587" t="s">
        <v>206</v>
      </c>
      <c r="B172" s="588" t="s">
        <v>455</v>
      </c>
      <c r="C172" s="587"/>
      <c r="D172" s="589"/>
      <c r="E172" s="658" t="s">
        <v>207</v>
      </c>
      <c r="F172" s="659" t="s">
        <v>206</v>
      </c>
      <c r="G172" s="660" t="s">
        <v>207</v>
      </c>
      <c r="H172" s="661" t="s">
        <v>1040</v>
      </c>
      <c r="I172" s="593" t="s">
        <v>207</v>
      </c>
      <c r="J172" s="659" t="s">
        <v>468</v>
      </c>
      <c r="K172" s="593" t="s">
        <v>1331</v>
      </c>
      <c r="L172" s="602"/>
      <c r="M172" s="598"/>
    </row>
    <row r="173" spans="1:13" s="1" customFormat="1" ht="15" customHeight="1" x14ac:dyDescent="0.15">
      <c r="A173" s="595"/>
      <c r="B173" s="596"/>
      <c r="C173" s="595" t="s">
        <v>206</v>
      </c>
      <c r="D173" s="597" t="s">
        <v>12</v>
      </c>
      <c r="E173" s="662" t="s">
        <v>208</v>
      </c>
      <c r="F173" s="663"/>
      <c r="G173" s="664"/>
      <c r="H173" s="665"/>
      <c r="I173" s="601"/>
      <c r="J173" s="663"/>
      <c r="K173" s="601"/>
      <c r="L173" s="602"/>
      <c r="M173" s="598"/>
    </row>
    <row r="174" spans="1:13" s="1" customFormat="1" ht="15" customHeight="1" x14ac:dyDescent="0.15">
      <c r="A174" s="666"/>
      <c r="B174" s="667"/>
      <c r="C174" s="595" t="s">
        <v>206</v>
      </c>
      <c r="D174" s="597" t="s">
        <v>7</v>
      </c>
      <c r="E174" s="662" t="s">
        <v>209</v>
      </c>
      <c r="F174" s="663"/>
      <c r="G174" s="664"/>
      <c r="H174" s="665"/>
      <c r="I174" s="601"/>
      <c r="J174" s="663"/>
      <c r="K174" s="601"/>
      <c r="L174" s="602"/>
      <c r="M174" s="598"/>
    </row>
    <row r="175" spans="1:13" s="1" customFormat="1" ht="15" customHeight="1" x14ac:dyDescent="0.15">
      <c r="A175" s="595"/>
      <c r="B175" s="596"/>
      <c r="C175" s="595" t="s">
        <v>206</v>
      </c>
      <c r="D175" s="597" t="s">
        <v>66</v>
      </c>
      <c r="E175" s="598" t="s">
        <v>210</v>
      </c>
      <c r="F175" s="599"/>
      <c r="G175" s="600"/>
      <c r="H175" s="599"/>
      <c r="I175" s="601"/>
      <c r="J175" s="599"/>
      <c r="K175" s="601"/>
      <c r="L175" s="602"/>
      <c r="M175" s="598"/>
    </row>
    <row r="176" spans="1:13" s="1" customFormat="1" ht="15" customHeight="1" x14ac:dyDescent="0.15">
      <c r="A176" s="595"/>
      <c r="B176" s="596"/>
      <c r="C176" s="595" t="s">
        <v>206</v>
      </c>
      <c r="D176" s="597" t="s">
        <v>67</v>
      </c>
      <c r="E176" s="598" t="s">
        <v>211</v>
      </c>
      <c r="F176" s="599"/>
      <c r="G176" s="600"/>
      <c r="H176" s="599"/>
      <c r="I176" s="601"/>
      <c r="J176" s="599"/>
      <c r="K176" s="601"/>
      <c r="L176" s="602"/>
      <c r="M176" s="598"/>
    </row>
    <row r="177" spans="1:13" s="1" customFormat="1" ht="15" customHeight="1" x14ac:dyDescent="0.15">
      <c r="A177" s="595"/>
      <c r="B177" s="596"/>
      <c r="C177" s="595" t="s">
        <v>206</v>
      </c>
      <c r="D177" s="597" t="s">
        <v>68</v>
      </c>
      <c r="E177" s="598" t="s">
        <v>212</v>
      </c>
      <c r="F177" s="599"/>
      <c r="G177" s="600"/>
      <c r="H177" s="599"/>
      <c r="I177" s="601"/>
      <c r="J177" s="599"/>
      <c r="K177" s="601"/>
      <c r="L177" s="602"/>
      <c r="M177" s="598"/>
    </row>
    <row r="178" spans="1:13" s="1" customFormat="1" ht="15" customHeight="1" x14ac:dyDescent="0.15">
      <c r="A178" s="595"/>
      <c r="B178" s="596"/>
      <c r="C178" s="595" t="s">
        <v>206</v>
      </c>
      <c r="D178" s="597" t="s">
        <v>165</v>
      </c>
      <c r="E178" s="598" t="s">
        <v>213</v>
      </c>
      <c r="F178" s="599"/>
      <c r="G178" s="600"/>
      <c r="H178" s="599"/>
      <c r="I178" s="601"/>
      <c r="J178" s="599"/>
      <c r="K178" s="601"/>
      <c r="L178" s="602"/>
      <c r="M178" s="598"/>
    </row>
    <row r="179" spans="1:13" s="1" customFormat="1" ht="15" customHeight="1" x14ac:dyDescent="0.15">
      <c r="A179" s="595"/>
      <c r="B179" s="596"/>
      <c r="C179" s="595" t="s">
        <v>206</v>
      </c>
      <c r="D179" s="597" t="s">
        <v>196</v>
      </c>
      <c r="E179" s="598" t="s">
        <v>214</v>
      </c>
      <c r="F179" s="599"/>
      <c r="G179" s="600"/>
      <c r="H179" s="599"/>
      <c r="I179" s="601"/>
      <c r="J179" s="599"/>
      <c r="K179" s="601"/>
      <c r="L179" s="602"/>
      <c r="M179" s="598"/>
    </row>
    <row r="180" spans="1:13" s="1" customFormat="1" ht="15" customHeight="1" x14ac:dyDescent="0.15">
      <c r="A180" s="608"/>
      <c r="B180" s="626"/>
      <c r="C180" s="608" t="s">
        <v>206</v>
      </c>
      <c r="D180" s="622" t="s">
        <v>17</v>
      </c>
      <c r="E180" s="627" t="s">
        <v>215</v>
      </c>
      <c r="F180" s="628"/>
      <c r="G180" s="629"/>
      <c r="H180" s="628"/>
      <c r="I180" s="634"/>
      <c r="J180" s="599"/>
      <c r="K180" s="601"/>
      <c r="L180" s="602"/>
      <c r="M180" s="598"/>
    </row>
    <row r="181" spans="1:13" s="1" customFormat="1" ht="15" customHeight="1" x14ac:dyDescent="0.15">
      <c r="A181" s="636" t="s">
        <v>1332</v>
      </c>
      <c r="B181" s="637" t="s">
        <v>455</v>
      </c>
      <c r="C181" s="636" t="s">
        <v>1332</v>
      </c>
      <c r="D181" s="638" t="s">
        <v>12</v>
      </c>
      <c r="E181" s="639" t="s">
        <v>216</v>
      </c>
      <c r="F181" s="591" t="s">
        <v>924</v>
      </c>
      <c r="G181" s="592" t="s">
        <v>216</v>
      </c>
      <c r="H181" s="591" t="s">
        <v>1041</v>
      </c>
      <c r="I181" s="593" t="s">
        <v>217</v>
      </c>
      <c r="J181" s="599"/>
      <c r="K181" s="601"/>
      <c r="L181" s="602"/>
      <c r="M181" s="598"/>
    </row>
    <row r="182" spans="1:13" s="1" customFormat="1" ht="15" customHeight="1" x14ac:dyDescent="0.15">
      <c r="A182" s="595" t="s">
        <v>1333</v>
      </c>
      <c r="B182" s="596" t="s">
        <v>461</v>
      </c>
      <c r="C182" s="595"/>
      <c r="D182" s="597"/>
      <c r="E182" s="598" t="s">
        <v>218</v>
      </c>
      <c r="F182" s="591" t="s">
        <v>925</v>
      </c>
      <c r="G182" s="592" t="s">
        <v>218</v>
      </c>
      <c r="H182" s="599"/>
      <c r="I182" s="601"/>
      <c r="J182" s="599"/>
      <c r="K182" s="601"/>
      <c r="L182" s="602"/>
      <c r="M182" s="598"/>
    </row>
    <row r="183" spans="1:13" s="1" customFormat="1" ht="15" customHeight="1" x14ac:dyDescent="0.15">
      <c r="A183" s="595"/>
      <c r="B183" s="596"/>
      <c r="C183" s="595" t="s">
        <v>1333</v>
      </c>
      <c r="D183" s="597" t="s">
        <v>1334</v>
      </c>
      <c r="E183" s="598" t="s">
        <v>926</v>
      </c>
      <c r="F183" s="599"/>
      <c r="G183" s="600"/>
      <c r="H183" s="599"/>
      <c r="I183" s="601"/>
      <c r="J183" s="599"/>
      <c r="K183" s="601"/>
      <c r="L183" s="602"/>
      <c r="M183" s="598"/>
    </row>
    <row r="184" spans="1:13" s="1" customFormat="1" ht="15" customHeight="1" x14ac:dyDescent="0.15">
      <c r="A184" s="608"/>
      <c r="B184" s="626"/>
      <c r="C184" s="608" t="s">
        <v>1333</v>
      </c>
      <c r="D184" s="622" t="s">
        <v>1240</v>
      </c>
      <c r="E184" s="627" t="s">
        <v>1335</v>
      </c>
      <c r="F184" s="628"/>
      <c r="G184" s="629"/>
      <c r="H184" s="628"/>
      <c r="I184" s="634"/>
      <c r="J184" s="599"/>
      <c r="K184" s="634"/>
      <c r="L184" s="602"/>
      <c r="M184" s="598"/>
    </row>
    <row r="185" spans="1:13" s="1" customFormat="1" ht="15" customHeight="1" x14ac:dyDescent="0.15">
      <c r="A185" s="636" t="s">
        <v>1336</v>
      </c>
      <c r="B185" s="637" t="s">
        <v>455</v>
      </c>
      <c r="C185" s="636" t="s">
        <v>1336</v>
      </c>
      <c r="D185" s="638" t="s">
        <v>12</v>
      </c>
      <c r="E185" s="639" t="s">
        <v>219</v>
      </c>
      <c r="F185" s="615" t="s">
        <v>927</v>
      </c>
      <c r="G185" s="616" t="s">
        <v>219</v>
      </c>
      <c r="H185" s="591" t="s">
        <v>1042</v>
      </c>
      <c r="I185" s="593" t="s">
        <v>1337</v>
      </c>
      <c r="J185" s="668" t="s">
        <v>1304</v>
      </c>
      <c r="K185" s="817" t="s">
        <v>1338</v>
      </c>
      <c r="L185" s="602"/>
      <c r="M185" s="598"/>
    </row>
    <row r="186" spans="1:13" s="1" customFormat="1" ht="15" customHeight="1" x14ac:dyDescent="0.15">
      <c r="A186" s="587" t="s">
        <v>1339</v>
      </c>
      <c r="B186" s="588" t="s">
        <v>586</v>
      </c>
      <c r="C186" s="587" t="s">
        <v>928</v>
      </c>
      <c r="D186" s="589" t="s">
        <v>12</v>
      </c>
      <c r="E186" s="590" t="s">
        <v>1340</v>
      </c>
      <c r="F186" s="591" t="s">
        <v>928</v>
      </c>
      <c r="G186" s="669" t="s">
        <v>1340</v>
      </c>
      <c r="H186" s="647"/>
      <c r="I186" s="634"/>
      <c r="J186" s="599"/>
      <c r="K186" s="818"/>
      <c r="L186" s="602"/>
      <c r="M186" s="598"/>
    </row>
    <row r="187" spans="1:13" s="1" customFormat="1" ht="15" customHeight="1" x14ac:dyDescent="0.15">
      <c r="A187" s="587" t="s">
        <v>220</v>
      </c>
      <c r="B187" s="588" t="s">
        <v>455</v>
      </c>
      <c r="C187" s="587" t="s">
        <v>220</v>
      </c>
      <c r="D187" s="589" t="s">
        <v>12</v>
      </c>
      <c r="E187" s="590" t="s">
        <v>221</v>
      </c>
      <c r="F187" s="591" t="s">
        <v>220</v>
      </c>
      <c r="G187" s="592" t="s">
        <v>222</v>
      </c>
      <c r="H187" s="599" t="s">
        <v>1043</v>
      </c>
      <c r="I187" s="601" t="s">
        <v>222</v>
      </c>
      <c r="J187" s="591" t="s">
        <v>469</v>
      </c>
      <c r="K187" s="593" t="s">
        <v>769</v>
      </c>
      <c r="L187" s="602"/>
      <c r="M187" s="598"/>
    </row>
    <row r="188" spans="1:13" s="1" customFormat="1" ht="15" customHeight="1" x14ac:dyDescent="0.15">
      <c r="A188" s="619" t="s">
        <v>1341</v>
      </c>
      <c r="B188" s="620" t="s">
        <v>1234</v>
      </c>
      <c r="C188" s="619" t="s">
        <v>1341</v>
      </c>
      <c r="D188" s="621" t="s">
        <v>1235</v>
      </c>
      <c r="E188" s="625" t="s">
        <v>224</v>
      </c>
      <c r="F188" s="599"/>
      <c r="G188" s="600"/>
      <c r="H188" s="599"/>
      <c r="I188" s="601"/>
      <c r="J188" s="599"/>
      <c r="K188" s="601"/>
      <c r="L188" s="602"/>
      <c r="M188" s="598"/>
    </row>
    <row r="189" spans="1:13" s="1" customFormat="1" ht="15" customHeight="1" x14ac:dyDescent="0.15">
      <c r="A189" s="595" t="s">
        <v>1341</v>
      </c>
      <c r="B189" s="596" t="s">
        <v>461</v>
      </c>
      <c r="C189" s="595"/>
      <c r="D189" s="597"/>
      <c r="E189" s="613" t="s">
        <v>225</v>
      </c>
      <c r="F189" s="599"/>
      <c r="G189" s="600"/>
      <c r="H189" s="599"/>
      <c r="I189" s="601"/>
      <c r="J189" s="599"/>
      <c r="K189" s="601"/>
      <c r="L189" s="602"/>
      <c r="M189" s="598"/>
    </row>
    <row r="190" spans="1:13" s="1" customFormat="1" ht="15" customHeight="1" x14ac:dyDescent="0.15">
      <c r="A190" s="595"/>
      <c r="B190" s="596"/>
      <c r="C190" s="595" t="s">
        <v>1341</v>
      </c>
      <c r="D190" s="597" t="s">
        <v>23</v>
      </c>
      <c r="E190" s="598" t="s">
        <v>226</v>
      </c>
      <c r="F190" s="599"/>
      <c r="G190" s="600"/>
      <c r="H190" s="599"/>
      <c r="I190" s="601"/>
      <c r="J190" s="599"/>
      <c r="K190" s="601"/>
      <c r="L190" s="602"/>
      <c r="M190" s="598"/>
    </row>
    <row r="191" spans="1:13" s="1" customFormat="1" ht="15" customHeight="1" x14ac:dyDescent="0.15">
      <c r="A191" s="608"/>
      <c r="B191" s="626"/>
      <c r="C191" s="608" t="s">
        <v>1341</v>
      </c>
      <c r="D191" s="622" t="s">
        <v>34</v>
      </c>
      <c r="E191" s="627" t="s">
        <v>1342</v>
      </c>
      <c r="F191" s="628"/>
      <c r="G191" s="629"/>
      <c r="H191" s="599"/>
      <c r="I191" s="601"/>
      <c r="J191" s="599"/>
      <c r="K191" s="601"/>
      <c r="L191" s="602"/>
      <c r="M191" s="598"/>
    </row>
    <row r="192" spans="1:13" s="1" customFormat="1" ht="15" customHeight="1" x14ac:dyDescent="0.15">
      <c r="A192" s="587" t="s">
        <v>227</v>
      </c>
      <c r="B192" s="588" t="s">
        <v>455</v>
      </c>
      <c r="C192" s="587" t="s">
        <v>227</v>
      </c>
      <c r="D192" s="589" t="s">
        <v>12</v>
      </c>
      <c r="E192" s="618" t="s">
        <v>228</v>
      </c>
      <c r="F192" s="591" t="s">
        <v>227</v>
      </c>
      <c r="G192" s="592" t="s">
        <v>229</v>
      </c>
      <c r="H192" s="591" t="s">
        <v>1044</v>
      </c>
      <c r="I192" s="593" t="s">
        <v>229</v>
      </c>
      <c r="J192" s="599"/>
      <c r="K192" s="601"/>
      <c r="L192" s="602"/>
      <c r="M192" s="598"/>
    </row>
    <row r="193" spans="1:13" s="1" customFormat="1" ht="15" customHeight="1" x14ac:dyDescent="0.15">
      <c r="A193" s="619" t="s">
        <v>1343</v>
      </c>
      <c r="B193" s="620" t="s">
        <v>1234</v>
      </c>
      <c r="C193" s="619" t="s">
        <v>1343</v>
      </c>
      <c r="D193" s="621" t="s">
        <v>1235</v>
      </c>
      <c r="E193" s="625" t="s">
        <v>230</v>
      </c>
      <c r="F193" s="599"/>
      <c r="G193" s="600"/>
      <c r="H193" s="599"/>
      <c r="I193" s="601"/>
      <c r="J193" s="599"/>
      <c r="K193" s="601"/>
      <c r="L193" s="602"/>
      <c r="M193" s="598"/>
    </row>
    <row r="194" spans="1:13" s="1" customFormat="1" ht="15" customHeight="1" x14ac:dyDescent="0.15">
      <c r="A194" s="608" t="s">
        <v>1343</v>
      </c>
      <c r="B194" s="626" t="s">
        <v>689</v>
      </c>
      <c r="C194" s="608" t="s">
        <v>1343</v>
      </c>
      <c r="D194" s="622" t="s">
        <v>1236</v>
      </c>
      <c r="E194" s="623" t="s">
        <v>231</v>
      </c>
      <c r="F194" s="628"/>
      <c r="G194" s="629"/>
      <c r="H194" s="628"/>
      <c r="I194" s="634"/>
      <c r="J194" s="599"/>
      <c r="K194" s="601"/>
      <c r="L194" s="602"/>
      <c r="M194" s="598"/>
    </row>
    <row r="195" spans="1:13" s="1" customFormat="1" ht="15" customHeight="1" x14ac:dyDescent="0.15">
      <c r="A195" s="587" t="s">
        <v>232</v>
      </c>
      <c r="B195" s="588" t="s">
        <v>455</v>
      </c>
      <c r="C195" s="587"/>
      <c r="D195" s="589"/>
      <c r="E195" s="590" t="s">
        <v>233</v>
      </c>
      <c r="F195" s="591" t="s">
        <v>232</v>
      </c>
      <c r="G195" s="592" t="s">
        <v>233</v>
      </c>
      <c r="H195" s="591" t="s">
        <v>1045</v>
      </c>
      <c r="I195" s="593" t="s">
        <v>233</v>
      </c>
      <c r="J195" s="599"/>
      <c r="K195" s="601"/>
      <c r="L195" s="602"/>
      <c r="M195" s="598"/>
    </row>
    <row r="196" spans="1:13" s="1" customFormat="1" ht="15" customHeight="1" x14ac:dyDescent="0.15">
      <c r="A196" s="595"/>
      <c r="B196" s="596"/>
      <c r="C196" s="595" t="s">
        <v>232</v>
      </c>
      <c r="D196" s="597" t="s">
        <v>12</v>
      </c>
      <c r="E196" s="598" t="s">
        <v>234</v>
      </c>
      <c r="F196" s="599"/>
      <c r="G196" s="600"/>
      <c r="H196" s="599"/>
      <c r="I196" s="601"/>
      <c r="J196" s="599"/>
      <c r="K196" s="601"/>
      <c r="L196" s="602"/>
      <c r="M196" s="598"/>
    </row>
    <row r="197" spans="1:13" s="1" customFormat="1" ht="15" customHeight="1" x14ac:dyDescent="0.15">
      <c r="A197" s="595"/>
      <c r="B197" s="596"/>
      <c r="C197" s="595" t="s">
        <v>232</v>
      </c>
      <c r="D197" s="597" t="s">
        <v>7</v>
      </c>
      <c r="E197" s="598" t="s">
        <v>235</v>
      </c>
      <c r="F197" s="599"/>
      <c r="G197" s="600"/>
      <c r="H197" s="599"/>
      <c r="I197" s="601"/>
      <c r="J197" s="599"/>
      <c r="K197" s="601"/>
      <c r="L197" s="602"/>
      <c r="M197" s="598"/>
    </row>
    <row r="198" spans="1:13" s="1" customFormat="1" ht="15" customHeight="1" x14ac:dyDescent="0.15">
      <c r="A198" s="608"/>
      <c r="B198" s="626"/>
      <c r="C198" s="608" t="s">
        <v>232</v>
      </c>
      <c r="D198" s="622" t="s">
        <v>66</v>
      </c>
      <c r="E198" s="627" t="s">
        <v>236</v>
      </c>
      <c r="F198" s="628"/>
      <c r="G198" s="629"/>
      <c r="H198" s="628"/>
      <c r="I198" s="634"/>
      <c r="J198" s="599"/>
      <c r="K198" s="601"/>
      <c r="L198" s="602"/>
      <c r="M198" s="598"/>
    </row>
    <row r="199" spans="1:13" s="1" customFormat="1" ht="15" customHeight="1" x14ac:dyDescent="0.15">
      <c r="A199" s="610" t="s">
        <v>1344</v>
      </c>
      <c r="B199" s="611" t="s">
        <v>455</v>
      </c>
      <c r="C199" s="610" t="s">
        <v>1344</v>
      </c>
      <c r="D199" s="617" t="s">
        <v>12</v>
      </c>
      <c r="E199" s="618" t="s">
        <v>238</v>
      </c>
      <c r="F199" s="591" t="s">
        <v>929</v>
      </c>
      <c r="G199" s="592" t="s">
        <v>1046</v>
      </c>
      <c r="H199" s="591" t="s">
        <v>1047</v>
      </c>
      <c r="I199" s="593" t="s">
        <v>241</v>
      </c>
      <c r="J199" s="599"/>
      <c r="K199" s="601"/>
      <c r="L199" s="602"/>
      <c r="M199" s="598"/>
    </row>
    <row r="200" spans="1:13" s="1" customFormat="1" ht="15" customHeight="1" x14ac:dyDescent="0.15">
      <c r="A200" s="631" t="s">
        <v>1344</v>
      </c>
      <c r="B200" s="632" t="s">
        <v>692</v>
      </c>
      <c r="C200" s="631" t="s">
        <v>1344</v>
      </c>
      <c r="D200" s="633" t="s">
        <v>1240</v>
      </c>
      <c r="E200" s="623" t="s">
        <v>239</v>
      </c>
      <c r="F200" s="628"/>
      <c r="G200" s="629"/>
      <c r="H200" s="599"/>
      <c r="I200" s="601"/>
      <c r="J200" s="599"/>
      <c r="K200" s="601"/>
      <c r="L200" s="602"/>
      <c r="M200" s="598"/>
    </row>
    <row r="201" spans="1:13" s="1" customFormat="1" ht="15" customHeight="1" x14ac:dyDescent="0.15">
      <c r="A201" s="603" t="s">
        <v>237</v>
      </c>
      <c r="B201" s="630" t="s">
        <v>586</v>
      </c>
      <c r="C201" s="603" t="s">
        <v>237</v>
      </c>
      <c r="D201" s="604" t="s">
        <v>1228</v>
      </c>
      <c r="E201" s="605" t="s">
        <v>1345</v>
      </c>
      <c r="F201" s="591" t="s">
        <v>237</v>
      </c>
      <c r="G201" s="592" t="s">
        <v>241</v>
      </c>
      <c r="H201" s="599"/>
      <c r="I201" s="601"/>
      <c r="J201" s="599"/>
      <c r="K201" s="601"/>
      <c r="L201" s="602"/>
      <c r="M201" s="598"/>
    </row>
    <row r="202" spans="1:13" s="1" customFormat="1" ht="15" customHeight="1" x14ac:dyDescent="0.15">
      <c r="A202" s="619" t="s">
        <v>237</v>
      </c>
      <c r="B202" s="620" t="s">
        <v>1234</v>
      </c>
      <c r="C202" s="619" t="s">
        <v>237</v>
      </c>
      <c r="D202" s="624" t="s">
        <v>1235</v>
      </c>
      <c r="E202" s="625" t="s">
        <v>240</v>
      </c>
      <c r="F202" s="599"/>
      <c r="G202" s="600"/>
      <c r="H202" s="599"/>
      <c r="I202" s="601"/>
      <c r="J202" s="599"/>
      <c r="K202" s="601"/>
      <c r="L202" s="602"/>
      <c r="M202" s="598"/>
    </row>
    <row r="203" spans="1:13" s="1" customFormat="1" ht="15" customHeight="1" x14ac:dyDescent="0.15">
      <c r="A203" s="608" t="s">
        <v>237</v>
      </c>
      <c r="B203" s="626" t="s">
        <v>461</v>
      </c>
      <c r="C203" s="608" t="s">
        <v>237</v>
      </c>
      <c r="D203" s="622" t="s">
        <v>34</v>
      </c>
      <c r="E203" s="613" t="s">
        <v>241</v>
      </c>
      <c r="F203" s="628"/>
      <c r="G203" s="629"/>
      <c r="H203" s="628"/>
      <c r="I203" s="634"/>
      <c r="J203" s="628"/>
      <c r="K203" s="634"/>
      <c r="L203" s="602"/>
      <c r="M203" s="598"/>
    </row>
    <row r="204" spans="1:13" s="1" customFormat="1" ht="15" customHeight="1" x14ac:dyDescent="0.15">
      <c r="A204" s="610" t="s">
        <v>242</v>
      </c>
      <c r="B204" s="611" t="s">
        <v>455</v>
      </c>
      <c r="C204" s="610" t="s">
        <v>242</v>
      </c>
      <c r="D204" s="617" t="s">
        <v>12</v>
      </c>
      <c r="E204" s="618" t="s">
        <v>243</v>
      </c>
      <c r="F204" s="591" t="s">
        <v>242</v>
      </c>
      <c r="G204" s="592" t="s">
        <v>244</v>
      </c>
      <c r="H204" s="591" t="s">
        <v>1048</v>
      </c>
      <c r="I204" s="593" t="s">
        <v>244</v>
      </c>
      <c r="J204" s="591" t="s">
        <v>470</v>
      </c>
      <c r="K204" s="593" t="s">
        <v>770</v>
      </c>
      <c r="L204" s="602"/>
      <c r="M204" s="598"/>
    </row>
    <row r="205" spans="1:13" s="1" customFormat="1" ht="15" customHeight="1" x14ac:dyDescent="0.15">
      <c r="A205" s="619" t="s">
        <v>242</v>
      </c>
      <c r="B205" s="620" t="s">
        <v>456</v>
      </c>
      <c r="C205" s="619" t="s">
        <v>242</v>
      </c>
      <c r="D205" s="624" t="s">
        <v>8</v>
      </c>
      <c r="E205" s="625" t="s">
        <v>246</v>
      </c>
      <c r="F205" s="599"/>
      <c r="G205" s="600"/>
      <c r="H205" s="599"/>
      <c r="I205" s="601"/>
      <c r="J205" s="599"/>
      <c r="K205" s="601"/>
      <c r="L205" s="602"/>
      <c r="M205" s="598"/>
    </row>
    <row r="206" spans="1:13" s="1" customFormat="1" ht="15" customHeight="1" x14ac:dyDescent="0.15">
      <c r="A206" s="619" t="s">
        <v>242</v>
      </c>
      <c r="B206" s="620" t="s">
        <v>457</v>
      </c>
      <c r="C206" s="619" t="s">
        <v>242</v>
      </c>
      <c r="D206" s="624" t="s">
        <v>30</v>
      </c>
      <c r="E206" s="625" t="s">
        <v>696</v>
      </c>
      <c r="F206" s="599"/>
      <c r="G206" s="600"/>
      <c r="H206" s="599"/>
      <c r="I206" s="601"/>
      <c r="J206" s="599"/>
      <c r="K206" s="601"/>
      <c r="L206" s="602"/>
      <c r="M206" s="598"/>
    </row>
    <row r="207" spans="1:13" s="1" customFormat="1" ht="15" customHeight="1" x14ac:dyDescent="0.15">
      <c r="A207" s="608" t="s">
        <v>242</v>
      </c>
      <c r="B207" s="626" t="s">
        <v>458</v>
      </c>
      <c r="C207" s="608" t="s">
        <v>242</v>
      </c>
      <c r="D207" s="622" t="s">
        <v>41</v>
      </c>
      <c r="E207" s="623" t="s">
        <v>697</v>
      </c>
      <c r="F207" s="599"/>
      <c r="G207" s="600"/>
      <c r="H207" s="599"/>
      <c r="I207" s="601"/>
      <c r="J207" s="599"/>
      <c r="K207" s="601"/>
      <c r="L207" s="602"/>
      <c r="M207" s="598"/>
    </row>
    <row r="208" spans="1:13" s="1" customFormat="1" ht="15" customHeight="1" x14ac:dyDescent="0.15">
      <c r="A208" s="636"/>
      <c r="B208" s="637"/>
      <c r="C208" s="636" t="s">
        <v>247</v>
      </c>
      <c r="D208" s="638" t="s">
        <v>1346</v>
      </c>
      <c r="E208" s="639" t="s">
        <v>1347</v>
      </c>
      <c r="F208" s="670" t="s">
        <v>1348</v>
      </c>
      <c r="G208" s="616" t="s">
        <v>1347</v>
      </c>
      <c r="H208" s="628"/>
      <c r="I208" s="634"/>
      <c r="J208" s="599"/>
      <c r="K208" s="601"/>
      <c r="L208" s="602"/>
      <c r="M208" s="598"/>
    </row>
    <row r="209" spans="1:13" s="1" customFormat="1" ht="15" customHeight="1" x14ac:dyDescent="0.15">
      <c r="A209" s="587" t="s">
        <v>248</v>
      </c>
      <c r="B209" s="588" t="s">
        <v>455</v>
      </c>
      <c r="C209" s="587" t="s">
        <v>248</v>
      </c>
      <c r="D209" s="589" t="s">
        <v>12</v>
      </c>
      <c r="E209" s="590" t="s">
        <v>249</v>
      </c>
      <c r="F209" s="591" t="s">
        <v>248</v>
      </c>
      <c r="G209" s="592" t="s">
        <v>249</v>
      </c>
      <c r="H209" s="599" t="s">
        <v>1049</v>
      </c>
      <c r="I209" s="601" t="s">
        <v>250</v>
      </c>
      <c r="J209" s="599"/>
      <c r="K209" s="601"/>
      <c r="L209" s="602"/>
      <c r="M209" s="598"/>
    </row>
    <row r="210" spans="1:13" s="1" customFormat="1" ht="15" customHeight="1" x14ac:dyDescent="0.15">
      <c r="A210" s="587" t="s">
        <v>251</v>
      </c>
      <c r="B210" s="588" t="s">
        <v>455</v>
      </c>
      <c r="C210" s="587" t="s">
        <v>251</v>
      </c>
      <c r="D210" s="589" t="s">
        <v>12</v>
      </c>
      <c r="E210" s="590" t="s">
        <v>252</v>
      </c>
      <c r="F210" s="591" t="s">
        <v>251</v>
      </c>
      <c r="G210" s="592" t="s">
        <v>252</v>
      </c>
      <c r="H210" s="599"/>
      <c r="I210" s="601"/>
      <c r="J210" s="599"/>
      <c r="K210" s="601"/>
      <c r="L210" s="602"/>
      <c r="M210" s="598"/>
    </row>
    <row r="211" spans="1:13" s="1" customFormat="1" ht="15" customHeight="1" x14ac:dyDescent="0.15">
      <c r="A211" s="610" t="s">
        <v>253</v>
      </c>
      <c r="B211" s="611" t="s">
        <v>455</v>
      </c>
      <c r="C211" s="610" t="s">
        <v>253</v>
      </c>
      <c r="D211" s="612" t="s">
        <v>12</v>
      </c>
      <c r="E211" s="590" t="s">
        <v>254</v>
      </c>
      <c r="F211" s="591" t="s">
        <v>253</v>
      </c>
      <c r="G211" s="592" t="s">
        <v>255</v>
      </c>
      <c r="H211" s="599"/>
      <c r="I211" s="601"/>
      <c r="J211" s="599"/>
      <c r="K211" s="601"/>
      <c r="L211" s="602"/>
      <c r="M211" s="598"/>
    </row>
    <row r="212" spans="1:13" s="1" customFormat="1" ht="15" customHeight="1" x14ac:dyDescent="0.15">
      <c r="A212" s="608" t="s">
        <v>253</v>
      </c>
      <c r="B212" s="626" t="s">
        <v>456</v>
      </c>
      <c r="C212" s="608" t="s">
        <v>253</v>
      </c>
      <c r="D212" s="622" t="s">
        <v>8</v>
      </c>
      <c r="E212" s="623" t="s">
        <v>256</v>
      </c>
      <c r="F212" s="628"/>
      <c r="G212" s="629"/>
      <c r="H212" s="599"/>
      <c r="I212" s="601"/>
      <c r="J212" s="599"/>
      <c r="K212" s="601"/>
      <c r="L212" s="602"/>
      <c r="M212" s="598"/>
    </row>
    <row r="213" spans="1:13" s="1" customFormat="1" ht="15" customHeight="1" x14ac:dyDescent="0.15">
      <c r="A213" s="587" t="s">
        <v>257</v>
      </c>
      <c r="B213" s="588" t="s">
        <v>455</v>
      </c>
      <c r="C213" s="587" t="s">
        <v>257</v>
      </c>
      <c r="D213" s="589" t="s">
        <v>12</v>
      </c>
      <c r="E213" s="590" t="s">
        <v>258</v>
      </c>
      <c r="F213" s="591" t="s">
        <v>257</v>
      </c>
      <c r="G213" s="592" t="s">
        <v>1349</v>
      </c>
      <c r="H213" s="591" t="s">
        <v>1050</v>
      </c>
      <c r="I213" s="593" t="s">
        <v>1349</v>
      </c>
      <c r="J213" s="599"/>
      <c r="K213" s="601"/>
      <c r="L213" s="602"/>
      <c r="M213" s="598"/>
    </row>
    <row r="214" spans="1:13" s="1" customFormat="1" ht="15" customHeight="1" x14ac:dyDescent="0.15">
      <c r="A214" s="619" t="s">
        <v>257</v>
      </c>
      <c r="B214" s="620" t="s">
        <v>456</v>
      </c>
      <c r="C214" s="619" t="s">
        <v>257</v>
      </c>
      <c r="D214" s="624" t="s">
        <v>8</v>
      </c>
      <c r="E214" s="625" t="s">
        <v>259</v>
      </c>
      <c r="F214" s="599"/>
      <c r="G214" s="600"/>
      <c r="H214" s="599"/>
      <c r="I214" s="601"/>
      <c r="J214" s="599"/>
      <c r="K214" s="601"/>
      <c r="L214" s="602"/>
      <c r="M214" s="598"/>
    </row>
    <row r="215" spans="1:13" s="1" customFormat="1" ht="15" customHeight="1" x14ac:dyDescent="0.15">
      <c r="A215" s="595" t="s">
        <v>257</v>
      </c>
      <c r="B215" s="596" t="s">
        <v>457</v>
      </c>
      <c r="C215" s="595" t="s">
        <v>257</v>
      </c>
      <c r="D215" s="597" t="s">
        <v>30</v>
      </c>
      <c r="E215" s="623" t="s">
        <v>1350</v>
      </c>
      <c r="F215" s="599"/>
      <c r="G215" s="600"/>
      <c r="H215" s="599"/>
      <c r="I215" s="601"/>
      <c r="J215" s="599"/>
      <c r="K215" s="601"/>
      <c r="L215" s="602"/>
      <c r="M215" s="598"/>
    </row>
    <row r="216" spans="1:13" s="1" customFormat="1" ht="15" customHeight="1" x14ac:dyDescent="0.15">
      <c r="A216" s="610" t="s">
        <v>1351</v>
      </c>
      <c r="B216" s="611" t="s">
        <v>455</v>
      </c>
      <c r="C216" s="610" t="s">
        <v>1351</v>
      </c>
      <c r="D216" s="617" t="s">
        <v>12</v>
      </c>
      <c r="E216" s="605" t="s">
        <v>260</v>
      </c>
      <c r="F216" s="591" t="s">
        <v>930</v>
      </c>
      <c r="G216" s="592" t="s">
        <v>261</v>
      </c>
      <c r="H216" s="591" t="s">
        <v>1051</v>
      </c>
      <c r="I216" s="593" t="s">
        <v>261</v>
      </c>
      <c r="J216" s="599"/>
      <c r="K216" s="601"/>
      <c r="L216" s="602"/>
      <c r="M216" s="598"/>
    </row>
    <row r="217" spans="1:13" s="1" customFormat="1" ht="15" customHeight="1" x14ac:dyDescent="0.15">
      <c r="A217" s="608" t="s">
        <v>1351</v>
      </c>
      <c r="B217" s="626" t="s">
        <v>461</v>
      </c>
      <c r="C217" s="608" t="s">
        <v>1351</v>
      </c>
      <c r="D217" s="622" t="s">
        <v>34</v>
      </c>
      <c r="E217" s="623" t="s">
        <v>261</v>
      </c>
      <c r="F217" s="628"/>
      <c r="G217" s="629"/>
      <c r="H217" s="628"/>
      <c r="I217" s="634"/>
      <c r="J217" s="628"/>
      <c r="K217" s="634"/>
      <c r="L217" s="602"/>
      <c r="M217" s="598"/>
    </row>
    <row r="218" spans="1:13" s="1" customFormat="1" ht="15" customHeight="1" x14ac:dyDescent="0.15">
      <c r="A218" s="610" t="s">
        <v>262</v>
      </c>
      <c r="B218" s="611" t="s">
        <v>455</v>
      </c>
      <c r="C218" s="610" t="s">
        <v>262</v>
      </c>
      <c r="D218" s="617" t="s">
        <v>12</v>
      </c>
      <c r="E218" s="618" t="s">
        <v>263</v>
      </c>
      <c r="F218" s="591" t="s">
        <v>262</v>
      </c>
      <c r="G218" s="592" t="s">
        <v>264</v>
      </c>
      <c r="H218" s="599" t="s">
        <v>1052</v>
      </c>
      <c r="I218" s="601" t="s">
        <v>264</v>
      </c>
      <c r="J218" s="591" t="s">
        <v>471</v>
      </c>
      <c r="K218" s="593" t="s">
        <v>771</v>
      </c>
      <c r="L218" s="602"/>
      <c r="M218" s="598"/>
    </row>
    <row r="219" spans="1:13" s="1" customFormat="1" ht="15" customHeight="1" x14ac:dyDescent="0.15">
      <c r="A219" s="619" t="s">
        <v>262</v>
      </c>
      <c r="B219" s="620" t="s">
        <v>456</v>
      </c>
      <c r="C219" s="619" t="s">
        <v>262</v>
      </c>
      <c r="D219" s="624" t="s">
        <v>8</v>
      </c>
      <c r="E219" s="625" t="s">
        <v>1352</v>
      </c>
      <c r="F219" s="599"/>
      <c r="G219" s="600"/>
      <c r="H219" s="599"/>
      <c r="I219" s="601"/>
      <c r="J219" s="599"/>
      <c r="K219" s="601"/>
      <c r="L219" s="602"/>
      <c r="M219" s="598"/>
    </row>
    <row r="220" spans="1:13" s="1" customFormat="1" ht="15" customHeight="1" x14ac:dyDescent="0.15">
      <c r="A220" s="619" t="s">
        <v>262</v>
      </c>
      <c r="B220" s="620" t="s">
        <v>457</v>
      </c>
      <c r="C220" s="619" t="s">
        <v>262</v>
      </c>
      <c r="D220" s="624" t="s">
        <v>30</v>
      </c>
      <c r="E220" s="625" t="s">
        <v>1353</v>
      </c>
      <c r="F220" s="599"/>
      <c r="G220" s="600"/>
      <c r="H220" s="599"/>
      <c r="I220" s="601"/>
      <c r="J220" s="599"/>
      <c r="K220" s="601"/>
      <c r="L220" s="602"/>
      <c r="M220" s="598"/>
    </row>
    <row r="221" spans="1:13" s="1" customFormat="1" ht="15" customHeight="1" x14ac:dyDescent="0.15">
      <c r="A221" s="608" t="s">
        <v>262</v>
      </c>
      <c r="B221" s="626" t="s">
        <v>461</v>
      </c>
      <c r="C221" s="608" t="s">
        <v>262</v>
      </c>
      <c r="D221" s="622" t="s">
        <v>34</v>
      </c>
      <c r="E221" s="623" t="s">
        <v>266</v>
      </c>
      <c r="F221" s="599"/>
      <c r="G221" s="600"/>
      <c r="H221" s="599"/>
      <c r="I221" s="601"/>
      <c r="J221" s="599"/>
      <c r="K221" s="601"/>
      <c r="L221" s="602"/>
      <c r="M221" s="598"/>
    </row>
    <row r="222" spans="1:13" s="1" customFormat="1" ht="15" customHeight="1" x14ac:dyDescent="0.15">
      <c r="A222" s="636"/>
      <c r="B222" s="637"/>
      <c r="C222" s="636" t="s">
        <v>267</v>
      </c>
      <c r="D222" s="638" t="s">
        <v>1354</v>
      </c>
      <c r="E222" s="639" t="s">
        <v>527</v>
      </c>
      <c r="F222" s="670" t="s">
        <v>1355</v>
      </c>
      <c r="G222" s="616" t="s">
        <v>527</v>
      </c>
      <c r="H222" s="599"/>
      <c r="I222" s="601"/>
      <c r="J222" s="599"/>
      <c r="K222" s="601"/>
      <c r="L222" s="602"/>
      <c r="M222" s="598"/>
    </row>
    <row r="223" spans="1:13" s="1" customFormat="1" ht="15" customHeight="1" x14ac:dyDescent="0.15">
      <c r="A223" s="610" t="s">
        <v>268</v>
      </c>
      <c r="B223" s="611" t="s">
        <v>455</v>
      </c>
      <c r="C223" s="610" t="s">
        <v>268</v>
      </c>
      <c r="D223" s="617" t="s">
        <v>12</v>
      </c>
      <c r="E223" s="618" t="s">
        <v>269</v>
      </c>
      <c r="F223" s="591" t="s">
        <v>268</v>
      </c>
      <c r="G223" s="592" t="s">
        <v>269</v>
      </c>
      <c r="H223" s="591" t="s">
        <v>1053</v>
      </c>
      <c r="I223" s="592" t="s">
        <v>270</v>
      </c>
      <c r="J223" s="599"/>
      <c r="K223" s="601"/>
      <c r="L223" s="602"/>
      <c r="M223" s="598"/>
    </row>
    <row r="224" spans="1:13" s="1" customFormat="1" ht="15" customHeight="1" x14ac:dyDescent="0.15">
      <c r="A224" s="608" t="s">
        <v>268</v>
      </c>
      <c r="B224" s="626" t="s">
        <v>456</v>
      </c>
      <c r="C224" s="608" t="s">
        <v>268</v>
      </c>
      <c r="D224" s="622" t="s">
        <v>8</v>
      </c>
      <c r="E224" s="623" t="s">
        <v>271</v>
      </c>
      <c r="F224" s="628"/>
      <c r="G224" s="629"/>
      <c r="H224" s="599"/>
      <c r="I224" s="601"/>
      <c r="J224" s="599"/>
      <c r="K224" s="601"/>
      <c r="L224" s="602"/>
      <c r="M224" s="598"/>
    </row>
    <row r="225" spans="1:13" s="1" customFormat="1" ht="15" customHeight="1" x14ac:dyDescent="0.15">
      <c r="A225" s="610" t="s">
        <v>1356</v>
      </c>
      <c r="B225" s="611" t="s">
        <v>455</v>
      </c>
      <c r="C225" s="610" t="s">
        <v>1356</v>
      </c>
      <c r="D225" s="617" t="s">
        <v>12</v>
      </c>
      <c r="E225" s="605" t="s">
        <v>272</v>
      </c>
      <c r="F225" s="591" t="s">
        <v>931</v>
      </c>
      <c r="G225" s="592" t="s">
        <v>273</v>
      </c>
      <c r="H225" s="599"/>
      <c r="I225" s="601"/>
      <c r="J225" s="599"/>
      <c r="K225" s="601"/>
      <c r="L225" s="602"/>
      <c r="M225" s="598"/>
    </row>
    <row r="226" spans="1:13" s="1" customFormat="1" ht="15" customHeight="1" x14ac:dyDescent="0.15">
      <c r="A226" s="619" t="s">
        <v>1356</v>
      </c>
      <c r="B226" s="620" t="s">
        <v>456</v>
      </c>
      <c r="C226" s="619" t="s">
        <v>1356</v>
      </c>
      <c r="D226" s="624" t="s">
        <v>8</v>
      </c>
      <c r="E226" s="625" t="s">
        <v>274</v>
      </c>
      <c r="F226" s="599"/>
      <c r="G226" s="600"/>
      <c r="H226" s="599"/>
      <c r="I226" s="601"/>
      <c r="J226" s="599"/>
      <c r="K226" s="601"/>
      <c r="L226" s="602"/>
      <c r="M226" s="598"/>
    </row>
    <row r="227" spans="1:13" s="1" customFormat="1" ht="15" customHeight="1" x14ac:dyDescent="0.15">
      <c r="A227" s="619" t="s">
        <v>1356</v>
      </c>
      <c r="B227" s="620" t="s">
        <v>457</v>
      </c>
      <c r="C227" s="619" t="s">
        <v>1356</v>
      </c>
      <c r="D227" s="624" t="s">
        <v>30</v>
      </c>
      <c r="E227" s="625" t="s">
        <v>275</v>
      </c>
      <c r="F227" s="599"/>
      <c r="G227" s="600"/>
      <c r="H227" s="599"/>
      <c r="I227" s="601"/>
      <c r="J227" s="599"/>
      <c r="K227" s="601"/>
      <c r="L227" s="602"/>
      <c r="M227" s="598"/>
    </row>
    <row r="228" spans="1:13" s="1" customFormat="1" ht="15" customHeight="1" x14ac:dyDescent="0.15">
      <c r="A228" s="619" t="s">
        <v>1356</v>
      </c>
      <c r="B228" s="620" t="s">
        <v>458</v>
      </c>
      <c r="C228" s="619" t="s">
        <v>1356</v>
      </c>
      <c r="D228" s="624" t="s">
        <v>41</v>
      </c>
      <c r="E228" s="625" t="s">
        <v>276</v>
      </c>
      <c r="F228" s="599"/>
      <c r="G228" s="600"/>
      <c r="H228" s="599"/>
      <c r="I228" s="601"/>
      <c r="J228" s="599"/>
      <c r="K228" s="601"/>
      <c r="L228" s="602"/>
      <c r="M228" s="598"/>
    </row>
    <row r="229" spans="1:13" s="1" customFormat="1" ht="15" customHeight="1" x14ac:dyDescent="0.15">
      <c r="A229" s="608" t="s">
        <v>1356</v>
      </c>
      <c r="B229" s="626" t="s">
        <v>461</v>
      </c>
      <c r="C229" s="608" t="s">
        <v>1356</v>
      </c>
      <c r="D229" s="622" t="s">
        <v>34</v>
      </c>
      <c r="E229" s="623" t="s">
        <v>273</v>
      </c>
      <c r="F229" s="628"/>
      <c r="G229" s="629"/>
      <c r="H229" s="628"/>
      <c r="I229" s="634"/>
      <c r="J229" s="628"/>
      <c r="K229" s="634"/>
      <c r="L229" s="602"/>
      <c r="M229" s="598"/>
    </row>
    <row r="230" spans="1:13" s="1" customFormat="1" ht="15" customHeight="1" x14ac:dyDescent="0.15">
      <c r="A230" s="636" t="s">
        <v>277</v>
      </c>
      <c r="B230" s="637" t="s">
        <v>455</v>
      </c>
      <c r="C230" s="636" t="s">
        <v>277</v>
      </c>
      <c r="D230" s="638" t="s">
        <v>12</v>
      </c>
      <c r="E230" s="639" t="s">
        <v>278</v>
      </c>
      <c r="F230" s="591" t="s">
        <v>277</v>
      </c>
      <c r="G230" s="592" t="s">
        <v>278</v>
      </c>
      <c r="H230" s="591" t="s">
        <v>1054</v>
      </c>
      <c r="I230" s="817" t="s">
        <v>1357</v>
      </c>
      <c r="J230" s="591" t="s">
        <v>472</v>
      </c>
      <c r="K230" s="593" t="s">
        <v>772</v>
      </c>
      <c r="L230" s="602"/>
      <c r="M230" s="598"/>
    </row>
    <row r="231" spans="1:13" s="1" customFormat="1" ht="15" customHeight="1" x14ac:dyDescent="0.15">
      <c r="A231" s="636" t="s">
        <v>280</v>
      </c>
      <c r="B231" s="637" t="s">
        <v>455</v>
      </c>
      <c r="C231" s="636" t="s">
        <v>280</v>
      </c>
      <c r="D231" s="638" t="s">
        <v>12</v>
      </c>
      <c r="E231" s="639" t="s">
        <v>281</v>
      </c>
      <c r="F231" s="615" t="s">
        <v>280</v>
      </c>
      <c r="G231" s="616" t="s">
        <v>281</v>
      </c>
      <c r="H231" s="628"/>
      <c r="I231" s="819"/>
      <c r="J231" s="599"/>
      <c r="K231" s="601"/>
      <c r="L231" s="602"/>
      <c r="M231" s="598"/>
    </row>
    <row r="232" spans="1:13" s="1" customFormat="1" ht="15" customHeight="1" x14ac:dyDescent="0.15">
      <c r="A232" s="671" t="s">
        <v>282</v>
      </c>
      <c r="B232" s="672" t="s">
        <v>455</v>
      </c>
      <c r="C232" s="671" t="s">
        <v>282</v>
      </c>
      <c r="D232" s="673" t="s">
        <v>12</v>
      </c>
      <c r="E232" s="651" t="s">
        <v>1358</v>
      </c>
      <c r="F232" s="652" t="s">
        <v>282</v>
      </c>
      <c r="G232" s="674" t="s">
        <v>1359</v>
      </c>
      <c r="H232" s="659" t="s">
        <v>1055</v>
      </c>
      <c r="I232" s="593" t="s">
        <v>283</v>
      </c>
      <c r="J232" s="599"/>
      <c r="K232" s="601"/>
      <c r="L232" s="602"/>
      <c r="M232" s="598"/>
    </row>
    <row r="233" spans="1:13" s="1" customFormat="1" ht="15" customHeight="1" x14ac:dyDescent="0.15">
      <c r="A233" s="610" t="s">
        <v>284</v>
      </c>
      <c r="B233" s="611" t="s">
        <v>455</v>
      </c>
      <c r="C233" s="610" t="s">
        <v>284</v>
      </c>
      <c r="D233" s="617" t="s">
        <v>12</v>
      </c>
      <c r="E233" s="605" t="s">
        <v>1360</v>
      </c>
      <c r="F233" s="591" t="s">
        <v>284</v>
      </c>
      <c r="G233" s="592" t="s">
        <v>283</v>
      </c>
      <c r="H233" s="599"/>
      <c r="I233" s="601"/>
      <c r="J233" s="599"/>
      <c r="K233" s="601"/>
      <c r="L233" s="602"/>
      <c r="M233" s="598"/>
    </row>
    <row r="234" spans="1:13" s="1" customFormat="1" ht="15" customHeight="1" x14ac:dyDescent="0.15">
      <c r="A234" s="619" t="s">
        <v>284</v>
      </c>
      <c r="B234" s="620" t="s">
        <v>456</v>
      </c>
      <c r="C234" s="619" t="s">
        <v>284</v>
      </c>
      <c r="D234" s="624" t="s">
        <v>8</v>
      </c>
      <c r="E234" s="625" t="s">
        <v>1361</v>
      </c>
      <c r="F234" s="599"/>
      <c r="G234" s="600"/>
      <c r="H234" s="599"/>
      <c r="I234" s="601"/>
      <c r="J234" s="599"/>
      <c r="K234" s="601"/>
      <c r="L234" s="602"/>
      <c r="M234" s="598"/>
    </row>
    <row r="235" spans="1:13" s="1" customFormat="1" ht="15" customHeight="1" x14ac:dyDescent="0.15">
      <c r="A235" s="606" t="s">
        <v>284</v>
      </c>
      <c r="B235" s="607" t="s">
        <v>457</v>
      </c>
      <c r="C235" s="606"/>
      <c r="D235" s="643"/>
      <c r="E235" s="613" t="s">
        <v>1362</v>
      </c>
      <c r="F235" s="599"/>
      <c r="G235" s="600"/>
      <c r="H235" s="599"/>
      <c r="I235" s="601"/>
      <c r="J235" s="599"/>
      <c r="K235" s="601"/>
      <c r="L235" s="602"/>
      <c r="M235" s="598"/>
    </row>
    <row r="236" spans="1:13" s="1" customFormat="1" ht="15" customHeight="1" x14ac:dyDescent="0.15">
      <c r="A236" s="595"/>
      <c r="B236" s="596"/>
      <c r="C236" s="595" t="s">
        <v>284</v>
      </c>
      <c r="D236" s="597" t="s">
        <v>30</v>
      </c>
      <c r="E236" s="598" t="s">
        <v>1363</v>
      </c>
      <c r="F236" s="599"/>
      <c r="G236" s="600"/>
      <c r="H236" s="599"/>
      <c r="I236" s="601"/>
      <c r="J236" s="599"/>
      <c r="K236" s="601"/>
      <c r="L236" s="602"/>
      <c r="M236" s="598"/>
    </row>
    <row r="237" spans="1:13" s="1" customFormat="1" ht="15" customHeight="1" x14ac:dyDescent="0.15">
      <c r="A237" s="595"/>
      <c r="B237" s="596"/>
      <c r="C237" s="595" t="s">
        <v>284</v>
      </c>
      <c r="D237" s="597" t="s">
        <v>159</v>
      </c>
      <c r="E237" s="598" t="s">
        <v>1364</v>
      </c>
      <c r="F237" s="599"/>
      <c r="G237" s="600"/>
      <c r="H237" s="599"/>
      <c r="I237" s="601"/>
      <c r="J237" s="599"/>
      <c r="K237" s="601"/>
      <c r="L237" s="602"/>
      <c r="M237" s="598"/>
    </row>
    <row r="238" spans="1:13" s="1" customFormat="1" ht="15" customHeight="1" x14ac:dyDescent="0.15">
      <c r="A238" s="603"/>
      <c r="B238" s="630"/>
      <c r="C238" s="603" t="s">
        <v>284</v>
      </c>
      <c r="D238" s="604" t="s">
        <v>285</v>
      </c>
      <c r="E238" s="605" t="s">
        <v>1365</v>
      </c>
      <c r="F238" s="599"/>
      <c r="G238" s="600"/>
      <c r="H238" s="599"/>
      <c r="I238" s="601"/>
      <c r="J238" s="599"/>
      <c r="K238" s="601"/>
      <c r="L238" s="602"/>
      <c r="M238" s="598"/>
    </row>
    <row r="239" spans="1:13" s="1" customFormat="1" ht="15" customHeight="1" x14ac:dyDescent="0.15">
      <c r="A239" s="595" t="s">
        <v>284</v>
      </c>
      <c r="B239" s="596" t="s">
        <v>461</v>
      </c>
      <c r="C239" s="595" t="s">
        <v>284</v>
      </c>
      <c r="D239" s="597" t="s">
        <v>34</v>
      </c>
      <c r="E239" s="598" t="s">
        <v>283</v>
      </c>
      <c r="F239" s="599"/>
      <c r="G239" s="600"/>
      <c r="H239" s="599"/>
      <c r="I239" s="601"/>
      <c r="J239" s="599"/>
      <c r="K239" s="601"/>
      <c r="L239" s="602"/>
      <c r="M239" s="598"/>
    </row>
    <row r="240" spans="1:13" s="1" customFormat="1" ht="15" customHeight="1" x14ac:dyDescent="0.15">
      <c r="A240" s="610" t="s">
        <v>1366</v>
      </c>
      <c r="B240" s="611" t="s">
        <v>455</v>
      </c>
      <c r="C240" s="610" t="s">
        <v>1366</v>
      </c>
      <c r="D240" s="617" t="s">
        <v>12</v>
      </c>
      <c r="E240" s="618" t="s">
        <v>286</v>
      </c>
      <c r="F240" s="591" t="s">
        <v>932</v>
      </c>
      <c r="G240" s="592" t="s">
        <v>1056</v>
      </c>
      <c r="H240" s="591" t="s">
        <v>1057</v>
      </c>
      <c r="I240" s="593" t="s">
        <v>625</v>
      </c>
      <c r="J240" s="591" t="s">
        <v>473</v>
      </c>
      <c r="K240" s="593" t="s">
        <v>625</v>
      </c>
      <c r="L240" s="602"/>
      <c r="M240" s="598"/>
    </row>
    <row r="241" spans="1:13" s="1" customFormat="1" ht="15" customHeight="1" x14ac:dyDescent="0.15">
      <c r="A241" s="619" t="s">
        <v>1366</v>
      </c>
      <c r="B241" s="620" t="s">
        <v>456</v>
      </c>
      <c r="C241" s="619" t="s">
        <v>1366</v>
      </c>
      <c r="D241" s="624" t="s">
        <v>8</v>
      </c>
      <c r="E241" s="625" t="s">
        <v>287</v>
      </c>
      <c r="F241" s="599"/>
      <c r="G241" s="600"/>
      <c r="H241" s="599"/>
      <c r="I241" s="601"/>
      <c r="J241" s="599"/>
      <c r="K241" s="601"/>
      <c r="L241" s="602"/>
      <c r="M241" s="598"/>
    </row>
    <row r="242" spans="1:13" s="1" customFormat="1" ht="15" customHeight="1" x14ac:dyDescent="0.15">
      <c r="A242" s="608" t="s">
        <v>1366</v>
      </c>
      <c r="B242" s="626" t="s">
        <v>457</v>
      </c>
      <c r="C242" s="608" t="s">
        <v>1366</v>
      </c>
      <c r="D242" s="622" t="s">
        <v>30</v>
      </c>
      <c r="E242" s="623" t="s">
        <v>288</v>
      </c>
      <c r="F242" s="628"/>
      <c r="G242" s="629"/>
      <c r="H242" s="599"/>
      <c r="I242" s="601"/>
      <c r="J242" s="599"/>
      <c r="K242" s="601"/>
      <c r="L242" s="602"/>
      <c r="M242" s="598"/>
    </row>
    <row r="243" spans="1:13" s="1" customFormat="1" ht="15" customHeight="1" x14ac:dyDescent="0.15">
      <c r="A243" s="610" t="s">
        <v>1367</v>
      </c>
      <c r="B243" s="611" t="s">
        <v>455</v>
      </c>
      <c r="C243" s="610" t="s">
        <v>1367</v>
      </c>
      <c r="D243" s="617" t="s">
        <v>12</v>
      </c>
      <c r="E243" s="598" t="s">
        <v>1368</v>
      </c>
      <c r="F243" s="615" t="s">
        <v>933</v>
      </c>
      <c r="G243" s="616" t="s">
        <v>934</v>
      </c>
      <c r="H243" s="599"/>
      <c r="I243" s="601"/>
      <c r="J243" s="599"/>
      <c r="K243" s="601"/>
      <c r="L243" s="602"/>
      <c r="M243" s="598"/>
    </row>
    <row r="244" spans="1:13" s="1" customFormat="1" ht="15" customHeight="1" x14ac:dyDescent="0.15">
      <c r="A244" s="636" t="s">
        <v>1369</v>
      </c>
      <c r="B244" s="637" t="s">
        <v>455</v>
      </c>
      <c r="C244" s="636" t="s">
        <v>1369</v>
      </c>
      <c r="D244" s="638" t="s">
        <v>12</v>
      </c>
      <c r="E244" s="639" t="s">
        <v>289</v>
      </c>
      <c r="F244" s="615" t="s">
        <v>935</v>
      </c>
      <c r="G244" s="616" t="s">
        <v>289</v>
      </c>
      <c r="H244" s="599"/>
      <c r="I244" s="601"/>
      <c r="J244" s="599"/>
      <c r="K244" s="601"/>
      <c r="L244" s="602"/>
      <c r="M244" s="598"/>
    </row>
    <row r="245" spans="1:13" s="1" customFormat="1" ht="15" customHeight="1" x14ac:dyDescent="0.15">
      <c r="A245" s="636" t="s">
        <v>1370</v>
      </c>
      <c r="B245" s="637" t="s">
        <v>455</v>
      </c>
      <c r="C245" s="636" t="s">
        <v>1370</v>
      </c>
      <c r="D245" s="638" t="s">
        <v>12</v>
      </c>
      <c r="E245" s="639" t="s">
        <v>290</v>
      </c>
      <c r="F245" s="615" t="s">
        <v>936</v>
      </c>
      <c r="G245" s="616" t="s">
        <v>290</v>
      </c>
      <c r="H245" s="599"/>
      <c r="I245" s="601"/>
      <c r="J245" s="599"/>
      <c r="K245" s="601"/>
      <c r="L245" s="602"/>
      <c r="M245" s="598"/>
    </row>
    <row r="246" spans="1:13" s="1" customFormat="1" ht="15" customHeight="1" x14ac:dyDescent="0.15">
      <c r="A246" s="619" t="s">
        <v>1371</v>
      </c>
      <c r="B246" s="620" t="s">
        <v>586</v>
      </c>
      <c r="C246" s="619" t="s">
        <v>1371</v>
      </c>
      <c r="D246" s="624" t="s">
        <v>1228</v>
      </c>
      <c r="E246" s="618" t="s">
        <v>298</v>
      </c>
      <c r="F246" s="591" t="s">
        <v>937</v>
      </c>
      <c r="G246" s="592" t="s">
        <v>1058</v>
      </c>
      <c r="H246" s="599"/>
      <c r="I246" s="601"/>
      <c r="J246" s="599"/>
      <c r="K246" s="601"/>
      <c r="L246" s="602"/>
      <c r="M246" s="598"/>
    </row>
    <row r="247" spans="1:13" s="1" customFormat="1" ht="15" customHeight="1" x14ac:dyDescent="0.15">
      <c r="A247" s="595" t="s">
        <v>1371</v>
      </c>
      <c r="B247" s="596" t="s">
        <v>692</v>
      </c>
      <c r="C247" s="595" t="s">
        <v>937</v>
      </c>
      <c r="D247" s="597" t="s">
        <v>34</v>
      </c>
      <c r="E247" s="613" t="s">
        <v>1372</v>
      </c>
      <c r="F247" s="599"/>
      <c r="G247" s="600"/>
      <c r="H247" s="599"/>
      <c r="I247" s="601"/>
      <c r="J247" s="599"/>
      <c r="K247" s="601"/>
      <c r="L247" s="644"/>
      <c r="M247" s="675"/>
    </row>
    <row r="248" spans="1:13" s="1" customFormat="1" ht="15" customHeight="1" x14ac:dyDescent="0.15">
      <c r="A248" s="610" t="s">
        <v>1373</v>
      </c>
      <c r="B248" s="611" t="s">
        <v>455</v>
      </c>
      <c r="C248" s="610" t="s">
        <v>1373</v>
      </c>
      <c r="D248" s="612" t="s">
        <v>12</v>
      </c>
      <c r="E248" s="639" t="s">
        <v>1374</v>
      </c>
      <c r="F248" s="615" t="s">
        <v>938</v>
      </c>
      <c r="G248" s="616" t="s">
        <v>1059</v>
      </c>
      <c r="H248" s="591" t="s">
        <v>1060</v>
      </c>
      <c r="I248" s="593" t="s">
        <v>626</v>
      </c>
      <c r="J248" s="591" t="s">
        <v>474</v>
      </c>
      <c r="K248" s="593" t="s">
        <v>626</v>
      </c>
      <c r="L248" s="602"/>
      <c r="M248" s="676"/>
    </row>
    <row r="249" spans="1:13" s="1" customFormat="1" ht="15" customHeight="1" x14ac:dyDescent="0.15">
      <c r="A249" s="636" t="s">
        <v>1375</v>
      </c>
      <c r="B249" s="637" t="s">
        <v>455</v>
      </c>
      <c r="C249" s="636" t="s">
        <v>1375</v>
      </c>
      <c r="D249" s="640" t="s">
        <v>12</v>
      </c>
      <c r="E249" s="639" t="s">
        <v>1376</v>
      </c>
      <c r="F249" s="615" t="s">
        <v>939</v>
      </c>
      <c r="G249" s="616" t="s">
        <v>1061</v>
      </c>
      <c r="H249" s="599"/>
      <c r="I249" s="601"/>
      <c r="J249" s="599"/>
      <c r="K249" s="601"/>
      <c r="L249" s="602"/>
      <c r="M249" s="598"/>
    </row>
    <row r="250" spans="1:13" s="1" customFormat="1" ht="15" customHeight="1" x14ac:dyDescent="0.15">
      <c r="A250" s="631" t="s">
        <v>1377</v>
      </c>
      <c r="B250" s="632" t="s">
        <v>586</v>
      </c>
      <c r="C250" s="631" t="s">
        <v>1377</v>
      </c>
      <c r="D250" s="677" t="s">
        <v>1228</v>
      </c>
      <c r="E250" s="639" t="s">
        <v>295</v>
      </c>
      <c r="F250" s="615" t="s">
        <v>940</v>
      </c>
      <c r="G250" s="616" t="s">
        <v>295</v>
      </c>
      <c r="H250" s="599"/>
      <c r="I250" s="601"/>
      <c r="J250" s="599"/>
      <c r="K250" s="601"/>
      <c r="L250" s="602"/>
      <c r="M250" s="598"/>
    </row>
    <row r="251" spans="1:13" s="1" customFormat="1" ht="15" customHeight="1" x14ac:dyDescent="0.15">
      <c r="A251" s="587" t="s">
        <v>1378</v>
      </c>
      <c r="B251" s="588" t="s">
        <v>586</v>
      </c>
      <c r="C251" s="587" t="s">
        <v>941</v>
      </c>
      <c r="D251" s="589" t="s">
        <v>12</v>
      </c>
      <c r="E251" s="590" t="s">
        <v>1379</v>
      </c>
      <c r="F251" s="591" t="s">
        <v>941</v>
      </c>
      <c r="G251" s="592" t="s">
        <v>1062</v>
      </c>
      <c r="H251" s="599"/>
      <c r="I251" s="601"/>
      <c r="J251" s="599"/>
      <c r="K251" s="601"/>
      <c r="L251" s="602"/>
      <c r="M251" s="598"/>
    </row>
    <row r="252" spans="1:13" s="1" customFormat="1" ht="15" customHeight="1" x14ac:dyDescent="0.15">
      <c r="A252" s="610" t="s">
        <v>1380</v>
      </c>
      <c r="B252" s="611" t="s">
        <v>455</v>
      </c>
      <c r="C252" s="610" t="s">
        <v>1380</v>
      </c>
      <c r="D252" s="617" t="s">
        <v>12</v>
      </c>
      <c r="E252" s="618" t="s">
        <v>292</v>
      </c>
      <c r="F252" s="591" t="s">
        <v>942</v>
      </c>
      <c r="G252" s="592" t="s">
        <v>1063</v>
      </c>
      <c r="H252" s="599"/>
      <c r="I252" s="601"/>
      <c r="J252" s="599"/>
      <c r="K252" s="601"/>
      <c r="L252" s="602"/>
      <c r="M252" s="598"/>
    </row>
    <row r="253" spans="1:13" s="1" customFormat="1" ht="15" customHeight="1" x14ac:dyDescent="0.15">
      <c r="A253" s="606" t="s">
        <v>1380</v>
      </c>
      <c r="B253" s="607" t="s">
        <v>1234</v>
      </c>
      <c r="C253" s="606" t="s">
        <v>942</v>
      </c>
      <c r="D253" s="643" t="s">
        <v>8</v>
      </c>
      <c r="E253" s="613" t="s">
        <v>1381</v>
      </c>
      <c r="F253" s="599"/>
      <c r="G253" s="600"/>
      <c r="H253" s="599"/>
      <c r="I253" s="601"/>
      <c r="J253" s="599"/>
      <c r="K253" s="601"/>
      <c r="L253" s="602"/>
      <c r="M253" s="598"/>
    </row>
    <row r="254" spans="1:13" s="1" customFormat="1" ht="15" customHeight="1" x14ac:dyDescent="0.15">
      <c r="A254" s="610" t="s">
        <v>1382</v>
      </c>
      <c r="B254" s="611" t="s">
        <v>455</v>
      </c>
      <c r="C254" s="610" t="s">
        <v>1382</v>
      </c>
      <c r="D254" s="617" t="s">
        <v>12</v>
      </c>
      <c r="E254" s="618" t="s">
        <v>293</v>
      </c>
      <c r="F254" s="591" t="s">
        <v>943</v>
      </c>
      <c r="G254" s="592" t="s">
        <v>294</v>
      </c>
      <c r="H254" s="599"/>
      <c r="I254" s="601"/>
      <c r="J254" s="599"/>
      <c r="K254" s="601"/>
      <c r="L254" s="602"/>
      <c r="M254" s="598"/>
    </row>
    <row r="255" spans="1:13" s="1" customFormat="1" ht="15" customHeight="1" x14ac:dyDescent="0.15">
      <c r="A255" s="619" t="s">
        <v>1382</v>
      </c>
      <c r="B255" s="620" t="s">
        <v>1234</v>
      </c>
      <c r="C255" s="619" t="s">
        <v>1382</v>
      </c>
      <c r="D255" s="624" t="s">
        <v>1235</v>
      </c>
      <c r="E255" s="625" t="s">
        <v>294</v>
      </c>
      <c r="F255" s="599"/>
      <c r="G255" s="600"/>
      <c r="H255" s="599"/>
      <c r="I255" s="601"/>
      <c r="J255" s="599"/>
      <c r="K255" s="601"/>
      <c r="L255" s="602"/>
      <c r="M255" s="598"/>
    </row>
    <row r="256" spans="1:13" s="1" customFormat="1" ht="15" customHeight="1" x14ac:dyDescent="0.15">
      <c r="A256" s="631" t="s">
        <v>1382</v>
      </c>
      <c r="B256" s="632" t="s">
        <v>689</v>
      </c>
      <c r="C256" s="631" t="s">
        <v>1382</v>
      </c>
      <c r="D256" s="633" t="s">
        <v>1236</v>
      </c>
      <c r="E256" s="623" t="s">
        <v>291</v>
      </c>
      <c r="F256" s="628"/>
      <c r="G256" s="629"/>
      <c r="H256" s="599"/>
      <c r="I256" s="601"/>
      <c r="J256" s="599"/>
      <c r="K256" s="601"/>
      <c r="L256" s="602"/>
      <c r="M256" s="598"/>
    </row>
    <row r="257" spans="1:13" s="1" customFormat="1" ht="15" customHeight="1" x14ac:dyDescent="0.15">
      <c r="A257" s="603" t="s">
        <v>1383</v>
      </c>
      <c r="B257" s="630" t="s">
        <v>586</v>
      </c>
      <c r="C257" s="603" t="s">
        <v>1383</v>
      </c>
      <c r="D257" s="604" t="s">
        <v>1228</v>
      </c>
      <c r="E257" s="627" t="s">
        <v>296</v>
      </c>
      <c r="F257" s="615" t="s">
        <v>944</v>
      </c>
      <c r="G257" s="616" t="s">
        <v>296</v>
      </c>
      <c r="H257" s="599"/>
      <c r="I257" s="601"/>
      <c r="J257" s="599"/>
      <c r="K257" s="601"/>
      <c r="L257" s="602"/>
      <c r="M257" s="598"/>
    </row>
    <row r="258" spans="1:13" s="1" customFormat="1" ht="15" customHeight="1" x14ac:dyDescent="0.15">
      <c r="A258" s="610" t="s">
        <v>1384</v>
      </c>
      <c r="B258" s="611" t="s">
        <v>586</v>
      </c>
      <c r="C258" s="610" t="s">
        <v>1384</v>
      </c>
      <c r="D258" s="617" t="s">
        <v>12</v>
      </c>
      <c r="E258" s="618" t="s">
        <v>297</v>
      </c>
      <c r="F258" s="591" t="s">
        <v>945</v>
      </c>
      <c r="G258" s="592" t="s">
        <v>1064</v>
      </c>
      <c r="H258" s="599"/>
      <c r="I258" s="601"/>
      <c r="J258" s="599"/>
      <c r="K258" s="601"/>
      <c r="L258" s="602"/>
      <c r="M258" s="598"/>
    </row>
    <row r="259" spans="1:13" s="1" customFormat="1" ht="15" customHeight="1" x14ac:dyDescent="0.15">
      <c r="A259" s="619" t="s">
        <v>1384</v>
      </c>
      <c r="B259" s="620" t="s">
        <v>1234</v>
      </c>
      <c r="C259" s="619" t="s">
        <v>1384</v>
      </c>
      <c r="D259" s="624" t="s">
        <v>1235</v>
      </c>
      <c r="E259" s="625" t="s">
        <v>1385</v>
      </c>
      <c r="F259" s="599"/>
      <c r="G259" s="600"/>
      <c r="H259" s="599"/>
      <c r="I259" s="601"/>
      <c r="J259" s="599"/>
      <c r="K259" s="601"/>
      <c r="L259" s="602"/>
      <c r="M259" s="598"/>
    </row>
    <row r="260" spans="1:13" s="1" customFormat="1" ht="15" customHeight="1" x14ac:dyDescent="0.15">
      <c r="A260" s="619" t="s">
        <v>1384</v>
      </c>
      <c r="B260" s="620" t="s">
        <v>689</v>
      </c>
      <c r="C260" s="619" t="s">
        <v>1384</v>
      </c>
      <c r="D260" s="624" t="s">
        <v>1236</v>
      </c>
      <c r="E260" s="625" t="s">
        <v>1386</v>
      </c>
      <c r="F260" s="599"/>
      <c r="G260" s="600"/>
      <c r="H260" s="599"/>
      <c r="I260" s="601"/>
      <c r="J260" s="599"/>
      <c r="K260" s="601"/>
      <c r="L260" s="602"/>
      <c r="M260" s="598"/>
    </row>
    <row r="261" spans="1:13" s="1" customFormat="1" ht="15" customHeight="1" x14ac:dyDescent="0.15">
      <c r="A261" s="631" t="s">
        <v>1384</v>
      </c>
      <c r="B261" s="632" t="s">
        <v>692</v>
      </c>
      <c r="C261" s="631" t="s">
        <v>1384</v>
      </c>
      <c r="D261" s="633" t="s">
        <v>34</v>
      </c>
      <c r="E261" s="623" t="s">
        <v>1387</v>
      </c>
      <c r="F261" s="628"/>
      <c r="G261" s="629"/>
      <c r="H261" s="628"/>
      <c r="I261" s="634"/>
      <c r="J261" s="628"/>
      <c r="K261" s="634"/>
      <c r="L261" s="602"/>
      <c r="M261" s="598"/>
    </row>
    <row r="262" spans="1:13" s="1" customFormat="1" ht="15" customHeight="1" x14ac:dyDescent="0.15">
      <c r="A262" s="610" t="s">
        <v>299</v>
      </c>
      <c r="B262" s="611" t="s">
        <v>455</v>
      </c>
      <c r="C262" s="610" t="s">
        <v>299</v>
      </c>
      <c r="D262" s="617" t="s">
        <v>12</v>
      </c>
      <c r="E262" s="618" t="s">
        <v>300</v>
      </c>
      <c r="F262" s="591" t="s">
        <v>299</v>
      </c>
      <c r="G262" s="592" t="s">
        <v>301</v>
      </c>
      <c r="H262" s="599" t="s">
        <v>1065</v>
      </c>
      <c r="I262" s="601" t="s">
        <v>627</v>
      </c>
      <c r="J262" s="599" t="s">
        <v>475</v>
      </c>
      <c r="K262" s="601" t="s">
        <v>627</v>
      </c>
      <c r="L262" s="602"/>
      <c r="M262" s="598"/>
    </row>
    <row r="263" spans="1:13" s="1" customFormat="1" ht="15" customHeight="1" x14ac:dyDescent="0.15">
      <c r="A263" s="608" t="s">
        <v>299</v>
      </c>
      <c r="B263" s="626" t="s">
        <v>461</v>
      </c>
      <c r="C263" s="608" t="s">
        <v>1388</v>
      </c>
      <c r="D263" s="622" t="s">
        <v>1240</v>
      </c>
      <c r="E263" s="623" t="s">
        <v>302</v>
      </c>
      <c r="F263" s="628"/>
      <c r="G263" s="629"/>
      <c r="H263" s="599"/>
      <c r="I263" s="601"/>
      <c r="J263" s="599"/>
      <c r="K263" s="601"/>
      <c r="L263" s="602"/>
      <c r="M263" s="598"/>
    </row>
    <row r="264" spans="1:13" s="1" customFormat="1" ht="15" customHeight="1" x14ac:dyDescent="0.15">
      <c r="A264" s="595" t="s">
        <v>303</v>
      </c>
      <c r="B264" s="596" t="s">
        <v>455</v>
      </c>
      <c r="C264" s="595" t="s">
        <v>303</v>
      </c>
      <c r="D264" s="597" t="s">
        <v>12</v>
      </c>
      <c r="E264" s="598" t="s">
        <v>1389</v>
      </c>
      <c r="F264" s="591" t="s">
        <v>303</v>
      </c>
      <c r="G264" s="592" t="s">
        <v>1066</v>
      </c>
      <c r="H264" s="599"/>
      <c r="I264" s="601"/>
      <c r="J264" s="599"/>
      <c r="K264" s="601"/>
      <c r="L264" s="602"/>
      <c r="M264" s="598"/>
    </row>
    <row r="265" spans="1:13" s="1" customFormat="1" ht="15" customHeight="1" x14ac:dyDescent="0.15">
      <c r="A265" s="587" t="s">
        <v>1390</v>
      </c>
      <c r="B265" s="588" t="s">
        <v>455</v>
      </c>
      <c r="C265" s="587" t="s">
        <v>1390</v>
      </c>
      <c r="D265" s="614" t="s">
        <v>12</v>
      </c>
      <c r="E265" s="590" t="s">
        <v>1391</v>
      </c>
      <c r="F265" s="615" t="s">
        <v>946</v>
      </c>
      <c r="G265" s="616" t="s">
        <v>1067</v>
      </c>
      <c r="H265" s="599"/>
      <c r="I265" s="601"/>
      <c r="J265" s="599"/>
      <c r="K265" s="601"/>
      <c r="L265" s="602"/>
      <c r="M265" s="598"/>
    </row>
    <row r="266" spans="1:13" s="1" customFormat="1" ht="15" customHeight="1" x14ac:dyDescent="0.15">
      <c r="A266" s="636" t="s">
        <v>1392</v>
      </c>
      <c r="B266" s="637" t="s">
        <v>586</v>
      </c>
      <c r="C266" s="636" t="s">
        <v>1392</v>
      </c>
      <c r="D266" s="640" t="s">
        <v>1228</v>
      </c>
      <c r="E266" s="639" t="s">
        <v>343</v>
      </c>
      <c r="F266" s="615" t="s">
        <v>947</v>
      </c>
      <c r="G266" s="616" t="s">
        <v>343</v>
      </c>
      <c r="H266" s="599"/>
      <c r="I266" s="601"/>
      <c r="J266" s="599"/>
      <c r="K266" s="601"/>
      <c r="L266" s="602"/>
      <c r="M266" s="598"/>
    </row>
    <row r="267" spans="1:13" s="1" customFormat="1" ht="15" customHeight="1" x14ac:dyDescent="0.15">
      <c r="A267" s="636" t="s">
        <v>1393</v>
      </c>
      <c r="B267" s="637" t="s">
        <v>455</v>
      </c>
      <c r="C267" s="636" t="s">
        <v>1393</v>
      </c>
      <c r="D267" s="640" t="s">
        <v>12</v>
      </c>
      <c r="E267" s="639" t="s">
        <v>1394</v>
      </c>
      <c r="F267" s="615" t="s">
        <v>948</v>
      </c>
      <c r="G267" s="616" t="s">
        <v>1068</v>
      </c>
      <c r="H267" s="599"/>
      <c r="I267" s="601"/>
      <c r="J267" s="599"/>
      <c r="K267" s="601"/>
      <c r="L267" s="602"/>
      <c r="M267" s="598"/>
    </row>
    <row r="268" spans="1:13" s="1" customFormat="1" ht="15" customHeight="1" x14ac:dyDescent="0.15">
      <c r="A268" s="603" t="s">
        <v>1395</v>
      </c>
      <c r="B268" s="637" t="s">
        <v>586</v>
      </c>
      <c r="C268" s="636" t="s">
        <v>1395</v>
      </c>
      <c r="D268" s="640" t="s">
        <v>1228</v>
      </c>
      <c r="E268" s="627" t="s">
        <v>353</v>
      </c>
      <c r="F268" s="615" t="s">
        <v>949</v>
      </c>
      <c r="G268" s="616" t="s">
        <v>353</v>
      </c>
      <c r="H268" s="599"/>
      <c r="I268" s="601"/>
      <c r="J268" s="599"/>
      <c r="K268" s="601"/>
      <c r="L268" s="602"/>
      <c r="M268" s="598"/>
    </row>
    <row r="269" spans="1:13" s="1" customFormat="1" ht="15" customHeight="1" x14ac:dyDescent="0.15">
      <c r="A269" s="610" t="s">
        <v>1396</v>
      </c>
      <c r="B269" s="630" t="s">
        <v>586</v>
      </c>
      <c r="C269" s="603" t="s">
        <v>1396</v>
      </c>
      <c r="D269" s="604" t="s">
        <v>1228</v>
      </c>
      <c r="E269" s="605" t="s">
        <v>320</v>
      </c>
      <c r="F269" s="591" t="s">
        <v>304</v>
      </c>
      <c r="G269" s="592" t="s">
        <v>1069</v>
      </c>
      <c r="H269" s="591" t="s">
        <v>1070</v>
      </c>
      <c r="I269" s="593" t="s">
        <v>1069</v>
      </c>
      <c r="J269" s="591" t="s">
        <v>476</v>
      </c>
      <c r="K269" s="593" t="s">
        <v>628</v>
      </c>
      <c r="L269" s="602"/>
      <c r="M269" s="598"/>
    </row>
    <row r="270" spans="1:13" s="1" customFormat="1" ht="15" customHeight="1" x14ac:dyDescent="0.15">
      <c r="A270" s="619" t="s">
        <v>304</v>
      </c>
      <c r="B270" s="620" t="s">
        <v>1234</v>
      </c>
      <c r="C270" s="619" t="s">
        <v>304</v>
      </c>
      <c r="D270" s="624" t="s">
        <v>1235</v>
      </c>
      <c r="E270" s="625" t="s">
        <v>321</v>
      </c>
      <c r="F270" s="599"/>
      <c r="G270" s="600"/>
      <c r="H270" s="599"/>
      <c r="I270" s="601"/>
      <c r="J270" s="599"/>
      <c r="K270" s="601"/>
      <c r="L270" s="602"/>
      <c r="M270" s="598"/>
    </row>
    <row r="271" spans="1:13" s="1" customFormat="1" ht="15" customHeight="1" x14ac:dyDescent="0.15">
      <c r="A271" s="606" t="s">
        <v>304</v>
      </c>
      <c r="B271" s="607" t="s">
        <v>689</v>
      </c>
      <c r="C271" s="606" t="s">
        <v>304</v>
      </c>
      <c r="D271" s="643" t="s">
        <v>1236</v>
      </c>
      <c r="E271" s="613" t="s">
        <v>1397</v>
      </c>
      <c r="F271" s="599"/>
      <c r="G271" s="600"/>
      <c r="H271" s="599"/>
      <c r="I271" s="601"/>
      <c r="J271" s="599"/>
      <c r="K271" s="601"/>
      <c r="L271" s="602"/>
      <c r="M271" s="598"/>
    </row>
    <row r="272" spans="1:13" s="1" customFormat="1" ht="15" customHeight="1" x14ac:dyDescent="0.15">
      <c r="A272" s="631" t="s">
        <v>1396</v>
      </c>
      <c r="B272" s="632" t="s">
        <v>1237</v>
      </c>
      <c r="C272" s="631" t="s">
        <v>1396</v>
      </c>
      <c r="D272" s="633" t="s">
        <v>1238</v>
      </c>
      <c r="E272" s="623" t="s">
        <v>1398</v>
      </c>
      <c r="F272" s="628"/>
      <c r="G272" s="629"/>
      <c r="H272" s="628"/>
      <c r="I272" s="634"/>
      <c r="J272" s="599"/>
      <c r="K272" s="601"/>
      <c r="L272" s="602"/>
      <c r="M272" s="598"/>
    </row>
    <row r="273" spans="1:13" s="1" customFormat="1" ht="15" customHeight="1" x14ac:dyDescent="0.15">
      <c r="A273" s="610" t="s">
        <v>1399</v>
      </c>
      <c r="B273" s="611" t="s">
        <v>586</v>
      </c>
      <c r="C273" s="610" t="s">
        <v>1399</v>
      </c>
      <c r="D273" s="612" t="s">
        <v>1228</v>
      </c>
      <c r="E273" s="618" t="s">
        <v>1400</v>
      </c>
      <c r="F273" s="591" t="s">
        <v>950</v>
      </c>
      <c r="G273" s="592" t="s">
        <v>1071</v>
      </c>
      <c r="H273" s="599" t="s">
        <v>1072</v>
      </c>
      <c r="I273" s="601" t="s">
        <v>1071</v>
      </c>
      <c r="J273" s="599"/>
      <c r="K273" s="601"/>
      <c r="L273" s="602"/>
      <c r="M273" s="598"/>
    </row>
    <row r="274" spans="1:13" s="1" customFormat="1" ht="15" customHeight="1" x14ac:dyDescent="0.15">
      <c r="A274" s="606" t="s">
        <v>1399</v>
      </c>
      <c r="B274" s="607" t="s">
        <v>1234</v>
      </c>
      <c r="C274" s="606" t="s">
        <v>1399</v>
      </c>
      <c r="D274" s="643" t="s">
        <v>1235</v>
      </c>
      <c r="E274" s="613" t="s">
        <v>1401</v>
      </c>
      <c r="F274" s="599"/>
      <c r="G274" s="600"/>
      <c r="H274" s="599"/>
      <c r="I274" s="601"/>
      <c r="J274" s="599"/>
      <c r="K274" s="601"/>
      <c r="L274" s="602"/>
      <c r="M274" s="598"/>
    </row>
    <row r="275" spans="1:13" s="1" customFormat="1" ht="15" customHeight="1" x14ac:dyDescent="0.15">
      <c r="A275" s="631" t="s">
        <v>1399</v>
      </c>
      <c r="B275" s="632" t="s">
        <v>692</v>
      </c>
      <c r="C275" s="631" t="s">
        <v>1399</v>
      </c>
      <c r="D275" s="633" t="s">
        <v>1240</v>
      </c>
      <c r="E275" s="623" t="s">
        <v>1402</v>
      </c>
      <c r="F275" s="628"/>
      <c r="G275" s="629"/>
      <c r="H275" s="599"/>
      <c r="I275" s="601"/>
      <c r="J275" s="628"/>
      <c r="K275" s="634"/>
      <c r="L275" s="602"/>
      <c r="M275" s="598"/>
    </row>
    <row r="276" spans="1:13" s="1" customFormat="1" ht="15" customHeight="1" x14ac:dyDescent="0.15">
      <c r="A276" s="587" t="s">
        <v>1403</v>
      </c>
      <c r="B276" s="588" t="s">
        <v>455</v>
      </c>
      <c r="C276" s="587"/>
      <c r="D276" s="614"/>
      <c r="E276" s="590" t="s">
        <v>305</v>
      </c>
      <c r="F276" s="599" t="s">
        <v>698</v>
      </c>
      <c r="G276" s="600" t="s">
        <v>1073</v>
      </c>
      <c r="H276" s="591" t="s">
        <v>1074</v>
      </c>
      <c r="I276" s="593" t="s">
        <v>1073</v>
      </c>
      <c r="J276" s="591" t="s">
        <v>503</v>
      </c>
      <c r="K276" s="593" t="s">
        <v>773</v>
      </c>
      <c r="L276" s="602"/>
      <c r="M276" s="598"/>
    </row>
    <row r="277" spans="1:13" s="1" customFormat="1" ht="15" customHeight="1" x14ac:dyDescent="0.15">
      <c r="A277" s="595"/>
      <c r="B277" s="596"/>
      <c r="C277" s="595" t="s">
        <v>1403</v>
      </c>
      <c r="D277" s="641" t="s">
        <v>12</v>
      </c>
      <c r="E277" s="598" t="s">
        <v>307</v>
      </c>
      <c r="F277" s="599"/>
      <c r="G277" s="600"/>
      <c r="H277" s="599"/>
      <c r="I277" s="601"/>
      <c r="J277" s="599"/>
      <c r="K277" s="601"/>
      <c r="L277" s="602"/>
      <c r="M277" s="598"/>
    </row>
    <row r="278" spans="1:13" s="1" customFormat="1" ht="15" customHeight="1" x14ac:dyDescent="0.15">
      <c r="A278" s="678"/>
      <c r="B278" s="679"/>
      <c r="C278" s="603" t="s">
        <v>1403</v>
      </c>
      <c r="D278" s="680" t="s">
        <v>1252</v>
      </c>
      <c r="E278" s="605" t="s">
        <v>308</v>
      </c>
      <c r="F278" s="599"/>
      <c r="G278" s="600"/>
      <c r="H278" s="599"/>
      <c r="I278" s="601"/>
      <c r="J278" s="599"/>
      <c r="K278" s="601"/>
      <c r="L278" s="602"/>
      <c r="M278" s="598"/>
    </row>
    <row r="279" spans="1:13" s="1" customFormat="1" ht="15" customHeight="1" x14ac:dyDescent="0.15">
      <c r="A279" s="619" t="s">
        <v>698</v>
      </c>
      <c r="B279" s="620" t="s">
        <v>456</v>
      </c>
      <c r="C279" s="619" t="s">
        <v>698</v>
      </c>
      <c r="D279" s="624" t="s">
        <v>8</v>
      </c>
      <c r="E279" s="625" t="s">
        <v>309</v>
      </c>
      <c r="F279" s="599"/>
      <c r="G279" s="600"/>
      <c r="H279" s="599"/>
      <c r="I279" s="601"/>
      <c r="J279" s="599"/>
      <c r="K279" s="601"/>
      <c r="L279" s="602"/>
      <c r="M279" s="598"/>
    </row>
    <row r="280" spans="1:13" s="1" customFormat="1" ht="15" customHeight="1" x14ac:dyDescent="0.15">
      <c r="A280" s="619" t="s">
        <v>698</v>
      </c>
      <c r="B280" s="620" t="s">
        <v>457</v>
      </c>
      <c r="C280" s="619" t="s">
        <v>698</v>
      </c>
      <c r="D280" s="621" t="s">
        <v>30</v>
      </c>
      <c r="E280" s="625" t="s">
        <v>1404</v>
      </c>
      <c r="F280" s="599"/>
      <c r="G280" s="600"/>
      <c r="H280" s="599"/>
      <c r="I280" s="601"/>
      <c r="J280" s="599"/>
      <c r="K280" s="601"/>
      <c r="L280" s="602"/>
      <c r="M280" s="598"/>
    </row>
    <row r="281" spans="1:13" s="1" customFormat="1" ht="15" customHeight="1" x14ac:dyDescent="0.15">
      <c r="A281" s="603" t="s">
        <v>1403</v>
      </c>
      <c r="B281" s="630" t="s">
        <v>1237</v>
      </c>
      <c r="C281" s="603" t="s">
        <v>1403</v>
      </c>
      <c r="D281" s="604" t="s">
        <v>1238</v>
      </c>
      <c r="E281" s="625" t="s">
        <v>1405</v>
      </c>
      <c r="F281" s="599"/>
      <c r="G281" s="600"/>
      <c r="H281" s="599"/>
      <c r="I281" s="601"/>
      <c r="J281" s="599"/>
      <c r="K281" s="601"/>
      <c r="L281" s="602"/>
      <c r="M281" s="598"/>
    </row>
    <row r="282" spans="1:13" s="1" customFormat="1" ht="15" customHeight="1" x14ac:dyDescent="0.15">
      <c r="A282" s="619" t="s">
        <v>698</v>
      </c>
      <c r="B282" s="620" t="s">
        <v>690</v>
      </c>
      <c r="C282" s="619" t="s">
        <v>698</v>
      </c>
      <c r="D282" s="621" t="s">
        <v>1239</v>
      </c>
      <c r="E282" s="625" t="s">
        <v>1406</v>
      </c>
      <c r="F282" s="599"/>
      <c r="G282" s="600"/>
      <c r="H282" s="599"/>
      <c r="I282" s="601"/>
      <c r="J282" s="599"/>
      <c r="K282" s="601"/>
      <c r="L282" s="602"/>
      <c r="M282" s="598"/>
    </row>
    <row r="283" spans="1:13" s="1" customFormat="1" ht="15" customHeight="1" x14ac:dyDescent="0.15">
      <c r="A283" s="608" t="s">
        <v>1403</v>
      </c>
      <c r="B283" s="626" t="s">
        <v>692</v>
      </c>
      <c r="C283" s="608" t="s">
        <v>698</v>
      </c>
      <c r="D283" s="609" t="s">
        <v>1240</v>
      </c>
      <c r="E283" s="623" t="s">
        <v>1407</v>
      </c>
      <c r="F283" s="599"/>
      <c r="G283" s="600"/>
      <c r="H283" s="628"/>
      <c r="I283" s="634"/>
      <c r="J283" s="599"/>
      <c r="K283" s="601"/>
      <c r="L283" s="602"/>
      <c r="M283" s="598"/>
    </row>
    <row r="284" spans="1:13" s="1" customFormat="1" ht="15" customHeight="1" x14ac:dyDescent="0.15">
      <c r="A284" s="595" t="s">
        <v>1408</v>
      </c>
      <c r="B284" s="596" t="s">
        <v>586</v>
      </c>
      <c r="C284" s="595" t="s">
        <v>1408</v>
      </c>
      <c r="D284" s="597" t="s">
        <v>1228</v>
      </c>
      <c r="E284" s="618" t="s">
        <v>1409</v>
      </c>
      <c r="F284" s="591" t="s">
        <v>951</v>
      </c>
      <c r="G284" s="592" t="s">
        <v>1075</v>
      </c>
      <c r="H284" s="599" t="s">
        <v>1076</v>
      </c>
      <c r="I284" s="601" t="s">
        <v>1075</v>
      </c>
      <c r="J284" s="599"/>
      <c r="K284" s="601"/>
      <c r="L284" s="602"/>
      <c r="M284" s="598"/>
    </row>
    <row r="285" spans="1:13" s="1" customFormat="1" ht="15" customHeight="1" x14ac:dyDescent="0.15">
      <c r="A285" s="606" t="s">
        <v>1408</v>
      </c>
      <c r="B285" s="607" t="s">
        <v>1234</v>
      </c>
      <c r="C285" s="606" t="s">
        <v>1408</v>
      </c>
      <c r="D285" s="681" t="s">
        <v>1235</v>
      </c>
      <c r="E285" s="623" t="s">
        <v>1410</v>
      </c>
      <c r="F285" s="628"/>
      <c r="G285" s="629"/>
      <c r="H285" s="599"/>
      <c r="I285" s="601"/>
      <c r="J285" s="599"/>
      <c r="K285" s="601"/>
      <c r="L285" s="602"/>
      <c r="M285" s="598"/>
    </row>
    <row r="286" spans="1:13" s="1" customFormat="1" ht="15" customHeight="1" x14ac:dyDescent="0.15">
      <c r="A286" s="636" t="s">
        <v>1411</v>
      </c>
      <c r="B286" s="637" t="s">
        <v>455</v>
      </c>
      <c r="C286" s="636" t="s">
        <v>1411</v>
      </c>
      <c r="D286" s="638" t="s">
        <v>12</v>
      </c>
      <c r="E286" s="639" t="s">
        <v>310</v>
      </c>
      <c r="F286" s="599" t="s">
        <v>952</v>
      </c>
      <c r="G286" s="600" t="s">
        <v>310</v>
      </c>
      <c r="H286" s="591" t="s">
        <v>1077</v>
      </c>
      <c r="I286" s="817" t="s">
        <v>1078</v>
      </c>
      <c r="J286" s="599"/>
      <c r="K286" s="601"/>
      <c r="L286" s="602"/>
      <c r="M286" s="598"/>
    </row>
    <row r="287" spans="1:13" s="1" customFormat="1" ht="15" customHeight="1" x14ac:dyDescent="0.15">
      <c r="A287" s="636" t="s">
        <v>1412</v>
      </c>
      <c r="B287" s="637" t="s">
        <v>586</v>
      </c>
      <c r="C287" s="636" t="s">
        <v>1412</v>
      </c>
      <c r="D287" s="640" t="s">
        <v>12</v>
      </c>
      <c r="E287" s="639" t="s">
        <v>311</v>
      </c>
      <c r="F287" s="615" t="s">
        <v>953</v>
      </c>
      <c r="G287" s="616" t="s">
        <v>311</v>
      </c>
      <c r="H287" s="628"/>
      <c r="I287" s="819"/>
      <c r="J287" s="599"/>
      <c r="K287" s="601"/>
      <c r="L287" s="602"/>
      <c r="M287" s="598"/>
    </row>
    <row r="288" spans="1:13" s="1" customFormat="1" ht="15" customHeight="1" x14ac:dyDescent="0.15">
      <c r="A288" s="603" t="s">
        <v>1413</v>
      </c>
      <c r="B288" s="630" t="s">
        <v>586</v>
      </c>
      <c r="C288" s="603" t="s">
        <v>1413</v>
      </c>
      <c r="D288" s="604" t="s">
        <v>1228</v>
      </c>
      <c r="E288" s="618" t="s">
        <v>312</v>
      </c>
      <c r="F288" s="591" t="s">
        <v>954</v>
      </c>
      <c r="G288" s="592" t="s">
        <v>1079</v>
      </c>
      <c r="H288" s="591" t="s">
        <v>1080</v>
      </c>
      <c r="I288" s="593" t="s">
        <v>1079</v>
      </c>
      <c r="J288" s="599"/>
      <c r="K288" s="601"/>
      <c r="L288" s="602"/>
      <c r="M288" s="598"/>
    </row>
    <row r="289" spans="1:13" s="1" customFormat="1" ht="15" customHeight="1" x14ac:dyDescent="0.15">
      <c r="A289" s="619" t="s">
        <v>1413</v>
      </c>
      <c r="B289" s="620" t="s">
        <v>456</v>
      </c>
      <c r="C289" s="619" t="s">
        <v>1413</v>
      </c>
      <c r="D289" s="624" t="s">
        <v>1235</v>
      </c>
      <c r="E289" s="625" t="s">
        <v>313</v>
      </c>
      <c r="F289" s="599"/>
      <c r="G289" s="600"/>
      <c r="H289" s="599"/>
      <c r="I289" s="601"/>
      <c r="J289" s="599"/>
      <c r="K289" s="601"/>
      <c r="L289" s="602"/>
      <c r="M289" s="598"/>
    </row>
    <row r="290" spans="1:13" s="1" customFormat="1" ht="15" customHeight="1" x14ac:dyDescent="0.15">
      <c r="A290" s="619" t="s">
        <v>1413</v>
      </c>
      <c r="B290" s="620" t="s">
        <v>457</v>
      </c>
      <c r="C290" s="619" t="s">
        <v>1413</v>
      </c>
      <c r="D290" s="624" t="s">
        <v>1236</v>
      </c>
      <c r="E290" s="625" t="s">
        <v>314</v>
      </c>
      <c r="F290" s="599"/>
      <c r="G290" s="600"/>
      <c r="H290" s="599"/>
      <c r="I290" s="601"/>
      <c r="J290" s="599"/>
      <c r="K290" s="601"/>
      <c r="L290" s="602"/>
      <c r="M290" s="598"/>
    </row>
    <row r="291" spans="1:13" s="1" customFormat="1" ht="15" customHeight="1" x14ac:dyDescent="0.15">
      <c r="A291" s="631" t="s">
        <v>1413</v>
      </c>
      <c r="B291" s="632" t="s">
        <v>692</v>
      </c>
      <c r="C291" s="631" t="s">
        <v>1413</v>
      </c>
      <c r="D291" s="677" t="s">
        <v>1240</v>
      </c>
      <c r="E291" s="623" t="s">
        <v>315</v>
      </c>
      <c r="F291" s="628"/>
      <c r="G291" s="629"/>
      <c r="H291" s="628"/>
      <c r="I291" s="634"/>
      <c r="J291" s="628"/>
      <c r="K291" s="634"/>
      <c r="L291" s="602"/>
      <c r="M291" s="598"/>
    </row>
    <row r="292" spans="1:13" s="1" customFormat="1" ht="15" customHeight="1" x14ac:dyDescent="0.15">
      <c r="A292" s="610" t="s">
        <v>1414</v>
      </c>
      <c r="B292" s="611" t="s">
        <v>455</v>
      </c>
      <c r="C292" s="610" t="s">
        <v>955</v>
      </c>
      <c r="D292" s="617" t="s">
        <v>12</v>
      </c>
      <c r="E292" s="618" t="s">
        <v>318</v>
      </c>
      <c r="F292" s="591" t="s">
        <v>955</v>
      </c>
      <c r="G292" s="592" t="s">
        <v>1081</v>
      </c>
      <c r="H292" s="591" t="s">
        <v>1082</v>
      </c>
      <c r="I292" s="593" t="s">
        <v>1083</v>
      </c>
      <c r="J292" s="591" t="s">
        <v>504</v>
      </c>
      <c r="K292" s="593" t="s">
        <v>881</v>
      </c>
      <c r="L292" s="602"/>
      <c r="M292" s="598"/>
    </row>
    <row r="293" spans="1:13" s="1" customFormat="1" ht="15" customHeight="1" x14ac:dyDescent="0.15">
      <c r="A293" s="619" t="s">
        <v>955</v>
      </c>
      <c r="B293" s="620" t="s">
        <v>456</v>
      </c>
      <c r="C293" s="619" t="s">
        <v>955</v>
      </c>
      <c r="D293" s="624" t="s">
        <v>8</v>
      </c>
      <c r="E293" s="625" t="s">
        <v>1415</v>
      </c>
      <c r="F293" s="599"/>
      <c r="G293" s="600"/>
      <c r="H293" s="599"/>
      <c r="I293" s="601"/>
      <c r="J293" s="599"/>
      <c r="K293" s="601"/>
      <c r="L293" s="602"/>
      <c r="M293" s="598"/>
    </row>
    <row r="294" spans="1:13" s="1" customFormat="1" ht="15" customHeight="1" x14ac:dyDescent="0.15">
      <c r="A294" s="619" t="s">
        <v>955</v>
      </c>
      <c r="B294" s="620" t="s">
        <v>689</v>
      </c>
      <c r="C294" s="619" t="s">
        <v>955</v>
      </c>
      <c r="D294" s="624" t="s">
        <v>1236</v>
      </c>
      <c r="E294" s="625" t="s">
        <v>1416</v>
      </c>
      <c r="F294" s="599"/>
      <c r="G294" s="600"/>
      <c r="H294" s="599"/>
      <c r="I294" s="601"/>
      <c r="J294" s="599"/>
      <c r="K294" s="601"/>
      <c r="L294" s="602"/>
      <c r="M294" s="598"/>
    </row>
    <row r="295" spans="1:13" s="1" customFormat="1" ht="15" customHeight="1" x14ac:dyDescent="0.15">
      <c r="A295" s="619" t="s">
        <v>1414</v>
      </c>
      <c r="B295" s="620" t="s">
        <v>1237</v>
      </c>
      <c r="C295" s="619" t="s">
        <v>955</v>
      </c>
      <c r="D295" s="624" t="s">
        <v>1238</v>
      </c>
      <c r="E295" s="625" t="s">
        <v>317</v>
      </c>
      <c r="F295" s="599"/>
      <c r="G295" s="600"/>
      <c r="H295" s="599"/>
      <c r="I295" s="601"/>
      <c r="J295" s="599"/>
      <c r="K295" s="601"/>
      <c r="L295" s="602"/>
      <c r="M295" s="598"/>
    </row>
    <row r="296" spans="1:13" s="1" customFormat="1" ht="15" customHeight="1" x14ac:dyDescent="0.15">
      <c r="A296" s="608" t="s">
        <v>955</v>
      </c>
      <c r="B296" s="626" t="s">
        <v>461</v>
      </c>
      <c r="C296" s="608" t="s">
        <v>1414</v>
      </c>
      <c r="D296" s="622" t="s">
        <v>34</v>
      </c>
      <c r="E296" s="627" t="s">
        <v>319</v>
      </c>
      <c r="F296" s="628"/>
      <c r="G296" s="629"/>
      <c r="H296" s="599"/>
      <c r="I296" s="601"/>
      <c r="J296" s="599"/>
      <c r="K296" s="601"/>
      <c r="L296" s="602"/>
      <c r="M296" s="598"/>
    </row>
    <row r="297" spans="1:13" s="1" customFormat="1" ht="15" customHeight="1" x14ac:dyDescent="0.15">
      <c r="A297" s="619" t="s">
        <v>1417</v>
      </c>
      <c r="B297" s="620" t="s">
        <v>455</v>
      </c>
      <c r="C297" s="619" t="s">
        <v>956</v>
      </c>
      <c r="D297" s="624" t="s">
        <v>12</v>
      </c>
      <c r="E297" s="625" t="s">
        <v>957</v>
      </c>
      <c r="F297" s="591" t="s">
        <v>956</v>
      </c>
      <c r="G297" s="592" t="s">
        <v>1084</v>
      </c>
      <c r="H297" s="599"/>
      <c r="I297" s="601"/>
      <c r="J297" s="599"/>
      <c r="K297" s="601"/>
      <c r="L297" s="602"/>
      <c r="M297" s="598"/>
    </row>
    <row r="298" spans="1:13" s="1" customFormat="1" ht="15" customHeight="1" x14ac:dyDescent="0.15">
      <c r="A298" s="608" t="s">
        <v>956</v>
      </c>
      <c r="B298" s="626" t="s">
        <v>456</v>
      </c>
      <c r="C298" s="608" t="s">
        <v>956</v>
      </c>
      <c r="D298" s="622" t="s">
        <v>8</v>
      </c>
      <c r="E298" s="623" t="s">
        <v>316</v>
      </c>
      <c r="F298" s="628"/>
      <c r="G298" s="629"/>
      <c r="H298" s="628"/>
      <c r="I298" s="634"/>
      <c r="J298" s="599"/>
      <c r="K298" s="601"/>
      <c r="L298" s="602"/>
      <c r="M298" s="598"/>
    </row>
    <row r="299" spans="1:13" s="1" customFormat="1" ht="15" customHeight="1" x14ac:dyDescent="0.15">
      <c r="A299" s="610" t="s">
        <v>1418</v>
      </c>
      <c r="B299" s="611" t="s">
        <v>586</v>
      </c>
      <c r="C299" s="610" t="s">
        <v>1418</v>
      </c>
      <c r="D299" s="617" t="s">
        <v>12</v>
      </c>
      <c r="E299" s="605" t="s">
        <v>1419</v>
      </c>
      <c r="F299" s="591" t="s">
        <v>958</v>
      </c>
      <c r="G299" s="817" t="s">
        <v>1085</v>
      </c>
      <c r="H299" s="591" t="s">
        <v>1086</v>
      </c>
      <c r="I299" s="817" t="s">
        <v>1085</v>
      </c>
      <c r="J299" s="599"/>
      <c r="K299" s="601"/>
      <c r="L299" s="602"/>
      <c r="M299" s="598"/>
    </row>
    <row r="300" spans="1:13" s="1" customFormat="1" ht="15" customHeight="1" x14ac:dyDescent="0.15">
      <c r="A300" s="619" t="s">
        <v>1418</v>
      </c>
      <c r="B300" s="620" t="s">
        <v>1234</v>
      </c>
      <c r="C300" s="619" t="s">
        <v>1418</v>
      </c>
      <c r="D300" s="624" t="s">
        <v>1235</v>
      </c>
      <c r="E300" s="625" t="s">
        <v>1420</v>
      </c>
      <c r="F300" s="599"/>
      <c r="G300" s="818"/>
      <c r="H300" s="599"/>
      <c r="I300" s="818"/>
      <c r="J300" s="599"/>
      <c r="K300" s="601"/>
      <c r="L300" s="602"/>
      <c r="M300" s="598"/>
    </row>
    <row r="301" spans="1:13" s="1" customFormat="1" ht="15" customHeight="1" x14ac:dyDescent="0.15">
      <c r="A301" s="595" t="s">
        <v>1418</v>
      </c>
      <c r="B301" s="596" t="s">
        <v>689</v>
      </c>
      <c r="C301" s="631" t="s">
        <v>1418</v>
      </c>
      <c r="D301" s="677" t="s">
        <v>1236</v>
      </c>
      <c r="E301" s="623" t="s">
        <v>1421</v>
      </c>
      <c r="F301" s="628"/>
      <c r="G301" s="629"/>
      <c r="H301" s="628"/>
      <c r="I301" s="634"/>
      <c r="J301" s="628"/>
      <c r="K301" s="634"/>
      <c r="L301" s="602"/>
      <c r="M301" s="598"/>
    </row>
    <row r="302" spans="1:13" s="1" customFormat="1" ht="15" customHeight="1" x14ac:dyDescent="0.15">
      <c r="A302" s="587" t="s">
        <v>1422</v>
      </c>
      <c r="B302" s="588" t="s">
        <v>586</v>
      </c>
      <c r="C302" s="595" t="s">
        <v>959</v>
      </c>
      <c r="D302" s="597" t="s">
        <v>12</v>
      </c>
      <c r="E302" s="598" t="s">
        <v>1423</v>
      </c>
      <c r="F302" s="591" t="s">
        <v>959</v>
      </c>
      <c r="G302" s="592" t="s">
        <v>322</v>
      </c>
      <c r="H302" s="591" t="s">
        <v>1087</v>
      </c>
      <c r="I302" s="593" t="s">
        <v>322</v>
      </c>
      <c r="J302" s="591" t="s">
        <v>524</v>
      </c>
      <c r="K302" s="593" t="s">
        <v>774</v>
      </c>
      <c r="L302" s="602"/>
      <c r="M302" s="598"/>
    </row>
    <row r="303" spans="1:13" s="1" customFormat="1" ht="15" customHeight="1" x14ac:dyDescent="0.15">
      <c r="A303" s="606" t="s">
        <v>1422</v>
      </c>
      <c r="B303" s="607" t="s">
        <v>1234</v>
      </c>
      <c r="C303" s="606" t="s">
        <v>959</v>
      </c>
      <c r="D303" s="643" t="s">
        <v>1235</v>
      </c>
      <c r="E303" s="613" t="s">
        <v>1424</v>
      </c>
      <c r="F303" s="647"/>
      <c r="G303" s="629"/>
      <c r="H303" s="628"/>
      <c r="I303" s="634"/>
      <c r="J303" s="599"/>
      <c r="K303" s="601"/>
      <c r="L303" s="602"/>
      <c r="M303" s="598"/>
    </row>
    <row r="304" spans="1:13" s="1" customFormat="1" ht="15" customHeight="1" x14ac:dyDescent="0.15">
      <c r="A304" s="648" t="s">
        <v>1425</v>
      </c>
      <c r="B304" s="649" t="s">
        <v>586</v>
      </c>
      <c r="C304" s="648" t="s">
        <v>1425</v>
      </c>
      <c r="D304" s="682" t="s">
        <v>1228</v>
      </c>
      <c r="E304" s="658" t="s">
        <v>324</v>
      </c>
      <c r="F304" s="663" t="s">
        <v>960</v>
      </c>
      <c r="G304" s="657" t="s">
        <v>324</v>
      </c>
      <c r="H304" s="663" t="s">
        <v>1088</v>
      </c>
      <c r="I304" s="601" t="s">
        <v>1089</v>
      </c>
      <c r="J304" s="599"/>
      <c r="K304" s="601"/>
      <c r="L304" s="602"/>
      <c r="M304" s="598"/>
    </row>
    <row r="305" spans="1:13" s="1" customFormat="1" ht="15" customHeight="1" x14ac:dyDescent="0.15">
      <c r="A305" s="636" t="s">
        <v>1426</v>
      </c>
      <c r="B305" s="637" t="s">
        <v>455</v>
      </c>
      <c r="C305" s="636" t="s">
        <v>1426</v>
      </c>
      <c r="D305" s="638" t="s">
        <v>12</v>
      </c>
      <c r="E305" s="639" t="s">
        <v>325</v>
      </c>
      <c r="F305" s="615" t="s">
        <v>961</v>
      </c>
      <c r="G305" s="616" t="s">
        <v>325</v>
      </c>
      <c r="H305" s="599"/>
      <c r="I305" s="601"/>
      <c r="J305" s="599"/>
      <c r="K305" s="601"/>
      <c r="L305" s="602"/>
      <c r="M305" s="598"/>
    </row>
    <row r="306" spans="1:13" s="1" customFormat="1" ht="15" customHeight="1" x14ac:dyDescent="0.15">
      <c r="A306" s="603" t="s">
        <v>1427</v>
      </c>
      <c r="B306" s="630" t="s">
        <v>586</v>
      </c>
      <c r="C306" s="603" t="s">
        <v>1427</v>
      </c>
      <c r="D306" s="604" t="s">
        <v>1228</v>
      </c>
      <c r="E306" s="605" t="s">
        <v>1428</v>
      </c>
      <c r="F306" s="599" t="s">
        <v>962</v>
      </c>
      <c r="G306" s="600" t="s">
        <v>1090</v>
      </c>
      <c r="H306" s="591" t="s">
        <v>1091</v>
      </c>
      <c r="I306" s="593" t="s">
        <v>1090</v>
      </c>
      <c r="J306" s="599"/>
      <c r="K306" s="601"/>
      <c r="L306" s="602"/>
      <c r="M306" s="598"/>
    </row>
    <row r="307" spans="1:13" s="1" customFormat="1" ht="15" customHeight="1" x14ac:dyDescent="0.15">
      <c r="A307" s="608" t="s">
        <v>1427</v>
      </c>
      <c r="B307" s="626" t="s">
        <v>1234</v>
      </c>
      <c r="C307" s="608" t="s">
        <v>1427</v>
      </c>
      <c r="D307" s="622" t="s">
        <v>1235</v>
      </c>
      <c r="E307" s="623" t="s">
        <v>326</v>
      </c>
      <c r="F307" s="599"/>
      <c r="G307" s="600"/>
      <c r="H307" s="628"/>
      <c r="I307" s="634"/>
      <c r="J307" s="599"/>
      <c r="K307" s="601"/>
      <c r="L307" s="602"/>
      <c r="M307" s="598"/>
    </row>
    <row r="308" spans="1:13" s="1" customFormat="1" ht="15" customHeight="1" x14ac:dyDescent="0.15">
      <c r="A308" s="610" t="s">
        <v>1429</v>
      </c>
      <c r="B308" s="611" t="s">
        <v>455</v>
      </c>
      <c r="C308" s="610" t="s">
        <v>1429</v>
      </c>
      <c r="D308" s="617" t="s">
        <v>12</v>
      </c>
      <c r="E308" s="618" t="s">
        <v>327</v>
      </c>
      <c r="F308" s="591" t="s">
        <v>963</v>
      </c>
      <c r="G308" s="592" t="s">
        <v>328</v>
      </c>
      <c r="H308" s="599" t="s">
        <v>1092</v>
      </c>
      <c r="I308" s="601" t="s">
        <v>328</v>
      </c>
      <c r="J308" s="599"/>
      <c r="K308" s="601"/>
      <c r="L308" s="602"/>
      <c r="M308" s="598"/>
    </row>
    <row r="309" spans="1:13" s="1" customFormat="1" ht="15" customHeight="1" x14ac:dyDescent="0.15">
      <c r="A309" s="619" t="s">
        <v>1429</v>
      </c>
      <c r="B309" s="620" t="s">
        <v>456</v>
      </c>
      <c r="C309" s="619" t="s">
        <v>1429</v>
      </c>
      <c r="D309" s="624" t="s">
        <v>8</v>
      </c>
      <c r="E309" s="625" t="s">
        <v>329</v>
      </c>
      <c r="F309" s="599"/>
      <c r="G309" s="600"/>
      <c r="H309" s="599"/>
      <c r="I309" s="601"/>
      <c r="J309" s="599"/>
      <c r="K309" s="601"/>
      <c r="L309" s="602"/>
      <c r="M309" s="598"/>
    </row>
    <row r="310" spans="1:13" s="1" customFormat="1" ht="15" customHeight="1" x14ac:dyDescent="0.15">
      <c r="A310" s="619" t="s">
        <v>1429</v>
      </c>
      <c r="B310" s="620" t="s">
        <v>457</v>
      </c>
      <c r="C310" s="619" t="s">
        <v>1429</v>
      </c>
      <c r="D310" s="624" t="s">
        <v>30</v>
      </c>
      <c r="E310" s="625" t="s">
        <v>330</v>
      </c>
      <c r="F310" s="599"/>
      <c r="G310" s="600"/>
      <c r="H310" s="599"/>
      <c r="I310" s="601"/>
      <c r="J310" s="599"/>
      <c r="K310" s="601"/>
      <c r="L310" s="602"/>
      <c r="M310" s="598"/>
    </row>
    <row r="311" spans="1:13" s="1" customFormat="1" ht="15" customHeight="1" x14ac:dyDescent="0.15">
      <c r="A311" s="608" t="s">
        <v>1429</v>
      </c>
      <c r="B311" s="626" t="s">
        <v>462</v>
      </c>
      <c r="C311" s="608" t="s">
        <v>1429</v>
      </c>
      <c r="D311" s="622" t="s">
        <v>331</v>
      </c>
      <c r="E311" s="623" t="s">
        <v>332</v>
      </c>
      <c r="F311" s="628"/>
      <c r="G311" s="629"/>
      <c r="H311" s="599"/>
      <c r="I311" s="601"/>
      <c r="J311" s="599"/>
      <c r="K311" s="601"/>
      <c r="L311" s="602"/>
      <c r="M311" s="598"/>
    </row>
    <row r="312" spans="1:13" s="1" customFormat="1" ht="15" customHeight="1" x14ac:dyDescent="0.15">
      <c r="A312" s="603" t="s">
        <v>1430</v>
      </c>
      <c r="B312" s="630" t="s">
        <v>455</v>
      </c>
      <c r="C312" s="603" t="s">
        <v>1430</v>
      </c>
      <c r="D312" s="604" t="s">
        <v>12</v>
      </c>
      <c r="E312" s="605" t="s">
        <v>333</v>
      </c>
      <c r="F312" s="599" t="s">
        <v>964</v>
      </c>
      <c r="G312" s="600" t="s">
        <v>334</v>
      </c>
      <c r="H312" s="591" t="s">
        <v>1093</v>
      </c>
      <c r="I312" s="817" t="s">
        <v>335</v>
      </c>
      <c r="J312" s="599"/>
      <c r="K312" s="601"/>
      <c r="L312" s="602"/>
      <c r="M312" s="598"/>
    </row>
    <row r="313" spans="1:13" s="1" customFormat="1" ht="15" customHeight="1" x14ac:dyDescent="0.15">
      <c r="A313" s="608" t="s">
        <v>1430</v>
      </c>
      <c r="B313" s="626" t="s">
        <v>462</v>
      </c>
      <c r="C313" s="608" t="s">
        <v>1430</v>
      </c>
      <c r="D313" s="622" t="s">
        <v>331</v>
      </c>
      <c r="E313" s="623" t="s">
        <v>336</v>
      </c>
      <c r="F313" s="599"/>
      <c r="G313" s="600"/>
      <c r="H313" s="599"/>
      <c r="I313" s="818"/>
      <c r="J313" s="599"/>
      <c r="K313" s="601"/>
      <c r="L313" s="602"/>
      <c r="M313" s="598"/>
    </row>
    <row r="314" spans="1:13" s="1" customFormat="1" ht="15" customHeight="1" x14ac:dyDescent="0.15">
      <c r="A314" s="610" t="s">
        <v>1431</v>
      </c>
      <c r="B314" s="611" t="s">
        <v>455</v>
      </c>
      <c r="C314" s="610" t="s">
        <v>1431</v>
      </c>
      <c r="D314" s="617" t="s">
        <v>12</v>
      </c>
      <c r="E314" s="618" t="s">
        <v>337</v>
      </c>
      <c r="F314" s="591" t="s">
        <v>965</v>
      </c>
      <c r="G314" s="592" t="s">
        <v>338</v>
      </c>
      <c r="H314" s="599"/>
      <c r="I314" s="601"/>
      <c r="J314" s="599"/>
      <c r="K314" s="601"/>
      <c r="L314" s="602"/>
      <c r="M314" s="598"/>
    </row>
    <row r="315" spans="1:13" s="1" customFormat="1" ht="15" customHeight="1" x14ac:dyDescent="0.15">
      <c r="A315" s="608" t="s">
        <v>1431</v>
      </c>
      <c r="B315" s="626" t="s">
        <v>462</v>
      </c>
      <c r="C315" s="608" t="s">
        <v>1431</v>
      </c>
      <c r="D315" s="622" t="s">
        <v>331</v>
      </c>
      <c r="E315" s="623" t="s">
        <v>339</v>
      </c>
      <c r="F315" s="628"/>
      <c r="G315" s="629"/>
      <c r="H315" s="599"/>
      <c r="I315" s="601"/>
      <c r="J315" s="599"/>
      <c r="K315" s="601"/>
      <c r="L315" s="602"/>
      <c r="M315" s="598"/>
    </row>
    <row r="316" spans="1:13" s="1" customFormat="1" ht="15" customHeight="1" x14ac:dyDescent="0.15">
      <c r="A316" s="610" t="s">
        <v>1432</v>
      </c>
      <c r="B316" s="611" t="s">
        <v>455</v>
      </c>
      <c r="C316" s="610" t="s">
        <v>1432</v>
      </c>
      <c r="D316" s="617" t="s">
        <v>12</v>
      </c>
      <c r="E316" s="605" t="s">
        <v>340</v>
      </c>
      <c r="F316" s="591" t="s">
        <v>966</v>
      </c>
      <c r="G316" s="592" t="s">
        <v>341</v>
      </c>
      <c r="H316" s="599"/>
      <c r="I316" s="601"/>
      <c r="J316" s="599"/>
      <c r="K316" s="601"/>
      <c r="L316" s="602"/>
      <c r="M316" s="598"/>
    </row>
    <row r="317" spans="1:13" s="1" customFormat="1" ht="15" customHeight="1" x14ac:dyDescent="0.15">
      <c r="A317" s="595" t="s">
        <v>1432</v>
      </c>
      <c r="B317" s="596" t="s">
        <v>461</v>
      </c>
      <c r="C317" s="595" t="s">
        <v>966</v>
      </c>
      <c r="D317" s="597" t="s">
        <v>34</v>
      </c>
      <c r="E317" s="613" t="s">
        <v>341</v>
      </c>
      <c r="F317" s="647"/>
      <c r="G317" s="629"/>
      <c r="H317" s="628"/>
      <c r="I317" s="634"/>
      <c r="J317" s="599"/>
      <c r="K317" s="601"/>
      <c r="L317" s="602"/>
      <c r="M317" s="598"/>
    </row>
    <row r="318" spans="1:13" s="1" customFormat="1" ht="15" customHeight="1" x14ac:dyDescent="0.15">
      <c r="A318" s="610" t="s">
        <v>344</v>
      </c>
      <c r="B318" s="611" t="s">
        <v>455</v>
      </c>
      <c r="C318" s="610" t="s">
        <v>344</v>
      </c>
      <c r="D318" s="617" t="s">
        <v>12</v>
      </c>
      <c r="E318" s="618" t="s">
        <v>1433</v>
      </c>
      <c r="F318" s="599" t="s">
        <v>344</v>
      </c>
      <c r="G318" s="600" t="s">
        <v>1094</v>
      </c>
      <c r="H318" s="599" t="s">
        <v>1095</v>
      </c>
      <c r="I318" s="601" t="s">
        <v>480</v>
      </c>
      <c r="J318" s="591" t="s">
        <v>522</v>
      </c>
      <c r="K318" s="817" t="s">
        <v>1434</v>
      </c>
      <c r="L318" s="602"/>
      <c r="M318" s="598"/>
    </row>
    <row r="319" spans="1:13" s="1" customFormat="1" ht="15" customHeight="1" x14ac:dyDescent="0.15">
      <c r="A319" s="595" t="s">
        <v>344</v>
      </c>
      <c r="B319" s="596" t="s">
        <v>456</v>
      </c>
      <c r="C319" s="595" t="s">
        <v>344</v>
      </c>
      <c r="D319" s="597" t="s">
        <v>8</v>
      </c>
      <c r="E319" s="623" t="s">
        <v>345</v>
      </c>
      <c r="F319" s="599"/>
      <c r="G319" s="600"/>
      <c r="H319" s="599"/>
      <c r="I319" s="601"/>
      <c r="J319" s="599"/>
      <c r="K319" s="818"/>
      <c r="L319" s="602"/>
      <c r="M319" s="598"/>
    </row>
    <row r="320" spans="1:13" s="1" customFormat="1" ht="15" customHeight="1" x14ac:dyDescent="0.15">
      <c r="A320" s="610" t="s">
        <v>346</v>
      </c>
      <c r="B320" s="611" t="s">
        <v>586</v>
      </c>
      <c r="C320" s="610" t="s">
        <v>346</v>
      </c>
      <c r="D320" s="612" t="s">
        <v>1228</v>
      </c>
      <c r="E320" s="605" t="s">
        <v>350</v>
      </c>
      <c r="F320" s="591" t="s">
        <v>346</v>
      </c>
      <c r="G320" s="592" t="s">
        <v>480</v>
      </c>
      <c r="H320" s="599"/>
      <c r="I320" s="601"/>
      <c r="J320" s="599"/>
      <c r="K320" s="601"/>
      <c r="L320" s="602"/>
      <c r="M320" s="598"/>
    </row>
    <row r="321" spans="1:13" s="1" customFormat="1" ht="15" customHeight="1" x14ac:dyDescent="0.15">
      <c r="A321" s="619" t="s">
        <v>1435</v>
      </c>
      <c r="B321" s="620" t="s">
        <v>1234</v>
      </c>
      <c r="C321" s="619" t="s">
        <v>1435</v>
      </c>
      <c r="D321" s="621" t="s">
        <v>1235</v>
      </c>
      <c r="E321" s="625" t="s">
        <v>342</v>
      </c>
      <c r="F321" s="599"/>
      <c r="G321" s="600"/>
      <c r="H321" s="599"/>
      <c r="I321" s="601"/>
      <c r="J321" s="599"/>
      <c r="K321" s="601"/>
      <c r="L321" s="602"/>
      <c r="M321" s="598"/>
    </row>
    <row r="322" spans="1:13" s="1" customFormat="1" ht="15" customHeight="1" x14ac:dyDescent="0.15">
      <c r="A322" s="603" t="s">
        <v>346</v>
      </c>
      <c r="B322" s="630" t="s">
        <v>689</v>
      </c>
      <c r="C322" s="603" t="s">
        <v>346</v>
      </c>
      <c r="D322" s="604" t="s">
        <v>1236</v>
      </c>
      <c r="E322" s="625" t="s">
        <v>347</v>
      </c>
      <c r="F322" s="599"/>
      <c r="G322" s="600"/>
      <c r="H322" s="599"/>
      <c r="I322" s="601"/>
      <c r="J322" s="599"/>
      <c r="K322" s="601"/>
      <c r="L322" s="602"/>
      <c r="M322" s="598"/>
    </row>
    <row r="323" spans="1:13" s="1" customFormat="1" ht="15" customHeight="1" x14ac:dyDescent="0.15">
      <c r="A323" s="619" t="s">
        <v>346</v>
      </c>
      <c r="B323" s="620" t="s">
        <v>1237</v>
      </c>
      <c r="C323" s="619" t="s">
        <v>346</v>
      </c>
      <c r="D323" s="624" t="s">
        <v>1238</v>
      </c>
      <c r="E323" s="625" t="s">
        <v>349</v>
      </c>
      <c r="F323" s="599"/>
      <c r="G323" s="600"/>
      <c r="H323" s="599"/>
      <c r="I323" s="601"/>
      <c r="J323" s="599"/>
      <c r="K323" s="601"/>
      <c r="L323" s="602"/>
      <c r="M323" s="598"/>
    </row>
    <row r="324" spans="1:13" s="1" customFormat="1" ht="15" customHeight="1" x14ac:dyDescent="0.15">
      <c r="A324" s="619" t="s">
        <v>346</v>
      </c>
      <c r="B324" s="620" t="s">
        <v>690</v>
      </c>
      <c r="C324" s="619" t="s">
        <v>346</v>
      </c>
      <c r="D324" s="624" t="s">
        <v>43</v>
      </c>
      <c r="E324" s="625" t="s">
        <v>351</v>
      </c>
      <c r="F324" s="599"/>
      <c r="G324" s="600"/>
      <c r="H324" s="599"/>
      <c r="I324" s="601"/>
      <c r="J324" s="599"/>
      <c r="K324" s="601"/>
      <c r="L324" s="602"/>
      <c r="M324" s="598"/>
    </row>
    <row r="325" spans="1:13" s="1" customFormat="1" ht="15" customHeight="1" x14ac:dyDescent="0.15">
      <c r="A325" s="619" t="s">
        <v>346</v>
      </c>
      <c r="B325" s="620" t="s">
        <v>691</v>
      </c>
      <c r="C325" s="619" t="s">
        <v>346</v>
      </c>
      <c r="D325" s="624" t="s">
        <v>1436</v>
      </c>
      <c r="E325" s="625" t="s">
        <v>348</v>
      </c>
      <c r="F325" s="599"/>
      <c r="G325" s="600"/>
      <c r="H325" s="599"/>
      <c r="I325" s="601"/>
      <c r="J325" s="599"/>
      <c r="K325" s="601"/>
      <c r="L325" s="602"/>
      <c r="M325" s="598"/>
    </row>
    <row r="326" spans="1:13" s="1" customFormat="1" ht="15" customHeight="1" x14ac:dyDescent="0.15">
      <c r="A326" s="595" t="s">
        <v>346</v>
      </c>
      <c r="B326" s="596" t="s">
        <v>461</v>
      </c>
      <c r="C326" s="595" t="s">
        <v>346</v>
      </c>
      <c r="D326" s="597" t="s">
        <v>34</v>
      </c>
      <c r="E326" s="613" t="s">
        <v>480</v>
      </c>
      <c r="F326" s="628"/>
      <c r="G326" s="629"/>
      <c r="H326" s="599"/>
      <c r="I326" s="601"/>
      <c r="J326" s="599"/>
      <c r="K326" s="601"/>
      <c r="L326" s="602"/>
      <c r="M326" s="598"/>
    </row>
    <row r="327" spans="1:13" s="1" customFormat="1" ht="15" customHeight="1" x14ac:dyDescent="0.15">
      <c r="A327" s="636" t="s">
        <v>1437</v>
      </c>
      <c r="B327" s="637" t="s">
        <v>586</v>
      </c>
      <c r="C327" s="636" t="s">
        <v>1437</v>
      </c>
      <c r="D327" s="638" t="s">
        <v>1228</v>
      </c>
      <c r="E327" s="639" t="s">
        <v>1438</v>
      </c>
      <c r="F327" s="615" t="s">
        <v>967</v>
      </c>
      <c r="G327" s="683" t="s">
        <v>1096</v>
      </c>
      <c r="H327" s="615" t="s">
        <v>1097</v>
      </c>
      <c r="I327" s="674" t="s">
        <v>1096</v>
      </c>
      <c r="J327" s="628"/>
      <c r="K327" s="634"/>
      <c r="L327" s="684"/>
      <c r="M327" s="627"/>
    </row>
    <row r="328" spans="1:13" s="1" customFormat="1" ht="15" customHeight="1" x14ac:dyDescent="0.15">
      <c r="A328" s="610" t="s">
        <v>354</v>
      </c>
      <c r="B328" s="611" t="s">
        <v>455</v>
      </c>
      <c r="C328" s="610" t="s">
        <v>354</v>
      </c>
      <c r="D328" s="617" t="s">
        <v>12</v>
      </c>
      <c r="E328" s="618" t="s">
        <v>699</v>
      </c>
      <c r="F328" s="591" t="s">
        <v>354</v>
      </c>
      <c r="G328" s="592" t="s">
        <v>355</v>
      </c>
      <c r="H328" s="599" t="s">
        <v>1098</v>
      </c>
      <c r="I328" s="601" t="s">
        <v>1099</v>
      </c>
      <c r="J328" s="599" t="s">
        <v>521</v>
      </c>
      <c r="K328" s="601" t="s">
        <v>775</v>
      </c>
      <c r="L328" s="685" t="s">
        <v>458</v>
      </c>
      <c r="M328" s="590" t="s">
        <v>356</v>
      </c>
    </row>
    <row r="329" spans="1:13" s="1" customFormat="1" ht="15" customHeight="1" x14ac:dyDescent="0.15">
      <c r="A329" s="608" t="s">
        <v>354</v>
      </c>
      <c r="B329" s="626" t="s">
        <v>456</v>
      </c>
      <c r="C329" s="608" t="s">
        <v>354</v>
      </c>
      <c r="D329" s="622" t="s">
        <v>8</v>
      </c>
      <c r="E329" s="627" t="s">
        <v>700</v>
      </c>
      <c r="F329" s="628"/>
      <c r="G329" s="629"/>
      <c r="H329" s="599"/>
      <c r="I329" s="601"/>
      <c r="J329" s="599"/>
      <c r="K329" s="601"/>
      <c r="L329" s="602"/>
      <c r="M329" s="598"/>
    </row>
    <row r="330" spans="1:13" s="1" customFormat="1" ht="15" customHeight="1" x14ac:dyDescent="0.15">
      <c r="A330" s="610" t="s">
        <v>357</v>
      </c>
      <c r="B330" s="611" t="s">
        <v>455</v>
      </c>
      <c r="C330" s="610" t="s">
        <v>357</v>
      </c>
      <c r="D330" s="617" t="s">
        <v>12</v>
      </c>
      <c r="E330" s="618" t="s">
        <v>701</v>
      </c>
      <c r="F330" s="599" t="s">
        <v>357</v>
      </c>
      <c r="G330" s="600" t="s">
        <v>358</v>
      </c>
      <c r="H330" s="599"/>
      <c r="I330" s="601"/>
      <c r="J330" s="599"/>
      <c r="K330" s="601"/>
      <c r="L330" s="602"/>
      <c r="M330" s="598"/>
    </row>
    <row r="331" spans="1:13" s="1" customFormat="1" ht="15" customHeight="1" x14ac:dyDescent="0.15">
      <c r="A331" s="608" t="s">
        <v>357</v>
      </c>
      <c r="B331" s="626" t="s">
        <v>456</v>
      </c>
      <c r="C331" s="608" t="s">
        <v>357</v>
      </c>
      <c r="D331" s="622" t="s">
        <v>8</v>
      </c>
      <c r="E331" s="627" t="s">
        <v>702</v>
      </c>
      <c r="F331" s="599"/>
      <c r="G331" s="600"/>
      <c r="H331" s="599"/>
      <c r="I331" s="601"/>
      <c r="J331" s="599"/>
      <c r="K331" s="601"/>
      <c r="L331" s="602"/>
      <c r="M331" s="598"/>
    </row>
    <row r="332" spans="1:13" s="1" customFormat="1" ht="15" customHeight="1" x14ac:dyDescent="0.15">
      <c r="A332" s="636" t="s">
        <v>359</v>
      </c>
      <c r="B332" s="637" t="s">
        <v>455</v>
      </c>
      <c r="C332" s="636" t="s">
        <v>359</v>
      </c>
      <c r="D332" s="638" t="s">
        <v>12</v>
      </c>
      <c r="E332" s="639" t="s">
        <v>360</v>
      </c>
      <c r="F332" s="615" t="s">
        <v>359</v>
      </c>
      <c r="G332" s="616" t="s">
        <v>360</v>
      </c>
      <c r="H332" s="615" t="s">
        <v>1100</v>
      </c>
      <c r="I332" s="646" t="s">
        <v>360</v>
      </c>
      <c r="J332" s="599"/>
      <c r="K332" s="601"/>
      <c r="L332" s="602"/>
      <c r="M332" s="598"/>
    </row>
    <row r="333" spans="1:13" s="1" customFormat="1" ht="15" customHeight="1" x14ac:dyDescent="0.15">
      <c r="A333" s="610" t="s">
        <v>361</v>
      </c>
      <c r="B333" s="611" t="s">
        <v>455</v>
      </c>
      <c r="C333" s="610" t="s">
        <v>361</v>
      </c>
      <c r="D333" s="617" t="s">
        <v>12</v>
      </c>
      <c r="E333" s="618" t="s">
        <v>362</v>
      </c>
      <c r="F333" s="599" t="s">
        <v>361</v>
      </c>
      <c r="G333" s="600" t="s">
        <v>363</v>
      </c>
      <c r="H333" s="591" t="s">
        <v>1101</v>
      </c>
      <c r="I333" s="593" t="s">
        <v>363</v>
      </c>
      <c r="J333" s="599"/>
      <c r="K333" s="601"/>
      <c r="L333" s="602"/>
      <c r="M333" s="598"/>
    </row>
    <row r="334" spans="1:13" s="1" customFormat="1" ht="15" customHeight="1" x14ac:dyDescent="0.15">
      <c r="A334" s="619" t="s">
        <v>361</v>
      </c>
      <c r="B334" s="620" t="s">
        <v>456</v>
      </c>
      <c r="C334" s="619" t="s">
        <v>361</v>
      </c>
      <c r="D334" s="624" t="s">
        <v>8</v>
      </c>
      <c r="E334" s="625" t="s">
        <v>364</v>
      </c>
      <c r="F334" s="599"/>
      <c r="G334" s="600"/>
      <c r="H334" s="599"/>
      <c r="I334" s="601"/>
      <c r="J334" s="599"/>
      <c r="K334" s="601"/>
      <c r="L334" s="602"/>
      <c r="M334" s="598"/>
    </row>
    <row r="335" spans="1:13" s="1" customFormat="1" ht="15" customHeight="1" x14ac:dyDescent="0.15">
      <c r="A335" s="608" t="s">
        <v>361</v>
      </c>
      <c r="B335" s="626" t="s">
        <v>457</v>
      </c>
      <c r="C335" s="608" t="s">
        <v>361</v>
      </c>
      <c r="D335" s="622" t="s">
        <v>30</v>
      </c>
      <c r="E335" s="627" t="s">
        <v>365</v>
      </c>
      <c r="F335" s="599"/>
      <c r="G335" s="600"/>
      <c r="H335" s="628"/>
      <c r="I335" s="634"/>
      <c r="J335" s="599"/>
      <c r="K335" s="601"/>
      <c r="L335" s="602"/>
      <c r="M335" s="598"/>
    </row>
    <row r="336" spans="1:13" s="1" customFormat="1" ht="15" customHeight="1" x14ac:dyDescent="0.15">
      <c r="A336" s="610" t="s">
        <v>1439</v>
      </c>
      <c r="B336" s="611" t="s">
        <v>455</v>
      </c>
      <c r="C336" s="610" t="s">
        <v>1439</v>
      </c>
      <c r="D336" s="617" t="s">
        <v>12</v>
      </c>
      <c r="E336" s="618" t="s">
        <v>1440</v>
      </c>
      <c r="F336" s="591" t="s">
        <v>703</v>
      </c>
      <c r="G336" s="592" t="s">
        <v>366</v>
      </c>
      <c r="H336" s="599" t="s">
        <v>1102</v>
      </c>
      <c r="I336" s="601" t="s">
        <v>366</v>
      </c>
      <c r="J336" s="599"/>
      <c r="K336" s="601"/>
      <c r="L336" s="602"/>
      <c r="M336" s="598"/>
    </row>
    <row r="337" spans="1:13" s="1" customFormat="1" ht="15" customHeight="1" x14ac:dyDescent="0.15">
      <c r="A337" s="619" t="s">
        <v>703</v>
      </c>
      <c r="B337" s="620" t="s">
        <v>456</v>
      </c>
      <c r="C337" s="619" t="s">
        <v>703</v>
      </c>
      <c r="D337" s="624" t="s">
        <v>8</v>
      </c>
      <c r="E337" s="625" t="s">
        <v>367</v>
      </c>
      <c r="F337" s="599"/>
      <c r="G337" s="600"/>
      <c r="H337" s="599"/>
      <c r="I337" s="601"/>
      <c r="J337" s="599"/>
      <c r="K337" s="601"/>
      <c r="L337" s="602"/>
      <c r="M337" s="598"/>
    </row>
    <row r="338" spans="1:13" s="1" customFormat="1" ht="15" customHeight="1" x14ac:dyDescent="0.15">
      <c r="A338" s="619" t="s">
        <v>703</v>
      </c>
      <c r="B338" s="620" t="s">
        <v>457</v>
      </c>
      <c r="C338" s="619" t="s">
        <v>703</v>
      </c>
      <c r="D338" s="624" t="s">
        <v>30</v>
      </c>
      <c r="E338" s="625" t="s">
        <v>368</v>
      </c>
      <c r="F338" s="599"/>
      <c r="G338" s="600"/>
      <c r="H338" s="599"/>
      <c r="I338" s="601"/>
      <c r="J338" s="599"/>
      <c r="K338" s="601"/>
      <c r="L338" s="602"/>
      <c r="M338" s="598"/>
    </row>
    <row r="339" spans="1:13" s="1" customFormat="1" ht="15" customHeight="1" x14ac:dyDescent="0.15">
      <c r="A339" s="608" t="s">
        <v>703</v>
      </c>
      <c r="B339" s="626" t="s">
        <v>461</v>
      </c>
      <c r="C339" s="608" t="s">
        <v>703</v>
      </c>
      <c r="D339" s="622" t="s">
        <v>34</v>
      </c>
      <c r="E339" s="598" t="s">
        <v>366</v>
      </c>
      <c r="F339" s="599"/>
      <c r="G339" s="600"/>
      <c r="H339" s="599"/>
      <c r="I339" s="601"/>
      <c r="J339" s="599"/>
      <c r="K339" s="601"/>
      <c r="L339" s="602"/>
      <c r="M339" s="598"/>
    </row>
    <row r="340" spans="1:13" s="1" customFormat="1" ht="15" customHeight="1" x14ac:dyDescent="0.15">
      <c r="A340" s="587"/>
      <c r="B340" s="588"/>
      <c r="C340" s="587" t="s">
        <v>1441</v>
      </c>
      <c r="D340" s="589" t="s">
        <v>5</v>
      </c>
      <c r="E340" s="590" t="s">
        <v>1442</v>
      </c>
      <c r="F340" s="591" t="s">
        <v>968</v>
      </c>
      <c r="G340" s="592" t="s">
        <v>1443</v>
      </c>
      <c r="H340" s="591" t="s">
        <v>1103</v>
      </c>
      <c r="I340" s="592" t="s">
        <v>1443</v>
      </c>
      <c r="J340" s="591" t="s">
        <v>526</v>
      </c>
      <c r="K340" s="593" t="s">
        <v>1444</v>
      </c>
      <c r="L340" s="686" t="s">
        <v>690</v>
      </c>
      <c r="M340" s="687" t="s">
        <v>704</v>
      </c>
    </row>
    <row r="341" spans="1:13" s="1" customFormat="1" ht="15" customHeight="1" x14ac:dyDescent="0.15">
      <c r="A341" s="595" t="s">
        <v>1441</v>
      </c>
      <c r="B341" s="596" t="s">
        <v>455</v>
      </c>
      <c r="C341" s="595"/>
      <c r="D341" s="597"/>
      <c r="E341" s="598" t="s">
        <v>1445</v>
      </c>
      <c r="F341" s="599"/>
      <c r="G341" s="600"/>
      <c r="H341" s="599"/>
      <c r="I341" s="601"/>
      <c r="J341" s="599"/>
      <c r="K341" s="601"/>
      <c r="L341" s="688"/>
      <c r="M341" s="598"/>
    </row>
    <row r="342" spans="1:13" s="1" customFormat="1" ht="15" customHeight="1" x14ac:dyDescent="0.15">
      <c r="A342" s="595" t="s">
        <v>1441</v>
      </c>
      <c r="B342" s="596" t="s">
        <v>456</v>
      </c>
      <c r="C342" s="595"/>
      <c r="D342" s="597"/>
      <c r="E342" s="598" t="s">
        <v>1446</v>
      </c>
      <c r="F342" s="599"/>
      <c r="G342" s="600"/>
      <c r="H342" s="599"/>
      <c r="I342" s="601"/>
      <c r="J342" s="599"/>
      <c r="K342" s="601"/>
      <c r="L342" s="688"/>
      <c r="M342" s="598"/>
    </row>
    <row r="343" spans="1:13" s="1" customFormat="1" ht="15" customHeight="1" x14ac:dyDescent="0.15">
      <c r="A343" s="608" t="s">
        <v>968</v>
      </c>
      <c r="B343" s="626" t="s">
        <v>457</v>
      </c>
      <c r="C343" s="608"/>
      <c r="D343" s="622"/>
      <c r="E343" s="627" t="s">
        <v>1447</v>
      </c>
      <c r="F343" s="628"/>
      <c r="G343" s="629"/>
      <c r="H343" s="628"/>
      <c r="I343" s="634"/>
      <c r="J343" s="599"/>
      <c r="K343" s="601"/>
      <c r="L343" s="688"/>
      <c r="M343" s="598"/>
    </row>
    <row r="344" spans="1:13" s="1" customFormat="1" ht="15" customHeight="1" x14ac:dyDescent="0.15">
      <c r="A344" s="636" t="s">
        <v>1448</v>
      </c>
      <c r="B344" s="637" t="s">
        <v>455</v>
      </c>
      <c r="C344" s="636" t="s">
        <v>1448</v>
      </c>
      <c r="D344" s="638" t="s">
        <v>12</v>
      </c>
      <c r="E344" s="639" t="s">
        <v>370</v>
      </c>
      <c r="F344" s="615" t="s">
        <v>969</v>
      </c>
      <c r="G344" s="616" t="s">
        <v>370</v>
      </c>
      <c r="H344" s="599" t="s">
        <v>1104</v>
      </c>
      <c r="I344" s="601" t="s">
        <v>371</v>
      </c>
      <c r="J344" s="599"/>
      <c r="K344" s="601"/>
      <c r="L344" s="688"/>
      <c r="M344" s="598"/>
    </row>
    <row r="345" spans="1:13" s="1" customFormat="1" ht="15" customHeight="1" x14ac:dyDescent="0.15">
      <c r="A345" s="587" t="s">
        <v>1449</v>
      </c>
      <c r="B345" s="588" t="s">
        <v>455</v>
      </c>
      <c r="C345" s="587" t="s">
        <v>1449</v>
      </c>
      <c r="D345" s="589" t="s">
        <v>12</v>
      </c>
      <c r="E345" s="590" t="s">
        <v>372</v>
      </c>
      <c r="F345" s="615" t="s">
        <v>970</v>
      </c>
      <c r="G345" s="616" t="s">
        <v>372</v>
      </c>
      <c r="H345" s="599"/>
      <c r="I345" s="601"/>
      <c r="J345" s="628"/>
      <c r="K345" s="634"/>
      <c r="L345" s="689"/>
      <c r="M345" s="598"/>
    </row>
    <row r="346" spans="1:13" s="1" customFormat="1" ht="15" customHeight="1" x14ac:dyDescent="0.15">
      <c r="A346" s="610" t="s">
        <v>1450</v>
      </c>
      <c r="B346" s="611" t="s">
        <v>455</v>
      </c>
      <c r="C346" s="610" t="s">
        <v>1450</v>
      </c>
      <c r="D346" s="617" t="s">
        <v>12</v>
      </c>
      <c r="E346" s="618" t="s">
        <v>373</v>
      </c>
      <c r="F346" s="599" t="s">
        <v>971</v>
      </c>
      <c r="G346" s="600" t="s">
        <v>374</v>
      </c>
      <c r="H346" s="591" t="s">
        <v>1105</v>
      </c>
      <c r="I346" s="593" t="s">
        <v>374</v>
      </c>
      <c r="J346" s="591" t="s">
        <v>520</v>
      </c>
      <c r="K346" s="593" t="s">
        <v>374</v>
      </c>
      <c r="L346" s="689"/>
      <c r="M346" s="598"/>
    </row>
    <row r="347" spans="1:13" s="1" customFormat="1" ht="15" customHeight="1" x14ac:dyDescent="0.15">
      <c r="A347" s="619" t="s">
        <v>1450</v>
      </c>
      <c r="B347" s="620" t="s">
        <v>456</v>
      </c>
      <c r="C347" s="619" t="s">
        <v>1450</v>
      </c>
      <c r="D347" s="624" t="s">
        <v>8</v>
      </c>
      <c r="E347" s="625" t="s">
        <v>375</v>
      </c>
      <c r="F347" s="599"/>
      <c r="G347" s="600"/>
      <c r="H347" s="599"/>
      <c r="I347" s="601"/>
      <c r="J347" s="599"/>
      <c r="K347" s="601"/>
      <c r="L347" s="689"/>
      <c r="M347" s="598"/>
    </row>
    <row r="348" spans="1:13" s="1" customFormat="1" ht="15" customHeight="1" x14ac:dyDescent="0.15">
      <c r="A348" s="608" t="s">
        <v>1450</v>
      </c>
      <c r="B348" s="626" t="s">
        <v>457</v>
      </c>
      <c r="C348" s="608" t="s">
        <v>1450</v>
      </c>
      <c r="D348" s="622" t="s">
        <v>30</v>
      </c>
      <c r="E348" s="625" t="s">
        <v>1451</v>
      </c>
      <c r="F348" s="599"/>
      <c r="G348" s="600"/>
      <c r="H348" s="628"/>
      <c r="I348" s="634"/>
      <c r="J348" s="628"/>
      <c r="K348" s="634"/>
      <c r="L348" s="689"/>
      <c r="M348" s="598"/>
    </row>
    <row r="349" spans="1:13" s="1" customFormat="1" ht="15" customHeight="1" x14ac:dyDescent="0.15">
      <c r="A349" s="610" t="s">
        <v>1452</v>
      </c>
      <c r="B349" s="611" t="s">
        <v>455</v>
      </c>
      <c r="C349" s="610" t="s">
        <v>1452</v>
      </c>
      <c r="D349" s="617" t="s">
        <v>12</v>
      </c>
      <c r="E349" s="618" t="s">
        <v>705</v>
      </c>
      <c r="F349" s="591" t="s">
        <v>972</v>
      </c>
      <c r="G349" s="592" t="s">
        <v>376</v>
      </c>
      <c r="H349" s="599" t="s">
        <v>1106</v>
      </c>
      <c r="I349" s="601" t="s">
        <v>376</v>
      </c>
      <c r="J349" s="591" t="s">
        <v>519</v>
      </c>
      <c r="K349" s="593" t="s">
        <v>376</v>
      </c>
      <c r="L349" s="686" t="s">
        <v>876</v>
      </c>
      <c r="M349" s="590" t="s">
        <v>877</v>
      </c>
    </row>
    <row r="350" spans="1:13" s="1" customFormat="1" ht="15" customHeight="1" x14ac:dyDescent="0.15">
      <c r="A350" s="608" t="s">
        <v>1452</v>
      </c>
      <c r="B350" s="626" t="s">
        <v>456</v>
      </c>
      <c r="C350" s="608" t="s">
        <v>1452</v>
      </c>
      <c r="D350" s="622" t="s">
        <v>8</v>
      </c>
      <c r="E350" s="627" t="s">
        <v>376</v>
      </c>
      <c r="F350" s="628"/>
      <c r="G350" s="629"/>
      <c r="H350" s="599"/>
      <c r="I350" s="601"/>
      <c r="J350" s="628"/>
      <c r="K350" s="634"/>
      <c r="L350" s="690"/>
      <c r="M350" s="598"/>
    </row>
    <row r="351" spans="1:13" s="1" customFormat="1" ht="15" customHeight="1" x14ac:dyDescent="0.15">
      <c r="A351" s="608" t="s">
        <v>369</v>
      </c>
      <c r="B351" s="626" t="s">
        <v>455</v>
      </c>
      <c r="C351" s="608" t="s">
        <v>369</v>
      </c>
      <c r="D351" s="622" t="s">
        <v>12</v>
      </c>
      <c r="E351" s="627" t="s">
        <v>378</v>
      </c>
      <c r="F351" s="599" t="s">
        <v>369</v>
      </c>
      <c r="G351" s="600" t="s">
        <v>378</v>
      </c>
      <c r="H351" s="591" t="s">
        <v>1107</v>
      </c>
      <c r="I351" s="593" t="s">
        <v>481</v>
      </c>
      <c r="J351" s="591" t="s">
        <v>631</v>
      </c>
      <c r="K351" s="593" t="s">
        <v>481</v>
      </c>
      <c r="L351" s="686" t="s">
        <v>691</v>
      </c>
      <c r="M351" s="590" t="s">
        <v>379</v>
      </c>
    </row>
    <row r="352" spans="1:13" s="1" customFormat="1" ht="15" customHeight="1" x14ac:dyDescent="0.15">
      <c r="A352" s="636" t="s">
        <v>706</v>
      </c>
      <c r="B352" s="637" t="s">
        <v>455</v>
      </c>
      <c r="C352" s="636" t="s">
        <v>706</v>
      </c>
      <c r="D352" s="638" t="s">
        <v>12</v>
      </c>
      <c r="E352" s="639" t="s">
        <v>381</v>
      </c>
      <c r="F352" s="615" t="s">
        <v>706</v>
      </c>
      <c r="G352" s="616" t="s">
        <v>381</v>
      </c>
      <c r="H352" s="628"/>
      <c r="I352" s="634"/>
      <c r="J352" s="628"/>
      <c r="K352" s="634"/>
      <c r="L352" s="691"/>
      <c r="M352" s="627"/>
    </row>
    <row r="353" spans="1:13" s="1" customFormat="1" ht="15" customHeight="1" x14ac:dyDescent="0.15">
      <c r="A353" s="587" t="s">
        <v>1453</v>
      </c>
      <c r="B353" s="588" t="s">
        <v>455</v>
      </c>
      <c r="C353" s="587"/>
      <c r="D353" s="589"/>
      <c r="E353" s="590" t="s">
        <v>382</v>
      </c>
      <c r="F353" s="591" t="s">
        <v>973</v>
      </c>
      <c r="G353" s="592" t="s">
        <v>382</v>
      </c>
      <c r="H353" s="591" t="s">
        <v>1108</v>
      </c>
      <c r="I353" s="593" t="s">
        <v>482</v>
      </c>
      <c r="J353" s="591" t="s">
        <v>632</v>
      </c>
      <c r="K353" s="593" t="s">
        <v>482</v>
      </c>
      <c r="L353" s="685" t="s">
        <v>707</v>
      </c>
      <c r="M353" s="590" t="s">
        <v>383</v>
      </c>
    </row>
    <row r="354" spans="1:13" s="1" customFormat="1" ht="15" customHeight="1" x14ac:dyDescent="0.15">
      <c r="A354" s="595"/>
      <c r="B354" s="596"/>
      <c r="C354" s="595" t="s">
        <v>1453</v>
      </c>
      <c r="D354" s="597" t="s">
        <v>12</v>
      </c>
      <c r="E354" s="598" t="s">
        <v>1454</v>
      </c>
      <c r="F354" s="599"/>
      <c r="G354" s="600"/>
      <c r="H354" s="599"/>
      <c r="I354" s="601"/>
      <c r="J354" s="599"/>
      <c r="K354" s="601"/>
      <c r="L354" s="689"/>
      <c r="M354" s="598"/>
    </row>
    <row r="355" spans="1:13" s="1" customFormat="1" ht="15" customHeight="1" x14ac:dyDescent="0.15">
      <c r="A355" s="595"/>
      <c r="B355" s="596"/>
      <c r="C355" s="595" t="s">
        <v>1453</v>
      </c>
      <c r="D355" s="597" t="s">
        <v>7</v>
      </c>
      <c r="E355" s="598" t="s">
        <v>1455</v>
      </c>
      <c r="F355" s="599"/>
      <c r="G355" s="600"/>
      <c r="H355" s="599"/>
      <c r="I355" s="601"/>
      <c r="J355" s="599"/>
      <c r="K355" s="601"/>
      <c r="L355" s="689"/>
      <c r="M355" s="598"/>
    </row>
    <row r="356" spans="1:13" s="1" customFormat="1" ht="15" customHeight="1" x14ac:dyDescent="0.15">
      <c r="A356" s="595"/>
      <c r="B356" s="596"/>
      <c r="C356" s="595" t="s">
        <v>1453</v>
      </c>
      <c r="D356" s="597" t="s">
        <v>66</v>
      </c>
      <c r="E356" s="598" t="s">
        <v>708</v>
      </c>
      <c r="F356" s="599"/>
      <c r="G356" s="600"/>
      <c r="H356" s="599"/>
      <c r="I356" s="601"/>
      <c r="J356" s="599"/>
      <c r="K356" s="601"/>
      <c r="L356" s="689"/>
      <c r="M356" s="598"/>
    </row>
    <row r="357" spans="1:13" s="1" customFormat="1" ht="15" customHeight="1" x14ac:dyDescent="0.15">
      <c r="A357" s="608"/>
      <c r="B357" s="626"/>
      <c r="C357" s="608" t="s">
        <v>1453</v>
      </c>
      <c r="D357" s="622" t="s">
        <v>67</v>
      </c>
      <c r="E357" s="627" t="s">
        <v>709</v>
      </c>
      <c r="F357" s="628"/>
      <c r="G357" s="629"/>
      <c r="H357" s="599"/>
      <c r="I357" s="601"/>
      <c r="J357" s="599"/>
      <c r="K357" s="601"/>
      <c r="L357" s="689"/>
      <c r="M357" s="598"/>
    </row>
    <row r="358" spans="1:13" s="1" customFormat="1" ht="15" customHeight="1" x14ac:dyDescent="0.15">
      <c r="A358" s="610" t="s">
        <v>1456</v>
      </c>
      <c r="B358" s="611" t="s">
        <v>455</v>
      </c>
      <c r="C358" s="610" t="s">
        <v>1456</v>
      </c>
      <c r="D358" s="617" t="s">
        <v>12</v>
      </c>
      <c r="E358" s="618" t="s">
        <v>384</v>
      </c>
      <c r="F358" s="591" t="s">
        <v>974</v>
      </c>
      <c r="G358" s="592" t="s">
        <v>385</v>
      </c>
      <c r="H358" s="599"/>
      <c r="I358" s="601"/>
      <c r="J358" s="599"/>
      <c r="K358" s="601"/>
      <c r="L358" s="690"/>
      <c r="M358" s="598"/>
    </row>
    <row r="359" spans="1:13" s="1" customFormat="1" ht="15" customHeight="1" x14ac:dyDescent="0.15">
      <c r="A359" s="608" t="s">
        <v>1456</v>
      </c>
      <c r="B359" s="626" t="s">
        <v>456</v>
      </c>
      <c r="C359" s="608" t="s">
        <v>1456</v>
      </c>
      <c r="D359" s="622" t="s">
        <v>8</v>
      </c>
      <c r="E359" s="627" t="s">
        <v>386</v>
      </c>
      <c r="F359" s="628"/>
      <c r="G359" s="629"/>
      <c r="H359" s="628"/>
      <c r="I359" s="634"/>
      <c r="J359" s="628"/>
      <c r="K359" s="634"/>
      <c r="L359" s="692"/>
      <c r="M359" s="627"/>
    </row>
    <row r="360" spans="1:13" s="1" customFormat="1" ht="15" customHeight="1" x14ac:dyDescent="0.15">
      <c r="A360" s="610" t="s">
        <v>1457</v>
      </c>
      <c r="B360" s="611" t="s">
        <v>455</v>
      </c>
      <c r="C360" s="610" t="s">
        <v>1457</v>
      </c>
      <c r="D360" s="617" t="s">
        <v>12</v>
      </c>
      <c r="E360" s="625" t="s">
        <v>388</v>
      </c>
      <c r="F360" s="591" t="s">
        <v>975</v>
      </c>
      <c r="G360" s="592" t="s">
        <v>389</v>
      </c>
      <c r="H360" s="599" t="s">
        <v>1109</v>
      </c>
      <c r="I360" s="601" t="s">
        <v>389</v>
      </c>
      <c r="J360" s="591" t="s">
        <v>633</v>
      </c>
      <c r="K360" s="593" t="s">
        <v>776</v>
      </c>
      <c r="L360" s="686" t="s">
        <v>710</v>
      </c>
      <c r="M360" s="590" t="s">
        <v>390</v>
      </c>
    </row>
    <row r="361" spans="1:13" s="1" customFormat="1" ht="15" customHeight="1" x14ac:dyDescent="0.15">
      <c r="A361" s="595" t="s">
        <v>1457</v>
      </c>
      <c r="B361" s="596" t="s">
        <v>456</v>
      </c>
      <c r="C361" s="595" t="s">
        <v>1457</v>
      </c>
      <c r="D361" s="597" t="s">
        <v>8</v>
      </c>
      <c r="E361" s="613" t="s">
        <v>391</v>
      </c>
      <c r="F361" s="599"/>
      <c r="G361" s="600"/>
      <c r="H361" s="599"/>
      <c r="I361" s="601"/>
      <c r="J361" s="599"/>
      <c r="K361" s="601"/>
      <c r="L361" s="690"/>
      <c r="M361" s="598"/>
    </row>
    <row r="362" spans="1:13" s="1" customFormat="1" ht="15" customHeight="1" x14ac:dyDescent="0.15">
      <c r="A362" s="636" t="s">
        <v>711</v>
      </c>
      <c r="B362" s="637" t="s">
        <v>455</v>
      </c>
      <c r="C362" s="636" t="s">
        <v>711</v>
      </c>
      <c r="D362" s="638" t="s">
        <v>12</v>
      </c>
      <c r="E362" s="639" t="s">
        <v>1458</v>
      </c>
      <c r="F362" s="693" t="s">
        <v>711</v>
      </c>
      <c r="G362" s="616" t="s">
        <v>1458</v>
      </c>
      <c r="H362" s="615" t="s">
        <v>1110</v>
      </c>
      <c r="I362" s="646" t="s">
        <v>393</v>
      </c>
      <c r="J362" s="599"/>
      <c r="K362" s="601"/>
      <c r="L362" s="690"/>
      <c r="M362" s="598"/>
    </row>
    <row r="363" spans="1:13" s="1" customFormat="1" ht="15" customHeight="1" x14ac:dyDescent="0.15">
      <c r="A363" s="608" t="s">
        <v>712</v>
      </c>
      <c r="B363" s="626" t="s">
        <v>586</v>
      </c>
      <c r="C363" s="608" t="s">
        <v>712</v>
      </c>
      <c r="D363" s="622" t="s">
        <v>1228</v>
      </c>
      <c r="E363" s="627" t="s">
        <v>1459</v>
      </c>
      <c r="F363" s="694" t="s">
        <v>712</v>
      </c>
      <c r="G363" s="629" t="s">
        <v>1459</v>
      </c>
      <c r="H363" s="615" t="s">
        <v>1111</v>
      </c>
      <c r="I363" s="646" t="s">
        <v>1112</v>
      </c>
      <c r="J363" s="628"/>
      <c r="K363" s="634"/>
      <c r="L363" s="695"/>
      <c r="M363" s="627"/>
    </row>
    <row r="364" spans="1:13" s="1" customFormat="1" ht="15" customHeight="1" x14ac:dyDescent="0.15">
      <c r="A364" s="587" t="s">
        <v>1460</v>
      </c>
      <c r="B364" s="588" t="s">
        <v>455</v>
      </c>
      <c r="C364" s="587" t="s">
        <v>1460</v>
      </c>
      <c r="D364" s="589" t="s">
        <v>1228</v>
      </c>
      <c r="E364" s="639" t="s">
        <v>394</v>
      </c>
      <c r="F364" s="599" t="s">
        <v>976</v>
      </c>
      <c r="G364" s="600" t="s">
        <v>394</v>
      </c>
      <c r="H364" s="599" t="s">
        <v>1113</v>
      </c>
      <c r="I364" s="601" t="s">
        <v>395</v>
      </c>
      <c r="J364" s="591" t="s">
        <v>634</v>
      </c>
      <c r="K364" s="593" t="s">
        <v>777</v>
      </c>
      <c r="L364" s="685" t="s">
        <v>692</v>
      </c>
      <c r="M364" s="590" t="s">
        <v>713</v>
      </c>
    </row>
    <row r="365" spans="1:13" s="1" customFormat="1" ht="15" customHeight="1" x14ac:dyDescent="0.15">
      <c r="A365" s="636" t="s">
        <v>1461</v>
      </c>
      <c r="B365" s="637" t="s">
        <v>455</v>
      </c>
      <c r="C365" s="636" t="s">
        <v>1461</v>
      </c>
      <c r="D365" s="638" t="s">
        <v>12</v>
      </c>
      <c r="E365" s="639" t="s">
        <v>396</v>
      </c>
      <c r="F365" s="615" t="s">
        <v>977</v>
      </c>
      <c r="G365" s="616" t="s">
        <v>396</v>
      </c>
      <c r="H365" s="599"/>
      <c r="I365" s="601"/>
      <c r="J365" s="599"/>
      <c r="K365" s="601"/>
      <c r="L365" s="696"/>
      <c r="M365" s="598"/>
    </row>
    <row r="366" spans="1:13" s="1" customFormat="1" ht="15" customHeight="1" x14ac:dyDescent="0.15">
      <c r="A366" s="610" t="s">
        <v>1462</v>
      </c>
      <c r="B366" s="611" t="s">
        <v>455</v>
      </c>
      <c r="C366" s="610" t="s">
        <v>1462</v>
      </c>
      <c r="D366" s="617" t="s">
        <v>12</v>
      </c>
      <c r="E366" s="618" t="s">
        <v>397</v>
      </c>
      <c r="F366" s="599" t="s">
        <v>978</v>
      </c>
      <c r="G366" s="600" t="s">
        <v>398</v>
      </c>
      <c r="H366" s="591" t="s">
        <v>1114</v>
      </c>
      <c r="I366" s="817" t="s">
        <v>1115</v>
      </c>
      <c r="J366" s="599"/>
      <c r="K366" s="601"/>
      <c r="L366" s="696"/>
      <c r="M366" s="598"/>
    </row>
    <row r="367" spans="1:13" s="1" customFormat="1" ht="15" customHeight="1" x14ac:dyDescent="0.15">
      <c r="A367" s="608" t="s">
        <v>1462</v>
      </c>
      <c r="B367" s="626" t="s">
        <v>456</v>
      </c>
      <c r="C367" s="608" t="s">
        <v>1462</v>
      </c>
      <c r="D367" s="622" t="s">
        <v>8</v>
      </c>
      <c r="E367" s="623" t="s">
        <v>399</v>
      </c>
      <c r="F367" s="599"/>
      <c r="G367" s="600"/>
      <c r="H367" s="599"/>
      <c r="I367" s="818"/>
      <c r="J367" s="599"/>
      <c r="K367" s="601"/>
      <c r="L367" s="696"/>
      <c r="M367" s="598"/>
    </row>
    <row r="368" spans="1:13" s="1" customFormat="1" ht="15" customHeight="1" x14ac:dyDescent="0.15">
      <c r="A368" s="671" t="s">
        <v>1463</v>
      </c>
      <c r="B368" s="672" t="s">
        <v>455</v>
      </c>
      <c r="C368" s="671" t="s">
        <v>1463</v>
      </c>
      <c r="D368" s="673" t="s">
        <v>1228</v>
      </c>
      <c r="E368" s="651" t="s">
        <v>1464</v>
      </c>
      <c r="F368" s="652" t="s">
        <v>979</v>
      </c>
      <c r="G368" s="697" t="s">
        <v>1116</v>
      </c>
      <c r="H368" s="628"/>
      <c r="I368" s="634"/>
      <c r="J368" s="628"/>
      <c r="K368" s="634"/>
      <c r="L368" s="696"/>
      <c r="M368" s="598"/>
    </row>
    <row r="369" spans="1:13" s="1" customFormat="1" ht="15" customHeight="1" x14ac:dyDescent="0.15">
      <c r="A369" s="636" t="s">
        <v>1465</v>
      </c>
      <c r="B369" s="637" t="s">
        <v>1466</v>
      </c>
      <c r="C369" s="636" t="s">
        <v>1465</v>
      </c>
      <c r="D369" s="638" t="s">
        <v>1346</v>
      </c>
      <c r="E369" s="639" t="s">
        <v>1467</v>
      </c>
      <c r="F369" s="615" t="s">
        <v>980</v>
      </c>
      <c r="G369" s="616" t="s">
        <v>1117</v>
      </c>
      <c r="H369" s="591" t="s">
        <v>1118</v>
      </c>
      <c r="I369" s="593" t="s">
        <v>1119</v>
      </c>
      <c r="J369" s="591" t="s">
        <v>634</v>
      </c>
      <c r="K369" s="593" t="s">
        <v>1468</v>
      </c>
      <c r="L369" s="696"/>
      <c r="M369" s="598"/>
    </row>
    <row r="370" spans="1:13" s="1" customFormat="1" ht="15" customHeight="1" x14ac:dyDescent="0.15">
      <c r="A370" s="636" t="s">
        <v>1469</v>
      </c>
      <c r="B370" s="637" t="s">
        <v>1466</v>
      </c>
      <c r="C370" s="636" t="s">
        <v>1469</v>
      </c>
      <c r="D370" s="638" t="s">
        <v>1346</v>
      </c>
      <c r="E370" s="639" t="s">
        <v>1470</v>
      </c>
      <c r="F370" s="599" t="s">
        <v>981</v>
      </c>
      <c r="G370" s="600" t="s">
        <v>1120</v>
      </c>
      <c r="H370" s="599"/>
      <c r="I370" s="601"/>
      <c r="J370" s="599"/>
      <c r="K370" s="601"/>
      <c r="L370" s="696"/>
      <c r="M370" s="598"/>
    </row>
    <row r="371" spans="1:13" s="1" customFormat="1" ht="15" customHeight="1" x14ac:dyDescent="0.15">
      <c r="A371" s="636" t="s">
        <v>1471</v>
      </c>
      <c r="B371" s="637" t="s">
        <v>455</v>
      </c>
      <c r="C371" s="636" t="s">
        <v>1471</v>
      </c>
      <c r="D371" s="638" t="s">
        <v>12</v>
      </c>
      <c r="E371" s="639" t="s">
        <v>400</v>
      </c>
      <c r="F371" s="615" t="s">
        <v>982</v>
      </c>
      <c r="G371" s="616" t="s">
        <v>400</v>
      </c>
      <c r="H371" s="591" t="s">
        <v>1121</v>
      </c>
      <c r="I371" s="593" t="s">
        <v>401</v>
      </c>
      <c r="J371" s="599"/>
      <c r="K371" s="601"/>
      <c r="L371" s="696"/>
      <c r="M371" s="598"/>
    </row>
    <row r="372" spans="1:13" s="1" customFormat="1" ht="15" customHeight="1" x14ac:dyDescent="0.15">
      <c r="A372" s="587" t="s">
        <v>1472</v>
      </c>
      <c r="B372" s="588" t="s">
        <v>455</v>
      </c>
      <c r="C372" s="587"/>
      <c r="D372" s="589"/>
      <c r="E372" s="590" t="s">
        <v>402</v>
      </c>
      <c r="F372" s="599" t="s">
        <v>983</v>
      </c>
      <c r="G372" s="600" t="s">
        <v>402</v>
      </c>
      <c r="H372" s="599"/>
      <c r="I372" s="601"/>
      <c r="J372" s="599"/>
      <c r="K372" s="601"/>
      <c r="L372" s="696"/>
      <c r="M372" s="598"/>
    </row>
    <row r="373" spans="1:13" s="1" customFormat="1" ht="15" customHeight="1" x14ac:dyDescent="0.15">
      <c r="A373" s="595"/>
      <c r="B373" s="596"/>
      <c r="C373" s="595" t="s">
        <v>1472</v>
      </c>
      <c r="D373" s="597" t="s">
        <v>12</v>
      </c>
      <c r="E373" s="598" t="s">
        <v>403</v>
      </c>
      <c r="F373" s="599"/>
      <c r="G373" s="600"/>
      <c r="H373" s="599"/>
      <c r="I373" s="601"/>
      <c r="J373" s="599"/>
      <c r="K373" s="601"/>
      <c r="L373" s="696"/>
      <c r="M373" s="598"/>
    </row>
    <row r="374" spans="1:13" s="1" customFormat="1" ht="15" customHeight="1" x14ac:dyDescent="0.15">
      <c r="A374" s="608"/>
      <c r="B374" s="626"/>
      <c r="C374" s="608" t="s">
        <v>1472</v>
      </c>
      <c r="D374" s="622" t="s">
        <v>7</v>
      </c>
      <c r="E374" s="627" t="s">
        <v>404</v>
      </c>
      <c r="F374" s="599"/>
      <c r="G374" s="600"/>
      <c r="H374" s="599"/>
      <c r="I374" s="601"/>
      <c r="J374" s="599"/>
      <c r="K374" s="601"/>
      <c r="L374" s="696"/>
      <c r="M374" s="598"/>
    </row>
    <row r="375" spans="1:13" s="1" customFormat="1" ht="15" customHeight="1" x14ac:dyDescent="0.15">
      <c r="A375" s="636" t="s">
        <v>1473</v>
      </c>
      <c r="B375" s="637" t="s">
        <v>455</v>
      </c>
      <c r="C375" s="636" t="s">
        <v>1473</v>
      </c>
      <c r="D375" s="638" t="s">
        <v>12</v>
      </c>
      <c r="E375" s="639" t="s">
        <v>405</v>
      </c>
      <c r="F375" s="615" t="s">
        <v>984</v>
      </c>
      <c r="G375" s="616" t="s">
        <v>405</v>
      </c>
      <c r="H375" s="628"/>
      <c r="I375" s="634"/>
      <c r="J375" s="599"/>
      <c r="K375" s="601"/>
      <c r="L375" s="696"/>
      <c r="M375" s="598"/>
    </row>
    <row r="376" spans="1:13" s="1" customFormat="1" ht="15" customHeight="1" x14ac:dyDescent="0.15">
      <c r="A376" s="587" t="s">
        <v>1474</v>
      </c>
      <c r="B376" s="588" t="s">
        <v>455</v>
      </c>
      <c r="C376" s="587"/>
      <c r="D376" s="589"/>
      <c r="E376" s="590" t="s">
        <v>406</v>
      </c>
      <c r="F376" s="599" t="s">
        <v>714</v>
      </c>
      <c r="G376" s="600" t="s">
        <v>406</v>
      </c>
      <c r="H376" s="599" t="s">
        <v>1122</v>
      </c>
      <c r="I376" s="601" t="s">
        <v>406</v>
      </c>
      <c r="J376" s="599"/>
      <c r="K376" s="601"/>
      <c r="L376" s="696"/>
      <c r="M376" s="598"/>
    </row>
    <row r="377" spans="1:13" s="1" customFormat="1" ht="15" customHeight="1" x14ac:dyDescent="0.15">
      <c r="A377" s="595"/>
      <c r="B377" s="596"/>
      <c r="C377" s="595" t="s">
        <v>1474</v>
      </c>
      <c r="D377" s="597" t="s">
        <v>12</v>
      </c>
      <c r="E377" s="598" t="s">
        <v>407</v>
      </c>
      <c r="F377" s="599"/>
      <c r="G377" s="600"/>
      <c r="H377" s="599"/>
      <c r="I377" s="601"/>
      <c r="J377" s="599"/>
      <c r="K377" s="601"/>
      <c r="L377" s="696"/>
      <c r="M377" s="598"/>
    </row>
    <row r="378" spans="1:13" s="1" customFormat="1" ht="15" customHeight="1" x14ac:dyDescent="0.15">
      <c r="A378" s="595"/>
      <c r="B378" s="596"/>
      <c r="C378" s="595" t="s">
        <v>714</v>
      </c>
      <c r="D378" s="597" t="s">
        <v>7</v>
      </c>
      <c r="E378" s="598" t="s">
        <v>715</v>
      </c>
      <c r="F378" s="599"/>
      <c r="G378" s="600"/>
      <c r="H378" s="599"/>
      <c r="I378" s="601"/>
      <c r="J378" s="599"/>
      <c r="K378" s="601"/>
      <c r="L378" s="696"/>
      <c r="M378" s="598"/>
    </row>
    <row r="379" spans="1:13" s="1" customFormat="1" ht="15" customHeight="1" x14ac:dyDescent="0.15">
      <c r="A379" s="595"/>
      <c r="B379" s="596"/>
      <c r="C379" s="595" t="s">
        <v>714</v>
      </c>
      <c r="D379" s="597" t="s">
        <v>66</v>
      </c>
      <c r="E379" s="598" t="s">
        <v>716</v>
      </c>
      <c r="F379" s="599"/>
      <c r="G379" s="600"/>
      <c r="H379" s="599"/>
      <c r="I379" s="601"/>
      <c r="J379" s="599"/>
      <c r="K379" s="601"/>
      <c r="L379" s="696"/>
      <c r="M379" s="598"/>
    </row>
    <row r="380" spans="1:13" s="1" customFormat="1" ht="15" customHeight="1" x14ac:dyDescent="0.15">
      <c r="A380" s="608"/>
      <c r="B380" s="626"/>
      <c r="C380" s="608" t="s">
        <v>714</v>
      </c>
      <c r="D380" s="622" t="s">
        <v>67</v>
      </c>
      <c r="E380" s="627" t="s">
        <v>408</v>
      </c>
      <c r="F380" s="599"/>
      <c r="G380" s="600"/>
      <c r="H380" s="599"/>
      <c r="I380" s="601"/>
      <c r="J380" s="599"/>
      <c r="K380" s="601"/>
      <c r="L380" s="689"/>
      <c r="M380" s="698"/>
    </row>
    <row r="381" spans="1:13" s="1" customFormat="1" ht="15" customHeight="1" x14ac:dyDescent="0.15">
      <c r="A381" s="636" t="s">
        <v>1475</v>
      </c>
      <c r="B381" s="637" t="s">
        <v>455</v>
      </c>
      <c r="C381" s="636" t="s">
        <v>1475</v>
      </c>
      <c r="D381" s="638" t="s">
        <v>12</v>
      </c>
      <c r="E381" s="639" t="s">
        <v>1476</v>
      </c>
      <c r="F381" s="615" t="s">
        <v>985</v>
      </c>
      <c r="G381" s="616" t="s">
        <v>1123</v>
      </c>
      <c r="H381" s="615" t="s">
        <v>1124</v>
      </c>
      <c r="I381" s="646" t="s">
        <v>1123</v>
      </c>
      <c r="J381" s="599"/>
      <c r="K381" s="601"/>
      <c r="L381" s="689"/>
      <c r="M381" s="698"/>
    </row>
    <row r="382" spans="1:13" s="1" customFormat="1" ht="15" customHeight="1" x14ac:dyDescent="0.15">
      <c r="A382" s="636" t="s">
        <v>1477</v>
      </c>
      <c r="B382" s="637" t="s">
        <v>455</v>
      </c>
      <c r="C382" s="636" t="s">
        <v>1477</v>
      </c>
      <c r="D382" s="638" t="s">
        <v>12</v>
      </c>
      <c r="E382" s="639" t="s">
        <v>409</v>
      </c>
      <c r="F382" s="599" t="s">
        <v>986</v>
      </c>
      <c r="G382" s="600" t="s">
        <v>409</v>
      </c>
      <c r="H382" s="615" t="s">
        <v>1125</v>
      </c>
      <c r="I382" s="646" t="s">
        <v>409</v>
      </c>
      <c r="J382" s="599"/>
      <c r="K382" s="601"/>
      <c r="L382" s="689"/>
      <c r="M382" s="698"/>
    </row>
    <row r="383" spans="1:13" s="1" customFormat="1" ht="15" customHeight="1" x14ac:dyDescent="0.15">
      <c r="A383" s="636" t="s">
        <v>1478</v>
      </c>
      <c r="B383" s="637" t="s">
        <v>455</v>
      </c>
      <c r="C383" s="636" t="s">
        <v>1478</v>
      </c>
      <c r="D383" s="638" t="s">
        <v>12</v>
      </c>
      <c r="E383" s="639" t="s">
        <v>410</v>
      </c>
      <c r="F383" s="615" t="s">
        <v>987</v>
      </c>
      <c r="G383" s="616" t="s">
        <v>410</v>
      </c>
      <c r="H383" s="591" t="s">
        <v>1126</v>
      </c>
      <c r="I383" s="593" t="s">
        <v>1127</v>
      </c>
      <c r="J383" s="599"/>
      <c r="K383" s="601"/>
      <c r="L383" s="689"/>
      <c r="M383" s="698"/>
    </row>
    <row r="384" spans="1:13" s="1" customFormat="1" ht="15" customHeight="1" x14ac:dyDescent="0.15">
      <c r="A384" s="610" t="s">
        <v>717</v>
      </c>
      <c r="B384" s="611" t="s">
        <v>455</v>
      </c>
      <c r="C384" s="610" t="s">
        <v>717</v>
      </c>
      <c r="D384" s="617" t="s">
        <v>12</v>
      </c>
      <c r="E384" s="618" t="s">
        <v>411</v>
      </c>
      <c r="F384" s="599" t="s">
        <v>717</v>
      </c>
      <c r="G384" s="817" t="s">
        <v>1128</v>
      </c>
      <c r="H384" s="599"/>
      <c r="I384" s="601"/>
      <c r="J384" s="599"/>
      <c r="K384" s="601"/>
      <c r="L384" s="689"/>
      <c r="M384" s="698"/>
    </row>
    <row r="385" spans="1:13" s="1" customFormat="1" ht="15" customHeight="1" x14ac:dyDescent="0.15">
      <c r="A385" s="619" t="s">
        <v>717</v>
      </c>
      <c r="B385" s="620" t="s">
        <v>456</v>
      </c>
      <c r="C385" s="619" t="s">
        <v>717</v>
      </c>
      <c r="D385" s="624" t="s">
        <v>8</v>
      </c>
      <c r="E385" s="625" t="s">
        <v>1479</v>
      </c>
      <c r="F385" s="599"/>
      <c r="G385" s="818"/>
      <c r="H385" s="599"/>
      <c r="I385" s="601"/>
      <c r="J385" s="599"/>
      <c r="K385" s="601"/>
      <c r="L385" s="689"/>
      <c r="M385" s="698"/>
    </row>
    <row r="386" spans="1:13" s="1" customFormat="1" ht="15" customHeight="1" x14ac:dyDescent="0.15">
      <c r="A386" s="619" t="s">
        <v>717</v>
      </c>
      <c r="B386" s="620" t="s">
        <v>457</v>
      </c>
      <c r="C386" s="619" t="s">
        <v>717</v>
      </c>
      <c r="D386" s="624" t="s">
        <v>30</v>
      </c>
      <c r="E386" s="625" t="s">
        <v>1480</v>
      </c>
      <c r="F386" s="599"/>
      <c r="G386" s="600"/>
      <c r="H386" s="599"/>
      <c r="I386" s="601"/>
      <c r="J386" s="599"/>
      <c r="K386" s="601"/>
      <c r="L386" s="689"/>
      <c r="M386" s="698"/>
    </row>
    <row r="387" spans="1:13" s="1" customFormat="1" ht="15" customHeight="1" x14ac:dyDescent="0.15">
      <c r="A387" s="619" t="s">
        <v>717</v>
      </c>
      <c r="B387" s="620" t="s">
        <v>458</v>
      </c>
      <c r="C387" s="619" t="s">
        <v>717</v>
      </c>
      <c r="D387" s="624" t="s">
        <v>41</v>
      </c>
      <c r="E387" s="625" t="s">
        <v>1481</v>
      </c>
      <c r="F387" s="599"/>
      <c r="G387" s="600"/>
      <c r="H387" s="599"/>
      <c r="I387" s="601"/>
      <c r="J387" s="599"/>
      <c r="K387" s="601"/>
      <c r="L387" s="689"/>
      <c r="M387" s="698"/>
    </row>
    <row r="388" spans="1:13" s="1" customFormat="1" ht="15" customHeight="1" x14ac:dyDescent="0.15">
      <c r="A388" s="619" t="s">
        <v>717</v>
      </c>
      <c r="B388" s="620" t="s">
        <v>459</v>
      </c>
      <c r="C388" s="619" t="s">
        <v>717</v>
      </c>
      <c r="D388" s="624" t="s">
        <v>43</v>
      </c>
      <c r="E388" s="625" t="s">
        <v>1482</v>
      </c>
      <c r="F388" s="599"/>
      <c r="G388" s="600"/>
      <c r="H388" s="599"/>
      <c r="I388" s="601"/>
      <c r="J388" s="599"/>
      <c r="K388" s="601"/>
      <c r="L388" s="689"/>
      <c r="M388" s="698"/>
    </row>
    <row r="389" spans="1:13" s="1" customFormat="1" ht="15" customHeight="1" x14ac:dyDescent="0.15">
      <c r="A389" s="619" t="s">
        <v>717</v>
      </c>
      <c r="B389" s="620" t="s">
        <v>460</v>
      </c>
      <c r="C389" s="619" t="s">
        <v>717</v>
      </c>
      <c r="D389" s="624" t="s">
        <v>352</v>
      </c>
      <c r="E389" s="625" t="s">
        <v>1483</v>
      </c>
      <c r="F389" s="599"/>
      <c r="G389" s="600"/>
      <c r="H389" s="599"/>
      <c r="I389" s="601"/>
      <c r="J389" s="599"/>
      <c r="K389" s="601"/>
      <c r="L389" s="689"/>
      <c r="M389" s="698"/>
    </row>
    <row r="390" spans="1:13" s="1" customFormat="1" ht="15" customHeight="1" x14ac:dyDescent="0.15">
      <c r="A390" s="619" t="s">
        <v>717</v>
      </c>
      <c r="B390" s="620" t="s">
        <v>988</v>
      </c>
      <c r="C390" s="619" t="s">
        <v>717</v>
      </c>
      <c r="D390" s="624" t="s">
        <v>989</v>
      </c>
      <c r="E390" s="625" t="s">
        <v>1484</v>
      </c>
      <c r="F390" s="599"/>
      <c r="G390" s="600"/>
      <c r="H390" s="599"/>
      <c r="I390" s="601"/>
      <c r="J390" s="599"/>
      <c r="K390" s="601"/>
      <c r="L390" s="689"/>
      <c r="M390" s="698"/>
    </row>
    <row r="391" spans="1:13" s="1" customFormat="1" ht="15" customHeight="1" x14ac:dyDescent="0.15">
      <c r="A391" s="608" t="s">
        <v>1485</v>
      </c>
      <c r="B391" s="626" t="s">
        <v>461</v>
      </c>
      <c r="C391" s="608" t="s">
        <v>1485</v>
      </c>
      <c r="D391" s="622" t="s">
        <v>34</v>
      </c>
      <c r="E391" s="623" t="s">
        <v>1486</v>
      </c>
      <c r="F391" s="599"/>
      <c r="G391" s="600"/>
      <c r="H391" s="599"/>
      <c r="I391" s="601"/>
      <c r="J391" s="599"/>
      <c r="K391" s="601"/>
      <c r="L391" s="689"/>
      <c r="M391" s="698"/>
    </row>
    <row r="392" spans="1:13" s="1" customFormat="1" ht="15" customHeight="1" x14ac:dyDescent="0.15">
      <c r="A392" s="587" t="s">
        <v>1487</v>
      </c>
      <c r="B392" s="588" t="s">
        <v>455</v>
      </c>
      <c r="C392" s="587" t="s">
        <v>1487</v>
      </c>
      <c r="D392" s="589" t="s">
        <v>12</v>
      </c>
      <c r="E392" s="598" t="s">
        <v>1488</v>
      </c>
      <c r="F392" s="615" t="s">
        <v>990</v>
      </c>
      <c r="G392" s="616" t="s">
        <v>1129</v>
      </c>
      <c r="H392" s="615" t="s">
        <v>1130</v>
      </c>
      <c r="I392" s="646" t="s">
        <v>1129</v>
      </c>
      <c r="J392" s="628"/>
      <c r="K392" s="634"/>
      <c r="L392" s="689"/>
      <c r="M392" s="698"/>
    </row>
    <row r="393" spans="1:13" s="1" customFormat="1" ht="15" customHeight="1" x14ac:dyDescent="0.15">
      <c r="A393" s="610" t="s">
        <v>1489</v>
      </c>
      <c r="B393" s="611" t="s">
        <v>586</v>
      </c>
      <c r="C393" s="610" t="s">
        <v>1489</v>
      </c>
      <c r="D393" s="617" t="s">
        <v>1228</v>
      </c>
      <c r="E393" s="618" t="s">
        <v>1490</v>
      </c>
      <c r="F393" s="599" t="s">
        <v>991</v>
      </c>
      <c r="G393" s="600" t="s">
        <v>1491</v>
      </c>
      <c r="H393" s="599" t="s">
        <v>1132</v>
      </c>
      <c r="I393" s="601" t="s">
        <v>1131</v>
      </c>
      <c r="J393" s="599" t="s">
        <v>636</v>
      </c>
      <c r="K393" s="601" t="s">
        <v>637</v>
      </c>
      <c r="L393" s="699" t="s">
        <v>1492</v>
      </c>
      <c r="M393" s="590" t="s">
        <v>1493</v>
      </c>
    </row>
    <row r="394" spans="1:13" s="1" customFormat="1" ht="15" customHeight="1" x14ac:dyDescent="0.15">
      <c r="A394" s="619" t="s">
        <v>1489</v>
      </c>
      <c r="B394" s="620" t="s">
        <v>456</v>
      </c>
      <c r="C394" s="619" t="s">
        <v>1489</v>
      </c>
      <c r="D394" s="624" t="s">
        <v>8</v>
      </c>
      <c r="E394" s="625" t="s">
        <v>1494</v>
      </c>
      <c r="F394" s="599"/>
      <c r="G394" s="600"/>
      <c r="H394" s="599"/>
      <c r="I394" s="601"/>
      <c r="J394" s="599"/>
      <c r="K394" s="601"/>
      <c r="L394" s="689"/>
      <c r="M394" s="698"/>
    </row>
    <row r="395" spans="1:13" s="1" customFormat="1" ht="15" customHeight="1" x14ac:dyDescent="0.15">
      <c r="A395" s="631" t="s">
        <v>1489</v>
      </c>
      <c r="B395" s="632" t="s">
        <v>689</v>
      </c>
      <c r="C395" s="631" t="s">
        <v>1489</v>
      </c>
      <c r="D395" s="633" t="s">
        <v>1236</v>
      </c>
      <c r="E395" s="623" t="s">
        <v>1495</v>
      </c>
      <c r="F395" s="599"/>
      <c r="G395" s="600"/>
      <c r="H395" s="599"/>
      <c r="I395" s="601"/>
      <c r="J395" s="599"/>
      <c r="K395" s="601"/>
      <c r="L395" s="689"/>
      <c r="M395" s="698"/>
    </row>
    <row r="396" spans="1:13" s="1" customFormat="1" ht="15" customHeight="1" x14ac:dyDescent="0.15">
      <c r="A396" s="610" t="s">
        <v>1496</v>
      </c>
      <c r="B396" s="611" t="s">
        <v>455</v>
      </c>
      <c r="C396" s="610" t="s">
        <v>1496</v>
      </c>
      <c r="D396" s="617" t="s">
        <v>12</v>
      </c>
      <c r="E396" s="618" t="s">
        <v>412</v>
      </c>
      <c r="F396" s="591" t="s">
        <v>992</v>
      </c>
      <c r="G396" s="592" t="s">
        <v>413</v>
      </c>
      <c r="H396" s="591" t="s">
        <v>1133</v>
      </c>
      <c r="I396" s="593" t="s">
        <v>413</v>
      </c>
      <c r="J396" s="599"/>
      <c r="K396" s="601"/>
      <c r="L396" s="689"/>
      <c r="M396" s="698"/>
    </row>
    <row r="397" spans="1:13" s="1" customFormat="1" ht="15" customHeight="1" x14ac:dyDescent="0.15">
      <c r="A397" s="619" t="s">
        <v>1496</v>
      </c>
      <c r="B397" s="620" t="s">
        <v>456</v>
      </c>
      <c r="C397" s="619" t="s">
        <v>1496</v>
      </c>
      <c r="D397" s="624" t="s">
        <v>8</v>
      </c>
      <c r="E397" s="625" t="s">
        <v>414</v>
      </c>
      <c r="F397" s="599"/>
      <c r="G397" s="600"/>
      <c r="H397" s="599"/>
      <c r="I397" s="601"/>
      <c r="J397" s="599"/>
      <c r="K397" s="601"/>
      <c r="L397" s="696"/>
      <c r="M397" s="598"/>
    </row>
    <row r="398" spans="1:13" s="1" customFormat="1" ht="15" customHeight="1" x14ac:dyDescent="0.15">
      <c r="A398" s="608" t="s">
        <v>1496</v>
      </c>
      <c r="B398" s="626" t="s">
        <v>457</v>
      </c>
      <c r="C398" s="608" t="s">
        <v>1496</v>
      </c>
      <c r="D398" s="622" t="s">
        <v>30</v>
      </c>
      <c r="E398" s="623" t="s">
        <v>415</v>
      </c>
      <c r="F398" s="628"/>
      <c r="G398" s="629"/>
      <c r="H398" s="628"/>
      <c r="I398" s="634"/>
      <c r="J398" s="599"/>
      <c r="K398" s="601"/>
      <c r="L398" s="696"/>
      <c r="M398" s="598"/>
    </row>
    <row r="399" spans="1:13" s="1" customFormat="1" ht="15" customHeight="1" x14ac:dyDescent="0.15">
      <c r="A399" s="587" t="s">
        <v>1497</v>
      </c>
      <c r="B399" s="588" t="s">
        <v>586</v>
      </c>
      <c r="C399" s="587"/>
      <c r="D399" s="614"/>
      <c r="E399" s="613" t="s">
        <v>1498</v>
      </c>
      <c r="F399" s="599" t="s">
        <v>993</v>
      </c>
      <c r="G399" s="600" t="s">
        <v>416</v>
      </c>
      <c r="H399" s="599" t="s">
        <v>1134</v>
      </c>
      <c r="I399" s="601" t="s">
        <v>416</v>
      </c>
      <c r="J399" s="599"/>
      <c r="K399" s="601"/>
      <c r="L399" s="696"/>
      <c r="M399" s="598"/>
    </row>
    <row r="400" spans="1:13" s="1" customFormat="1" ht="15" customHeight="1" x14ac:dyDescent="0.15">
      <c r="A400" s="595"/>
      <c r="B400" s="596"/>
      <c r="C400" s="595" t="s">
        <v>1497</v>
      </c>
      <c r="D400" s="641" t="s">
        <v>1228</v>
      </c>
      <c r="E400" s="598" t="s">
        <v>417</v>
      </c>
      <c r="F400" s="599"/>
      <c r="G400" s="600"/>
      <c r="H400" s="599"/>
      <c r="I400" s="601"/>
      <c r="J400" s="599"/>
      <c r="K400" s="601"/>
      <c r="L400" s="696"/>
      <c r="M400" s="598"/>
    </row>
    <row r="401" spans="1:13" s="1" customFormat="1" ht="15" customHeight="1" x14ac:dyDescent="0.15">
      <c r="A401" s="608"/>
      <c r="B401" s="626"/>
      <c r="C401" s="608" t="s">
        <v>1497</v>
      </c>
      <c r="D401" s="609" t="s">
        <v>1252</v>
      </c>
      <c r="E401" s="605" t="s">
        <v>418</v>
      </c>
      <c r="F401" s="599"/>
      <c r="G401" s="600"/>
      <c r="H401" s="599"/>
      <c r="I401" s="601"/>
      <c r="J401" s="599"/>
      <c r="K401" s="601"/>
      <c r="L401" s="696"/>
      <c r="M401" s="598"/>
    </row>
    <row r="402" spans="1:13" s="1" customFormat="1" ht="15" customHeight="1" x14ac:dyDescent="0.15">
      <c r="A402" s="700" t="s">
        <v>1499</v>
      </c>
      <c r="B402" s="701" t="s">
        <v>586</v>
      </c>
      <c r="C402" s="700" t="s">
        <v>1499</v>
      </c>
      <c r="D402" s="702" t="s">
        <v>1228</v>
      </c>
      <c r="E402" s="651" t="s">
        <v>1500</v>
      </c>
      <c r="F402" s="652" t="s">
        <v>994</v>
      </c>
      <c r="G402" s="703" t="s">
        <v>1135</v>
      </c>
      <c r="H402" s="652" t="s">
        <v>1136</v>
      </c>
      <c r="I402" s="703" t="s">
        <v>1135</v>
      </c>
      <c r="J402" s="599"/>
      <c r="K402" s="601"/>
      <c r="L402" s="696"/>
      <c r="M402" s="598"/>
    </row>
    <row r="403" spans="1:13" s="1" customFormat="1" ht="15" customHeight="1" x14ac:dyDescent="0.15">
      <c r="A403" s="610" t="s">
        <v>1501</v>
      </c>
      <c r="B403" s="704" t="s">
        <v>586</v>
      </c>
      <c r="C403" s="610" t="s">
        <v>1501</v>
      </c>
      <c r="D403" s="612" t="s">
        <v>1228</v>
      </c>
      <c r="E403" s="618" t="s">
        <v>1502</v>
      </c>
      <c r="F403" s="599" t="s">
        <v>995</v>
      </c>
      <c r="G403" s="817" t="s">
        <v>1137</v>
      </c>
      <c r="H403" s="599" t="s">
        <v>1138</v>
      </c>
      <c r="I403" s="817" t="s">
        <v>1137</v>
      </c>
      <c r="J403" s="599"/>
      <c r="K403" s="601"/>
      <c r="L403" s="696"/>
      <c r="M403" s="598"/>
    </row>
    <row r="404" spans="1:13" s="1" customFormat="1" ht="15" customHeight="1" x14ac:dyDescent="0.15">
      <c r="A404" s="619" t="s">
        <v>1501</v>
      </c>
      <c r="B404" s="705" t="s">
        <v>1234</v>
      </c>
      <c r="C404" s="619" t="s">
        <v>1501</v>
      </c>
      <c r="D404" s="621" t="s">
        <v>1235</v>
      </c>
      <c r="E404" s="625" t="s">
        <v>1503</v>
      </c>
      <c r="F404" s="599"/>
      <c r="G404" s="818"/>
      <c r="H404" s="599"/>
      <c r="I404" s="818"/>
      <c r="J404" s="599"/>
      <c r="K404" s="601"/>
      <c r="L404" s="696"/>
      <c r="M404" s="598"/>
    </row>
    <row r="405" spans="1:13" s="1" customFormat="1" ht="15" customHeight="1" x14ac:dyDescent="0.15">
      <c r="A405" s="631" t="s">
        <v>1501</v>
      </c>
      <c r="B405" s="706" t="s">
        <v>689</v>
      </c>
      <c r="C405" s="631" t="s">
        <v>1501</v>
      </c>
      <c r="D405" s="677" t="s">
        <v>1236</v>
      </c>
      <c r="E405" s="623" t="s">
        <v>1504</v>
      </c>
      <c r="F405" s="599"/>
      <c r="G405" s="600"/>
      <c r="H405" s="599"/>
      <c r="I405" s="601"/>
      <c r="J405" s="599"/>
      <c r="K405" s="601"/>
      <c r="L405" s="696"/>
      <c r="M405" s="598"/>
    </row>
    <row r="406" spans="1:13" s="1" customFormat="1" ht="15" customHeight="1" x14ac:dyDescent="0.15">
      <c r="A406" s="608" t="s">
        <v>377</v>
      </c>
      <c r="B406" s="626" t="s">
        <v>455</v>
      </c>
      <c r="C406" s="608" t="s">
        <v>377</v>
      </c>
      <c r="D406" s="622" t="s">
        <v>12</v>
      </c>
      <c r="E406" s="627" t="s">
        <v>718</v>
      </c>
      <c r="F406" s="591" t="s">
        <v>377</v>
      </c>
      <c r="G406" s="592" t="s">
        <v>719</v>
      </c>
      <c r="H406" s="591" t="s">
        <v>1139</v>
      </c>
      <c r="I406" s="593" t="s">
        <v>483</v>
      </c>
      <c r="J406" s="591" t="s">
        <v>638</v>
      </c>
      <c r="K406" s="593" t="s">
        <v>483</v>
      </c>
      <c r="L406" s="591" t="s">
        <v>463</v>
      </c>
      <c r="M406" s="593" t="s">
        <v>419</v>
      </c>
    </row>
    <row r="407" spans="1:13" s="1" customFormat="1" ht="15" customHeight="1" x14ac:dyDescent="0.15">
      <c r="A407" s="636" t="s">
        <v>380</v>
      </c>
      <c r="B407" s="637" t="s">
        <v>455</v>
      </c>
      <c r="C407" s="636" t="s">
        <v>380</v>
      </c>
      <c r="D407" s="638" t="s">
        <v>12</v>
      </c>
      <c r="E407" s="627" t="s">
        <v>720</v>
      </c>
      <c r="F407" s="615" t="s">
        <v>380</v>
      </c>
      <c r="G407" s="616" t="s">
        <v>721</v>
      </c>
      <c r="H407" s="628"/>
      <c r="I407" s="634"/>
      <c r="J407" s="628"/>
      <c r="K407" s="634"/>
      <c r="L407" s="707"/>
      <c r="M407" s="676"/>
    </row>
    <row r="408" spans="1:13" s="1" customFormat="1" ht="15" customHeight="1" x14ac:dyDescent="0.15">
      <c r="A408" s="610" t="s">
        <v>1505</v>
      </c>
      <c r="B408" s="611" t="s">
        <v>455</v>
      </c>
      <c r="C408" s="610" t="s">
        <v>1505</v>
      </c>
      <c r="D408" s="617" t="s">
        <v>12</v>
      </c>
      <c r="E408" s="618" t="s">
        <v>722</v>
      </c>
      <c r="F408" s="591" t="s">
        <v>996</v>
      </c>
      <c r="G408" s="592" t="s">
        <v>420</v>
      </c>
      <c r="H408" s="599" t="s">
        <v>1140</v>
      </c>
      <c r="I408" s="601" t="s">
        <v>421</v>
      </c>
      <c r="J408" s="591" t="s">
        <v>639</v>
      </c>
      <c r="K408" s="593" t="s">
        <v>778</v>
      </c>
      <c r="L408" s="686" t="s">
        <v>876</v>
      </c>
      <c r="M408" s="590" t="s">
        <v>1141</v>
      </c>
    </row>
    <row r="409" spans="1:13" s="1" customFormat="1" ht="15" customHeight="1" x14ac:dyDescent="0.15">
      <c r="A409" s="595" t="s">
        <v>1505</v>
      </c>
      <c r="B409" s="596" t="s">
        <v>456</v>
      </c>
      <c r="C409" s="595" t="s">
        <v>1505</v>
      </c>
      <c r="D409" s="597" t="s">
        <v>8</v>
      </c>
      <c r="E409" s="613" t="s">
        <v>723</v>
      </c>
      <c r="F409" s="599"/>
      <c r="G409" s="600"/>
      <c r="H409" s="599"/>
      <c r="I409" s="601"/>
      <c r="J409" s="599"/>
      <c r="K409" s="601"/>
      <c r="L409" s="707"/>
      <c r="M409" s="676"/>
    </row>
    <row r="410" spans="1:13" s="1" customFormat="1" ht="15" customHeight="1" x14ac:dyDescent="0.15">
      <c r="A410" s="619" t="s">
        <v>996</v>
      </c>
      <c r="B410" s="620" t="s">
        <v>689</v>
      </c>
      <c r="C410" s="619" t="s">
        <v>996</v>
      </c>
      <c r="D410" s="624" t="s">
        <v>1236</v>
      </c>
      <c r="E410" s="625" t="s">
        <v>1506</v>
      </c>
      <c r="F410" s="599"/>
      <c r="G410" s="600"/>
      <c r="H410" s="599"/>
      <c r="I410" s="601"/>
      <c r="J410" s="599"/>
      <c r="K410" s="601"/>
      <c r="L410" s="707"/>
      <c r="M410" s="676"/>
    </row>
    <row r="411" spans="1:13" s="1" customFormat="1" ht="15" customHeight="1" x14ac:dyDescent="0.15">
      <c r="A411" s="631" t="s">
        <v>996</v>
      </c>
      <c r="B411" s="632" t="s">
        <v>1237</v>
      </c>
      <c r="C411" s="631" t="s">
        <v>996</v>
      </c>
      <c r="D411" s="633" t="s">
        <v>1238</v>
      </c>
      <c r="E411" s="623" t="s">
        <v>1507</v>
      </c>
      <c r="F411" s="628"/>
      <c r="G411" s="629"/>
      <c r="H411" s="599"/>
      <c r="I411" s="601"/>
      <c r="J411" s="599"/>
      <c r="K411" s="601"/>
      <c r="L411" s="707"/>
      <c r="M411" s="676"/>
    </row>
    <row r="412" spans="1:13" s="1" customFormat="1" ht="15" customHeight="1" x14ac:dyDescent="0.15">
      <c r="A412" s="610" t="s">
        <v>724</v>
      </c>
      <c r="B412" s="611" t="s">
        <v>455</v>
      </c>
      <c r="C412" s="610" t="s">
        <v>724</v>
      </c>
      <c r="D412" s="617" t="s">
        <v>12</v>
      </c>
      <c r="E412" s="618" t="s">
        <v>725</v>
      </c>
      <c r="F412" s="591" t="s">
        <v>724</v>
      </c>
      <c r="G412" s="592" t="s">
        <v>1142</v>
      </c>
      <c r="H412" s="599"/>
      <c r="I412" s="601"/>
      <c r="J412" s="599"/>
      <c r="K412" s="601"/>
      <c r="L412" s="707"/>
      <c r="M412" s="676"/>
    </row>
    <row r="413" spans="1:13" s="1" customFormat="1" ht="15" customHeight="1" x14ac:dyDescent="0.15">
      <c r="A413" s="619" t="s">
        <v>724</v>
      </c>
      <c r="B413" s="620" t="s">
        <v>456</v>
      </c>
      <c r="C413" s="619" t="s">
        <v>724</v>
      </c>
      <c r="D413" s="624" t="s">
        <v>8</v>
      </c>
      <c r="E413" s="625" t="s">
        <v>726</v>
      </c>
      <c r="F413" s="599"/>
      <c r="G413" s="600"/>
      <c r="H413" s="599"/>
      <c r="I413" s="601"/>
      <c r="J413" s="599"/>
      <c r="K413" s="601"/>
      <c r="L413" s="707"/>
      <c r="M413" s="676"/>
    </row>
    <row r="414" spans="1:13" s="1" customFormat="1" ht="15" customHeight="1" x14ac:dyDescent="0.15">
      <c r="A414" s="619" t="s">
        <v>724</v>
      </c>
      <c r="B414" s="620" t="s">
        <v>457</v>
      </c>
      <c r="C414" s="619" t="s">
        <v>724</v>
      </c>
      <c r="D414" s="624" t="s">
        <v>30</v>
      </c>
      <c r="E414" s="625" t="s">
        <v>1508</v>
      </c>
      <c r="F414" s="599"/>
      <c r="G414" s="600"/>
      <c r="H414" s="599"/>
      <c r="I414" s="601"/>
      <c r="J414" s="599"/>
      <c r="K414" s="601"/>
      <c r="L414" s="707"/>
      <c r="M414" s="676"/>
    </row>
    <row r="415" spans="1:13" s="1" customFormat="1" ht="15" customHeight="1" x14ac:dyDescent="0.15">
      <c r="A415" s="608" t="s">
        <v>724</v>
      </c>
      <c r="B415" s="626" t="s">
        <v>458</v>
      </c>
      <c r="C415" s="608" t="s">
        <v>724</v>
      </c>
      <c r="D415" s="622" t="s">
        <v>41</v>
      </c>
      <c r="E415" s="623" t="s">
        <v>997</v>
      </c>
      <c r="F415" s="628"/>
      <c r="G415" s="629"/>
      <c r="H415" s="599"/>
      <c r="I415" s="601"/>
      <c r="J415" s="599"/>
      <c r="K415" s="601"/>
      <c r="L415" s="707"/>
      <c r="M415" s="676"/>
    </row>
    <row r="416" spans="1:13" s="1" customFormat="1" ht="15" customHeight="1" x14ac:dyDescent="0.15">
      <c r="A416" s="610" t="s">
        <v>727</v>
      </c>
      <c r="B416" s="611" t="s">
        <v>455</v>
      </c>
      <c r="C416" s="610" t="s">
        <v>727</v>
      </c>
      <c r="D416" s="617" t="s">
        <v>12</v>
      </c>
      <c r="E416" s="618" t="s">
        <v>728</v>
      </c>
      <c r="F416" s="591" t="s">
        <v>727</v>
      </c>
      <c r="G416" s="592" t="s">
        <v>423</v>
      </c>
      <c r="H416" s="645" t="s">
        <v>1509</v>
      </c>
      <c r="I416" s="593" t="s">
        <v>1510</v>
      </c>
      <c r="J416" s="599"/>
      <c r="K416" s="601"/>
      <c r="L416" s="707"/>
      <c r="M416" s="676"/>
    </row>
    <row r="417" spans="1:13" s="1" customFormat="1" ht="15" customHeight="1" x14ac:dyDescent="0.15">
      <c r="A417" s="619" t="s">
        <v>727</v>
      </c>
      <c r="B417" s="620" t="s">
        <v>456</v>
      </c>
      <c r="C417" s="619" t="s">
        <v>727</v>
      </c>
      <c r="D417" s="624" t="s">
        <v>8</v>
      </c>
      <c r="E417" s="625" t="s">
        <v>1511</v>
      </c>
      <c r="F417" s="599"/>
      <c r="G417" s="600"/>
      <c r="H417" s="599"/>
      <c r="I417" s="601"/>
      <c r="J417" s="599"/>
      <c r="K417" s="601"/>
      <c r="L417" s="707"/>
      <c r="M417" s="676"/>
    </row>
    <row r="418" spans="1:13" s="1" customFormat="1" ht="15" customHeight="1" x14ac:dyDescent="0.15">
      <c r="A418" s="619" t="s">
        <v>727</v>
      </c>
      <c r="B418" s="620" t="s">
        <v>457</v>
      </c>
      <c r="C418" s="619" t="s">
        <v>727</v>
      </c>
      <c r="D418" s="624" t="s">
        <v>30</v>
      </c>
      <c r="E418" s="625" t="s">
        <v>729</v>
      </c>
      <c r="F418" s="599"/>
      <c r="G418" s="600"/>
      <c r="H418" s="599"/>
      <c r="I418" s="601"/>
      <c r="J418" s="599"/>
      <c r="K418" s="601"/>
      <c r="L418" s="689"/>
      <c r="M418" s="708"/>
    </row>
    <row r="419" spans="1:13" s="1" customFormat="1" ht="15" customHeight="1" x14ac:dyDescent="0.15">
      <c r="A419" s="619" t="s">
        <v>727</v>
      </c>
      <c r="B419" s="620" t="s">
        <v>458</v>
      </c>
      <c r="C419" s="619" t="s">
        <v>727</v>
      </c>
      <c r="D419" s="624" t="s">
        <v>41</v>
      </c>
      <c r="E419" s="625" t="s">
        <v>1512</v>
      </c>
      <c r="F419" s="599"/>
      <c r="G419" s="600"/>
      <c r="H419" s="599"/>
      <c r="I419" s="601"/>
      <c r="J419" s="599"/>
      <c r="K419" s="601"/>
      <c r="L419" s="602"/>
      <c r="M419" s="675"/>
    </row>
    <row r="420" spans="1:13" s="1" customFormat="1" ht="15" customHeight="1" x14ac:dyDescent="0.15">
      <c r="A420" s="619" t="s">
        <v>727</v>
      </c>
      <c r="B420" s="620" t="s">
        <v>459</v>
      </c>
      <c r="C420" s="619" t="s">
        <v>727</v>
      </c>
      <c r="D420" s="624" t="s">
        <v>43</v>
      </c>
      <c r="E420" s="625" t="s">
        <v>998</v>
      </c>
      <c r="F420" s="599"/>
      <c r="G420" s="600"/>
      <c r="H420" s="599"/>
      <c r="I420" s="601"/>
      <c r="J420" s="599"/>
      <c r="K420" s="601"/>
      <c r="L420" s="602"/>
      <c r="M420" s="709"/>
    </row>
    <row r="421" spans="1:13" s="1" customFormat="1" ht="15" customHeight="1" x14ac:dyDescent="0.15">
      <c r="A421" s="608" t="s">
        <v>727</v>
      </c>
      <c r="B421" s="626" t="s">
        <v>460</v>
      </c>
      <c r="C421" s="608" t="s">
        <v>727</v>
      </c>
      <c r="D421" s="622" t="s">
        <v>352</v>
      </c>
      <c r="E421" s="623" t="s">
        <v>1513</v>
      </c>
      <c r="F421" s="628"/>
      <c r="G421" s="629"/>
      <c r="H421" s="599"/>
      <c r="I421" s="601"/>
      <c r="J421" s="599"/>
      <c r="K421" s="601"/>
      <c r="L421" s="602"/>
      <c r="M421" s="598"/>
    </row>
    <row r="422" spans="1:13" s="1" customFormat="1" ht="15" customHeight="1" x14ac:dyDescent="0.15">
      <c r="A422" s="636" t="s">
        <v>1514</v>
      </c>
      <c r="B422" s="637" t="s">
        <v>455</v>
      </c>
      <c r="C422" s="636" t="s">
        <v>1514</v>
      </c>
      <c r="D422" s="638" t="s">
        <v>12</v>
      </c>
      <c r="E422" s="627" t="s">
        <v>424</v>
      </c>
      <c r="F422" s="599" t="s">
        <v>999</v>
      </c>
      <c r="G422" s="600" t="s">
        <v>424</v>
      </c>
      <c r="H422" s="599"/>
      <c r="I422" s="601"/>
      <c r="J422" s="628"/>
      <c r="K422" s="634"/>
      <c r="L422" s="602"/>
      <c r="M422" s="598"/>
    </row>
    <row r="423" spans="1:13" s="1" customFormat="1" ht="15" customHeight="1" x14ac:dyDescent="0.15">
      <c r="A423" s="610" t="s">
        <v>387</v>
      </c>
      <c r="B423" s="611" t="s">
        <v>455</v>
      </c>
      <c r="C423" s="610" t="s">
        <v>387</v>
      </c>
      <c r="D423" s="617" t="s">
        <v>12</v>
      </c>
      <c r="E423" s="618" t="s">
        <v>1515</v>
      </c>
      <c r="F423" s="591" t="s">
        <v>387</v>
      </c>
      <c r="G423" s="592" t="s">
        <v>1143</v>
      </c>
      <c r="H423" s="591" t="s">
        <v>1144</v>
      </c>
      <c r="I423" s="593" t="s">
        <v>1143</v>
      </c>
      <c r="J423" s="599" t="s">
        <v>640</v>
      </c>
      <c r="K423" s="601" t="s">
        <v>641</v>
      </c>
      <c r="L423" s="602"/>
      <c r="M423" s="598"/>
    </row>
    <row r="424" spans="1:13" s="1" customFormat="1" ht="15" customHeight="1" x14ac:dyDescent="0.15">
      <c r="A424" s="619" t="s">
        <v>387</v>
      </c>
      <c r="B424" s="620" t="s">
        <v>456</v>
      </c>
      <c r="C424" s="619" t="s">
        <v>387</v>
      </c>
      <c r="D424" s="624" t="s">
        <v>8</v>
      </c>
      <c r="E424" s="625" t="s">
        <v>1516</v>
      </c>
      <c r="F424" s="599"/>
      <c r="G424" s="600"/>
      <c r="H424" s="599"/>
      <c r="I424" s="601"/>
      <c r="J424" s="599"/>
      <c r="K424" s="601"/>
      <c r="L424" s="602"/>
      <c r="M424" s="598"/>
    </row>
    <row r="425" spans="1:13" s="1" customFormat="1" ht="15" customHeight="1" x14ac:dyDescent="0.15">
      <c r="A425" s="619" t="s">
        <v>387</v>
      </c>
      <c r="B425" s="620" t="s">
        <v>457</v>
      </c>
      <c r="C425" s="619" t="s">
        <v>387</v>
      </c>
      <c r="D425" s="624" t="s">
        <v>30</v>
      </c>
      <c r="E425" s="625" t="s">
        <v>1517</v>
      </c>
      <c r="F425" s="599"/>
      <c r="G425" s="600"/>
      <c r="H425" s="599"/>
      <c r="I425" s="601"/>
      <c r="J425" s="599"/>
      <c r="K425" s="601"/>
      <c r="L425" s="602"/>
      <c r="M425" s="598"/>
    </row>
    <row r="426" spans="1:13" s="1" customFormat="1" ht="15" customHeight="1" x14ac:dyDescent="0.15">
      <c r="A426" s="619" t="s">
        <v>1518</v>
      </c>
      <c r="B426" s="620" t="s">
        <v>1237</v>
      </c>
      <c r="C426" s="619" t="s">
        <v>1518</v>
      </c>
      <c r="D426" s="624" t="s">
        <v>1238</v>
      </c>
      <c r="E426" s="625" t="s">
        <v>1519</v>
      </c>
      <c r="F426" s="599"/>
      <c r="G426" s="600"/>
      <c r="H426" s="599"/>
      <c r="I426" s="601"/>
      <c r="J426" s="599"/>
      <c r="K426" s="601"/>
      <c r="L426" s="602"/>
      <c r="M426" s="598"/>
    </row>
    <row r="427" spans="1:13" s="1" customFormat="1" ht="15" customHeight="1" x14ac:dyDescent="0.15">
      <c r="A427" s="595" t="s">
        <v>387</v>
      </c>
      <c r="B427" s="596" t="s">
        <v>690</v>
      </c>
      <c r="C427" s="595" t="s">
        <v>387</v>
      </c>
      <c r="D427" s="597" t="s">
        <v>1239</v>
      </c>
      <c r="E427" s="598" t="s">
        <v>1520</v>
      </c>
      <c r="F427" s="628"/>
      <c r="G427" s="629"/>
      <c r="H427" s="628"/>
      <c r="I427" s="634"/>
      <c r="J427" s="599"/>
      <c r="K427" s="601"/>
      <c r="L427" s="602"/>
      <c r="M427" s="598"/>
    </row>
    <row r="428" spans="1:13" s="1" customFormat="1" ht="15" customHeight="1" x14ac:dyDescent="0.15">
      <c r="A428" s="610" t="s">
        <v>392</v>
      </c>
      <c r="B428" s="611" t="s">
        <v>455</v>
      </c>
      <c r="C428" s="610" t="s">
        <v>392</v>
      </c>
      <c r="D428" s="617" t="s">
        <v>12</v>
      </c>
      <c r="E428" s="618" t="s">
        <v>730</v>
      </c>
      <c r="F428" s="599" t="s">
        <v>392</v>
      </c>
      <c r="G428" s="600" t="s">
        <v>1000</v>
      </c>
      <c r="H428" s="599" t="s">
        <v>1145</v>
      </c>
      <c r="I428" s="601" t="s">
        <v>1000</v>
      </c>
      <c r="J428" s="599"/>
      <c r="K428" s="601"/>
      <c r="L428" s="602"/>
      <c r="M428" s="598"/>
    </row>
    <row r="429" spans="1:13" s="1" customFormat="1" ht="15" customHeight="1" x14ac:dyDescent="0.15">
      <c r="A429" s="608" t="s">
        <v>392</v>
      </c>
      <c r="B429" s="626" t="s">
        <v>456</v>
      </c>
      <c r="C429" s="608" t="s">
        <v>392</v>
      </c>
      <c r="D429" s="622" t="s">
        <v>8</v>
      </c>
      <c r="E429" s="613" t="s">
        <v>1000</v>
      </c>
      <c r="F429" s="599"/>
      <c r="G429" s="600"/>
      <c r="H429" s="599"/>
      <c r="I429" s="601"/>
      <c r="J429" s="599"/>
      <c r="K429" s="601"/>
      <c r="L429" s="602"/>
      <c r="M429" s="598"/>
    </row>
    <row r="430" spans="1:13" s="1" customFormat="1" ht="15" customHeight="1" x14ac:dyDescent="0.15">
      <c r="A430" s="610" t="s">
        <v>731</v>
      </c>
      <c r="B430" s="611" t="s">
        <v>455</v>
      </c>
      <c r="C430" s="610" t="s">
        <v>731</v>
      </c>
      <c r="D430" s="617" t="s">
        <v>12</v>
      </c>
      <c r="E430" s="618" t="s">
        <v>1521</v>
      </c>
      <c r="F430" s="591" t="s">
        <v>731</v>
      </c>
      <c r="G430" s="592" t="s">
        <v>1146</v>
      </c>
      <c r="H430" s="591" t="s">
        <v>1147</v>
      </c>
      <c r="I430" s="593" t="s">
        <v>1146</v>
      </c>
      <c r="J430" s="599"/>
      <c r="K430" s="601"/>
      <c r="L430" s="602"/>
      <c r="M430" s="598"/>
    </row>
    <row r="431" spans="1:13" s="1" customFormat="1" ht="15" customHeight="1" x14ac:dyDescent="0.15">
      <c r="A431" s="619" t="s">
        <v>731</v>
      </c>
      <c r="B431" s="620" t="s">
        <v>1234</v>
      </c>
      <c r="C431" s="619" t="s">
        <v>731</v>
      </c>
      <c r="D431" s="624" t="s">
        <v>1235</v>
      </c>
      <c r="E431" s="625" t="s">
        <v>732</v>
      </c>
      <c r="F431" s="599"/>
      <c r="G431" s="600"/>
      <c r="H431" s="599"/>
      <c r="I431" s="601"/>
      <c r="J431" s="599"/>
      <c r="K431" s="601"/>
      <c r="L431" s="602"/>
      <c r="M431" s="598"/>
    </row>
    <row r="432" spans="1:13" s="1" customFormat="1" ht="15" customHeight="1" x14ac:dyDescent="0.15">
      <c r="A432" s="595" t="s">
        <v>731</v>
      </c>
      <c r="B432" s="596" t="s">
        <v>689</v>
      </c>
      <c r="C432" s="595" t="s">
        <v>731</v>
      </c>
      <c r="D432" s="597" t="s">
        <v>1236</v>
      </c>
      <c r="E432" s="625" t="s">
        <v>733</v>
      </c>
      <c r="F432" s="599"/>
      <c r="G432" s="600"/>
      <c r="H432" s="599"/>
      <c r="I432" s="601"/>
      <c r="J432" s="599"/>
      <c r="K432" s="601"/>
      <c r="L432" s="602"/>
      <c r="M432" s="598"/>
    </row>
    <row r="433" spans="1:13" s="1" customFormat="1" ht="15" customHeight="1" x14ac:dyDescent="0.15">
      <c r="A433" s="606" t="s">
        <v>731</v>
      </c>
      <c r="B433" s="607" t="s">
        <v>1237</v>
      </c>
      <c r="C433" s="606" t="s">
        <v>731</v>
      </c>
      <c r="D433" s="643" t="s">
        <v>1238</v>
      </c>
      <c r="E433" s="613" t="s">
        <v>1522</v>
      </c>
      <c r="F433" s="599"/>
      <c r="G433" s="600"/>
      <c r="H433" s="599"/>
      <c r="I433" s="601"/>
      <c r="J433" s="599"/>
      <c r="K433" s="601"/>
      <c r="L433" s="602"/>
      <c r="M433" s="598"/>
    </row>
    <row r="434" spans="1:13" s="1" customFormat="1" ht="15" customHeight="1" x14ac:dyDescent="0.15">
      <c r="A434" s="631" t="s">
        <v>1523</v>
      </c>
      <c r="B434" s="632" t="s">
        <v>690</v>
      </c>
      <c r="C434" s="631" t="s">
        <v>1523</v>
      </c>
      <c r="D434" s="633" t="s">
        <v>1239</v>
      </c>
      <c r="E434" s="623" t="s">
        <v>1524</v>
      </c>
      <c r="F434" s="628"/>
      <c r="G434" s="629"/>
      <c r="H434" s="628"/>
      <c r="I434" s="634"/>
      <c r="J434" s="599"/>
      <c r="K434" s="601"/>
      <c r="L434" s="602"/>
      <c r="M434" s="598"/>
    </row>
    <row r="435" spans="1:13" s="1" customFormat="1" ht="15" customHeight="1" x14ac:dyDescent="0.15">
      <c r="A435" s="603" t="s">
        <v>734</v>
      </c>
      <c r="B435" s="630" t="s">
        <v>586</v>
      </c>
      <c r="C435" s="603" t="s">
        <v>734</v>
      </c>
      <c r="D435" s="604" t="s">
        <v>1228</v>
      </c>
      <c r="E435" s="605" t="s">
        <v>1525</v>
      </c>
      <c r="F435" s="599" t="s">
        <v>734</v>
      </c>
      <c r="G435" s="600" t="s">
        <v>1148</v>
      </c>
      <c r="H435" s="599" t="s">
        <v>1149</v>
      </c>
      <c r="I435" s="601" t="s">
        <v>1148</v>
      </c>
      <c r="J435" s="599"/>
      <c r="K435" s="601"/>
      <c r="L435" s="602"/>
      <c r="M435" s="598"/>
    </row>
    <row r="436" spans="1:13" s="1" customFormat="1" ht="15" customHeight="1" x14ac:dyDescent="0.15">
      <c r="A436" s="603" t="s">
        <v>734</v>
      </c>
      <c r="B436" s="630" t="s">
        <v>1234</v>
      </c>
      <c r="C436" s="603" t="s">
        <v>734</v>
      </c>
      <c r="D436" s="604" t="s">
        <v>1235</v>
      </c>
      <c r="E436" s="605" t="s">
        <v>1526</v>
      </c>
      <c r="F436" s="599"/>
      <c r="G436" s="600"/>
      <c r="H436" s="599"/>
      <c r="I436" s="601"/>
      <c r="J436" s="599"/>
      <c r="K436" s="601"/>
      <c r="L436" s="602"/>
      <c r="M436" s="598"/>
    </row>
    <row r="437" spans="1:13" s="1" customFormat="1" ht="15" customHeight="1" x14ac:dyDescent="0.15">
      <c r="A437" s="610" t="s">
        <v>1001</v>
      </c>
      <c r="B437" s="611" t="s">
        <v>455</v>
      </c>
      <c r="C437" s="610" t="s">
        <v>1001</v>
      </c>
      <c r="D437" s="617" t="s">
        <v>12</v>
      </c>
      <c r="E437" s="618" t="s">
        <v>1527</v>
      </c>
      <c r="F437" s="591" t="s">
        <v>1001</v>
      </c>
      <c r="G437" s="817" t="s">
        <v>1528</v>
      </c>
      <c r="H437" s="591" t="s">
        <v>1150</v>
      </c>
      <c r="I437" s="817" t="s">
        <v>1528</v>
      </c>
      <c r="J437" s="591" t="s">
        <v>642</v>
      </c>
      <c r="K437" s="817" t="s">
        <v>1528</v>
      </c>
      <c r="L437" s="602"/>
      <c r="M437" s="598"/>
    </row>
    <row r="438" spans="1:13" s="1" customFormat="1" ht="15" customHeight="1" x14ac:dyDescent="0.15">
      <c r="A438" s="608" t="s">
        <v>1529</v>
      </c>
      <c r="B438" s="626" t="s">
        <v>456</v>
      </c>
      <c r="C438" s="608" t="s">
        <v>1529</v>
      </c>
      <c r="D438" s="622" t="s">
        <v>8</v>
      </c>
      <c r="E438" s="623" t="s">
        <v>1530</v>
      </c>
      <c r="F438" s="628"/>
      <c r="G438" s="819"/>
      <c r="H438" s="628"/>
      <c r="I438" s="820"/>
      <c r="J438" s="628"/>
      <c r="K438" s="820"/>
      <c r="L438" s="602"/>
      <c r="M438" s="598"/>
    </row>
    <row r="439" spans="1:13" s="1" customFormat="1" ht="15" customHeight="1" x14ac:dyDescent="0.15">
      <c r="A439" s="587" t="s">
        <v>735</v>
      </c>
      <c r="B439" s="588" t="s">
        <v>455</v>
      </c>
      <c r="C439" s="587"/>
      <c r="D439" s="589"/>
      <c r="E439" s="590" t="s">
        <v>1531</v>
      </c>
      <c r="F439" s="599" t="s">
        <v>735</v>
      </c>
      <c r="G439" s="817" t="s">
        <v>1151</v>
      </c>
      <c r="H439" s="599" t="s">
        <v>1152</v>
      </c>
      <c r="I439" s="601" t="s">
        <v>428</v>
      </c>
      <c r="J439" s="599" t="s">
        <v>643</v>
      </c>
      <c r="K439" s="601" t="s">
        <v>508</v>
      </c>
      <c r="L439" s="602"/>
      <c r="M439" s="598"/>
    </row>
    <row r="440" spans="1:13" s="1" customFormat="1" ht="15" customHeight="1" x14ac:dyDescent="0.15">
      <c r="A440" s="595"/>
      <c r="B440" s="596"/>
      <c r="C440" s="595" t="s">
        <v>735</v>
      </c>
      <c r="D440" s="597" t="s">
        <v>12</v>
      </c>
      <c r="E440" s="598" t="s">
        <v>1532</v>
      </c>
      <c r="F440" s="599"/>
      <c r="G440" s="818"/>
      <c r="H440" s="599"/>
      <c r="I440" s="601"/>
      <c r="J440" s="599"/>
      <c r="K440" s="601"/>
      <c r="L440" s="602"/>
      <c r="M440" s="598"/>
    </row>
    <row r="441" spans="1:13" s="1" customFormat="1" ht="15" customHeight="1" x14ac:dyDescent="0.15">
      <c r="A441" s="595"/>
      <c r="B441" s="596"/>
      <c r="C441" s="595" t="s">
        <v>735</v>
      </c>
      <c r="D441" s="597" t="s">
        <v>7</v>
      </c>
      <c r="E441" s="598" t="s">
        <v>429</v>
      </c>
      <c r="F441" s="599"/>
      <c r="G441" s="600"/>
      <c r="H441" s="599"/>
      <c r="I441" s="601"/>
      <c r="J441" s="599"/>
      <c r="K441" s="601"/>
      <c r="L441" s="602"/>
      <c r="M441" s="598"/>
    </row>
    <row r="442" spans="1:13" s="1" customFormat="1" ht="15" customHeight="1" x14ac:dyDescent="0.15">
      <c r="A442" s="595"/>
      <c r="B442" s="596"/>
      <c r="C442" s="595" t="s">
        <v>735</v>
      </c>
      <c r="D442" s="597" t="s">
        <v>66</v>
      </c>
      <c r="E442" s="598" t="s">
        <v>430</v>
      </c>
      <c r="F442" s="599"/>
      <c r="G442" s="600"/>
      <c r="H442" s="599"/>
      <c r="I442" s="601"/>
      <c r="J442" s="599"/>
      <c r="K442" s="601"/>
      <c r="L442" s="602"/>
      <c r="M442" s="598"/>
    </row>
    <row r="443" spans="1:13" s="1" customFormat="1" ht="15" customHeight="1" x14ac:dyDescent="0.15">
      <c r="A443" s="595"/>
      <c r="B443" s="596"/>
      <c r="C443" s="595" t="s">
        <v>735</v>
      </c>
      <c r="D443" s="597" t="s">
        <v>67</v>
      </c>
      <c r="E443" s="598" t="s">
        <v>1533</v>
      </c>
      <c r="F443" s="599"/>
      <c r="G443" s="600"/>
      <c r="H443" s="599"/>
      <c r="I443" s="601"/>
      <c r="J443" s="599"/>
      <c r="K443" s="601"/>
      <c r="L443" s="602"/>
      <c r="M443" s="598"/>
    </row>
    <row r="444" spans="1:13" s="1" customFormat="1" ht="15" customHeight="1" x14ac:dyDescent="0.15">
      <c r="A444" s="608"/>
      <c r="B444" s="626"/>
      <c r="C444" s="608" t="s">
        <v>735</v>
      </c>
      <c r="D444" s="622" t="s">
        <v>68</v>
      </c>
      <c r="E444" s="627" t="s">
        <v>431</v>
      </c>
      <c r="F444" s="599"/>
      <c r="G444" s="600"/>
      <c r="H444" s="599"/>
      <c r="I444" s="601"/>
      <c r="J444" s="599"/>
      <c r="K444" s="601"/>
      <c r="L444" s="602"/>
      <c r="M444" s="598"/>
    </row>
    <row r="445" spans="1:13" s="1" customFormat="1" ht="15" customHeight="1" x14ac:dyDescent="0.15">
      <c r="A445" s="636" t="s">
        <v>736</v>
      </c>
      <c r="B445" s="637" t="s">
        <v>455</v>
      </c>
      <c r="C445" s="636" t="s">
        <v>736</v>
      </c>
      <c r="D445" s="638" t="s">
        <v>12</v>
      </c>
      <c r="E445" s="627" t="s">
        <v>432</v>
      </c>
      <c r="F445" s="615" t="s">
        <v>736</v>
      </c>
      <c r="G445" s="616" t="s">
        <v>432</v>
      </c>
      <c r="H445" s="628"/>
      <c r="I445" s="634"/>
      <c r="J445" s="628"/>
      <c r="K445" s="634"/>
      <c r="L445" s="602"/>
      <c r="M445" s="598"/>
    </row>
    <row r="446" spans="1:13" s="1" customFormat="1" ht="15" customHeight="1" x14ac:dyDescent="0.15">
      <c r="A446" s="587" t="s">
        <v>737</v>
      </c>
      <c r="B446" s="588" t="s">
        <v>455</v>
      </c>
      <c r="C446" s="587"/>
      <c r="D446" s="589"/>
      <c r="E446" s="590" t="s">
        <v>425</v>
      </c>
      <c r="F446" s="591" t="s">
        <v>737</v>
      </c>
      <c r="G446" s="592" t="s">
        <v>425</v>
      </c>
      <c r="H446" s="591" t="s">
        <v>1153</v>
      </c>
      <c r="I446" s="593" t="s">
        <v>425</v>
      </c>
      <c r="J446" s="591" t="s">
        <v>643</v>
      </c>
      <c r="K446" s="817" t="s">
        <v>1534</v>
      </c>
      <c r="L446" s="602"/>
      <c r="M446" s="598"/>
    </row>
    <row r="447" spans="1:13" s="1" customFormat="1" ht="15" customHeight="1" x14ac:dyDescent="0.15">
      <c r="A447" s="595"/>
      <c r="B447" s="596"/>
      <c r="C447" s="595" t="s">
        <v>737</v>
      </c>
      <c r="D447" s="597" t="s">
        <v>12</v>
      </c>
      <c r="E447" s="598" t="s">
        <v>426</v>
      </c>
      <c r="F447" s="599"/>
      <c r="G447" s="600"/>
      <c r="H447" s="599"/>
      <c r="I447" s="601"/>
      <c r="J447" s="599"/>
      <c r="K447" s="818"/>
      <c r="L447" s="602"/>
      <c r="M447" s="598"/>
    </row>
    <row r="448" spans="1:13" s="1" customFormat="1" ht="15" customHeight="1" x14ac:dyDescent="0.15">
      <c r="A448" s="608"/>
      <c r="B448" s="626"/>
      <c r="C448" s="608" t="s">
        <v>737</v>
      </c>
      <c r="D448" s="622" t="s">
        <v>7</v>
      </c>
      <c r="E448" s="627" t="s">
        <v>427</v>
      </c>
      <c r="F448" s="628"/>
      <c r="G448" s="629"/>
      <c r="H448" s="628"/>
      <c r="I448" s="634"/>
      <c r="J448" s="599"/>
      <c r="K448" s="601"/>
      <c r="L448" s="602"/>
      <c r="M448" s="598"/>
    </row>
    <row r="449" spans="1:13" s="1" customFormat="1" ht="15" customHeight="1" x14ac:dyDescent="0.15">
      <c r="A449" s="636" t="s">
        <v>738</v>
      </c>
      <c r="B449" s="637" t="s">
        <v>462</v>
      </c>
      <c r="C449" s="636" t="s">
        <v>738</v>
      </c>
      <c r="D449" s="638" t="s">
        <v>331</v>
      </c>
      <c r="E449" s="639" t="s">
        <v>1535</v>
      </c>
      <c r="F449" s="615" t="s">
        <v>738</v>
      </c>
      <c r="G449" s="616" t="s">
        <v>1154</v>
      </c>
      <c r="H449" s="591" t="s">
        <v>1155</v>
      </c>
      <c r="I449" s="593" t="s">
        <v>1156</v>
      </c>
      <c r="J449" s="599"/>
      <c r="K449" s="601"/>
      <c r="L449" s="602"/>
      <c r="M449" s="598"/>
    </row>
    <row r="450" spans="1:13" s="1" customFormat="1" ht="15" customHeight="1" x14ac:dyDescent="0.15">
      <c r="A450" s="636" t="s">
        <v>739</v>
      </c>
      <c r="B450" s="637" t="s">
        <v>462</v>
      </c>
      <c r="C450" s="636" t="s">
        <v>739</v>
      </c>
      <c r="D450" s="638" t="s">
        <v>331</v>
      </c>
      <c r="E450" s="639" t="s">
        <v>433</v>
      </c>
      <c r="F450" s="628" t="s">
        <v>739</v>
      </c>
      <c r="G450" s="629" t="s">
        <v>433</v>
      </c>
      <c r="H450" s="628"/>
      <c r="I450" s="634"/>
      <c r="J450" s="599"/>
      <c r="K450" s="601"/>
      <c r="L450" s="602"/>
      <c r="M450" s="598"/>
    </row>
    <row r="451" spans="1:13" s="1" customFormat="1" ht="15" customHeight="1" x14ac:dyDescent="0.15">
      <c r="A451" s="610" t="s">
        <v>740</v>
      </c>
      <c r="B451" s="611" t="s">
        <v>586</v>
      </c>
      <c r="C451" s="610" t="s">
        <v>740</v>
      </c>
      <c r="D451" s="617" t="s">
        <v>1228</v>
      </c>
      <c r="E451" s="618" t="s">
        <v>1536</v>
      </c>
      <c r="F451" s="591" t="s">
        <v>740</v>
      </c>
      <c r="G451" s="817" t="s">
        <v>1537</v>
      </c>
      <c r="H451" s="591" t="s">
        <v>1157</v>
      </c>
      <c r="I451" s="817" t="s">
        <v>435</v>
      </c>
      <c r="J451" s="599"/>
      <c r="K451" s="818"/>
      <c r="L451" s="602"/>
      <c r="M451" s="598"/>
    </row>
    <row r="452" spans="1:13" s="1" customFormat="1" ht="15" customHeight="1" x14ac:dyDescent="0.15">
      <c r="A452" s="619" t="s">
        <v>740</v>
      </c>
      <c r="B452" s="620" t="s">
        <v>1234</v>
      </c>
      <c r="C452" s="619" t="s">
        <v>740</v>
      </c>
      <c r="D452" s="624" t="s">
        <v>1235</v>
      </c>
      <c r="E452" s="625" t="s">
        <v>436</v>
      </c>
      <c r="F452" s="599"/>
      <c r="G452" s="818"/>
      <c r="H452" s="599"/>
      <c r="I452" s="818"/>
      <c r="J452" s="599"/>
      <c r="K452" s="818"/>
      <c r="L452" s="602"/>
      <c r="M452" s="598"/>
    </row>
    <row r="453" spans="1:13" s="1" customFormat="1" ht="15" customHeight="1" x14ac:dyDescent="0.15">
      <c r="A453" s="619" t="s">
        <v>740</v>
      </c>
      <c r="B453" s="620" t="s">
        <v>689</v>
      </c>
      <c r="C453" s="619" t="s">
        <v>740</v>
      </c>
      <c r="D453" s="621" t="s">
        <v>1236</v>
      </c>
      <c r="E453" s="625" t="s">
        <v>437</v>
      </c>
      <c r="F453" s="599"/>
      <c r="G453" s="600"/>
      <c r="H453" s="599"/>
      <c r="I453" s="601"/>
      <c r="J453" s="599"/>
      <c r="K453" s="601"/>
      <c r="L453" s="602"/>
      <c r="M453" s="598"/>
    </row>
    <row r="454" spans="1:13" s="1" customFormat="1" ht="15" customHeight="1" x14ac:dyDescent="0.15">
      <c r="A454" s="603" t="s">
        <v>740</v>
      </c>
      <c r="B454" s="630" t="s">
        <v>1237</v>
      </c>
      <c r="C454" s="603" t="s">
        <v>740</v>
      </c>
      <c r="D454" s="604" t="s">
        <v>1238</v>
      </c>
      <c r="E454" s="625" t="s">
        <v>434</v>
      </c>
      <c r="F454" s="599"/>
      <c r="G454" s="600"/>
      <c r="H454" s="599"/>
      <c r="I454" s="601"/>
      <c r="J454" s="599"/>
      <c r="K454" s="601"/>
      <c r="L454" s="602"/>
      <c r="M454" s="598"/>
    </row>
    <row r="455" spans="1:13" s="1" customFormat="1" ht="15" customHeight="1" x14ac:dyDescent="0.15">
      <c r="A455" s="606" t="s">
        <v>740</v>
      </c>
      <c r="B455" s="607" t="s">
        <v>690</v>
      </c>
      <c r="C455" s="606" t="s">
        <v>740</v>
      </c>
      <c r="D455" s="681" t="s">
        <v>1239</v>
      </c>
      <c r="E455" s="613" t="s">
        <v>1538</v>
      </c>
      <c r="F455" s="599"/>
      <c r="G455" s="600"/>
      <c r="H455" s="599"/>
      <c r="I455" s="601"/>
      <c r="J455" s="599"/>
      <c r="K455" s="601"/>
      <c r="L455" s="602"/>
      <c r="M455" s="598"/>
    </row>
    <row r="456" spans="1:13" s="1" customFormat="1" ht="15" customHeight="1" x14ac:dyDescent="0.15">
      <c r="A456" s="606" t="s">
        <v>740</v>
      </c>
      <c r="B456" s="607" t="s">
        <v>460</v>
      </c>
      <c r="C456" s="606" t="s">
        <v>740</v>
      </c>
      <c r="D456" s="681" t="s">
        <v>352</v>
      </c>
      <c r="E456" s="625" t="s">
        <v>1539</v>
      </c>
      <c r="F456" s="599"/>
      <c r="G456" s="600"/>
      <c r="H456" s="599"/>
      <c r="I456" s="601"/>
      <c r="J456" s="599"/>
      <c r="K456" s="601"/>
      <c r="L456" s="602"/>
      <c r="M456" s="598"/>
    </row>
    <row r="457" spans="1:13" s="1" customFormat="1" ht="15" customHeight="1" x14ac:dyDescent="0.15">
      <c r="A457" s="619" t="s">
        <v>740</v>
      </c>
      <c r="B457" s="620" t="s">
        <v>988</v>
      </c>
      <c r="C457" s="619" t="s">
        <v>740</v>
      </c>
      <c r="D457" s="621" t="s">
        <v>989</v>
      </c>
      <c r="E457" s="625" t="s">
        <v>1540</v>
      </c>
      <c r="F457" s="599"/>
      <c r="G457" s="600"/>
      <c r="H457" s="599"/>
      <c r="I457" s="601"/>
      <c r="J457" s="599"/>
      <c r="K457" s="601"/>
      <c r="L457" s="602"/>
      <c r="M457" s="598"/>
    </row>
    <row r="458" spans="1:13" s="1" customFormat="1" ht="15" customHeight="1" x14ac:dyDescent="0.15">
      <c r="A458" s="608" t="s">
        <v>740</v>
      </c>
      <c r="B458" s="626" t="s">
        <v>461</v>
      </c>
      <c r="C458" s="608" t="s">
        <v>740</v>
      </c>
      <c r="D458" s="622" t="s">
        <v>34</v>
      </c>
      <c r="E458" s="627" t="s">
        <v>435</v>
      </c>
      <c r="F458" s="628"/>
      <c r="G458" s="629"/>
      <c r="H458" s="628"/>
      <c r="I458" s="634"/>
      <c r="J458" s="599"/>
      <c r="K458" s="601"/>
      <c r="L458" s="602"/>
      <c r="M458" s="598"/>
    </row>
    <row r="459" spans="1:13" s="1" customFormat="1" ht="15" customHeight="1" x14ac:dyDescent="0.15">
      <c r="A459" s="636" t="s">
        <v>741</v>
      </c>
      <c r="B459" s="637" t="s">
        <v>455</v>
      </c>
      <c r="C459" s="636" t="s">
        <v>741</v>
      </c>
      <c r="D459" s="638" t="s">
        <v>12</v>
      </c>
      <c r="E459" s="639" t="s">
        <v>1541</v>
      </c>
      <c r="F459" s="599" t="s">
        <v>741</v>
      </c>
      <c r="G459" s="600" t="s">
        <v>1158</v>
      </c>
      <c r="H459" s="599" t="s">
        <v>1159</v>
      </c>
      <c r="I459" s="601" t="s">
        <v>1158</v>
      </c>
      <c r="J459" s="591" t="s">
        <v>644</v>
      </c>
      <c r="K459" s="593" t="s">
        <v>509</v>
      </c>
      <c r="L459" s="602"/>
      <c r="M459" s="598"/>
    </row>
    <row r="460" spans="1:13" s="1" customFormat="1" ht="15" customHeight="1" x14ac:dyDescent="0.15">
      <c r="A460" s="587" t="s">
        <v>742</v>
      </c>
      <c r="B460" s="588" t="s">
        <v>586</v>
      </c>
      <c r="C460" s="587" t="s">
        <v>742</v>
      </c>
      <c r="D460" s="589" t="s">
        <v>1228</v>
      </c>
      <c r="E460" s="590" t="s">
        <v>1002</v>
      </c>
      <c r="F460" s="591" t="s">
        <v>742</v>
      </c>
      <c r="G460" s="592" t="s">
        <v>1160</v>
      </c>
      <c r="H460" s="591" t="s">
        <v>1161</v>
      </c>
      <c r="I460" s="593" t="s">
        <v>1160</v>
      </c>
      <c r="J460" s="599"/>
      <c r="K460" s="601"/>
      <c r="L460" s="602"/>
      <c r="M460" s="598"/>
    </row>
    <row r="461" spans="1:13" s="1" customFormat="1" ht="15" customHeight="1" x14ac:dyDescent="0.15">
      <c r="A461" s="631" t="s">
        <v>742</v>
      </c>
      <c r="B461" s="632" t="s">
        <v>1234</v>
      </c>
      <c r="C461" s="631" t="s">
        <v>742</v>
      </c>
      <c r="D461" s="633" t="s">
        <v>1235</v>
      </c>
      <c r="E461" s="623" t="s">
        <v>1003</v>
      </c>
      <c r="F461" s="628"/>
      <c r="G461" s="629"/>
      <c r="H461" s="628"/>
      <c r="I461" s="634"/>
      <c r="J461" s="599"/>
      <c r="K461" s="601"/>
      <c r="L461" s="602"/>
      <c r="M461" s="598"/>
    </row>
    <row r="462" spans="1:13" s="1" customFormat="1" ht="15" customHeight="1" x14ac:dyDescent="0.15">
      <c r="A462" s="610" t="s">
        <v>743</v>
      </c>
      <c r="B462" s="611" t="s">
        <v>455</v>
      </c>
      <c r="C462" s="610" t="s">
        <v>743</v>
      </c>
      <c r="D462" s="617" t="s">
        <v>12</v>
      </c>
      <c r="E462" s="618" t="s">
        <v>1542</v>
      </c>
      <c r="F462" s="599" t="s">
        <v>743</v>
      </c>
      <c r="G462" s="817" t="s">
        <v>1162</v>
      </c>
      <c r="H462" s="599" t="s">
        <v>1163</v>
      </c>
      <c r="I462" s="817" t="s">
        <v>1162</v>
      </c>
      <c r="J462" s="599"/>
      <c r="K462" s="601"/>
      <c r="L462" s="602"/>
      <c r="M462" s="598"/>
    </row>
    <row r="463" spans="1:13" s="1" customFormat="1" ht="15" customHeight="1" x14ac:dyDescent="0.15">
      <c r="A463" s="619" t="s">
        <v>743</v>
      </c>
      <c r="B463" s="620" t="s">
        <v>456</v>
      </c>
      <c r="C463" s="619" t="s">
        <v>743</v>
      </c>
      <c r="D463" s="624" t="s">
        <v>8</v>
      </c>
      <c r="E463" s="625" t="s">
        <v>441</v>
      </c>
      <c r="F463" s="599"/>
      <c r="G463" s="818"/>
      <c r="H463" s="599"/>
      <c r="I463" s="818"/>
      <c r="J463" s="599"/>
      <c r="K463" s="601"/>
      <c r="L463" s="602"/>
      <c r="M463" s="598"/>
    </row>
    <row r="464" spans="1:13" s="1" customFormat="1" ht="15" customHeight="1" x14ac:dyDescent="0.15">
      <c r="A464" s="619" t="s">
        <v>743</v>
      </c>
      <c r="B464" s="620" t="s">
        <v>457</v>
      </c>
      <c r="C464" s="619" t="s">
        <v>743</v>
      </c>
      <c r="D464" s="624" t="s">
        <v>30</v>
      </c>
      <c r="E464" s="625" t="s">
        <v>442</v>
      </c>
      <c r="F464" s="599"/>
      <c r="G464" s="600"/>
      <c r="H464" s="599"/>
      <c r="I464" s="601"/>
      <c r="J464" s="599"/>
      <c r="K464" s="601"/>
      <c r="L464" s="602"/>
      <c r="M464" s="598"/>
    </row>
    <row r="465" spans="1:13" s="1" customFormat="1" ht="15" customHeight="1" x14ac:dyDescent="0.15">
      <c r="A465" s="619" t="s">
        <v>743</v>
      </c>
      <c r="B465" s="620" t="s">
        <v>458</v>
      </c>
      <c r="C465" s="619" t="s">
        <v>743</v>
      </c>
      <c r="D465" s="624" t="s">
        <v>41</v>
      </c>
      <c r="E465" s="625" t="s">
        <v>443</v>
      </c>
      <c r="F465" s="599"/>
      <c r="G465" s="600"/>
      <c r="H465" s="599"/>
      <c r="I465" s="601"/>
      <c r="J465" s="599"/>
      <c r="K465" s="601"/>
      <c r="L465" s="602"/>
      <c r="M465" s="598"/>
    </row>
    <row r="466" spans="1:13" s="1" customFormat="1" ht="15" customHeight="1" x14ac:dyDescent="0.15">
      <c r="A466" s="631" t="s">
        <v>743</v>
      </c>
      <c r="B466" s="632" t="s">
        <v>692</v>
      </c>
      <c r="C466" s="631" t="s">
        <v>743</v>
      </c>
      <c r="D466" s="633" t="s">
        <v>1240</v>
      </c>
      <c r="E466" s="623" t="s">
        <v>1543</v>
      </c>
      <c r="F466" s="599"/>
      <c r="G466" s="600"/>
      <c r="H466" s="599"/>
      <c r="I466" s="601"/>
      <c r="J466" s="599"/>
      <c r="K466" s="601"/>
      <c r="L466" s="602"/>
      <c r="M466" s="598"/>
    </row>
    <row r="467" spans="1:13" s="1" customFormat="1" ht="15" customHeight="1" x14ac:dyDescent="0.15">
      <c r="A467" s="610" t="s">
        <v>744</v>
      </c>
      <c r="B467" s="611" t="s">
        <v>455</v>
      </c>
      <c r="C467" s="610" t="s">
        <v>744</v>
      </c>
      <c r="D467" s="617" t="s">
        <v>12</v>
      </c>
      <c r="E467" s="618" t="s">
        <v>438</v>
      </c>
      <c r="F467" s="591" t="s">
        <v>744</v>
      </c>
      <c r="G467" s="592" t="s">
        <v>1164</v>
      </c>
      <c r="H467" s="591" t="s">
        <v>1165</v>
      </c>
      <c r="I467" s="593" t="s">
        <v>1164</v>
      </c>
      <c r="J467" s="599"/>
      <c r="K467" s="601"/>
      <c r="L467" s="602"/>
      <c r="M467" s="598"/>
    </row>
    <row r="468" spans="1:13" s="1" customFormat="1" ht="15" customHeight="1" x14ac:dyDescent="0.15">
      <c r="A468" s="619" t="s">
        <v>744</v>
      </c>
      <c r="B468" s="620" t="s">
        <v>456</v>
      </c>
      <c r="C468" s="619" t="s">
        <v>744</v>
      </c>
      <c r="D468" s="624" t="s">
        <v>8</v>
      </c>
      <c r="E468" s="625" t="s">
        <v>1544</v>
      </c>
      <c r="F468" s="599"/>
      <c r="G468" s="600"/>
      <c r="H468" s="599"/>
      <c r="I468" s="601"/>
      <c r="J468" s="599"/>
      <c r="K468" s="601"/>
      <c r="L468" s="602"/>
      <c r="M468" s="598"/>
    </row>
    <row r="469" spans="1:13" s="1" customFormat="1" ht="15" customHeight="1" x14ac:dyDescent="0.15">
      <c r="A469" s="619" t="s">
        <v>744</v>
      </c>
      <c r="B469" s="620" t="s">
        <v>689</v>
      </c>
      <c r="C469" s="619" t="s">
        <v>744</v>
      </c>
      <c r="D469" s="624" t="s">
        <v>1236</v>
      </c>
      <c r="E469" s="625" t="s">
        <v>439</v>
      </c>
      <c r="F469" s="599"/>
      <c r="G469" s="600"/>
      <c r="H469" s="599"/>
      <c r="I469" s="601"/>
      <c r="J469" s="599"/>
      <c r="K469" s="601"/>
      <c r="L469" s="602"/>
      <c r="M469" s="598"/>
    </row>
    <row r="470" spans="1:13" s="1" customFormat="1" ht="15" customHeight="1" x14ac:dyDescent="0.15">
      <c r="A470" s="619" t="s">
        <v>744</v>
      </c>
      <c r="B470" s="620" t="s">
        <v>1237</v>
      </c>
      <c r="C470" s="619" t="s">
        <v>744</v>
      </c>
      <c r="D470" s="624" t="s">
        <v>1238</v>
      </c>
      <c r="E470" s="625" t="s">
        <v>440</v>
      </c>
      <c r="F470" s="599"/>
      <c r="G470" s="600"/>
      <c r="H470" s="599"/>
      <c r="I470" s="601"/>
      <c r="J470" s="599"/>
      <c r="K470" s="601"/>
      <c r="L470" s="602"/>
      <c r="M470" s="598"/>
    </row>
    <row r="471" spans="1:13" s="1" customFormat="1" ht="15" customHeight="1" x14ac:dyDescent="0.15">
      <c r="A471" s="606" t="s">
        <v>744</v>
      </c>
      <c r="B471" s="607" t="s">
        <v>690</v>
      </c>
      <c r="C471" s="606" t="s">
        <v>744</v>
      </c>
      <c r="D471" s="643" t="s">
        <v>1239</v>
      </c>
      <c r="E471" s="613" t="s">
        <v>1545</v>
      </c>
      <c r="F471" s="710"/>
      <c r="G471" s="600"/>
      <c r="H471" s="628"/>
      <c r="I471" s="634"/>
      <c r="J471" s="599"/>
      <c r="K471" s="601"/>
      <c r="L471" s="602"/>
      <c r="M471" s="598"/>
    </row>
    <row r="472" spans="1:13" s="1" customFormat="1" ht="15" customHeight="1" x14ac:dyDescent="0.15">
      <c r="A472" s="636" t="s">
        <v>1546</v>
      </c>
      <c r="B472" s="637" t="s">
        <v>455</v>
      </c>
      <c r="C472" s="636" t="s">
        <v>1546</v>
      </c>
      <c r="D472" s="640" t="s">
        <v>12</v>
      </c>
      <c r="E472" s="639" t="s">
        <v>47</v>
      </c>
      <c r="F472" s="711" t="s">
        <v>1546</v>
      </c>
      <c r="G472" s="639" t="s">
        <v>47</v>
      </c>
      <c r="H472" s="711" t="s">
        <v>1547</v>
      </c>
      <c r="I472" s="639" t="s">
        <v>47</v>
      </c>
      <c r="J472" s="599"/>
      <c r="K472" s="601"/>
      <c r="L472" s="602"/>
      <c r="M472" s="598"/>
    </row>
    <row r="473" spans="1:13" s="1" customFormat="1" ht="15" customHeight="1" x14ac:dyDescent="0.15">
      <c r="A473" s="603" t="s">
        <v>745</v>
      </c>
      <c r="B473" s="630" t="s">
        <v>586</v>
      </c>
      <c r="C473" s="603" t="s">
        <v>745</v>
      </c>
      <c r="D473" s="604" t="s">
        <v>1228</v>
      </c>
      <c r="E473" s="605" t="s">
        <v>444</v>
      </c>
      <c r="F473" s="599" t="s">
        <v>745</v>
      </c>
      <c r="G473" s="600" t="s">
        <v>445</v>
      </c>
      <c r="H473" s="599" t="s">
        <v>1166</v>
      </c>
      <c r="I473" s="601" t="s">
        <v>445</v>
      </c>
      <c r="J473" s="599"/>
      <c r="K473" s="601"/>
      <c r="L473" s="602"/>
      <c r="M473" s="598"/>
    </row>
    <row r="474" spans="1:13" s="1" customFormat="1" ht="15" customHeight="1" x14ac:dyDescent="0.15">
      <c r="A474" s="619" t="s">
        <v>745</v>
      </c>
      <c r="B474" s="620" t="s">
        <v>1234</v>
      </c>
      <c r="C474" s="619" t="s">
        <v>745</v>
      </c>
      <c r="D474" s="624" t="s">
        <v>1235</v>
      </c>
      <c r="E474" s="625" t="s">
        <v>446</v>
      </c>
      <c r="F474" s="599"/>
      <c r="G474" s="600"/>
      <c r="H474" s="599"/>
      <c r="I474" s="601"/>
      <c r="J474" s="599"/>
      <c r="K474" s="601"/>
      <c r="L474" s="602"/>
      <c r="M474" s="598"/>
    </row>
    <row r="475" spans="1:13" s="1" customFormat="1" ht="15" customHeight="1" x14ac:dyDescent="0.15">
      <c r="A475" s="619" t="s">
        <v>745</v>
      </c>
      <c r="B475" s="620" t="s">
        <v>689</v>
      </c>
      <c r="C475" s="619" t="s">
        <v>745</v>
      </c>
      <c r="D475" s="624" t="s">
        <v>1236</v>
      </c>
      <c r="E475" s="625" t="s">
        <v>1548</v>
      </c>
      <c r="F475" s="599"/>
      <c r="G475" s="600"/>
      <c r="H475" s="599"/>
      <c r="I475" s="601"/>
      <c r="J475" s="599"/>
      <c r="K475" s="601"/>
      <c r="L475" s="602"/>
      <c r="M475" s="598"/>
    </row>
    <row r="476" spans="1:13" s="1" customFormat="1" ht="15" customHeight="1" x14ac:dyDescent="0.15">
      <c r="A476" s="619" t="s">
        <v>745</v>
      </c>
      <c r="B476" s="620" t="s">
        <v>1237</v>
      </c>
      <c r="C476" s="619" t="s">
        <v>745</v>
      </c>
      <c r="D476" s="624" t="s">
        <v>1238</v>
      </c>
      <c r="E476" s="625" t="s">
        <v>1549</v>
      </c>
      <c r="F476" s="599"/>
      <c r="G476" s="600"/>
      <c r="H476" s="599"/>
      <c r="I476" s="601"/>
      <c r="J476" s="599"/>
      <c r="K476" s="601"/>
      <c r="L476" s="602"/>
      <c r="M476" s="598"/>
    </row>
    <row r="477" spans="1:13" s="1" customFormat="1" ht="15" customHeight="1" x14ac:dyDescent="0.15">
      <c r="A477" s="608" t="s">
        <v>745</v>
      </c>
      <c r="B477" s="626" t="s">
        <v>461</v>
      </c>
      <c r="C477" s="608" t="s">
        <v>745</v>
      </c>
      <c r="D477" s="622" t="s">
        <v>34</v>
      </c>
      <c r="E477" s="623" t="s">
        <v>1550</v>
      </c>
      <c r="F477" s="628"/>
      <c r="G477" s="600"/>
      <c r="H477" s="628"/>
      <c r="I477" s="601"/>
      <c r="J477" s="628"/>
      <c r="K477" s="634"/>
      <c r="L477" s="602"/>
      <c r="M477" s="598"/>
    </row>
    <row r="478" spans="1:13" s="1" customFormat="1" ht="15" customHeight="1" x14ac:dyDescent="0.15">
      <c r="A478" s="636" t="s">
        <v>1551</v>
      </c>
      <c r="B478" s="637" t="s">
        <v>1552</v>
      </c>
      <c r="C478" s="636" t="s">
        <v>1551</v>
      </c>
      <c r="D478" s="638" t="s">
        <v>1553</v>
      </c>
      <c r="E478" s="627" t="s">
        <v>447</v>
      </c>
      <c r="F478" s="712" t="s">
        <v>1551</v>
      </c>
      <c r="G478" s="616" t="s">
        <v>1554</v>
      </c>
      <c r="H478" s="712" t="s">
        <v>1555</v>
      </c>
      <c r="I478" s="646" t="s">
        <v>1554</v>
      </c>
      <c r="J478" s="712" t="s">
        <v>1556</v>
      </c>
      <c r="K478" s="593" t="s">
        <v>1554</v>
      </c>
      <c r="L478" s="594" t="s">
        <v>689</v>
      </c>
      <c r="M478" s="590" t="s">
        <v>746</v>
      </c>
    </row>
    <row r="479" spans="1:13" s="1" customFormat="1" ht="15" customHeight="1" x14ac:dyDescent="0.15">
      <c r="A479" s="636" t="s">
        <v>1557</v>
      </c>
      <c r="B479" s="637" t="s">
        <v>448</v>
      </c>
      <c r="C479" s="636" t="s">
        <v>1557</v>
      </c>
      <c r="D479" s="638" t="s">
        <v>449</v>
      </c>
      <c r="E479" s="639" t="s">
        <v>1558</v>
      </c>
      <c r="F479" s="712" t="s">
        <v>1557</v>
      </c>
      <c r="G479" s="616" t="s">
        <v>1559</v>
      </c>
      <c r="H479" s="712" t="s">
        <v>1560</v>
      </c>
      <c r="I479" s="646" t="s">
        <v>1559</v>
      </c>
      <c r="J479" s="712" t="s">
        <v>1561</v>
      </c>
      <c r="K479" s="646" t="s">
        <v>1559</v>
      </c>
      <c r="L479" s="712" t="s">
        <v>747</v>
      </c>
      <c r="M479" s="639" t="s">
        <v>1559</v>
      </c>
    </row>
    <row r="480" spans="1:13" s="1" customFormat="1" ht="15" customHeight="1" x14ac:dyDescent="0.15">
      <c r="A480" s="608" t="s">
        <v>1562</v>
      </c>
      <c r="B480" s="626" t="s">
        <v>448</v>
      </c>
      <c r="C480" s="608" t="s">
        <v>1562</v>
      </c>
      <c r="D480" s="622" t="s">
        <v>449</v>
      </c>
      <c r="E480" s="627" t="s">
        <v>491</v>
      </c>
      <c r="F480" s="712" t="s">
        <v>1562</v>
      </c>
      <c r="G480" s="629" t="s">
        <v>491</v>
      </c>
      <c r="H480" s="712" t="s">
        <v>1563</v>
      </c>
      <c r="I480" s="646" t="s">
        <v>491</v>
      </c>
      <c r="J480" s="712" t="s">
        <v>748</v>
      </c>
      <c r="K480" s="646" t="s">
        <v>491</v>
      </c>
      <c r="L480" s="712" t="s">
        <v>748</v>
      </c>
      <c r="M480" s="627" t="s">
        <v>450</v>
      </c>
    </row>
    <row r="481" spans="1:13" s="1" customFormat="1" ht="15" customHeight="1" x14ac:dyDescent="0.15">
      <c r="A481" s="713"/>
      <c r="B481" s="713"/>
      <c r="C481" s="713"/>
      <c r="D481" s="713"/>
      <c r="E481" s="713"/>
      <c r="F481" s="714"/>
      <c r="G481" s="715"/>
      <c r="H481" s="715"/>
      <c r="I481" s="716"/>
      <c r="J481" s="715"/>
      <c r="K481" s="716"/>
      <c r="L481" s="717"/>
      <c r="M481" s="717"/>
    </row>
    <row r="482" spans="1:13" s="1" customFormat="1" ht="15" customHeight="1" x14ac:dyDescent="0.15">
      <c r="A482" s="718"/>
      <c r="B482" s="718" t="s">
        <v>749</v>
      </c>
      <c r="C482" s="718"/>
      <c r="D482" s="718"/>
      <c r="E482" s="718"/>
      <c r="F482" s="719"/>
      <c r="G482" s="718"/>
      <c r="H482" s="719"/>
      <c r="I482" s="718"/>
      <c r="J482" s="719"/>
      <c r="K482" s="720"/>
      <c r="L482" s="717"/>
      <c r="M482" s="717"/>
    </row>
    <row r="483" spans="1:13" s="1" customFormat="1" ht="15" customHeight="1" x14ac:dyDescent="0.15">
      <c r="A483" s="718"/>
      <c r="B483" s="721"/>
      <c r="C483" s="718"/>
      <c r="D483" s="718"/>
      <c r="E483" s="718"/>
      <c r="F483" s="719"/>
      <c r="G483" s="718"/>
      <c r="H483" s="719"/>
      <c r="I483" s="718"/>
      <c r="J483" s="719"/>
      <c r="K483" s="720"/>
      <c r="L483" s="717"/>
      <c r="M483" s="717"/>
    </row>
    <row r="484" spans="1:13" s="1" customFormat="1" ht="15" customHeight="1" x14ac:dyDescent="0.15">
      <c r="A484" s="718"/>
      <c r="B484" s="718"/>
      <c r="C484" s="718"/>
      <c r="D484" s="718" t="s">
        <v>750</v>
      </c>
      <c r="E484" s="718"/>
      <c r="F484" s="719"/>
      <c r="G484" s="718"/>
      <c r="H484" s="719"/>
      <c r="I484" s="718"/>
      <c r="J484" s="719"/>
      <c r="K484" s="720"/>
      <c r="L484" s="717"/>
      <c r="M484" s="717"/>
    </row>
    <row r="485" spans="1:13" s="1" customFormat="1" ht="15" customHeight="1" x14ac:dyDescent="0.15">
      <c r="A485" s="718"/>
      <c r="B485" s="718"/>
      <c r="C485" s="718"/>
      <c r="D485" s="718" t="s">
        <v>751</v>
      </c>
      <c r="E485" s="718"/>
      <c r="F485" s="719"/>
      <c r="G485" s="718"/>
      <c r="H485" s="719"/>
      <c r="I485" s="718"/>
      <c r="J485" s="719"/>
      <c r="K485" s="720"/>
      <c r="L485" s="717"/>
      <c r="M485" s="717"/>
    </row>
    <row r="486" spans="1:13" s="1" customFormat="1" ht="15" customHeight="1" x14ac:dyDescent="0.15">
      <c r="A486" s="718"/>
      <c r="B486" s="718"/>
      <c r="C486" s="718"/>
      <c r="D486" s="718" t="s">
        <v>752</v>
      </c>
      <c r="E486" s="718"/>
      <c r="F486" s="719"/>
      <c r="G486" s="718"/>
      <c r="H486" s="719"/>
      <c r="I486" s="718"/>
      <c r="J486" s="719"/>
      <c r="K486" s="720"/>
      <c r="L486" s="717"/>
      <c r="M486" s="717"/>
    </row>
    <row r="487" spans="1:13" s="1" customFormat="1" ht="15" customHeight="1" x14ac:dyDescent="0.15">
      <c r="A487" s="718"/>
      <c r="B487" s="722" t="s">
        <v>1564</v>
      </c>
      <c r="C487" s="722"/>
      <c r="D487" s="718"/>
      <c r="E487" s="718"/>
      <c r="F487" s="719"/>
      <c r="G487" s="718"/>
      <c r="H487" s="719"/>
      <c r="I487" s="718"/>
      <c r="J487" s="719"/>
      <c r="K487" s="720"/>
      <c r="L487" s="717"/>
      <c r="M487" s="717"/>
    </row>
    <row r="488" spans="1:13" s="1" customFormat="1" ht="15" customHeight="1" x14ac:dyDescent="0.15">
      <c r="A488" s="718"/>
      <c r="B488" s="722"/>
      <c r="C488" s="722"/>
      <c r="D488" s="718"/>
      <c r="E488" s="718"/>
      <c r="F488" s="719"/>
      <c r="G488" s="718"/>
      <c r="H488" s="719"/>
      <c r="I488" s="718"/>
      <c r="J488" s="719"/>
      <c r="K488" s="720"/>
      <c r="L488" s="717"/>
      <c r="M488" s="717"/>
    </row>
    <row r="489" spans="1:13" s="1" customFormat="1" ht="15" customHeight="1" x14ac:dyDescent="0.15">
      <c r="A489" s="718"/>
      <c r="B489" s="722" t="s">
        <v>1565</v>
      </c>
      <c r="C489" s="722"/>
      <c r="D489" s="718"/>
      <c r="E489" s="718"/>
      <c r="F489" s="719"/>
      <c r="G489" s="718"/>
      <c r="H489" s="719"/>
      <c r="I489" s="718"/>
      <c r="J489" s="719"/>
      <c r="K489" s="720"/>
      <c r="L489" s="717"/>
      <c r="M489" s="717"/>
    </row>
    <row r="490" spans="1:13" s="1" customFormat="1" ht="15" customHeight="1" x14ac:dyDescent="0.15">
      <c r="A490" s="718"/>
      <c r="B490" s="720"/>
      <c r="C490" s="718"/>
      <c r="D490" s="718"/>
      <c r="E490" s="718"/>
      <c r="F490" s="719"/>
      <c r="G490" s="718"/>
      <c r="H490" s="719"/>
      <c r="I490" s="718"/>
      <c r="J490" s="719"/>
      <c r="K490" s="720"/>
      <c r="L490" s="717"/>
      <c r="M490" s="717"/>
    </row>
    <row r="491" spans="1:13" s="1" customFormat="1" ht="15" customHeight="1" x14ac:dyDescent="0.15">
      <c r="A491" s="721"/>
      <c r="B491" s="723"/>
      <c r="C491" s="721"/>
      <c r="D491" s="721"/>
      <c r="E491" s="721"/>
      <c r="F491" s="724"/>
      <c r="G491" s="721"/>
      <c r="H491" s="724"/>
      <c r="I491" s="721"/>
      <c r="J491" s="724"/>
      <c r="K491" s="723"/>
      <c r="L491" s="721"/>
      <c r="M491" s="721"/>
    </row>
    <row r="492" spans="1:13" s="1" customFormat="1" ht="15" customHeight="1" x14ac:dyDescent="0.15">
      <c r="A492" s="581"/>
      <c r="B492" s="725"/>
      <c r="C492" s="581"/>
      <c r="D492" s="581"/>
      <c r="E492" s="581"/>
      <c r="F492" s="726"/>
      <c r="G492" s="581"/>
      <c r="H492" s="726"/>
      <c r="I492" s="581"/>
      <c r="J492" s="726"/>
      <c r="K492" s="725"/>
      <c r="L492" s="581"/>
      <c r="M492" s="581"/>
    </row>
    <row r="493" spans="1:13" s="1" customFormat="1" ht="15" customHeight="1" x14ac:dyDescent="0.15">
      <c r="A493" s="581"/>
      <c r="B493" s="725"/>
      <c r="C493" s="581"/>
      <c r="D493" s="581"/>
      <c r="E493" s="581"/>
      <c r="F493" s="726"/>
      <c r="G493" s="581"/>
      <c r="H493" s="726"/>
      <c r="I493" s="581"/>
      <c r="J493" s="726"/>
      <c r="K493" s="725"/>
      <c r="L493" s="581"/>
      <c r="M493" s="581"/>
    </row>
    <row r="494" spans="1:13" s="1" customFormat="1" ht="15" customHeight="1" x14ac:dyDescent="0.15">
      <c r="A494" s="581"/>
      <c r="B494" s="725"/>
      <c r="C494" s="581"/>
      <c r="D494" s="581"/>
      <c r="E494" s="581"/>
      <c r="F494" s="726"/>
      <c r="G494" s="581"/>
      <c r="H494" s="726"/>
      <c r="I494" s="581"/>
      <c r="J494" s="726"/>
      <c r="K494" s="725"/>
      <c r="L494" s="581"/>
      <c r="M494" s="581"/>
    </row>
    <row r="495" spans="1:13" s="1" customFormat="1" ht="15" customHeight="1" x14ac:dyDescent="0.15">
      <c r="A495" s="581"/>
      <c r="B495" s="725"/>
      <c r="C495" s="581"/>
      <c r="D495" s="581"/>
      <c r="E495" s="581"/>
      <c r="F495" s="726"/>
      <c r="G495" s="581"/>
      <c r="H495" s="726"/>
      <c r="I495" s="581"/>
      <c r="J495" s="726"/>
      <c r="K495" s="725"/>
      <c r="L495" s="581"/>
      <c r="M495" s="581"/>
    </row>
    <row r="496" spans="1:13" s="1" customFormat="1" ht="15" customHeight="1" x14ac:dyDescent="0.15">
      <c r="A496" s="581"/>
      <c r="B496" s="725"/>
      <c r="C496" s="581"/>
      <c r="D496" s="581"/>
      <c r="E496" s="581"/>
      <c r="F496" s="726"/>
      <c r="G496" s="581"/>
      <c r="H496" s="726"/>
      <c r="I496" s="581"/>
      <c r="J496" s="726"/>
      <c r="K496" s="725"/>
      <c r="L496" s="581"/>
      <c r="M496" s="581"/>
    </row>
    <row r="497" spans="1:13" s="1" customFormat="1" ht="15" customHeight="1" x14ac:dyDescent="0.15">
      <c r="A497" s="581"/>
      <c r="B497" s="725"/>
      <c r="C497" s="581"/>
      <c r="D497" s="581"/>
      <c r="E497" s="581"/>
      <c r="F497" s="726"/>
      <c r="G497" s="581"/>
      <c r="H497" s="726"/>
      <c r="I497" s="581"/>
      <c r="J497" s="726"/>
      <c r="K497" s="725"/>
      <c r="L497" s="581"/>
      <c r="M497" s="581"/>
    </row>
    <row r="498" spans="1:13" s="1" customFormat="1" ht="15" customHeight="1" x14ac:dyDescent="0.15">
      <c r="A498" s="581"/>
      <c r="B498" s="725"/>
      <c r="C498" s="581"/>
      <c r="D498" s="581"/>
      <c r="E498" s="581"/>
      <c r="F498" s="726"/>
      <c r="G498" s="581"/>
      <c r="H498" s="726"/>
      <c r="I498" s="581"/>
      <c r="J498" s="726"/>
      <c r="K498" s="725"/>
      <c r="L498" s="581"/>
      <c r="M498" s="581"/>
    </row>
    <row r="499" spans="1:13" s="1" customFormat="1" ht="15" customHeight="1" x14ac:dyDescent="0.15">
      <c r="A499" s="581"/>
      <c r="B499" s="725"/>
      <c r="C499" s="581"/>
      <c r="D499" s="581"/>
      <c r="E499" s="581"/>
      <c r="F499" s="726"/>
      <c r="G499" s="581"/>
      <c r="H499" s="726"/>
      <c r="I499" s="581"/>
      <c r="J499" s="726"/>
      <c r="K499" s="725"/>
      <c r="L499" s="581"/>
      <c r="M499" s="581"/>
    </row>
    <row r="500" spans="1:13" s="1" customFormat="1" ht="15" customHeight="1" x14ac:dyDescent="0.15">
      <c r="A500" s="581"/>
      <c r="B500" s="725"/>
      <c r="C500" s="581"/>
      <c r="D500" s="581"/>
      <c r="E500" s="581"/>
      <c r="F500" s="726"/>
      <c r="G500" s="581"/>
      <c r="H500" s="726"/>
      <c r="I500" s="581"/>
      <c r="J500" s="726"/>
      <c r="K500" s="725"/>
      <c r="L500" s="581"/>
      <c r="M500" s="581"/>
    </row>
    <row r="501" spans="1:13" s="1" customFormat="1" ht="15" customHeight="1" x14ac:dyDescent="0.15">
      <c r="A501" s="581"/>
      <c r="B501" s="725"/>
      <c r="C501" s="581"/>
      <c r="D501" s="581"/>
      <c r="E501" s="581"/>
      <c r="F501" s="726"/>
      <c r="G501" s="581"/>
      <c r="H501" s="726"/>
      <c r="I501" s="581"/>
      <c r="J501" s="726"/>
      <c r="K501" s="725"/>
      <c r="L501" s="581"/>
      <c r="M501" s="581"/>
    </row>
    <row r="502" spans="1:13" s="1" customFormat="1" ht="15" customHeight="1" x14ac:dyDescent="0.15">
      <c r="A502" s="581"/>
      <c r="B502" s="725"/>
      <c r="C502" s="581"/>
      <c r="D502" s="581"/>
      <c r="E502" s="581"/>
      <c r="F502" s="726"/>
      <c r="G502" s="581"/>
      <c r="H502" s="726"/>
      <c r="I502" s="581"/>
      <c r="J502" s="726"/>
      <c r="K502" s="725"/>
      <c r="L502" s="581"/>
      <c r="M502" s="581"/>
    </row>
    <row r="503" spans="1:13" s="1" customFormat="1" ht="15" customHeight="1" x14ac:dyDescent="0.15">
      <c r="A503" s="581"/>
      <c r="B503" s="725"/>
      <c r="C503" s="581"/>
      <c r="D503" s="581"/>
      <c r="E503" s="581"/>
      <c r="F503" s="726"/>
      <c r="G503" s="581"/>
      <c r="H503" s="726"/>
      <c r="I503" s="581"/>
      <c r="J503" s="726"/>
      <c r="K503" s="725"/>
      <c r="L503" s="581"/>
      <c r="M503" s="581"/>
    </row>
    <row r="504" spans="1:13" s="1" customFormat="1" ht="15" customHeight="1" x14ac:dyDescent="0.15">
      <c r="A504" s="581"/>
      <c r="B504" s="725"/>
      <c r="C504" s="581"/>
      <c r="D504" s="581"/>
      <c r="E504" s="581"/>
      <c r="F504" s="726"/>
      <c r="G504" s="581"/>
      <c r="H504" s="726"/>
      <c r="I504" s="581"/>
      <c r="J504" s="726"/>
      <c r="K504" s="725"/>
      <c r="L504" s="581"/>
      <c r="M504" s="581"/>
    </row>
    <row r="505" spans="1:13" s="1" customFormat="1" ht="15" customHeight="1" x14ac:dyDescent="0.15">
      <c r="A505" s="581"/>
      <c r="B505" s="725"/>
      <c r="C505" s="581"/>
      <c r="D505" s="581"/>
      <c r="E505" s="581"/>
      <c r="F505" s="726"/>
      <c r="G505" s="581"/>
      <c r="H505" s="726"/>
      <c r="I505" s="581"/>
      <c r="J505" s="726"/>
      <c r="K505" s="725"/>
      <c r="L505" s="581"/>
      <c r="M505" s="581"/>
    </row>
    <row r="506" spans="1:13" s="1" customFormat="1" ht="15" customHeight="1" x14ac:dyDescent="0.15">
      <c r="A506" s="581"/>
      <c r="B506" s="725"/>
      <c r="C506" s="581"/>
      <c r="D506" s="581"/>
      <c r="E506" s="581"/>
      <c r="F506" s="726"/>
      <c r="G506" s="581"/>
      <c r="H506" s="726"/>
      <c r="I506" s="581"/>
      <c r="J506" s="726"/>
      <c r="K506" s="725"/>
      <c r="L506" s="581"/>
      <c r="M506" s="581"/>
    </row>
    <row r="507" spans="1:13" s="1" customFormat="1" ht="15" customHeight="1" x14ac:dyDescent="0.15">
      <c r="A507" s="581"/>
      <c r="B507" s="725"/>
      <c r="C507" s="581"/>
      <c r="D507" s="581"/>
      <c r="E507" s="581"/>
      <c r="F507" s="726"/>
      <c r="G507" s="581"/>
      <c r="H507" s="726"/>
      <c r="I507" s="581"/>
      <c r="J507" s="726"/>
      <c r="K507" s="725"/>
      <c r="L507" s="581"/>
      <c r="M507" s="581"/>
    </row>
    <row r="508" spans="1:13" s="1" customFormat="1" ht="15" customHeight="1" x14ac:dyDescent="0.15">
      <c r="A508" s="581"/>
      <c r="B508" s="725"/>
      <c r="C508" s="581"/>
      <c r="D508" s="581"/>
      <c r="E508" s="581"/>
      <c r="F508" s="726"/>
      <c r="G508" s="581"/>
      <c r="H508" s="726"/>
      <c r="I508" s="581"/>
      <c r="J508" s="726"/>
      <c r="K508" s="725"/>
      <c r="L508" s="581"/>
      <c r="M508" s="581"/>
    </row>
    <row r="509" spans="1:13" s="1" customFormat="1" ht="15" customHeight="1" x14ac:dyDescent="0.15">
      <c r="A509" s="581"/>
      <c r="B509" s="725"/>
      <c r="C509" s="581"/>
      <c r="D509" s="581"/>
      <c r="E509" s="581"/>
      <c r="F509" s="726"/>
      <c r="G509" s="581"/>
      <c r="H509" s="726"/>
      <c r="I509" s="581"/>
      <c r="J509" s="726"/>
      <c r="K509" s="725"/>
      <c r="L509" s="581"/>
      <c r="M509" s="581"/>
    </row>
    <row r="510" spans="1:13" s="1" customFormat="1" ht="15" customHeight="1" x14ac:dyDescent="0.15">
      <c r="A510" s="581"/>
      <c r="B510" s="725"/>
      <c r="C510" s="581"/>
      <c r="D510" s="581"/>
      <c r="E510" s="581"/>
      <c r="F510" s="726"/>
      <c r="G510" s="581"/>
      <c r="H510" s="726"/>
      <c r="I510" s="581"/>
      <c r="J510" s="726"/>
      <c r="K510" s="725"/>
      <c r="L510" s="581"/>
      <c r="M510" s="581"/>
    </row>
    <row r="511" spans="1:13" s="1" customFormat="1" ht="15" customHeight="1" x14ac:dyDescent="0.15">
      <c r="A511" s="581"/>
      <c r="B511" s="725"/>
      <c r="C511" s="581"/>
      <c r="D511" s="581"/>
      <c r="E511" s="581"/>
      <c r="F511" s="726"/>
      <c r="G511" s="581"/>
      <c r="H511" s="726"/>
      <c r="I511" s="581"/>
      <c r="J511" s="726"/>
      <c r="K511" s="725"/>
      <c r="L511" s="581"/>
      <c r="M511" s="581"/>
    </row>
    <row r="512" spans="1:13" s="1" customFormat="1" ht="15" customHeight="1" x14ac:dyDescent="0.15">
      <c r="A512" s="581"/>
      <c r="B512" s="725"/>
      <c r="C512" s="581"/>
      <c r="D512" s="581"/>
      <c r="E512" s="581"/>
      <c r="F512" s="726"/>
      <c r="G512" s="581"/>
      <c r="H512" s="726"/>
      <c r="I512" s="581"/>
      <c r="J512" s="726"/>
      <c r="K512" s="725"/>
      <c r="L512" s="581"/>
      <c r="M512" s="581"/>
    </row>
    <row r="513" spans="1:13" s="1" customFormat="1" ht="15" customHeight="1" x14ac:dyDescent="0.15">
      <c r="A513" s="581"/>
      <c r="B513" s="725"/>
      <c r="C513" s="581"/>
      <c r="D513" s="581"/>
      <c r="E513" s="581"/>
      <c r="F513" s="726"/>
      <c r="G513" s="581"/>
      <c r="H513" s="726"/>
      <c r="I513" s="581"/>
      <c r="J513" s="726"/>
      <c r="K513" s="725"/>
      <c r="L513" s="581"/>
      <c r="M513" s="581"/>
    </row>
    <row r="514" spans="1:13" s="1" customFormat="1" ht="15" customHeight="1" x14ac:dyDescent="0.15">
      <c r="A514" s="581"/>
      <c r="B514" s="725"/>
      <c r="C514" s="581"/>
      <c r="D514" s="581"/>
      <c r="E514" s="581"/>
      <c r="F514" s="726"/>
      <c r="G514" s="581"/>
      <c r="H514" s="726"/>
      <c r="I514" s="581"/>
      <c r="J514" s="726"/>
      <c r="K514" s="725"/>
      <c r="L514" s="581"/>
      <c r="M514" s="581"/>
    </row>
    <row r="515" spans="1:13" s="1" customFormat="1" ht="15" customHeight="1" x14ac:dyDescent="0.15">
      <c r="A515" s="581"/>
      <c r="B515" s="725"/>
      <c r="C515" s="581"/>
      <c r="D515" s="581"/>
      <c r="E515" s="581"/>
      <c r="F515" s="726"/>
      <c r="G515" s="581"/>
      <c r="H515" s="726"/>
      <c r="I515" s="581"/>
      <c r="J515" s="726"/>
      <c r="K515" s="725"/>
      <c r="L515" s="581"/>
      <c r="M515" s="581"/>
    </row>
    <row r="516" spans="1:13" s="1" customFormat="1" ht="15" customHeight="1" x14ac:dyDescent="0.15">
      <c r="A516" s="581"/>
      <c r="B516" s="725"/>
      <c r="C516" s="581"/>
      <c r="D516" s="581"/>
      <c r="E516" s="581"/>
      <c r="F516" s="726"/>
      <c r="G516" s="581"/>
      <c r="H516" s="726"/>
      <c r="I516" s="581"/>
      <c r="J516" s="726"/>
      <c r="K516" s="725"/>
      <c r="L516" s="581"/>
      <c r="M516" s="581"/>
    </row>
    <row r="517" spans="1:13" s="1" customFormat="1" ht="15" customHeight="1" x14ac:dyDescent="0.15">
      <c r="A517" s="581"/>
      <c r="B517" s="725"/>
      <c r="C517" s="581"/>
      <c r="D517" s="581"/>
      <c r="E517" s="581"/>
      <c r="F517" s="726"/>
      <c r="G517" s="581"/>
      <c r="H517" s="726"/>
      <c r="I517" s="581"/>
      <c r="J517" s="726"/>
      <c r="K517" s="725"/>
      <c r="L517" s="581"/>
      <c r="M517" s="581"/>
    </row>
    <row r="518" spans="1:13" s="1" customFormat="1" ht="15" customHeight="1" x14ac:dyDescent="0.15">
      <c r="A518" s="581"/>
      <c r="B518" s="725"/>
      <c r="C518" s="581"/>
      <c r="D518" s="581"/>
      <c r="E518" s="581"/>
      <c r="F518" s="726"/>
      <c r="G518" s="581"/>
      <c r="H518" s="726"/>
      <c r="I518" s="581"/>
      <c r="J518" s="726"/>
      <c r="K518" s="725"/>
      <c r="L518" s="581"/>
      <c r="M518" s="581"/>
    </row>
    <row r="519" spans="1:13" s="1" customFormat="1" ht="15" customHeight="1" x14ac:dyDescent="0.15">
      <c r="A519" s="581"/>
      <c r="B519" s="725"/>
      <c r="C519" s="581"/>
      <c r="D519" s="581"/>
      <c r="E519" s="581"/>
      <c r="F519" s="726"/>
      <c r="G519" s="581"/>
      <c r="H519" s="726"/>
      <c r="I519" s="581"/>
      <c r="J519" s="726"/>
      <c r="K519" s="725"/>
      <c r="L519" s="581"/>
      <c r="M519" s="581"/>
    </row>
    <row r="520" spans="1:13" s="1" customFormat="1" ht="15" customHeight="1" x14ac:dyDescent="0.15">
      <c r="A520" s="581"/>
      <c r="B520" s="725"/>
      <c r="C520" s="581"/>
      <c r="D520" s="581"/>
      <c r="E520" s="581"/>
      <c r="F520" s="726"/>
      <c r="G520" s="581"/>
      <c r="H520" s="726"/>
      <c r="I520" s="581"/>
      <c r="J520" s="726"/>
      <c r="K520" s="725"/>
      <c r="L520" s="581"/>
      <c r="M520" s="581"/>
    </row>
    <row r="521" spans="1:13" s="1" customFormat="1" ht="15" customHeight="1" x14ac:dyDescent="0.15">
      <c r="A521" s="581"/>
      <c r="B521" s="725"/>
      <c r="C521" s="581"/>
      <c r="D521" s="581"/>
      <c r="E521" s="581"/>
      <c r="F521" s="726"/>
      <c r="G521" s="581"/>
      <c r="H521" s="726"/>
      <c r="I521" s="581"/>
      <c r="J521" s="726"/>
      <c r="K521" s="725"/>
      <c r="L521" s="581"/>
      <c r="M521" s="581"/>
    </row>
    <row r="522" spans="1:13" s="1" customFormat="1" ht="15" customHeight="1" x14ac:dyDescent="0.15">
      <c r="A522" s="581"/>
      <c r="B522" s="725"/>
      <c r="C522" s="581"/>
      <c r="D522" s="581"/>
      <c r="E522" s="581"/>
      <c r="F522" s="726"/>
      <c r="G522" s="581"/>
      <c r="H522" s="726"/>
      <c r="I522" s="581"/>
      <c r="J522" s="726"/>
      <c r="K522" s="725"/>
      <c r="L522" s="581"/>
      <c r="M522" s="581"/>
    </row>
    <row r="523" spans="1:13" s="1" customFormat="1" ht="15" customHeight="1" x14ac:dyDescent="0.15">
      <c r="A523" s="581"/>
      <c r="B523" s="725"/>
      <c r="C523" s="581"/>
      <c r="D523" s="581"/>
      <c r="E523" s="581"/>
      <c r="F523" s="726"/>
      <c r="G523" s="581"/>
      <c r="H523" s="726"/>
      <c r="I523" s="581"/>
      <c r="J523" s="726"/>
      <c r="K523" s="725"/>
      <c r="L523" s="581"/>
      <c r="M523" s="581"/>
    </row>
    <row r="524" spans="1:13" s="1" customFormat="1" ht="15" customHeight="1" x14ac:dyDescent="0.15">
      <c r="A524" s="581"/>
      <c r="B524" s="725"/>
      <c r="C524" s="581"/>
      <c r="D524" s="581"/>
      <c r="E524" s="581"/>
      <c r="F524" s="726"/>
      <c r="G524" s="581"/>
      <c r="H524" s="726"/>
      <c r="I524" s="581"/>
      <c r="J524" s="726"/>
      <c r="K524" s="725"/>
      <c r="L524" s="581"/>
      <c r="M524" s="581"/>
    </row>
    <row r="525" spans="1:13" s="1" customFormat="1" ht="15" customHeight="1" x14ac:dyDescent="0.15">
      <c r="A525" s="581"/>
      <c r="B525" s="725"/>
      <c r="C525" s="581"/>
      <c r="D525" s="581"/>
      <c r="E525" s="581"/>
      <c r="F525" s="726"/>
      <c r="G525" s="581"/>
      <c r="H525" s="726"/>
      <c r="I525" s="581"/>
      <c r="J525" s="726"/>
      <c r="K525" s="725"/>
      <c r="L525" s="581"/>
      <c r="M525" s="581"/>
    </row>
    <row r="526" spans="1:13" s="1" customFormat="1" ht="15" customHeight="1" x14ac:dyDescent="0.15">
      <c r="A526" s="581"/>
      <c r="B526" s="725"/>
      <c r="C526" s="581"/>
      <c r="D526" s="581"/>
      <c r="E526" s="581"/>
      <c r="F526" s="726"/>
      <c r="G526" s="581"/>
      <c r="H526" s="726"/>
      <c r="I526" s="581"/>
      <c r="J526" s="726"/>
      <c r="K526" s="725"/>
      <c r="L526" s="581"/>
      <c r="M526" s="581"/>
    </row>
    <row r="527" spans="1:13" s="1" customFormat="1" ht="15" customHeight="1" x14ac:dyDescent="0.15">
      <c r="A527" s="581"/>
      <c r="B527" s="725"/>
      <c r="C527" s="581"/>
      <c r="D527" s="581"/>
      <c r="E527" s="581"/>
      <c r="F527" s="726"/>
      <c r="G527" s="581"/>
      <c r="H527" s="726"/>
      <c r="I527" s="581"/>
      <c r="J527" s="726"/>
      <c r="K527" s="725"/>
      <c r="L527" s="581"/>
      <c r="M527" s="581"/>
    </row>
    <row r="528" spans="1:13" s="1" customFormat="1" ht="15" customHeight="1" x14ac:dyDescent="0.15">
      <c r="A528" s="581"/>
      <c r="B528" s="725"/>
      <c r="C528" s="581"/>
      <c r="D528" s="581"/>
      <c r="E528" s="581"/>
      <c r="F528" s="726"/>
      <c r="G528" s="581"/>
      <c r="H528" s="726"/>
      <c r="I528" s="581"/>
      <c r="J528" s="726"/>
      <c r="K528" s="725"/>
      <c r="L528" s="581"/>
      <c r="M528" s="581"/>
    </row>
    <row r="529" spans="1:13" s="1" customFormat="1" ht="15" customHeight="1" x14ac:dyDescent="0.15">
      <c r="A529" s="581"/>
      <c r="B529" s="725"/>
      <c r="C529" s="581"/>
      <c r="D529" s="581"/>
      <c r="E529" s="581"/>
      <c r="F529" s="726"/>
      <c r="G529" s="581"/>
      <c r="H529" s="726"/>
      <c r="I529" s="581"/>
      <c r="J529" s="726"/>
      <c r="K529" s="725"/>
      <c r="L529" s="581"/>
      <c r="M529" s="581"/>
    </row>
    <row r="530" spans="1:13" s="1" customFormat="1" ht="15" customHeight="1" x14ac:dyDescent="0.15">
      <c r="A530" s="581"/>
      <c r="B530" s="725"/>
      <c r="C530" s="581"/>
      <c r="D530" s="581"/>
      <c r="E530" s="581"/>
      <c r="F530" s="726"/>
      <c r="G530" s="581"/>
      <c r="H530" s="726"/>
      <c r="I530" s="581"/>
      <c r="J530" s="726"/>
      <c r="K530" s="725"/>
      <c r="L530" s="581"/>
      <c r="M530" s="581"/>
    </row>
    <row r="531" spans="1:13" s="1" customFormat="1" ht="15" customHeight="1" x14ac:dyDescent="0.15">
      <c r="A531" s="581"/>
      <c r="B531" s="725"/>
      <c r="C531" s="581"/>
      <c r="D531" s="581"/>
      <c r="E531" s="581"/>
      <c r="F531" s="726"/>
      <c r="G531" s="581"/>
      <c r="H531" s="726"/>
      <c r="I531" s="581"/>
      <c r="J531" s="726"/>
      <c r="K531" s="725"/>
      <c r="L531" s="581"/>
      <c r="M531" s="581"/>
    </row>
    <row r="532" spans="1:13" s="1" customFormat="1" ht="15" customHeight="1" x14ac:dyDescent="0.15">
      <c r="A532" s="581"/>
      <c r="B532" s="725"/>
      <c r="C532" s="581"/>
      <c r="D532" s="581"/>
      <c r="E532" s="581"/>
      <c r="F532" s="726"/>
      <c r="G532" s="581"/>
      <c r="H532" s="726"/>
      <c r="I532" s="581"/>
      <c r="J532" s="726"/>
      <c r="K532" s="725"/>
      <c r="L532" s="581"/>
      <c r="M532" s="581"/>
    </row>
    <row r="533" spans="1:13" s="1" customFormat="1" ht="15" customHeight="1" x14ac:dyDescent="0.15">
      <c r="A533" s="581"/>
      <c r="B533" s="725"/>
      <c r="C533" s="581"/>
      <c r="D533" s="581"/>
      <c r="E533" s="581"/>
      <c r="F533" s="726"/>
      <c r="G533" s="581"/>
      <c r="H533" s="726"/>
      <c r="I533" s="581"/>
      <c r="J533" s="726"/>
      <c r="K533" s="725"/>
      <c r="L533" s="581"/>
      <c r="M533" s="581"/>
    </row>
    <row r="534" spans="1:13" s="1" customFormat="1" ht="15" customHeight="1" x14ac:dyDescent="0.15">
      <c r="A534" s="581"/>
      <c r="B534" s="725"/>
      <c r="C534" s="581"/>
      <c r="D534" s="581"/>
      <c r="E534" s="581"/>
      <c r="F534" s="726"/>
      <c r="G534" s="581"/>
      <c r="H534" s="726"/>
      <c r="I534" s="581"/>
      <c r="J534" s="726"/>
      <c r="K534" s="725"/>
      <c r="L534" s="581"/>
      <c r="M534" s="581"/>
    </row>
    <row r="535" spans="1:13" s="1" customFormat="1" ht="15" customHeight="1" x14ac:dyDescent="0.15">
      <c r="A535" s="581"/>
      <c r="B535" s="725"/>
      <c r="C535" s="581"/>
      <c r="D535" s="581"/>
      <c r="E535" s="581"/>
      <c r="F535" s="726"/>
      <c r="G535" s="581"/>
      <c r="H535" s="726"/>
      <c r="I535" s="581"/>
      <c r="J535" s="726"/>
      <c r="K535" s="725"/>
      <c r="L535" s="581"/>
      <c r="M535" s="581"/>
    </row>
    <row r="536" spans="1:13" s="1" customFormat="1" ht="15" customHeight="1" x14ac:dyDescent="0.15">
      <c r="A536" s="581"/>
      <c r="B536" s="725"/>
      <c r="C536" s="581"/>
      <c r="D536" s="581"/>
      <c r="E536" s="581"/>
      <c r="F536" s="726"/>
      <c r="G536" s="581"/>
      <c r="H536" s="726"/>
      <c r="I536" s="581"/>
      <c r="J536" s="726"/>
      <c r="K536" s="725"/>
      <c r="L536" s="581"/>
      <c r="M536" s="581"/>
    </row>
    <row r="537" spans="1:13" s="1" customFormat="1" ht="15" customHeight="1" x14ac:dyDescent="0.15">
      <c r="A537" s="581"/>
      <c r="B537" s="725"/>
      <c r="C537" s="581"/>
      <c r="D537" s="581"/>
      <c r="E537" s="581"/>
      <c r="F537" s="726"/>
      <c r="G537" s="581"/>
      <c r="H537" s="726"/>
      <c r="I537" s="581"/>
      <c r="J537" s="726"/>
      <c r="K537" s="725"/>
      <c r="L537" s="581"/>
      <c r="M537" s="581"/>
    </row>
    <row r="538" spans="1:13" s="1" customFormat="1" ht="15" customHeight="1" x14ac:dyDescent="0.15">
      <c r="A538" s="581"/>
      <c r="B538" s="725"/>
      <c r="C538" s="581"/>
      <c r="D538" s="581"/>
      <c r="E538" s="581"/>
      <c r="F538" s="726"/>
      <c r="G538" s="581"/>
      <c r="H538" s="726"/>
      <c r="I538" s="581"/>
      <c r="J538" s="726"/>
      <c r="K538" s="725"/>
      <c r="L538" s="581"/>
      <c r="M538" s="581"/>
    </row>
    <row r="539" spans="1:13" s="1" customFormat="1" ht="15" customHeight="1" x14ac:dyDescent="0.15">
      <c r="A539" s="581"/>
      <c r="B539" s="725"/>
      <c r="C539" s="581"/>
      <c r="D539" s="581"/>
      <c r="E539" s="581"/>
      <c r="F539" s="726"/>
      <c r="G539" s="581"/>
      <c r="H539" s="726"/>
      <c r="I539" s="581"/>
      <c r="J539" s="726"/>
      <c r="K539" s="725"/>
      <c r="L539" s="581"/>
      <c r="M539" s="581"/>
    </row>
    <row r="540" spans="1:13" s="1" customFormat="1" ht="15" customHeight="1" x14ac:dyDescent="0.15">
      <c r="A540" s="581"/>
      <c r="B540" s="725"/>
      <c r="C540" s="581"/>
      <c r="D540" s="581"/>
      <c r="E540" s="581"/>
      <c r="F540" s="726"/>
      <c r="G540" s="581"/>
      <c r="H540" s="726"/>
      <c r="I540" s="581"/>
      <c r="J540" s="726"/>
      <c r="K540" s="725"/>
      <c r="L540" s="581"/>
      <c r="M540" s="581"/>
    </row>
    <row r="541" spans="1:13" s="1" customFormat="1" ht="15" customHeight="1" x14ac:dyDescent="0.15">
      <c r="A541" s="581"/>
      <c r="B541" s="725"/>
      <c r="C541" s="581"/>
      <c r="D541" s="581"/>
      <c r="E541" s="581"/>
      <c r="F541" s="726"/>
      <c r="G541" s="581"/>
      <c r="H541" s="726"/>
      <c r="I541" s="581"/>
      <c r="J541" s="726"/>
      <c r="K541" s="725"/>
      <c r="L541" s="581"/>
      <c r="M541" s="581"/>
    </row>
    <row r="542" spans="1:13" s="1" customFormat="1" ht="15" customHeight="1" x14ac:dyDescent="0.15">
      <c r="A542" s="581"/>
      <c r="B542" s="725"/>
      <c r="C542" s="581"/>
      <c r="D542" s="581"/>
      <c r="E542" s="581"/>
      <c r="F542" s="726"/>
      <c r="G542" s="581"/>
      <c r="H542" s="726"/>
      <c r="I542" s="581"/>
      <c r="J542" s="726"/>
      <c r="K542" s="725"/>
      <c r="L542" s="581"/>
      <c r="M542" s="581"/>
    </row>
    <row r="543" spans="1:13" s="1" customFormat="1" ht="15" customHeight="1" x14ac:dyDescent="0.15">
      <c r="A543" s="581"/>
      <c r="B543" s="725"/>
      <c r="C543" s="581"/>
      <c r="D543" s="581"/>
      <c r="E543" s="581"/>
      <c r="F543" s="726"/>
      <c r="G543" s="581"/>
      <c r="H543" s="726"/>
      <c r="I543" s="581"/>
      <c r="J543" s="726"/>
      <c r="K543" s="725"/>
      <c r="L543" s="581"/>
      <c r="M543" s="581"/>
    </row>
    <row r="544" spans="1:13" s="1" customFormat="1" ht="15" customHeight="1" x14ac:dyDescent="0.15">
      <c r="A544" s="581"/>
      <c r="B544" s="725"/>
      <c r="C544" s="581"/>
      <c r="D544" s="581"/>
      <c r="E544" s="581"/>
      <c r="F544" s="726"/>
      <c r="G544" s="581"/>
      <c r="H544" s="726"/>
      <c r="I544" s="581"/>
      <c r="J544" s="726"/>
      <c r="K544" s="725"/>
      <c r="L544" s="581"/>
      <c r="M544" s="581"/>
    </row>
    <row r="545" spans="1:13" s="1" customFormat="1" ht="15" customHeight="1" x14ac:dyDescent="0.15">
      <c r="A545" s="581"/>
      <c r="B545" s="725"/>
      <c r="C545" s="581"/>
      <c r="D545" s="581"/>
      <c r="E545" s="581"/>
      <c r="F545" s="726"/>
      <c r="G545" s="581"/>
      <c r="H545" s="726"/>
      <c r="I545" s="581"/>
      <c r="J545" s="726"/>
      <c r="K545" s="725"/>
      <c r="L545" s="581"/>
      <c r="M545" s="581"/>
    </row>
    <row r="546" spans="1:13" s="1" customFormat="1" ht="15" customHeight="1" x14ac:dyDescent="0.15">
      <c r="A546" s="581"/>
      <c r="B546" s="725"/>
      <c r="C546" s="581"/>
      <c r="D546" s="581"/>
      <c r="E546" s="581"/>
      <c r="F546" s="726"/>
      <c r="G546" s="581"/>
      <c r="H546" s="726"/>
      <c r="I546" s="581"/>
      <c r="J546" s="726"/>
      <c r="K546" s="725"/>
      <c r="L546" s="581"/>
      <c r="M546" s="581"/>
    </row>
    <row r="547" spans="1:13" s="1" customFormat="1" ht="15" customHeight="1" x14ac:dyDescent="0.15">
      <c r="A547" s="581"/>
      <c r="B547" s="725"/>
      <c r="C547" s="581"/>
      <c r="D547" s="581"/>
      <c r="E547" s="581"/>
      <c r="F547" s="726"/>
      <c r="G547" s="581"/>
      <c r="H547" s="726"/>
      <c r="I547" s="581"/>
      <c r="J547" s="726"/>
      <c r="K547" s="725"/>
      <c r="L547" s="581"/>
      <c r="M547" s="581"/>
    </row>
    <row r="548" spans="1:13" s="1" customFormat="1" ht="15" customHeight="1" x14ac:dyDescent="0.15">
      <c r="A548" s="581"/>
      <c r="B548" s="725"/>
      <c r="C548" s="581"/>
      <c r="D548" s="581"/>
      <c r="E548" s="581"/>
      <c r="F548" s="726"/>
      <c r="G548" s="581"/>
      <c r="H548" s="726"/>
      <c r="I548" s="581"/>
      <c r="J548" s="726"/>
      <c r="K548" s="725"/>
      <c r="L548" s="581"/>
      <c r="M548" s="581"/>
    </row>
    <row r="549" spans="1:13" s="1" customFormat="1" ht="15" customHeight="1" x14ac:dyDescent="0.15">
      <c r="A549" s="581"/>
      <c r="B549" s="725"/>
      <c r="C549" s="581"/>
      <c r="D549" s="581"/>
      <c r="E549" s="581"/>
      <c r="F549" s="726"/>
      <c r="G549" s="581"/>
      <c r="H549" s="726"/>
      <c r="I549" s="581"/>
      <c r="J549" s="726"/>
      <c r="K549" s="725"/>
      <c r="L549" s="581"/>
      <c r="M549" s="581"/>
    </row>
    <row r="550" spans="1:13" s="1" customFormat="1" ht="15" customHeight="1" x14ac:dyDescent="0.15">
      <c r="A550" s="581"/>
      <c r="B550" s="725"/>
      <c r="C550" s="581"/>
      <c r="D550" s="581"/>
      <c r="E550" s="581"/>
      <c r="F550" s="726"/>
      <c r="G550" s="581"/>
      <c r="H550" s="726"/>
      <c r="I550" s="581"/>
      <c r="J550" s="726"/>
      <c r="K550" s="725"/>
      <c r="L550" s="581"/>
      <c r="M550" s="581"/>
    </row>
    <row r="551" spans="1:13" s="1" customFormat="1" ht="15" customHeight="1" x14ac:dyDescent="0.15">
      <c r="A551" s="581"/>
      <c r="B551" s="725"/>
      <c r="C551" s="581"/>
      <c r="D551" s="581"/>
      <c r="E551" s="581"/>
      <c r="F551" s="726"/>
      <c r="G551" s="581"/>
      <c r="H551" s="726"/>
      <c r="I551" s="581"/>
      <c r="J551" s="726"/>
      <c r="K551" s="725"/>
      <c r="L551" s="581"/>
      <c r="M551" s="581"/>
    </row>
    <row r="552" spans="1:13" s="1" customFormat="1" ht="15" customHeight="1" x14ac:dyDescent="0.15">
      <c r="A552" s="581"/>
      <c r="B552" s="725"/>
      <c r="C552" s="581"/>
      <c r="D552" s="581"/>
      <c r="E552" s="581"/>
      <c r="F552" s="726"/>
      <c r="G552" s="581"/>
      <c r="H552" s="726"/>
      <c r="I552" s="581"/>
      <c r="J552" s="726"/>
      <c r="K552" s="725"/>
      <c r="L552" s="581"/>
      <c r="M552" s="581"/>
    </row>
    <row r="553" spans="1:13" s="1" customFormat="1" ht="15" customHeight="1" x14ac:dyDescent="0.15">
      <c r="A553" s="581"/>
      <c r="B553" s="725"/>
      <c r="C553" s="581"/>
      <c r="D553" s="581"/>
      <c r="E553" s="581"/>
      <c r="F553" s="726"/>
      <c r="G553" s="581"/>
      <c r="H553" s="726"/>
      <c r="I553" s="581"/>
      <c r="J553" s="726"/>
      <c r="K553" s="725"/>
      <c r="L553" s="581"/>
      <c r="M553" s="581"/>
    </row>
    <row r="554" spans="1:13" s="1" customFormat="1" ht="15" customHeight="1" x14ac:dyDescent="0.15">
      <c r="A554" s="581"/>
      <c r="B554" s="725"/>
      <c r="C554" s="581"/>
      <c r="D554" s="581"/>
      <c r="E554" s="581"/>
      <c r="F554" s="726"/>
      <c r="G554" s="581"/>
      <c r="H554" s="726"/>
      <c r="I554" s="581"/>
      <c r="J554" s="726"/>
      <c r="K554" s="725"/>
      <c r="L554" s="581"/>
      <c r="M554" s="581"/>
    </row>
    <row r="555" spans="1:13" s="1" customFormat="1" ht="15" customHeight="1" x14ac:dyDescent="0.15">
      <c r="A555" s="581"/>
      <c r="B555" s="725"/>
      <c r="C555" s="581"/>
      <c r="D555" s="581"/>
      <c r="E555" s="581"/>
      <c r="F555" s="726"/>
      <c r="G555" s="581"/>
      <c r="H555" s="726"/>
      <c r="I555" s="581"/>
      <c r="J555" s="726"/>
      <c r="K555" s="725"/>
      <c r="L555" s="581"/>
      <c r="M555" s="581"/>
    </row>
    <row r="556" spans="1:13" s="1" customFormat="1" ht="15" customHeight="1" x14ac:dyDescent="0.15">
      <c r="A556" s="581"/>
      <c r="B556" s="725"/>
      <c r="C556" s="581"/>
      <c r="D556" s="581"/>
      <c r="E556" s="581"/>
      <c r="F556" s="726"/>
      <c r="G556" s="581"/>
      <c r="H556" s="726"/>
      <c r="I556" s="581"/>
      <c r="J556" s="726"/>
      <c r="K556" s="725"/>
      <c r="L556" s="581"/>
      <c r="M556" s="581"/>
    </row>
    <row r="557" spans="1:13" s="1" customFormat="1" ht="15" customHeight="1" x14ac:dyDescent="0.15">
      <c r="A557" s="581"/>
      <c r="B557" s="725"/>
      <c r="C557" s="581"/>
      <c r="D557" s="581"/>
      <c r="E557" s="581"/>
      <c r="F557" s="726"/>
      <c r="G557" s="581"/>
      <c r="H557" s="726"/>
      <c r="I557" s="581"/>
      <c r="J557" s="726"/>
      <c r="K557" s="725"/>
      <c r="L557" s="581"/>
      <c r="M557" s="581"/>
    </row>
    <row r="558" spans="1:13" s="1" customFormat="1" ht="15" customHeight="1" x14ac:dyDescent="0.15">
      <c r="A558" s="581"/>
      <c r="B558" s="725"/>
      <c r="C558" s="581"/>
      <c r="D558" s="581"/>
      <c r="E558" s="581"/>
      <c r="F558" s="726"/>
      <c r="G558" s="581"/>
      <c r="H558" s="726"/>
      <c r="I558" s="581"/>
      <c r="J558" s="726"/>
      <c r="K558" s="725"/>
      <c r="L558" s="581"/>
      <c r="M558" s="581"/>
    </row>
    <row r="559" spans="1:13" s="1" customFormat="1" ht="15" customHeight="1" x14ac:dyDescent="0.15">
      <c r="A559" s="581"/>
      <c r="B559" s="725"/>
      <c r="C559" s="581"/>
      <c r="D559" s="581"/>
      <c r="E559" s="581"/>
      <c r="F559" s="726"/>
      <c r="G559" s="581"/>
      <c r="H559" s="726"/>
      <c r="I559" s="581"/>
      <c r="J559" s="726"/>
      <c r="K559" s="725"/>
      <c r="L559" s="581"/>
      <c r="M559" s="581"/>
    </row>
    <row r="560" spans="1:13" s="1" customFormat="1" ht="15" customHeight="1" x14ac:dyDescent="0.15">
      <c r="A560" s="581"/>
      <c r="B560" s="725"/>
      <c r="C560" s="581"/>
      <c r="D560" s="581"/>
      <c r="E560" s="581"/>
      <c r="F560" s="726"/>
      <c r="G560" s="581"/>
      <c r="H560" s="726"/>
      <c r="I560" s="581"/>
      <c r="J560" s="726"/>
      <c r="K560" s="725"/>
      <c r="L560" s="581"/>
      <c r="M560" s="581"/>
    </row>
    <row r="561" spans="1:13" s="1" customFormat="1" ht="15" customHeight="1" x14ac:dyDescent="0.15">
      <c r="A561" s="581"/>
      <c r="B561" s="725"/>
      <c r="C561" s="581"/>
      <c r="D561" s="581"/>
      <c r="E561" s="581"/>
      <c r="F561" s="726"/>
      <c r="G561" s="581"/>
      <c r="H561" s="726"/>
      <c r="I561" s="581"/>
      <c r="J561" s="726"/>
      <c r="K561" s="725"/>
      <c r="L561" s="581"/>
      <c r="M561" s="581"/>
    </row>
    <row r="562" spans="1:13" s="1" customFormat="1" ht="15" customHeight="1" x14ac:dyDescent="0.15">
      <c r="A562" s="581"/>
      <c r="B562" s="725"/>
      <c r="C562" s="581"/>
      <c r="D562" s="581"/>
      <c r="E562" s="581"/>
      <c r="F562" s="726"/>
      <c r="G562" s="581"/>
      <c r="H562" s="726"/>
      <c r="I562" s="581"/>
      <c r="J562" s="726"/>
      <c r="K562" s="725"/>
      <c r="L562" s="581"/>
      <c r="M562" s="581"/>
    </row>
    <row r="563" spans="1:13" s="1" customFormat="1" ht="15" customHeight="1" x14ac:dyDescent="0.15">
      <c r="A563" s="581"/>
      <c r="B563" s="725"/>
      <c r="C563" s="581"/>
      <c r="D563" s="581"/>
      <c r="E563" s="581"/>
      <c r="F563" s="726"/>
      <c r="G563" s="581"/>
      <c r="H563" s="726"/>
      <c r="I563" s="581"/>
      <c r="J563" s="726"/>
      <c r="K563" s="725"/>
      <c r="L563" s="581"/>
      <c r="M563" s="581"/>
    </row>
    <row r="564" spans="1:13" s="1" customFormat="1" ht="15" customHeight="1" x14ac:dyDescent="0.15">
      <c r="A564" s="581"/>
      <c r="B564" s="725"/>
      <c r="C564" s="581"/>
      <c r="D564" s="581"/>
      <c r="E564" s="581"/>
      <c r="F564" s="726"/>
      <c r="G564" s="581"/>
      <c r="H564" s="726"/>
      <c r="I564" s="581"/>
      <c r="J564" s="726"/>
      <c r="K564" s="725"/>
      <c r="L564" s="581"/>
      <c r="M564" s="581"/>
    </row>
    <row r="565" spans="1:13" s="1" customFormat="1" ht="15" customHeight="1" x14ac:dyDescent="0.15">
      <c r="A565" s="581"/>
      <c r="B565" s="725"/>
      <c r="C565" s="581"/>
      <c r="D565" s="581"/>
      <c r="E565" s="581"/>
      <c r="F565" s="726"/>
      <c r="G565" s="581"/>
      <c r="H565" s="726"/>
      <c r="I565" s="581"/>
      <c r="J565" s="726"/>
      <c r="K565" s="725"/>
      <c r="L565" s="581"/>
      <c r="M565" s="581"/>
    </row>
    <row r="566" spans="1:13" s="1" customFormat="1" ht="15" customHeight="1" x14ac:dyDescent="0.15">
      <c r="A566" s="581"/>
      <c r="B566" s="725"/>
      <c r="C566" s="581"/>
      <c r="D566" s="581"/>
      <c r="E566" s="581"/>
      <c r="F566" s="726"/>
      <c r="G566" s="581"/>
      <c r="H566" s="726"/>
      <c r="I566" s="581"/>
      <c r="J566" s="726"/>
      <c r="K566" s="725"/>
      <c r="L566" s="581"/>
      <c r="M566" s="581"/>
    </row>
    <row r="567" spans="1:13" s="1" customFormat="1" ht="15" customHeight="1" x14ac:dyDescent="0.15">
      <c r="A567" s="581"/>
      <c r="B567" s="725"/>
      <c r="C567" s="581"/>
      <c r="D567" s="581"/>
      <c r="E567" s="581"/>
      <c r="F567" s="726"/>
      <c r="G567" s="581"/>
      <c r="H567" s="726"/>
      <c r="I567" s="581"/>
      <c r="J567" s="726"/>
      <c r="K567" s="725"/>
      <c r="L567" s="581"/>
      <c r="M567" s="581"/>
    </row>
    <row r="568" spans="1:13" s="1" customFormat="1" ht="15" customHeight="1" x14ac:dyDescent="0.15">
      <c r="A568" s="581"/>
      <c r="B568" s="725"/>
      <c r="C568" s="581"/>
      <c r="D568" s="581"/>
      <c r="E568" s="581"/>
      <c r="F568" s="726"/>
      <c r="G568" s="581"/>
      <c r="H568" s="726"/>
      <c r="I568" s="581"/>
      <c r="J568" s="726"/>
      <c r="K568" s="725"/>
      <c r="L568" s="581"/>
      <c r="M568" s="581"/>
    </row>
    <row r="569" spans="1:13" s="1" customFormat="1" ht="15" customHeight="1" x14ac:dyDescent="0.15">
      <c r="A569" s="581"/>
      <c r="B569" s="725"/>
      <c r="C569" s="581"/>
      <c r="D569" s="581"/>
      <c r="E569" s="581"/>
      <c r="F569" s="726"/>
      <c r="G569" s="581"/>
      <c r="H569" s="726"/>
      <c r="I569" s="581"/>
      <c r="J569" s="726"/>
      <c r="K569" s="725"/>
      <c r="L569" s="581"/>
      <c r="M569" s="581"/>
    </row>
    <row r="570" spans="1:13" s="1" customFormat="1" ht="15" customHeight="1" x14ac:dyDescent="0.15">
      <c r="A570" s="581"/>
      <c r="B570" s="725"/>
      <c r="C570" s="581"/>
      <c r="D570" s="581"/>
      <c r="E570" s="581"/>
      <c r="F570" s="726"/>
      <c r="G570" s="581"/>
      <c r="H570" s="726"/>
      <c r="I570" s="581"/>
      <c r="J570" s="726"/>
      <c r="K570" s="725"/>
      <c r="L570" s="581"/>
      <c r="M570" s="581"/>
    </row>
    <row r="571" spans="1:13" s="1" customFormat="1" ht="15" customHeight="1" x14ac:dyDescent="0.15">
      <c r="A571" s="581"/>
      <c r="B571" s="725"/>
      <c r="C571" s="581"/>
      <c r="D571" s="581"/>
      <c r="E571" s="581"/>
      <c r="F571" s="726"/>
      <c r="G571" s="581"/>
      <c r="H571" s="726"/>
      <c r="I571" s="581"/>
      <c r="J571" s="726"/>
      <c r="K571" s="725"/>
      <c r="L571" s="581"/>
      <c r="M571" s="581"/>
    </row>
    <row r="572" spans="1:13" s="1" customFormat="1" ht="15" customHeight="1" x14ac:dyDescent="0.15">
      <c r="A572" s="581"/>
      <c r="B572" s="725"/>
      <c r="C572" s="581"/>
      <c r="D572" s="581"/>
      <c r="E572" s="581"/>
      <c r="F572" s="726"/>
      <c r="G572" s="581"/>
      <c r="H572" s="726"/>
      <c r="I572" s="581"/>
      <c r="J572" s="726"/>
      <c r="K572" s="725"/>
      <c r="L572" s="581"/>
      <c r="M572" s="581"/>
    </row>
    <row r="573" spans="1:13" s="1" customFormat="1" ht="15" customHeight="1" x14ac:dyDescent="0.15">
      <c r="A573" s="581"/>
      <c r="B573" s="725"/>
      <c r="C573" s="581"/>
      <c r="D573" s="581"/>
      <c r="E573" s="581"/>
      <c r="F573" s="726"/>
      <c r="G573" s="581"/>
      <c r="H573" s="726"/>
      <c r="I573" s="581"/>
      <c r="J573" s="726"/>
      <c r="K573" s="725"/>
      <c r="L573" s="581"/>
      <c r="M573" s="581"/>
    </row>
    <row r="574" spans="1:13" s="1" customFormat="1" ht="15" customHeight="1" x14ac:dyDescent="0.15">
      <c r="A574" s="581"/>
      <c r="B574" s="725"/>
      <c r="C574" s="581"/>
      <c r="D574" s="581"/>
      <c r="E574" s="581"/>
      <c r="F574" s="726"/>
      <c r="G574" s="581"/>
      <c r="H574" s="726"/>
      <c r="I574" s="581"/>
      <c r="J574" s="726"/>
      <c r="K574" s="725"/>
      <c r="L574" s="581"/>
      <c r="M574" s="581"/>
    </row>
    <row r="575" spans="1:13" s="1" customFormat="1" ht="15" customHeight="1" x14ac:dyDescent="0.15">
      <c r="A575" s="581"/>
      <c r="B575" s="725"/>
      <c r="C575" s="581"/>
      <c r="D575" s="581"/>
      <c r="E575" s="581"/>
      <c r="F575" s="726"/>
      <c r="G575" s="581"/>
      <c r="H575" s="726"/>
      <c r="I575" s="581"/>
      <c r="J575" s="726"/>
      <c r="K575" s="725"/>
      <c r="L575" s="581"/>
      <c r="M575" s="581"/>
    </row>
    <row r="576" spans="1:13" s="1" customFormat="1" ht="15" customHeight="1" x14ac:dyDescent="0.15">
      <c r="A576" s="581"/>
      <c r="B576" s="725"/>
      <c r="C576" s="581"/>
      <c r="D576" s="581"/>
      <c r="E576" s="581"/>
      <c r="F576" s="726"/>
      <c r="G576" s="581"/>
      <c r="H576" s="726"/>
      <c r="I576" s="581"/>
      <c r="J576" s="726"/>
      <c r="K576" s="725"/>
      <c r="L576" s="581"/>
      <c r="M576" s="581"/>
    </row>
    <row r="577" spans="1:13" s="1" customFormat="1" ht="15" customHeight="1" x14ac:dyDescent="0.15">
      <c r="A577" s="581"/>
      <c r="B577" s="725"/>
      <c r="C577" s="581"/>
      <c r="D577" s="581"/>
      <c r="E577" s="581"/>
      <c r="F577" s="726"/>
      <c r="G577" s="581"/>
      <c r="H577" s="726"/>
      <c r="I577" s="581"/>
      <c r="J577" s="726"/>
      <c r="K577" s="725"/>
      <c r="L577" s="581"/>
      <c r="M577" s="581"/>
    </row>
    <row r="578" spans="1:13" s="1" customFormat="1" ht="15" customHeight="1" x14ac:dyDescent="0.15">
      <c r="A578" s="581"/>
      <c r="B578" s="725"/>
      <c r="C578" s="581"/>
      <c r="D578" s="581"/>
      <c r="E578" s="581"/>
      <c r="F578" s="726"/>
      <c r="G578" s="581"/>
      <c r="H578" s="726"/>
      <c r="I578" s="581"/>
      <c r="J578" s="726"/>
      <c r="K578" s="725"/>
      <c r="L578" s="581"/>
      <c r="M578" s="581"/>
    </row>
    <row r="579" spans="1:13" s="1" customFormat="1" ht="15" customHeight="1" x14ac:dyDescent="0.15">
      <c r="A579" s="581"/>
      <c r="B579" s="725"/>
      <c r="C579" s="581"/>
      <c r="D579" s="581"/>
      <c r="E579" s="581"/>
      <c r="F579" s="726"/>
      <c r="G579" s="581"/>
      <c r="H579" s="726"/>
      <c r="I579" s="581"/>
      <c r="J579" s="726"/>
      <c r="K579" s="725"/>
      <c r="L579" s="581"/>
      <c r="M579" s="581"/>
    </row>
    <row r="580" spans="1:13" s="1" customFormat="1" ht="15" customHeight="1" x14ac:dyDescent="0.15">
      <c r="A580" s="581"/>
      <c r="B580" s="725"/>
      <c r="C580" s="581"/>
      <c r="D580" s="581"/>
      <c r="E580" s="581"/>
      <c r="F580" s="726"/>
      <c r="G580" s="581"/>
      <c r="H580" s="726"/>
      <c r="I580" s="581"/>
      <c r="J580" s="726"/>
      <c r="K580" s="725"/>
      <c r="L580" s="581"/>
      <c r="M580" s="581"/>
    </row>
    <row r="581" spans="1:13" s="1" customFormat="1" x14ac:dyDescent="0.15">
      <c r="A581" s="581"/>
      <c r="B581" s="725"/>
      <c r="C581" s="581"/>
      <c r="D581" s="581"/>
      <c r="E581" s="581"/>
      <c r="F581" s="726"/>
      <c r="G581" s="581"/>
      <c r="H581" s="726"/>
      <c r="I581" s="581"/>
      <c r="J581" s="726"/>
      <c r="K581" s="725"/>
      <c r="L581" s="581"/>
      <c r="M581" s="581"/>
    </row>
    <row r="582" spans="1:13" s="1" customFormat="1" ht="6" customHeight="1" x14ac:dyDescent="0.15">
      <c r="A582" s="581"/>
      <c r="B582" s="725"/>
      <c r="C582" s="581"/>
      <c r="D582" s="581"/>
      <c r="E582" s="581"/>
      <c r="F582" s="726"/>
      <c r="G582" s="581"/>
      <c r="H582" s="726"/>
      <c r="I582" s="581"/>
      <c r="J582" s="726"/>
      <c r="K582" s="725"/>
      <c r="L582" s="581"/>
      <c r="M582" s="581"/>
    </row>
    <row r="583" spans="1:13" s="1" customFormat="1" ht="15" customHeight="1" x14ac:dyDescent="0.15">
      <c r="A583" s="581"/>
      <c r="B583" s="725"/>
      <c r="C583" s="581"/>
      <c r="D583" s="581"/>
      <c r="E583" s="581"/>
      <c r="F583" s="726"/>
      <c r="G583" s="581"/>
      <c r="H583" s="726"/>
      <c r="I583" s="581"/>
      <c r="J583" s="726"/>
      <c r="K583" s="725"/>
      <c r="L583" s="581"/>
      <c r="M583" s="581"/>
    </row>
    <row r="584" spans="1:13" s="1" customFormat="1" ht="15" customHeight="1" x14ac:dyDescent="0.15">
      <c r="A584" s="581"/>
      <c r="B584" s="725"/>
      <c r="C584" s="581"/>
      <c r="D584" s="581"/>
      <c r="E584" s="581"/>
      <c r="F584" s="726"/>
      <c r="G584" s="581"/>
      <c r="H584" s="726"/>
      <c r="I584" s="581"/>
      <c r="J584" s="726"/>
      <c r="K584" s="725"/>
      <c r="L584" s="581"/>
      <c r="M584" s="581"/>
    </row>
    <row r="585" spans="1:13" s="1" customFormat="1" ht="15" customHeight="1" x14ac:dyDescent="0.15">
      <c r="A585" s="581"/>
      <c r="B585" s="725"/>
      <c r="C585" s="581"/>
      <c r="D585" s="581"/>
      <c r="E585" s="581"/>
      <c r="F585" s="726"/>
      <c r="G585" s="581"/>
      <c r="H585" s="726"/>
      <c r="I585" s="581"/>
      <c r="J585" s="726"/>
      <c r="K585" s="725"/>
      <c r="L585" s="581"/>
      <c r="M585" s="581"/>
    </row>
    <row r="586" spans="1:13" s="1" customFormat="1" ht="6" customHeight="1" x14ac:dyDescent="0.15">
      <c r="A586" s="581"/>
      <c r="B586" s="725"/>
      <c r="C586" s="581"/>
      <c r="D586" s="581"/>
      <c r="E586" s="581"/>
      <c r="F586" s="726"/>
      <c r="G586" s="581"/>
      <c r="H586" s="726"/>
      <c r="I586" s="581"/>
      <c r="J586" s="726"/>
      <c r="K586" s="725"/>
      <c r="L586" s="581"/>
      <c r="M586" s="581"/>
    </row>
    <row r="587" spans="1:13" s="1" customFormat="1" ht="15" customHeight="1" x14ac:dyDescent="0.15">
      <c r="A587" s="581"/>
      <c r="B587" s="725"/>
      <c r="C587" s="581"/>
      <c r="D587" s="581"/>
      <c r="E587" s="581"/>
      <c r="F587" s="726"/>
      <c r="G587" s="581"/>
      <c r="H587" s="726"/>
      <c r="I587" s="581"/>
      <c r="J587" s="726"/>
      <c r="K587" s="725"/>
      <c r="L587" s="581"/>
      <c r="M587" s="581"/>
    </row>
    <row r="588" spans="1:13" s="1" customFormat="1" ht="6" customHeight="1" x14ac:dyDescent="0.15">
      <c r="A588" s="581"/>
      <c r="B588" s="725"/>
      <c r="C588" s="581"/>
      <c r="D588" s="581"/>
      <c r="E588" s="581"/>
      <c r="F588" s="726"/>
      <c r="G588" s="581"/>
      <c r="H588" s="726"/>
      <c r="I588" s="581"/>
      <c r="J588" s="726"/>
      <c r="K588" s="725"/>
      <c r="L588" s="581"/>
      <c r="M588" s="581"/>
    </row>
    <row r="589" spans="1:13" s="1" customFormat="1" ht="15" customHeight="1" x14ac:dyDescent="0.15">
      <c r="A589" s="581"/>
      <c r="B589" s="725"/>
      <c r="C589" s="581"/>
      <c r="D589" s="581"/>
      <c r="E589" s="581"/>
      <c r="F589" s="726"/>
      <c r="G589" s="581"/>
      <c r="H589" s="726"/>
      <c r="I589" s="581"/>
      <c r="J589" s="726"/>
      <c r="K589" s="725"/>
      <c r="L589" s="581"/>
      <c r="M589" s="581"/>
    </row>
    <row r="590" spans="1:13" s="1" customFormat="1" ht="15" customHeight="1" x14ac:dyDescent="0.15">
      <c r="A590" s="581"/>
      <c r="B590" s="725"/>
      <c r="C590" s="581"/>
      <c r="D590" s="581"/>
      <c r="E590" s="581"/>
      <c r="F590" s="726"/>
      <c r="G590" s="581"/>
      <c r="H590" s="726"/>
      <c r="I590" s="581"/>
      <c r="J590" s="726"/>
      <c r="K590" s="725"/>
      <c r="L590" s="581"/>
      <c r="M590" s="581"/>
    </row>
  </sheetData>
  <mergeCells count="47">
    <mergeCell ref="G439:G440"/>
    <mergeCell ref="J5:J6"/>
    <mergeCell ref="A6:B6"/>
    <mergeCell ref="C6:D6"/>
    <mergeCell ref="H4:I4"/>
    <mergeCell ref="J4:K4"/>
    <mergeCell ref="F4:G4"/>
    <mergeCell ref="A3:E4"/>
    <mergeCell ref="F3:M3"/>
    <mergeCell ref="L4:M4"/>
    <mergeCell ref="A1:M1"/>
    <mergeCell ref="G5:G6"/>
    <mergeCell ref="M5:M6"/>
    <mergeCell ref="I5:I6"/>
    <mergeCell ref="L5:L6"/>
    <mergeCell ref="K5:K6"/>
    <mergeCell ref="A5:D5"/>
    <mergeCell ref="E5:E6"/>
    <mergeCell ref="F5:F6"/>
    <mergeCell ref="H5:H6"/>
    <mergeCell ref="G88:G89"/>
    <mergeCell ref="I88:I89"/>
    <mergeCell ref="I98:I99"/>
    <mergeCell ref="I112:I113"/>
    <mergeCell ref="I133:I135"/>
    <mergeCell ref="G145:G146"/>
    <mergeCell ref="I145:I146"/>
    <mergeCell ref="K185:K186"/>
    <mergeCell ref="I230:I231"/>
    <mergeCell ref="I286:I287"/>
    <mergeCell ref="G299:G300"/>
    <mergeCell ref="I299:I300"/>
    <mergeCell ref="I312:I313"/>
    <mergeCell ref="K318:K319"/>
    <mergeCell ref="I366:I367"/>
    <mergeCell ref="G384:G385"/>
    <mergeCell ref="G403:G404"/>
    <mergeCell ref="I403:I404"/>
    <mergeCell ref="G437:G438"/>
    <mergeCell ref="I437:I438"/>
    <mergeCell ref="K437:K438"/>
    <mergeCell ref="K446:K447"/>
    <mergeCell ref="G451:G452"/>
    <mergeCell ref="I451:I452"/>
    <mergeCell ref="K451:K452"/>
    <mergeCell ref="G462:G463"/>
    <mergeCell ref="I462:I463"/>
  </mergeCells>
  <phoneticPr fontId="3"/>
  <pageMargins left="0.78740157480314965" right="0.78740157480314965" top="0.78740157480314965" bottom="0.78740157480314965" header="0.19685039370078741" footer="0.19685039370078741"/>
  <pageSetup paperSize="9" scale="52" orientation="portrait" r:id="rId1"/>
  <headerFooter alignWithMargins="0"/>
  <rowBreaks count="1" manualBreakCount="1">
    <brk id="39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17</vt:i4>
      </vt:variant>
    </vt:vector>
  </HeadingPairs>
  <TitlesOfParts>
    <vt:vector size="30" baseType="lpstr">
      <vt:lpstr>（ご一読下さい）概要</vt:lpstr>
      <vt:lpstr>入力</vt:lpstr>
      <vt:lpstr>波及効果フローチャート</vt:lpstr>
      <vt:lpstr>結果</vt:lpstr>
      <vt:lpstr>結果（詳細）</vt:lpstr>
      <vt:lpstr>結果（グラフ）</vt:lpstr>
      <vt:lpstr>各種係数</vt:lpstr>
      <vt:lpstr>増加最終需要額</vt:lpstr>
      <vt:lpstr>部門分類表</vt:lpstr>
      <vt:lpstr>生産者価格評価表</vt:lpstr>
      <vt:lpstr>投入係数表_A</vt:lpstr>
      <vt:lpstr>逆行列係数表_(I-(I-M)A)-1</vt:lpstr>
      <vt:lpstr>雇用表</vt:lpstr>
      <vt:lpstr>'（ご一読下さい）概要'!Print_Area</vt:lpstr>
      <vt:lpstr>各種係数!Print_Area</vt:lpstr>
      <vt:lpstr>'逆行列係数表_(I-(I-M)A)-1'!Print_Area</vt:lpstr>
      <vt:lpstr>結果!Print_Area</vt:lpstr>
      <vt:lpstr>'結果（グラフ）'!Print_Area</vt:lpstr>
      <vt:lpstr>雇用表!Print_Area</vt:lpstr>
      <vt:lpstr>生産者価格評価表!Print_Area</vt:lpstr>
      <vt:lpstr>増加最終需要額!Print_Area</vt:lpstr>
      <vt:lpstr>投入係数表_A!Print_Area</vt:lpstr>
      <vt:lpstr>入力!Print_Area</vt:lpstr>
      <vt:lpstr>波及効果フローチャート!Print_Area</vt:lpstr>
      <vt:lpstr>'逆行列係数表_(I-(I-M)A)-1'!Print_Titles</vt:lpstr>
      <vt:lpstr>'結果（詳細）'!Print_Titles</vt:lpstr>
      <vt:lpstr>生産者価格評価表!Print_Titles</vt:lpstr>
      <vt:lpstr>増加最終需要額!Print_Titles</vt:lpstr>
      <vt:lpstr>投入係数表_A!Print_Titles</vt:lpstr>
      <vt:lpstr>部門分類表!Print_Titles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一ノ瀬　真人</cp:lastModifiedBy>
  <cp:lastPrinted>2017-06-14T06:17:42Z</cp:lastPrinted>
  <dcterms:created xsi:type="dcterms:W3CDTF">2007-07-03T23:34:09Z</dcterms:created>
  <dcterms:modified xsi:type="dcterms:W3CDTF">2026-05-25T07:02:05Z</dcterms:modified>
</cp:coreProperties>
</file>