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750" activeTab="6"/>
  </bookViews>
  <sheets>
    <sheet name="284" sheetId="1" r:id="rId1"/>
    <sheet name="286" sheetId="2" r:id="rId2"/>
    <sheet name="288" sheetId="3" r:id="rId3"/>
    <sheet name="290" sheetId="4" r:id="rId4"/>
    <sheet name="292" sheetId="5" r:id="rId5"/>
    <sheet name="294" sheetId="6" r:id="rId6"/>
    <sheet name="296" sheetId="7" r:id="rId7"/>
  </sheets>
  <definedNames>
    <definedName name="_xlnm.Print_Area" localSheetId="0">'284'!$A$1:$AF$76</definedName>
    <definedName name="_xlnm.Print_Area" localSheetId="1">'286'!$A$1:$W$59</definedName>
    <definedName name="_xlnm.Print_Area" localSheetId="2">'288'!$A$1:$V$68</definedName>
    <definedName name="_xlnm.Print_Area" localSheetId="3">'290'!$A$1:$AC$58</definedName>
    <definedName name="_xlnm.Print_Area" localSheetId="4">'292'!$A$1:$AC$67</definedName>
    <definedName name="_xlnm.Print_Area" localSheetId="5">'294'!$A$1:$W$62</definedName>
  </definedNames>
  <calcPr fullCalcOnLoad="1"/>
</workbook>
</file>

<file path=xl/sharedStrings.xml><?xml version="1.0" encoding="utf-8"?>
<sst xmlns="http://schemas.openxmlformats.org/spreadsheetml/2006/main" count="1894" uniqueCount="472">
  <si>
    <t>事業所数</t>
  </si>
  <si>
    <t>被保険者数</t>
  </si>
  <si>
    <t>平均標準報酬月額</t>
  </si>
  <si>
    <r>
      <t>昭和59年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</si>
  <si>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</si>
  <si>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</si>
  <si>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</si>
  <si>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</si>
  <si>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</si>
  <si>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</si>
  <si>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t>件数</t>
  </si>
  <si>
    <t>金額</t>
  </si>
  <si>
    <t>総数</t>
  </si>
  <si>
    <t>一般診療</t>
  </si>
  <si>
    <t>歯科診療</t>
  </si>
  <si>
    <t>薬剤支給</t>
  </si>
  <si>
    <t>療養費</t>
  </si>
  <si>
    <t>高額療養費</t>
  </si>
  <si>
    <t>傷病手当金</t>
  </si>
  <si>
    <t>埋葬料</t>
  </si>
  <si>
    <t>出産手当金</t>
  </si>
  <si>
    <t>育児手当金</t>
  </si>
  <si>
    <t>家族埋葬料</t>
  </si>
  <si>
    <t>配偶者分娩費</t>
  </si>
  <si>
    <t>（単位　金額千円）</t>
  </si>
  <si>
    <t>（単位　金額千円）</t>
  </si>
  <si>
    <t>286　社会保障</t>
  </si>
  <si>
    <t>平均標準報酬月報</t>
  </si>
  <si>
    <t>脱退手当金</t>
  </si>
  <si>
    <t>障害手当金</t>
  </si>
  <si>
    <t>その他の</t>
  </si>
  <si>
    <t>船舶所有者数</t>
  </si>
  <si>
    <t>（単位　金額千円）</t>
  </si>
  <si>
    <t>一時金</t>
  </si>
  <si>
    <t>障害年金</t>
  </si>
  <si>
    <t>通算老齢年金</t>
  </si>
  <si>
    <t>通算遺族年金</t>
  </si>
  <si>
    <t>徴収決定金額</t>
  </si>
  <si>
    <t>収入済額</t>
  </si>
  <si>
    <t>保険料収入</t>
  </si>
  <si>
    <t>経営主体別</t>
  </si>
  <si>
    <t>市町村</t>
  </si>
  <si>
    <t>国保組合</t>
  </si>
  <si>
    <t>保険者数</t>
  </si>
  <si>
    <t>世帯数</t>
  </si>
  <si>
    <t>事務職員数</t>
  </si>
  <si>
    <t>予算現額</t>
  </si>
  <si>
    <t>決算額</t>
  </si>
  <si>
    <t>計</t>
  </si>
  <si>
    <t>事務費負担金</t>
  </si>
  <si>
    <t>普通調整交付金</t>
  </si>
  <si>
    <t>特別調整交付金</t>
  </si>
  <si>
    <t>助産費補助金</t>
  </si>
  <si>
    <t>その他</t>
  </si>
  <si>
    <t>都道府県支出金</t>
  </si>
  <si>
    <t>基金等</t>
  </si>
  <si>
    <t>直診勘定</t>
  </si>
  <si>
    <t>その他の収入</t>
  </si>
  <si>
    <t>市町村債（組合債）</t>
  </si>
  <si>
    <t>国庫支出金</t>
  </si>
  <si>
    <t>繰入金</t>
  </si>
  <si>
    <t>総額</t>
  </si>
  <si>
    <t>総務費</t>
  </si>
  <si>
    <t>小計</t>
  </si>
  <si>
    <t>助産諸費</t>
  </si>
  <si>
    <t>葬祭諸費</t>
  </si>
  <si>
    <t>育児諸費</t>
  </si>
  <si>
    <t>保健施設費</t>
  </si>
  <si>
    <t>公債費</t>
  </si>
  <si>
    <t>その他の支出</t>
  </si>
  <si>
    <t>前年度繰上充用金</t>
  </si>
  <si>
    <t>調定額</t>
  </si>
  <si>
    <t>収納額</t>
  </si>
  <si>
    <t>未収額</t>
  </si>
  <si>
    <t>支払義務額</t>
  </si>
  <si>
    <t>支払済額</t>
  </si>
  <si>
    <t>徴収金等</t>
  </si>
  <si>
    <t>現年分</t>
  </si>
  <si>
    <t>繰越分</t>
  </si>
  <si>
    <t>療養の給付</t>
  </si>
  <si>
    <t>現年度分</t>
  </si>
  <si>
    <t>その他の保険給付</t>
  </si>
  <si>
    <t>保険者負担分</t>
  </si>
  <si>
    <t>一部負担分</t>
  </si>
  <si>
    <t>他法優先</t>
  </si>
  <si>
    <t>国保優先</t>
  </si>
  <si>
    <t>他法負担分</t>
  </si>
  <si>
    <t>診療費</t>
  </si>
  <si>
    <t>薬剤支給</t>
  </si>
  <si>
    <t>年間平均世帯数</t>
  </si>
  <si>
    <t>受診率</t>
  </si>
  <si>
    <t>入院外</t>
  </si>
  <si>
    <t>入　院</t>
  </si>
  <si>
    <t>費用額　　　（千円）</t>
  </si>
  <si>
    <t>助産給付</t>
  </si>
  <si>
    <t>育児手当</t>
  </si>
  <si>
    <t>葬祭給付</t>
  </si>
  <si>
    <t>傷病手当</t>
  </si>
  <si>
    <t>給付額</t>
  </si>
  <si>
    <t>290　社会保障</t>
  </si>
  <si>
    <t>30～99</t>
  </si>
  <si>
    <t>100～499</t>
  </si>
  <si>
    <t>500人以上</t>
  </si>
  <si>
    <t>農業</t>
  </si>
  <si>
    <t>鉱業</t>
  </si>
  <si>
    <t>建設業</t>
  </si>
  <si>
    <t>製造業</t>
  </si>
  <si>
    <t>繊維関係工業</t>
  </si>
  <si>
    <t>木材家具関係工業</t>
  </si>
  <si>
    <t>パルプ、出版関係工業</t>
  </si>
  <si>
    <t>鉄鋼業</t>
  </si>
  <si>
    <t>非鉄金属製品製造業</t>
  </si>
  <si>
    <t>金属製品製造業</t>
  </si>
  <si>
    <t>機械関係工業</t>
  </si>
  <si>
    <t>その他の製造業</t>
  </si>
  <si>
    <t>卸売業・小売業</t>
  </si>
  <si>
    <t>金融保険・不動産業</t>
  </si>
  <si>
    <t>の公益事業</t>
  </si>
  <si>
    <t>サービス業</t>
  </si>
  <si>
    <t>公務</t>
  </si>
  <si>
    <t>資料　石川県雇用保険課「雇用保険業務概況」による。</t>
  </si>
  <si>
    <t>社会保障　291</t>
  </si>
  <si>
    <t>徴収決定額</t>
  </si>
  <si>
    <t>収入済額</t>
  </si>
  <si>
    <t>収入未済額</t>
  </si>
  <si>
    <t>不納欠損額</t>
  </si>
  <si>
    <t>人員</t>
  </si>
  <si>
    <t>求職者給付支給数（所定日数内給付）</t>
  </si>
  <si>
    <t>初　　　回　受給者数</t>
  </si>
  <si>
    <t>安定所別</t>
  </si>
  <si>
    <t>支給額</t>
  </si>
  <si>
    <t>特例一時金</t>
  </si>
  <si>
    <t>常用就職支度金</t>
  </si>
  <si>
    <t>移転費</t>
  </si>
  <si>
    <t>労働者数</t>
  </si>
  <si>
    <t>平均賃金</t>
  </si>
  <si>
    <t>千円</t>
  </si>
  <si>
    <t>円</t>
  </si>
  <si>
    <t>292　社会保障</t>
  </si>
  <si>
    <t>通勤災害</t>
  </si>
  <si>
    <t>社会保障　293</t>
  </si>
  <si>
    <t>市郡別</t>
  </si>
  <si>
    <t>施設数</t>
  </si>
  <si>
    <t>定員</t>
  </si>
  <si>
    <t>養護施設</t>
  </si>
  <si>
    <t>精薄児施設</t>
  </si>
  <si>
    <t>助産施設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</si>
  <si>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</si>
  <si>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</si>
  <si>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</si>
  <si>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</si>
  <si>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</si>
  <si>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</si>
  <si>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</si>
  <si>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</si>
  <si>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</si>
  <si>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</si>
  <si>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</si>
  <si>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</si>
  <si>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</si>
  <si>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</si>
  <si>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</si>
  <si>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</si>
  <si>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資料　石川県婦人児童課「児童福祉統計」による。</t>
  </si>
  <si>
    <t>保育所数</t>
  </si>
  <si>
    <t>保育児童定員</t>
  </si>
  <si>
    <t>措置人員</t>
  </si>
  <si>
    <t>11月</t>
  </si>
  <si>
    <t>12月</t>
  </si>
  <si>
    <t>男</t>
  </si>
  <si>
    <t>女</t>
  </si>
  <si>
    <t>294　社会保障</t>
  </si>
  <si>
    <t>年度及び月次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</si>
  <si>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</si>
  <si>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</si>
  <si>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</si>
  <si>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</si>
  <si>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</si>
  <si>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</si>
  <si>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</si>
  <si>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資料　石川県民生課「生活保護統計調査」による。</t>
  </si>
  <si>
    <t>延人員</t>
  </si>
  <si>
    <t>保護の種類別</t>
  </si>
  <si>
    <t>社会保障　295</t>
  </si>
  <si>
    <t>（単位　金額千円）</t>
  </si>
  <si>
    <t>保護施設事務費及び委託事務費</t>
  </si>
  <si>
    <r>
      <t>昭和59年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</si>
  <si>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</si>
  <si>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</si>
  <si>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296　社会保障</t>
  </si>
  <si>
    <t>身体障害者福祉法関係</t>
  </si>
  <si>
    <t>婦人保護施設</t>
  </si>
  <si>
    <t>売春防止法関係</t>
  </si>
  <si>
    <t>30～99</t>
  </si>
  <si>
    <t>100～499</t>
  </si>
  <si>
    <t>注　この数には停止分も含まれている。</t>
  </si>
  <si>
    <t>社会保障　287</t>
  </si>
  <si>
    <t>年度及び月次</t>
  </si>
  <si>
    <t>資料　石川県保険課「船員保険事業状況統計表」による。</t>
  </si>
  <si>
    <t>繰越金</t>
  </si>
  <si>
    <t>重症心身障害児施設</t>
  </si>
  <si>
    <t>資料　石川県保険課「国民健康保険事業状況報告書（年報）」による。</t>
  </si>
  <si>
    <t>一部負担金</t>
  </si>
  <si>
    <t>臨時調整補助金</t>
  </si>
  <si>
    <t>療養諸費</t>
  </si>
  <si>
    <t>手数料</t>
  </si>
  <si>
    <t>戻入未済額</t>
  </si>
  <si>
    <t>過年度分</t>
  </si>
  <si>
    <t>窯業・土石製品製造業</t>
  </si>
  <si>
    <t>有資格者</t>
  </si>
  <si>
    <t>無資格者</t>
  </si>
  <si>
    <t>保険給付費</t>
  </si>
  <si>
    <t>療養費</t>
  </si>
  <si>
    <t>化学関係工業</t>
  </si>
  <si>
    <t>移送料</t>
  </si>
  <si>
    <t>療養給付費負担金</t>
  </si>
  <si>
    <t>就職促進給付</t>
  </si>
  <si>
    <t>生活保護法関係</t>
  </si>
  <si>
    <t>世帯主数</t>
  </si>
  <si>
    <t>精神薄弱者福祉法関係</t>
  </si>
  <si>
    <t>援護施設</t>
  </si>
  <si>
    <t>授産施設</t>
  </si>
  <si>
    <t>更生施設</t>
  </si>
  <si>
    <t>更生施設（肢体不自由者）</t>
  </si>
  <si>
    <t>更生相談所</t>
  </si>
  <si>
    <t>老人福祉法関係</t>
  </si>
  <si>
    <t>婦人相談所</t>
  </si>
  <si>
    <t>身体障害者  療護施設</t>
  </si>
  <si>
    <t>自営業</t>
  </si>
  <si>
    <t>会社員</t>
  </si>
  <si>
    <t>公務員</t>
  </si>
  <si>
    <t>資料　石川県民生課「民生委員状況調」による。</t>
  </si>
  <si>
    <t>資料　石川県保険課「健康保険事業統計」による。</t>
  </si>
  <si>
    <t>資料　石川県保険課「厚生年金事業統計」による。</t>
  </si>
  <si>
    <t>予算額</t>
  </si>
  <si>
    <t>保健婦補助金</t>
  </si>
  <si>
    <t>284　社会保障</t>
  </si>
  <si>
    <t>社会保障　285</t>
  </si>
  <si>
    <t>昭和51年度平均</t>
  </si>
  <si>
    <t>昭和47年度</t>
  </si>
  <si>
    <t>昭和51年4月</t>
  </si>
  <si>
    <t>昭和52年1月</t>
  </si>
  <si>
    <t>147　　厚　　　　　生　　　　　年　　　　　金</t>
  </si>
  <si>
    <t>昭和51年度平均</t>
  </si>
  <si>
    <t>昭和47年度</t>
  </si>
  <si>
    <t>事業費施設費返済金</t>
  </si>
  <si>
    <t>288　社会保障</t>
  </si>
  <si>
    <t>社会保障　289</t>
  </si>
  <si>
    <t>長期給付</t>
  </si>
  <si>
    <t>資料　石川県民生課「社会福祉統計」、婦人児童課調による。</t>
  </si>
  <si>
    <t>宿所提供施設</t>
  </si>
  <si>
    <t>公益質屋</t>
  </si>
  <si>
    <t>更生保護施設</t>
  </si>
  <si>
    <t>普通保険</t>
  </si>
  <si>
    <t>失業保険</t>
  </si>
  <si>
    <t>食料品製造業</t>
  </si>
  <si>
    <t>…</t>
  </si>
  <si>
    <t>…</t>
  </si>
  <si>
    <r>
      <t>昭和59年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</si>
  <si>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t>し体不自由児施設</t>
  </si>
  <si>
    <t>収</t>
  </si>
  <si>
    <t>通</t>
  </si>
  <si>
    <t>２１　　社　　　　　　　　　　会　　　　　　　　　　保　　　　　　　　　　障</t>
  </si>
  <si>
    <t>（１）　　健　　康　　保　　険　　適　　用　　状　　況　（昭和51年度）</t>
  </si>
  <si>
    <t>区　　　分</t>
  </si>
  <si>
    <t>４　　月</t>
  </si>
  <si>
    <t>６　　　月</t>
  </si>
  <si>
    <t>７　　　月</t>
  </si>
  <si>
    <t>８　　　月</t>
  </si>
  <si>
    <t>10　　　月</t>
  </si>
  <si>
    <t>11　　　月</t>
  </si>
  <si>
    <t>12　　　月</t>
  </si>
  <si>
    <t>１　　　月</t>
  </si>
  <si>
    <t>２　　　　月</t>
  </si>
  <si>
    <t>３　　　　月</t>
  </si>
  <si>
    <t>９　　　　月</t>
  </si>
  <si>
    <t>５　　　　　月</t>
  </si>
  <si>
    <t>（２）　　保　　険　　給　　付　　の　　状　　況　（昭和47～51年度）</t>
  </si>
  <si>
    <t>146　　健　　　　　　　　康　　　　　　　　保　　　　　　　　険</t>
  </si>
  <si>
    <t>ア　　被　　　　　　保　　　　　　険　　　　　　者</t>
  </si>
  <si>
    <t>－</t>
  </si>
  <si>
    <t>総　　　　　　　数</t>
  </si>
  <si>
    <t>件　　　数</t>
  </si>
  <si>
    <t>金　　　額</t>
  </si>
  <si>
    <t>件　数</t>
  </si>
  <si>
    <t>金　　額</t>
  </si>
  <si>
    <t>金　額</t>
  </si>
  <si>
    <t>療　養　費</t>
  </si>
  <si>
    <t>看　護　費</t>
  </si>
  <si>
    <t>分　娩　費</t>
  </si>
  <si>
    <t>イ　　被　　　　　　扶　　　　　　養　　　　　　者</t>
  </si>
  <si>
    <t>件　　　　数</t>
  </si>
  <si>
    <t>金　　　　額</t>
  </si>
  <si>
    <t>総　　　　　　　　数</t>
  </si>
  <si>
    <t>件　　数</t>
  </si>
  <si>
    <t>移　送　費</t>
  </si>
  <si>
    <t>－</t>
  </si>
  <si>
    <t>（１）　　厚　　生　　年　　金　　適　　用　　状　　況　（昭和51年度）</t>
  </si>
  <si>
    <t>区　　　　分</t>
  </si>
  <si>
    <t>４　　　　月</t>
  </si>
  <si>
    <t>５　　　　月</t>
  </si>
  <si>
    <t>６　　月</t>
  </si>
  <si>
    <t>７　　月</t>
  </si>
  <si>
    <t>８　　月</t>
  </si>
  <si>
    <t>９　　　　月</t>
  </si>
  <si>
    <t>10　　　　月</t>
  </si>
  <si>
    <t>11　　　　　月</t>
  </si>
  <si>
    <t>12　　　　　　　月</t>
  </si>
  <si>
    <t>１　　月</t>
  </si>
  <si>
    <t>２月</t>
  </si>
  <si>
    <t>３月</t>
  </si>
  <si>
    <t>遺族年金(寡婦かん夫)</t>
  </si>
  <si>
    <t>注　　本表に関する保険給付の裁定及び支払は、昭和42年度より、脱退手当金を除き、一括、社会保険庁において行われるよう変更された結果、昭和46年度以降は年度末現在者分のみを掲げた。</t>
  </si>
  <si>
    <t>老令年金</t>
  </si>
  <si>
    <t>148　　船　　　　　員　　　　　保　　　　　険　（昭和47～51年度）</t>
  </si>
  <si>
    <t>年　　度</t>
  </si>
  <si>
    <t>適　　　　　用　　　　　状　　　　　況</t>
  </si>
  <si>
    <t>船　舶　数</t>
  </si>
  <si>
    <t>標準報酬月額総計</t>
  </si>
  <si>
    <t>平均標準報酬月額（円）</t>
  </si>
  <si>
    <t>金　　　　　額</t>
  </si>
  <si>
    <t>保　　　険　　　給　　　付</t>
  </si>
  <si>
    <t>　計</t>
  </si>
  <si>
    <t>（単位　千円）</t>
  </si>
  <si>
    <t>収支差引残</t>
  </si>
  <si>
    <t>５月31日現在基金等保有額</t>
  </si>
  <si>
    <t>保健婦数</t>
  </si>
  <si>
    <t>本年度中増　　減保険者数</t>
  </si>
  <si>
    <t>前　年　度　末</t>
  </si>
  <si>
    <t>本　　　年　　　度　　　末</t>
  </si>
  <si>
    <t>149　　国　　民　　健　　康　　保　　険　（昭和51年度）</t>
  </si>
  <si>
    <t>（１）　　一　　　　　般　　　　　状　　　　　況</t>
  </si>
  <si>
    <t>（２）　　経　　　　　理　　　　　状　　　　　況</t>
  </si>
  <si>
    <t>ア　　収　　　支　　　状　　　況</t>
  </si>
  <si>
    <t>イ　　収　　　納　　　状　　　況</t>
  </si>
  <si>
    <t>ウ　　支　　　払　　　状　　　況</t>
  </si>
  <si>
    <t>種　　　別</t>
  </si>
  <si>
    <t>種　　別</t>
  </si>
  <si>
    <t>収納率　　　　　　％</t>
  </si>
  <si>
    <t>収　　　　　　　　　　　　　　　　　　　　入</t>
  </si>
  <si>
    <t>保　　　　　険　　　　　料(税)</t>
  </si>
  <si>
    <t>一般会計(市町村費補助)</t>
  </si>
  <si>
    <t>支　　　　　　　　　　　　　　　　　　　　出</t>
  </si>
  <si>
    <t>科　　　　　　　　　　　　目</t>
  </si>
  <si>
    <t>(料)　　保険税</t>
  </si>
  <si>
    <t>負担金　　一　　部</t>
  </si>
  <si>
    <t>給　　付　　　療養の</t>
  </si>
  <si>
    <t>直診勘定繰出金</t>
  </si>
  <si>
    <t>（３）　　保　　　険　　　給　　　付　　　状　　　況</t>
  </si>
  <si>
    <t>ア　　療　養　諸　費　費　用　額　負　担　区　分</t>
  </si>
  <si>
    <t>種　　　　　　　　別</t>
  </si>
  <si>
    <t>費　用　額</t>
  </si>
  <si>
    <t>（参　考）</t>
  </si>
  <si>
    <t>保険者数　　</t>
  </si>
  <si>
    <t>年間平均被保険者数</t>
  </si>
  <si>
    <t>療 養 の 給 付</t>
  </si>
  <si>
    <t>療　  養  　費</t>
  </si>
  <si>
    <t>イ　　療　養　の　給　付　（　診　療　費　）　内　訳</t>
  </si>
  <si>
    <t>日　　数</t>
  </si>
  <si>
    <t>点　　　数</t>
  </si>
  <si>
    <t>１件当たり　日　　数</t>
  </si>
  <si>
    <t>１件当たり　費用額(円)</t>
  </si>
  <si>
    <t>１人当たり費用額（円）</t>
  </si>
  <si>
    <t>ウ　　高 額 療 養 費 ・ そ の 他 の 保 険 給 付 状 況</t>
  </si>
  <si>
    <t>林　業、狩猟業</t>
  </si>
  <si>
    <t>－</t>
  </si>
  <si>
    <t>産　　　業　　　別</t>
  </si>
  <si>
    <t>総　数</t>
  </si>
  <si>
    <t>４人以下</t>
  </si>
  <si>
    <t>５～29</t>
  </si>
  <si>
    <t>事　　　業　　　所　　　数</t>
  </si>
  <si>
    <t>総　　数</t>
  </si>
  <si>
    <t>（１）　　産 業 別 、 規 模 別 適 用 事 業 所 数 及 び 被 保 険 者 数　（昭和52.3.31現在）</t>
  </si>
  <si>
    <t>150　　雇　　　　　用　　　　　保　　　　　険</t>
  </si>
  <si>
    <t>１日当たり
療養補償費</t>
  </si>
  <si>
    <t>１件当たり遺族補　　　償費及び葬祭料</t>
  </si>
  <si>
    <t>１件当たり　障害補償費</t>
  </si>
  <si>
    <t>ｘ</t>
  </si>
  <si>
    <t>保 険 料
収入済額</t>
  </si>
  <si>
    <t>保 険 金　　　支出済額</t>
  </si>
  <si>
    <t>遺　　族</t>
  </si>
  <si>
    <t>葬　祭</t>
  </si>
  <si>
    <t>年　度</t>
  </si>
  <si>
    <t>労災保険加　入事業所数</t>
  </si>
  <si>
    <t>151　　労　　　災　　　保　　　険　（昭和47～51年度）</t>
  </si>
  <si>
    <t>（１）　　労　災　保　険　事　業　成　績　及　び　各　種　補　償　費　平　均　支　給　額</t>
  </si>
  <si>
    <t>（２）　　保　険　料　収　入　及　び　給　付　状　況　（昭和47～51年度）</t>
  </si>
  <si>
    <t>保　険　料　収　入</t>
  </si>
  <si>
    <t>離 職 票　　　　提出件数</t>
  </si>
  <si>
    <t>保　　険　　給　　付</t>
  </si>
  <si>
    <t>人　　　　　員</t>
  </si>
  <si>
    <t>人　　員</t>
  </si>
  <si>
    <t>人　員</t>
  </si>
  <si>
    <t>一　　　　　般</t>
  </si>
  <si>
    <t>日　　　　　雇</t>
  </si>
  <si>
    <t>求　　職　　者　　給　　付</t>
  </si>
  <si>
    <t>金　　沢</t>
  </si>
  <si>
    <t>小　　松</t>
  </si>
  <si>
    <t>七　　尾</t>
  </si>
  <si>
    <t>能　　都</t>
  </si>
  <si>
    <t>加　　賀</t>
  </si>
  <si>
    <t>羽　　咋</t>
  </si>
  <si>
    <t>穴　　水</t>
  </si>
  <si>
    <t>（３）　　失　　　業　　　給　　　付　　　の　　　支　　　給　　　状　　　況</t>
  </si>
  <si>
    <t>運　輸・通　信・その他</t>
  </si>
  <si>
    <t>電　気・ガ　ス・水道業</t>
  </si>
  <si>
    <t>１日当たり
休業補償金</t>
  </si>
  <si>
    <t>注　　通勤災害は年度分である。</t>
  </si>
  <si>
    <t>（２）　　労　働　者　災　害　補　償　保　険　給　付　状　況</t>
  </si>
  <si>
    <t>労　働　者　災　害　補　償　保　険　給　付　状　況　（つづき）</t>
  </si>
  <si>
    <t>－</t>
  </si>
  <si>
    <t>資料　石川労働基準局「労災保険事業概況」による。</t>
  </si>
  <si>
    <t>新　規</t>
  </si>
  <si>
    <t>日　数</t>
  </si>
  <si>
    <t>総　　　　　　　　　数</t>
  </si>
  <si>
    <t>療　　　　　　　　　養</t>
  </si>
  <si>
    <t>休　　　　　　　　　業</t>
  </si>
  <si>
    <t>障　　　　害</t>
  </si>
  <si>
    <t>遺　　　　族</t>
  </si>
  <si>
    <t>葬　　　　祭</t>
  </si>
  <si>
    <t>定　員</t>
  </si>
  <si>
    <t>母　子　寮</t>
  </si>
  <si>
    <t>教　護　院</t>
  </si>
  <si>
    <t>乳　児　院</t>
  </si>
  <si>
    <t>152　　児　　童　　福　　祉　　状　　況</t>
  </si>
  <si>
    <t>（１）　　市　郡　別　施　設　数　及　び　定　員　数　（昭和52.3.31現在）</t>
  </si>
  <si>
    <t>（２）　　市　郡　別　保　育　状　況　（昭和52.3.31現在）</t>
  </si>
  <si>
    <t>市　　　郡　　　別</t>
  </si>
  <si>
    <t>保　　　母　　　数</t>
  </si>
  <si>
    <t>性　　　　　別</t>
  </si>
  <si>
    <t>総　　　数</t>
  </si>
  <si>
    <t>４月</t>
  </si>
  <si>
    <t>５月</t>
  </si>
  <si>
    <t>６月</t>
  </si>
  <si>
    <t>７月</t>
  </si>
  <si>
    <t>８月</t>
  </si>
  <si>
    <t>９月</t>
  </si>
  <si>
    <t>10月</t>
  </si>
  <si>
    <t>１月</t>
  </si>
  <si>
    <t>２月</t>
  </si>
  <si>
    <t>（３）　　月　別　児　童　相　談　所　取　扱　件　数　（昭和51年度）</t>
  </si>
  <si>
    <t>実　数</t>
  </si>
  <si>
    <t>（１ヵ月平均）</t>
  </si>
  <si>
    <t>153　　生　　活　　保　　護　　状　　況</t>
  </si>
  <si>
    <t>（１）　　生　　活　　保　　護　　人　　員</t>
  </si>
  <si>
    <t>ア　　月　　別　　保　　護　　人　　員　（昭和47～51年度）</t>
  </si>
  <si>
    <t>　</t>
  </si>
  <si>
    <t>注　　四捨五入のため計と内訳不一致の場合がある。</t>
  </si>
  <si>
    <t>イ　　市　　郡　　別　　保　　護　　人　　員　（昭和52年3月分）</t>
  </si>
  <si>
    <t>人　　数</t>
  </si>
  <si>
    <t>実　　　　数</t>
  </si>
  <si>
    <t>（２）　　生　活　保　護　費　支　出　状　況</t>
  </si>
  <si>
    <t>ア　　月　別　保　護　費　支　出　状　況　（昭和47～51年度）</t>
  </si>
  <si>
    <t>イ　　市　郡　別　保　護　費　支　出　状　況　（昭和51年度）</t>
  </si>
  <si>
    <t>総　　　　　数</t>
  </si>
  <si>
    <t>社会保障　297</t>
  </si>
  <si>
    <t>154　　市　　　郡　　　別　　　社　　　会　　　福　　　祉　　　事　　　業　　　施　　　設　　　数　（昭和51.12.31現在）</t>
  </si>
  <si>
    <t>－</t>
  </si>
  <si>
    <t>特別養護　　老人ホーム</t>
  </si>
  <si>
    <t>養護老人　　ホ ー ム</t>
  </si>
  <si>
    <t>軽費老人　　ホ ー ム</t>
  </si>
  <si>
    <t>そ　　　　　　　の　　　　　　　他</t>
  </si>
  <si>
    <t>155　　市　郡　別　、　職　業　別　民　生　委　員　（　兼　児　童　委　員　）　数　（昭和51.12.31現在）</t>
  </si>
  <si>
    <t>社会福祉 　事業従事者</t>
  </si>
  <si>
    <t>宗教家及び　宗教教師</t>
  </si>
  <si>
    <t>医師及び　　歯科医師</t>
  </si>
  <si>
    <t>農　　業</t>
  </si>
  <si>
    <t>無　　職</t>
  </si>
  <si>
    <t>弁護士</t>
  </si>
  <si>
    <t>教育者</t>
  </si>
  <si>
    <t>救護施設</t>
  </si>
  <si>
    <t>その他医療　保　健　業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</si>
</sst>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_);[Red]\(#,##0\)"/>
    <numFmt numFmtId="179" formatCode="#,##0.0_);[Red]\(#,##0.0\)"/>
    <numFmt numFmtId="180" formatCode="_ * #,##0_ ;_ * \-#,##0_ ;_ * &quot;―&quot;_ ;_ @_ "/>
    <numFmt numFmtId="181" formatCode="#,##0;&quot;△ &quot;#,##0"/>
    <numFmt numFmtId="182" formatCode="#,##0_ "/>
    <numFmt numFmtId="183" formatCode="0_);[Red]\(0\)"/>
    <numFmt numFmtId="184" formatCode="#,##0;[Red]#,##0"/>
    <numFmt numFmtId="185" formatCode="0;[Red]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2"/>
      <color indexed="9"/>
      <name val="ＭＳ 明朝"/>
      <family val="1"/>
    </font>
    <font>
      <b/>
      <sz val="12"/>
      <name val="ＭＳ 明朝"/>
      <family val="1"/>
    </font>
    <font>
      <sz val="12"/>
      <color indexed="8"/>
      <name val="ＭＳ 明朝"/>
      <family val="1"/>
    </font>
    <font>
      <b/>
      <sz val="14"/>
      <name val="ＭＳ 明朝"/>
      <family val="1"/>
    </font>
    <font>
      <b/>
      <sz val="16"/>
      <name val="ＭＳ ゴシック"/>
      <family val="3"/>
    </font>
    <font>
      <b/>
      <sz val="12"/>
      <color indexed="8"/>
      <name val="ＭＳ ゴシック"/>
      <family val="3"/>
    </font>
    <font>
      <b/>
      <sz val="12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0"/>
      <name val="ＭＳ 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 textRotation="255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180" fontId="3" fillId="0" borderId="0" xfId="0" applyNumberFormat="1" applyFont="1" applyAlignment="1">
      <alignment horizontal="right" vertical="center"/>
    </xf>
    <xf numFmtId="38" fontId="3" fillId="0" borderId="0" xfId="48" applyFont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2" fillId="0" borderId="0" xfId="0" applyFont="1" applyAlignment="1">
      <alignment vertical="top"/>
    </xf>
    <xf numFmtId="184" fontId="3" fillId="0" borderId="0" xfId="48" applyNumberFormat="1" applyFont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38" fontId="11" fillId="0" borderId="0" xfId="48" applyFont="1" applyAlignment="1">
      <alignment horizontal="right" vertical="center"/>
    </xf>
    <xf numFmtId="38" fontId="4" fillId="0" borderId="0" xfId="48" applyFont="1" applyAlignment="1">
      <alignment horizontal="right" vertical="center"/>
    </xf>
    <xf numFmtId="184" fontId="11" fillId="0" borderId="0" xfId="48" applyNumberFormat="1" applyFont="1" applyAlignment="1">
      <alignment horizontal="right" vertical="center"/>
    </xf>
    <xf numFmtId="184" fontId="3" fillId="0" borderId="0" xfId="0" applyNumberFormat="1" applyFont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top"/>
    </xf>
    <xf numFmtId="3" fontId="3" fillId="0" borderId="10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184" fontId="11" fillId="0" borderId="0" xfId="0" applyNumberFormat="1" applyFont="1" applyAlignment="1">
      <alignment horizontal="right" vertical="center"/>
    </xf>
    <xf numFmtId="184" fontId="4" fillId="0" borderId="0" xfId="0" applyNumberFormat="1" applyFont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22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11" fillId="0" borderId="18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5" fontId="3" fillId="0" borderId="0" xfId="0" applyNumberFormat="1" applyFont="1" applyAlignment="1">
      <alignment vertical="center"/>
    </xf>
    <xf numFmtId="18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3" fontId="3" fillId="0" borderId="2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vertical="center"/>
    </xf>
    <xf numFmtId="184" fontId="11" fillId="0" borderId="18" xfId="0" applyNumberFormat="1" applyFont="1" applyFill="1" applyBorder="1" applyAlignment="1">
      <alignment horizontal="right" vertical="center"/>
    </xf>
    <xf numFmtId="184" fontId="3" fillId="0" borderId="18" xfId="0" applyNumberFormat="1" applyFont="1" applyBorder="1" applyAlignment="1">
      <alignment horizontal="right" vertical="center"/>
    </xf>
    <xf numFmtId="184" fontId="6" fillId="0" borderId="0" xfId="0" applyNumberFormat="1" applyFont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84" fontId="3" fillId="0" borderId="0" xfId="0" applyNumberFormat="1" applyFont="1" applyBorder="1" applyAlignment="1">
      <alignment horizontal="right" vertical="center"/>
    </xf>
    <xf numFmtId="184" fontId="3" fillId="0" borderId="18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84" fontId="11" fillId="0" borderId="0" xfId="0" applyNumberFormat="1" applyFont="1" applyBorder="1" applyAlignment="1">
      <alignment vertical="center"/>
    </xf>
    <xf numFmtId="184" fontId="3" fillId="0" borderId="18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vertical="center"/>
    </xf>
    <xf numFmtId="18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184" fontId="11" fillId="0" borderId="18" xfId="0" applyNumberFormat="1" applyFont="1" applyBorder="1" applyAlignment="1">
      <alignment horizontal="right" vertical="center"/>
    </xf>
    <xf numFmtId="184" fontId="11" fillId="0" borderId="0" xfId="0" applyNumberFormat="1" applyFont="1" applyFill="1" applyAlignment="1">
      <alignment horizontal="right" vertical="center"/>
    </xf>
    <xf numFmtId="184" fontId="11" fillId="0" borderId="17" xfId="0" applyNumberFormat="1" applyFont="1" applyFill="1" applyBorder="1" applyAlignment="1">
      <alignment horizontal="right" vertical="center"/>
    </xf>
    <xf numFmtId="184" fontId="6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horizontal="right" vertical="center"/>
    </xf>
    <xf numFmtId="184" fontId="11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" fontId="11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84" fontId="11" fillId="0" borderId="17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84" fontId="7" fillId="0" borderId="18" xfId="0" applyNumberFormat="1" applyFont="1" applyBorder="1" applyAlignment="1">
      <alignment horizontal="right" vertical="center"/>
    </xf>
    <xf numFmtId="184" fontId="7" fillId="0" borderId="22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Alignment="1">
      <alignment horizontal="right" vertical="center"/>
    </xf>
    <xf numFmtId="184" fontId="10" fillId="0" borderId="18" xfId="0" applyNumberFormat="1" applyFont="1" applyBorder="1" applyAlignment="1">
      <alignment horizontal="right" vertical="center"/>
    </xf>
    <xf numFmtId="18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184" fontId="11" fillId="0" borderId="22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3" fontId="3" fillId="0" borderId="0" xfId="0" applyNumberFormat="1" applyFont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38" fontId="3" fillId="0" borderId="18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Fill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8" fontId="11" fillId="0" borderId="18" xfId="48" applyFont="1" applyBorder="1" applyAlignment="1">
      <alignment horizontal="right" vertical="center"/>
    </xf>
    <xf numFmtId="38" fontId="11" fillId="0" borderId="0" xfId="48" applyFont="1" applyBorder="1" applyAlignment="1">
      <alignment horizontal="right" vertical="center"/>
    </xf>
    <xf numFmtId="38" fontId="11" fillId="0" borderId="0" xfId="48" applyFont="1" applyFill="1" applyAlignment="1">
      <alignment horizontal="right" vertical="center"/>
    </xf>
    <xf numFmtId="184" fontId="3" fillId="0" borderId="18" xfId="48" applyNumberFormat="1" applyFont="1" applyBorder="1" applyAlignment="1">
      <alignment horizontal="right" vertical="center"/>
    </xf>
    <xf numFmtId="184" fontId="3" fillId="0" borderId="0" xfId="48" applyNumberFormat="1" applyFont="1" applyBorder="1" applyAlignment="1">
      <alignment horizontal="right" vertical="center"/>
    </xf>
    <xf numFmtId="184" fontId="3" fillId="0" borderId="0" xfId="0" applyNumberFormat="1" applyFont="1" applyAlignment="1">
      <alignment horizontal="right" vertical="center"/>
    </xf>
    <xf numFmtId="184" fontId="11" fillId="0" borderId="18" xfId="48" applyNumberFormat="1" applyFont="1" applyBorder="1" applyAlignment="1">
      <alignment horizontal="right" vertical="center"/>
    </xf>
    <xf numFmtId="184" fontId="11" fillId="0" borderId="0" xfId="48" applyNumberFormat="1" applyFont="1" applyBorder="1" applyAlignment="1">
      <alignment horizontal="right" vertical="center"/>
    </xf>
    <xf numFmtId="184" fontId="11" fillId="0" borderId="0" xfId="0" applyNumberFormat="1" applyFont="1" applyAlignment="1">
      <alignment horizontal="right" vertical="center"/>
    </xf>
    <xf numFmtId="184" fontId="3" fillId="0" borderId="0" xfId="48" applyNumberFormat="1" applyFont="1" applyFill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3" fillId="0" borderId="2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184" fontId="3" fillId="0" borderId="0" xfId="48" applyNumberFormat="1" applyFont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184" fontId="11" fillId="0" borderId="0" xfId="48" applyNumberFormat="1" applyFont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11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 textRotation="255"/>
    </xf>
    <xf numFmtId="3" fontId="3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35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36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distributed" textRotation="255"/>
    </xf>
    <xf numFmtId="0" fontId="0" fillId="0" borderId="0" xfId="0" applyAlignment="1">
      <alignment horizontal="left" vertical="distributed" textRotation="255"/>
    </xf>
    <xf numFmtId="0" fontId="0" fillId="0" borderId="0" xfId="0" applyAlignment="1">
      <alignment horizontal="left" vertical="distributed" textRotation="255"/>
    </xf>
    <xf numFmtId="0" fontId="3" fillId="0" borderId="19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distributed" vertical="center" wrapText="1"/>
    </xf>
    <xf numFmtId="0" fontId="3" fillId="0" borderId="37" xfId="0" applyFont="1" applyBorder="1" applyAlignment="1">
      <alignment horizontal="distributed" vertical="center" wrapText="1"/>
    </xf>
    <xf numFmtId="0" fontId="3" fillId="0" borderId="34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184" fontId="3" fillId="0" borderId="22" xfId="48" applyNumberFormat="1" applyFont="1" applyBorder="1" applyAlignment="1">
      <alignment horizontal="right" vertical="center"/>
    </xf>
    <xf numFmtId="184" fontId="3" fillId="0" borderId="21" xfId="48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38" fontId="3" fillId="0" borderId="31" xfId="48" applyFont="1" applyBorder="1" applyAlignment="1">
      <alignment horizontal="right" vertical="center"/>
    </xf>
    <xf numFmtId="38" fontId="3" fillId="0" borderId="30" xfId="48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left" vertical="center"/>
    </xf>
    <xf numFmtId="3" fontId="3" fillId="0" borderId="22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textRotation="255"/>
    </xf>
    <xf numFmtId="0" fontId="3" fillId="0" borderId="22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 wrapText="1"/>
    </xf>
    <xf numFmtId="0" fontId="3" fillId="0" borderId="37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11" fillId="0" borderId="40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 textRotation="255" shrinkToFit="1"/>
    </xf>
    <xf numFmtId="0" fontId="3" fillId="0" borderId="25" xfId="0" applyFont="1" applyBorder="1" applyAlignment="1">
      <alignment horizontal="left" vertical="distributed" textRotation="255"/>
    </xf>
    <xf numFmtId="0" fontId="11" fillId="0" borderId="31" xfId="0" applyFont="1" applyBorder="1" applyAlignment="1">
      <alignment horizontal="distributed" vertical="center"/>
    </xf>
    <xf numFmtId="184" fontId="6" fillId="0" borderId="0" xfId="0" applyNumberFormat="1" applyFont="1" applyAlignment="1">
      <alignment horizontal="righ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distributed" textRotation="255" wrapText="1"/>
    </xf>
    <xf numFmtId="0" fontId="3" fillId="0" borderId="25" xfId="0" applyFont="1" applyBorder="1" applyAlignment="1">
      <alignment horizontal="center" vertical="distributed" textRotation="255"/>
    </xf>
    <xf numFmtId="0" fontId="3" fillId="0" borderId="25" xfId="0" applyFont="1" applyBorder="1" applyAlignment="1">
      <alignment horizontal="center" vertical="distributed" textRotation="255" wrapText="1"/>
    </xf>
    <xf numFmtId="184" fontId="7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Alignment="1">
      <alignment horizontal="right" vertical="center"/>
    </xf>
    <xf numFmtId="184" fontId="10" fillId="0" borderId="0" xfId="0" applyNumberFormat="1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7" xfId="0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 wrapText="1"/>
    </xf>
    <xf numFmtId="0" fontId="0" fillId="0" borderId="37" xfId="0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184" fontId="3" fillId="0" borderId="18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distributed" vertical="center"/>
    </xf>
    <xf numFmtId="184" fontId="7" fillId="0" borderId="22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distributed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84" fontId="3" fillId="0" borderId="0" xfId="48" applyNumberFormat="1" applyFont="1" applyAlignment="1">
      <alignment vertical="center"/>
    </xf>
    <xf numFmtId="184" fontId="6" fillId="0" borderId="18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184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184" fontId="6" fillId="0" borderId="18" xfId="0" applyNumberFormat="1" applyFont="1" applyBorder="1" applyAlignment="1">
      <alignment horizontal="right" vertical="center"/>
    </xf>
    <xf numFmtId="0" fontId="11" fillId="0" borderId="0" xfId="0" applyFont="1" applyAlignment="1">
      <alignment horizontal="distributed" vertical="center"/>
    </xf>
    <xf numFmtId="184" fontId="11" fillId="0" borderId="18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distributed" vertical="center"/>
    </xf>
    <xf numFmtId="0" fontId="3" fillId="0" borderId="17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184" fontId="3" fillId="0" borderId="18" xfId="0" applyNumberFormat="1" applyFont="1" applyBorder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184" fontId="3" fillId="0" borderId="18" xfId="0" applyNumberFormat="1" applyFont="1" applyBorder="1" applyAlignment="1">
      <alignment vertical="center"/>
    </xf>
    <xf numFmtId="184" fontId="11" fillId="0" borderId="18" xfId="48" applyNumberFormat="1" applyFont="1" applyBorder="1" applyAlignment="1">
      <alignment vertical="center"/>
    </xf>
    <xf numFmtId="184" fontId="11" fillId="0" borderId="0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27</xdr:row>
      <xdr:rowOff>38100</xdr:rowOff>
    </xdr:from>
    <xdr:to>
      <xdr:col>0</xdr:col>
      <xdr:colOff>447675</xdr:colOff>
      <xdr:row>35</xdr:row>
      <xdr:rowOff>200025</xdr:rowOff>
    </xdr:to>
    <xdr:sp>
      <xdr:nvSpPr>
        <xdr:cNvPr id="1" name="AutoShape 2"/>
        <xdr:cNvSpPr>
          <a:spLocks/>
        </xdr:cNvSpPr>
      </xdr:nvSpPr>
      <xdr:spPr>
        <a:xfrm>
          <a:off x="285750" y="6467475"/>
          <a:ext cx="161925" cy="2066925"/>
        </a:xfrm>
        <a:prstGeom prst="leftBrace">
          <a:avLst>
            <a:gd name="adj" fmla="val -351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27</xdr:row>
      <xdr:rowOff>28575</xdr:rowOff>
    </xdr:from>
    <xdr:to>
      <xdr:col>6</xdr:col>
      <xdr:colOff>485775</xdr:colOff>
      <xdr:row>36</xdr:row>
      <xdr:rowOff>161925</xdr:rowOff>
    </xdr:to>
    <xdr:sp>
      <xdr:nvSpPr>
        <xdr:cNvPr id="2" name="AutoShape 9"/>
        <xdr:cNvSpPr>
          <a:spLocks/>
        </xdr:cNvSpPr>
      </xdr:nvSpPr>
      <xdr:spPr>
        <a:xfrm>
          <a:off x="5781675" y="6457950"/>
          <a:ext cx="209550" cy="2276475"/>
        </a:xfrm>
        <a:prstGeom prst="leftBrace">
          <a:avLst>
            <a:gd name="adj" fmla="val -38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1247775</xdr:colOff>
      <xdr:row>11</xdr:row>
      <xdr:rowOff>57150</xdr:rowOff>
    </xdr:from>
    <xdr:to>
      <xdr:col>13</xdr:col>
      <xdr:colOff>1371600</xdr:colOff>
      <xdr:row>13</xdr:row>
      <xdr:rowOff>152400</xdr:rowOff>
    </xdr:to>
    <xdr:sp>
      <xdr:nvSpPr>
        <xdr:cNvPr id="3" name="AutoShape 17"/>
        <xdr:cNvSpPr>
          <a:spLocks/>
        </xdr:cNvSpPr>
      </xdr:nvSpPr>
      <xdr:spPr>
        <a:xfrm>
          <a:off x="14411325" y="2676525"/>
          <a:ext cx="123825" cy="571500"/>
        </a:xfrm>
        <a:prstGeom prst="leftBrace">
          <a:avLst>
            <a:gd name="adj" fmla="val -34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1219200</xdr:colOff>
      <xdr:row>15</xdr:row>
      <xdr:rowOff>19050</xdr:rowOff>
    </xdr:from>
    <xdr:to>
      <xdr:col>13</xdr:col>
      <xdr:colOff>1362075</xdr:colOff>
      <xdr:row>17</xdr:row>
      <xdr:rowOff>171450</xdr:rowOff>
    </xdr:to>
    <xdr:sp>
      <xdr:nvSpPr>
        <xdr:cNvPr id="4" name="AutoShape 18"/>
        <xdr:cNvSpPr>
          <a:spLocks/>
        </xdr:cNvSpPr>
      </xdr:nvSpPr>
      <xdr:spPr>
        <a:xfrm>
          <a:off x="14382750" y="3590925"/>
          <a:ext cx="142875" cy="628650"/>
        </a:xfrm>
        <a:prstGeom prst="leftBrace">
          <a:avLst>
            <a:gd name="adj" fmla="val -353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733425</xdr:colOff>
      <xdr:row>37</xdr:row>
      <xdr:rowOff>38100</xdr:rowOff>
    </xdr:from>
    <xdr:to>
      <xdr:col>13</xdr:col>
      <xdr:colOff>847725</xdr:colOff>
      <xdr:row>40</xdr:row>
      <xdr:rowOff>0</xdr:rowOff>
    </xdr:to>
    <xdr:sp>
      <xdr:nvSpPr>
        <xdr:cNvPr id="5" name="AutoShape 19"/>
        <xdr:cNvSpPr>
          <a:spLocks/>
        </xdr:cNvSpPr>
      </xdr:nvSpPr>
      <xdr:spPr>
        <a:xfrm>
          <a:off x="13896975" y="8848725"/>
          <a:ext cx="11430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39</xdr:row>
      <xdr:rowOff>47625</xdr:rowOff>
    </xdr:from>
    <xdr:to>
      <xdr:col>0</xdr:col>
      <xdr:colOff>419100</xdr:colOff>
      <xdr:row>41</xdr:row>
      <xdr:rowOff>180975</xdr:rowOff>
    </xdr:to>
    <xdr:sp>
      <xdr:nvSpPr>
        <xdr:cNvPr id="6" name="AutoShape 21"/>
        <xdr:cNvSpPr>
          <a:spLocks/>
        </xdr:cNvSpPr>
      </xdr:nvSpPr>
      <xdr:spPr>
        <a:xfrm>
          <a:off x="276225" y="9334500"/>
          <a:ext cx="142875" cy="609600"/>
        </a:xfrm>
        <a:prstGeom prst="leftBrace">
          <a:avLst>
            <a:gd name="adj" fmla="val -346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56</xdr:row>
      <xdr:rowOff>9525</xdr:rowOff>
    </xdr:from>
    <xdr:to>
      <xdr:col>1</xdr:col>
      <xdr:colOff>142875</xdr:colOff>
      <xdr:row>58</xdr:row>
      <xdr:rowOff>342900</xdr:rowOff>
    </xdr:to>
    <xdr:sp>
      <xdr:nvSpPr>
        <xdr:cNvPr id="7" name="AutoShape 22"/>
        <xdr:cNvSpPr>
          <a:spLocks/>
        </xdr:cNvSpPr>
      </xdr:nvSpPr>
      <xdr:spPr>
        <a:xfrm>
          <a:off x="485775" y="13344525"/>
          <a:ext cx="152400" cy="1000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485775</xdr:colOff>
      <xdr:row>56</xdr:row>
      <xdr:rowOff>19050</xdr:rowOff>
    </xdr:from>
    <xdr:to>
      <xdr:col>7</xdr:col>
      <xdr:colOff>0</xdr:colOff>
      <xdr:row>58</xdr:row>
      <xdr:rowOff>342900</xdr:rowOff>
    </xdr:to>
    <xdr:sp>
      <xdr:nvSpPr>
        <xdr:cNvPr id="8" name="AutoShape 23"/>
        <xdr:cNvSpPr>
          <a:spLocks/>
        </xdr:cNvSpPr>
      </xdr:nvSpPr>
      <xdr:spPr>
        <a:xfrm>
          <a:off x="5991225" y="13354050"/>
          <a:ext cx="76200" cy="990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457200</xdr:colOff>
      <xdr:row>60</xdr:row>
      <xdr:rowOff>19050</xdr:rowOff>
    </xdr:from>
    <xdr:to>
      <xdr:col>7</xdr:col>
      <xdr:colOff>9525</xdr:colOff>
      <xdr:row>63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5962650" y="14687550"/>
          <a:ext cx="114300" cy="107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60</xdr:row>
      <xdr:rowOff>0</xdr:rowOff>
    </xdr:from>
    <xdr:to>
      <xdr:col>1</xdr:col>
      <xdr:colOff>161925</xdr:colOff>
      <xdr:row>62</xdr:row>
      <xdr:rowOff>333375</xdr:rowOff>
    </xdr:to>
    <xdr:sp>
      <xdr:nvSpPr>
        <xdr:cNvPr id="10" name="AutoShape 27"/>
        <xdr:cNvSpPr>
          <a:spLocks/>
        </xdr:cNvSpPr>
      </xdr:nvSpPr>
      <xdr:spPr>
        <a:xfrm>
          <a:off x="504825" y="14668500"/>
          <a:ext cx="152400" cy="1000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28</xdr:row>
      <xdr:rowOff>47625</xdr:rowOff>
    </xdr:from>
    <xdr:to>
      <xdr:col>7</xdr:col>
      <xdr:colOff>438150</xdr:colOff>
      <xdr:row>31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6315075" y="6715125"/>
          <a:ext cx="190500" cy="828675"/>
        </a:xfrm>
        <a:prstGeom prst="leftBrace">
          <a:avLst>
            <a:gd name="adj" fmla="val -403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55</xdr:row>
      <xdr:rowOff>66675</xdr:rowOff>
    </xdr:from>
    <xdr:to>
      <xdr:col>1</xdr:col>
      <xdr:colOff>228600</xdr:colOff>
      <xdr:row>56</xdr:row>
      <xdr:rowOff>219075</xdr:rowOff>
    </xdr:to>
    <xdr:sp>
      <xdr:nvSpPr>
        <xdr:cNvPr id="1" name="AutoShape 3"/>
        <xdr:cNvSpPr>
          <a:spLocks/>
        </xdr:cNvSpPr>
      </xdr:nvSpPr>
      <xdr:spPr>
        <a:xfrm>
          <a:off x="1104900" y="15259050"/>
          <a:ext cx="114300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51</xdr:row>
      <xdr:rowOff>95250</xdr:rowOff>
    </xdr:from>
    <xdr:to>
      <xdr:col>13</xdr:col>
      <xdr:colOff>228600</xdr:colOff>
      <xdr:row>54</xdr:row>
      <xdr:rowOff>190500</xdr:rowOff>
    </xdr:to>
    <xdr:sp>
      <xdr:nvSpPr>
        <xdr:cNvPr id="2" name="AutoShape 4"/>
        <xdr:cNvSpPr>
          <a:spLocks/>
        </xdr:cNvSpPr>
      </xdr:nvSpPr>
      <xdr:spPr>
        <a:xfrm>
          <a:off x="12592050" y="14182725"/>
          <a:ext cx="133350" cy="923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55</xdr:row>
      <xdr:rowOff>85725</xdr:rowOff>
    </xdr:from>
    <xdr:to>
      <xdr:col>13</xdr:col>
      <xdr:colOff>190500</xdr:colOff>
      <xdr:row>56</xdr:row>
      <xdr:rowOff>200025</xdr:rowOff>
    </xdr:to>
    <xdr:sp>
      <xdr:nvSpPr>
        <xdr:cNvPr id="3" name="AutoShape 5"/>
        <xdr:cNvSpPr>
          <a:spLocks/>
        </xdr:cNvSpPr>
      </xdr:nvSpPr>
      <xdr:spPr>
        <a:xfrm>
          <a:off x="12601575" y="15278100"/>
          <a:ext cx="857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57</xdr:row>
      <xdr:rowOff>76200</xdr:rowOff>
    </xdr:from>
    <xdr:to>
      <xdr:col>13</xdr:col>
      <xdr:colOff>180975</xdr:colOff>
      <xdr:row>58</xdr:row>
      <xdr:rowOff>190500</xdr:rowOff>
    </xdr:to>
    <xdr:sp>
      <xdr:nvSpPr>
        <xdr:cNvPr id="4" name="AutoShape 8"/>
        <xdr:cNvSpPr>
          <a:spLocks/>
        </xdr:cNvSpPr>
      </xdr:nvSpPr>
      <xdr:spPr>
        <a:xfrm>
          <a:off x="12601575" y="15821025"/>
          <a:ext cx="7620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57</xdr:row>
      <xdr:rowOff>66675</xdr:rowOff>
    </xdr:from>
    <xdr:to>
      <xdr:col>1</xdr:col>
      <xdr:colOff>200025</xdr:colOff>
      <xdr:row>58</xdr:row>
      <xdr:rowOff>219075</xdr:rowOff>
    </xdr:to>
    <xdr:sp>
      <xdr:nvSpPr>
        <xdr:cNvPr id="5" name="AutoShape 14"/>
        <xdr:cNvSpPr>
          <a:spLocks/>
        </xdr:cNvSpPr>
      </xdr:nvSpPr>
      <xdr:spPr>
        <a:xfrm>
          <a:off x="1095375" y="15811500"/>
          <a:ext cx="95250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76200</xdr:rowOff>
    </xdr:from>
    <xdr:to>
      <xdr:col>1</xdr:col>
      <xdr:colOff>200025</xdr:colOff>
      <xdr:row>52</xdr:row>
      <xdr:rowOff>228600</xdr:rowOff>
    </xdr:to>
    <xdr:sp>
      <xdr:nvSpPr>
        <xdr:cNvPr id="6" name="AutoShape 16"/>
        <xdr:cNvSpPr>
          <a:spLocks/>
        </xdr:cNvSpPr>
      </xdr:nvSpPr>
      <xdr:spPr>
        <a:xfrm>
          <a:off x="1076325" y="14163675"/>
          <a:ext cx="114300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53</xdr:row>
      <xdr:rowOff>57150</xdr:rowOff>
    </xdr:from>
    <xdr:to>
      <xdr:col>1</xdr:col>
      <xdr:colOff>200025</xdr:colOff>
      <xdr:row>54</xdr:row>
      <xdr:rowOff>209550</xdr:rowOff>
    </xdr:to>
    <xdr:sp>
      <xdr:nvSpPr>
        <xdr:cNvPr id="7" name="AutoShape 17"/>
        <xdr:cNvSpPr>
          <a:spLocks/>
        </xdr:cNvSpPr>
      </xdr:nvSpPr>
      <xdr:spPr>
        <a:xfrm>
          <a:off x="1104900" y="14697075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7.25" customHeight="1"/>
  <cols>
    <col min="1" max="6" width="9.00390625" style="24" customWidth="1"/>
    <col min="7" max="7" width="13.125" style="24" customWidth="1"/>
    <col min="8" max="8" width="13.75390625" style="24" customWidth="1"/>
    <col min="9" max="9" width="11.75390625" style="24" customWidth="1"/>
    <col min="10" max="10" width="12.75390625" style="24" customWidth="1"/>
    <col min="11" max="11" width="11.875" style="24" customWidth="1"/>
    <col min="12" max="12" width="12.125" style="24" customWidth="1"/>
    <col min="13" max="13" width="13.00390625" style="24" customWidth="1"/>
    <col min="14" max="14" width="11.25390625" style="24" customWidth="1"/>
    <col min="15" max="15" width="9.00390625" style="24" customWidth="1"/>
    <col min="16" max="16" width="9.50390625" style="24" bestFit="1" customWidth="1"/>
    <col min="17" max="17" width="13.50390625" style="24" bestFit="1" customWidth="1"/>
    <col min="18" max="18" width="9.50390625" style="24" bestFit="1" customWidth="1"/>
    <col min="19" max="19" width="10.125" style="24" bestFit="1" customWidth="1"/>
    <col min="20" max="20" width="9.50390625" style="24" bestFit="1" customWidth="1"/>
    <col min="21" max="21" width="13.25390625" style="24" bestFit="1" customWidth="1"/>
    <col min="22" max="22" width="9.50390625" style="24" bestFit="1" customWidth="1"/>
    <col min="23" max="23" width="10.375" style="24" bestFit="1" customWidth="1"/>
    <col min="24" max="24" width="9.50390625" style="24" bestFit="1" customWidth="1"/>
    <col min="25" max="25" width="10.375" style="24" bestFit="1" customWidth="1"/>
    <col min="26" max="26" width="7.50390625" style="24" customWidth="1"/>
    <col min="27" max="27" width="9.375" style="24" customWidth="1"/>
    <col min="28" max="29" width="8.625" style="24" customWidth="1"/>
    <col min="30" max="30" width="6.50390625" style="24" customWidth="1"/>
    <col min="31" max="32" width="5.25390625" style="24" customWidth="1"/>
    <col min="33" max="16384" width="9.00390625" style="24" customWidth="1"/>
  </cols>
  <sheetData>
    <row r="1" spans="1:32" ht="17.25" customHeight="1">
      <c r="A1" s="41" t="s">
        <v>236</v>
      </c>
      <c r="P1" s="180" t="s">
        <v>237</v>
      </c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</row>
    <row r="3" spans="1:32" ht="17.25" customHeight="1">
      <c r="A3" s="182" t="s">
        <v>262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</row>
    <row r="5" spans="1:32" ht="17.25" customHeight="1">
      <c r="A5" s="183" t="s">
        <v>278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</row>
    <row r="7" spans="1:32" ht="17.25" customHeight="1">
      <c r="A7" s="126" t="s">
        <v>263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</row>
    <row r="8" spans="1:32" ht="17.2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81" t="s">
        <v>184</v>
      </c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</row>
    <row r="9" spans="1:32" ht="17.25" customHeight="1">
      <c r="A9" s="138" t="s">
        <v>264</v>
      </c>
      <c r="B9" s="135"/>
      <c r="C9" s="134" t="s">
        <v>238</v>
      </c>
      <c r="D9" s="135"/>
      <c r="E9" s="134" t="s">
        <v>265</v>
      </c>
      <c r="F9" s="135"/>
      <c r="G9" s="134" t="s">
        <v>276</v>
      </c>
      <c r="H9" s="135"/>
      <c r="I9" s="134" t="s">
        <v>266</v>
      </c>
      <c r="J9" s="135"/>
      <c r="K9" s="134" t="s">
        <v>267</v>
      </c>
      <c r="L9" s="135"/>
      <c r="M9" s="134" t="s">
        <v>268</v>
      </c>
      <c r="N9" s="138"/>
      <c r="P9" s="138" t="s">
        <v>275</v>
      </c>
      <c r="Q9" s="135"/>
      <c r="R9" s="134" t="s">
        <v>269</v>
      </c>
      <c r="S9" s="135"/>
      <c r="T9" s="134" t="s">
        <v>270</v>
      </c>
      <c r="U9" s="135"/>
      <c r="V9" s="134" t="s">
        <v>271</v>
      </c>
      <c r="W9" s="135"/>
      <c r="X9" s="134" t="s">
        <v>272</v>
      </c>
      <c r="Y9" s="135"/>
      <c r="Z9" s="134" t="s">
        <v>273</v>
      </c>
      <c r="AA9" s="138"/>
      <c r="AB9" s="135"/>
      <c r="AC9" s="134" t="s">
        <v>274</v>
      </c>
      <c r="AD9" s="138"/>
      <c r="AE9" s="138"/>
      <c r="AF9" s="138"/>
    </row>
    <row r="10" spans="1:32" ht="17.25" customHeight="1">
      <c r="A10" s="139"/>
      <c r="B10" s="137"/>
      <c r="C10" s="136"/>
      <c r="D10" s="137"/>
      <c r="E10" s="136"/>
      <c r="F10" s="137"/>
      <c r="G10" s="136"/>
      <c r="H10" s="137"/>
      <c r="I10" s="136"/>
      <c r="J10" s="137"/>
      <c r="K10" s="136"/>
      <c r="L10" s="137"/>
      <c r="M10" s="136"/>
      <c r="N10" s="139"/>
      <c r="P10" s="139"/>
      <c r="Q10" s="137"/>
      <c r="R10" s="136"/>
      <c r="S10" s="137"/>
      <c r="T10" s="136"/>
      <c r="U10" s="137"/>
      <c r="V10" s="136"/>
      <c r="W10" s="137"/>
      <c r="X10" s="136"/>
      <c r="Y10" s="137"/>
      <c r="Z10" s="136"/>
      <c r="AA10" s="139"/>
      <c r="AB10" s="137"/>
      <c r="AC10" s="136"/>
      <c r="AD10" s="139"/>
      <c r="AE10" s="139"/>
      <c r="AF10" s="139"/>
    </row>
    <row r="11" spans="1:32" ht="17.25" customHeight="1">
      <c r="A11" s="10"/>
      <c r="B11" s="27"/>
      <c r="C11" s="28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17.25" customHeight="1">
      <c r="A12" s="129" t="s">
        <v>0</v>
      </c>
      <c r="B12" s="130"/>
      <c r="C12" s="142">
        <f>AVERAGE(E12:N12,P12:AF12)</f>
        <v>9984.833333333334</v>
      </c>
      <c r="D12" s="128"/>
      <c r="E12" s="128">
        <v>9854</v>
      </c>
      <c r="F12" s="128"/>
      <c r="G12" s="128">
        <v>9892</v>
      </c>
      <c r="H12" s="128"/>
      <c r="I12" s="128">
        <v>9930</v>
      </c>
      <c r="J12" s="128"/>
      <c r="K12" s="128">
        <v>9981</v>
      </c>
      <c r="L12" s="128"/>
      <c r="M12" s="128">
        <v>10002</v>
      </c>
      <c r="N12" s="128"/>
      <c r="O12" s="35"/>
      <c r="P12" s="128">
        <v>10004</v>
      </c>
      <c r="Q12" s="128"/>
      <c r="R12" s="128">
        <v>9989</v>
      </c>
      <c r="S12" s="128"/>
      <c r="T12" s="128">
        <v>10019</v>
      </c>
      <c r="U12" s="128"/>
      <c r="V12" s="128">
        <v>10037</v>
      </c>
      <c r="W12" s="128"/>
      <c r="X12" s="128">
        <v>10033</v>
      </c>
      <c r="Y12" s="128"/>
      <c r="Z12" s="128">
        <v>10036</v>
      </c>
      <c r="AA12" s="128"/>
      <c r="AB12" s="128"/>
      <c r="AC12" s="128">
        <v>10041</v>
      </c>
      <c r="AD12" s="128"/>
      <c r="AE12" s="128"/>
      <c r="AF12" s="128"/>
    </row>
    <row r="13" spans="1:32" ht="17.25" customHeight="1">
      <c r="A13" s="131" t="s">
        <v>1</v>
      </c>
      <c r="B13" s="130"/>
      <c r="C13" s="142">
        <f>AVERAGE(E13:N13,P13:AF13)</f>
        <v>177277.5</v>
      </c>
      <c r="D13" s="128"/>
      <c r="E13" s="140">
        <v>175875</v>
      </c>
      <c r="F13" s="140"/>
      <c r="G13" s="140">
        <v>176774</v>
      </c>
      <c r="H13" s="140"/>
      <c r="I13" s="140">
        <v>177664</v>
      </c>
      <c r="J13" s="140"/>
      <c r="K13" s="140">
        <v>178167</v>
      </c>
      <c r="L13" s="140"/>
      <c r="M13" s="140">
        <v>177813</v>
      </c>
      <c r="N13" s="140"/>
      <c r="O13" s="35"/>
      <c r="P13" s="128">
        <v>177583</v>
      </c>
      <c r="Q13" s="128"/>
      <c r="R13" s="140">
        <v>177606</v>
      </c>
      <c r="S13" s="140"/>
      <c r="T13" s="140">
        <v>177944</v>
      </c>
      <c r="U13" s="140"/>
      <c r="V13" s="140">
        <v>177735</v>
      </c>
      <c r="W13" s="140"/>
      <c r="X13" s="140">
        <v>176624</v>
      </c>
      <c r="Y13" s="140"/>
      <c r="Z13" s="140">
        <v>176279</v>
      </c>
      <c r="AA13" s="140"/>
      <c r="AB13" s="140"/>
      <c r="AC13" s="140">
        <v>177266</v>
      </c>
      <c r="AD13" s="140"/>
      <c r="AE13" s="140"/>
      <c r="AF13" s="140"/>
    </row>
    <row r="14" spans="1:32" ht="17.25" customHeight="1">
      <c r="A14" s="131" t="s">
        <v>2</v>
      </c>
      <c r="B14" s="130"/>
      <c r="C14" s="142">
        <f>AVERAGE(E14:N14,P14:AF14)</f>
        <v>114.66666666666667</v>
      </c>
      <c r="D14" s="128"/>
      <c r="E14" s="140">
        <v>105</v>
      </c>
      <c r="F14" s="140"/>
      <c r="G14" s="140">
        <v>105</v>
      </c>
      <c r="H14" s="140"/>
      <c r="I14" s="140">
        <v>105</v>
      </c>
      <c r="J14" s="140"/>
      <c r="K14" s="140">
        <v>111</v>
      </c>
      <c r="L14" s="140"/>
      <c r="M14" s="140">
        <v>114</v>
      </c>
      <c r="N14" s="140"/>
      <c r="O14" s="35"/>
      <c r="P14" s="128">
        <v>116</v>
      </c>
      <c r="Q14" s="128"/>
      <c r="R14" s="140">
        <v>120</v>
      </c>
      <c r="S14" s="140"/>
      <c r="T14" s="140">
        <v>120</v>
      </c>
      <c r="U14" s="140"/>
      <c r="V14" s="140">
        <v>120</v>
      </c>
      <c r="W14" s="140"/>
      <c r="X14" s="140">
        <v>120</v>
      </c>
      <c r="Y14" s="140"/>
      <c r="Z14" s="140">
        <v>120</v>
      </c>
      <c r="AA14" s="140"/>
      <c r="AB14" s="140"/>
      <c r="AC14" s="140">
        <v>120</v>
      </c>
      <c r="AD14" s="140"/>
      <c r="AE14" s="140"/>
      <c r="AF14" s="140"/>
    </row>
    <row r="15" spans="1:32" ht="17.25" customHeight="1">
      <c r="A15" s="125"/>
      <c r="B15" s="141"/>
      <c r="C15" s="153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</row>
    <row r="17" ht="17.25" customHeight="1">
      <c r="D17" s="31"/>
    </row>
    <row r="18" spans="1:32" ht="17.25" customHeight="1">
      <c r="A18" s="126" t="s">
        <v>277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</row>
    <row r="19" spans="1:32" ht="17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7.25" customHeight="1">
      <c r="A20" s="127" t="s">
        <v>279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</row>
    <row r="21" spans="1:32" ht="17.25" customHeight="1" thickBo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Z21" s="181" t="s">
        <v>25</v>
      </c>
      <c r="AA21" s="181"/>
      <c r="AB21" s="181"/>
      <c r="AC21" s="181"/>
      <c r="AD21" s="181"/>
      <c r="AE21" s="181"/>
      <c r="AF21" s="181"/>
    </row>
    <row r="22" spans="1:32" ht="17.25" customHeight="1">
      <c r="A22" s="143" t="s">
        <v>197</v>
      </c>
      <c r="B22" s="144"/>
      <c r="C22" s="132" t="s">
        <v>281</v>
      </c>
      <c r="D22" s="133"/>
      <c r="E22" s="133"/>
      <c r="F22" s="162"/>
      <c r="G22" s="132" t="s">
        <v>13</v>
      </c>
      <c r="H22" s="162"/>
      <c r="I22" s="132" t="s">
        <v>14</v>
      </c>
      <c r="J22" s="162"/>
      <c r="K22" s="132" t="s">
        <v>287</v>
      </c>
      <c r="L22" s="133"/>
      <c r="M22" s="132" t="s">
        <v>288</v>
      </c>
      <c r="N22" s="133"/>
      <c r="O22" s="34"/>
      <c r="P22" s="133" t="s">
        <v>18</v>
      </c>
      <c r="Q22" s="162"/>
      <c r="R22" s="132" t="s">
        <v>19</v>
      </c>
      <c r="S22" s="162"/>
      <c r="T22" s="132" t="s">
        <v>289</v>
      </c>
      <c r="U22" s="162"/>
      <c r="V22" s="132" t="s">
        <v>20</v>
      </c>
      <c r="W22" s="162"/>
      <c r="X22" s="132" t="s">
        <v>21</v>
      </c>
      <c r="Y22" s="162"/>
      <c r="Z22" s="132" t="s">
        <v>214</v>
      </c>
      <c r="AA22" s="162"/>
      <c r="AB22" s="132" t="s">
        <v>15</v>
      </c>
      <c r="AC22" s="162"/>
      <c r="AD22" s="132" t="s">
        <v>53</v>
      </c>
      <c r="AE22" s="133"/>
      <c r="AF22" s="133"/>
    </row>
    <row r="23" spans="1:32" ht="17.25" customHeight="1">
      <c r="A23" s="145"/>
      <c r="B23" s="146"/>
      <c r="C23" s="163" t="s">
        <v>282</v>
      </c>
      <c r="D23" s="164"/>
      <c r="E23" s="163" t="s">
        <v>283</v>
      </c>
      <c r="F23" s="164"/>
      <c r="G23" s="8" t="s">
        <v>284</v>
      </c>
      <c r="H23" s="8" t="s">
        <v>285</v>
      </c>
      <c r="I23" s="8" t="s">
        <v>284</v>
      </c>
      <c r="J23" s="8" t="s">
        <v>285</v>
      </c>
      <c r="K23" s="8" t="s">
        <v>284</v>
      </c>
      <c r="L23" s="8" t="s">
        <v>286</v>
      </c>
      <c r="M23" s="8" t="s">
        <v>284</v>
      </c>
      <c r="N23" s="9" t="s">
        <v>286</v>
      </c>
      <c r="P23" s="7" t="s">
        <v>10</v>
      </c>
      <c r="Q23" s="8" t="s">
        <v>285</v>
      </c>
      <c r="R23" s="8" t="s">
        <v>10</v>
      </c>
      <c r="S23" s="8" t="s">
        <v>11</v>
      </c>
      <c r="T23" s="8" t="s">
        <v>10</v>
      </c>
      <c r="U23" s="8" t="s">
        <v>286</v>
      </c>
      <c r="V23" s="8" t="s">
        <v>10</v>
      </c>
      <c r="W23" s="9" t="s">
        <v>11</v>
      </c>
      <c r="X23" s="8" t="s">
        <v>10</v>
      </c>
      <c r="Y23" s="8" t="s">
        <v>11</v>
      </c>
      <c r="Z23" s="8" t="s">
        <v>10</v>
      </c>
      <c r="AA23" s="8" t="s">
        <v>11</v>
      </c>
      <c r="AB23" s="8" t="s">
        <v>10</v>
      </c>
      <c r="AC23" s="8" t="s">
        <v>11</v>
      </c>
      <c r="AD23" s="8" t="s">
        <v>10</v>
      </c>
      <c r="AE23" s="184" t="s">
        <v>11</v>
      </c>
      <c r="AF23" s="185"/>
    </row>
    <row r="24" spans="1:32" ht="17.25" customHeight="1">
      <c r="A24" s="151"/>
      <c r="B24" s="152"/>
      <c r="C24" s="165"/>
      <c r="D24" s="151"/>
      <c r="E24" s="151"/>
      <c r="F24" s="151"/>
      <c r="AE24" s="151"/>
      <c r="AF24" s="151"/>
    </row>
    <row r="25" spans="1:32" ht="17.25" customHeight="1">
      <c r="A25" s="147" t="s">
        <v>239</v>
      </c>
      <c r="B25" s="148"/>
      <c r="C25" s="166">
        <f>SUM(G25,I25,K25,M25,P25,R25,T25,V25,X25,Z25,AB25,AD25)</f>
        <v>1271131</v>
      </c>
      <c r="D25" s="167"/>
      <c r="E25" s="168">
        <f>SUM(H25,J25,L25,N25,Q25,S25,U25,W25,Y25,AA25,AC25,AE25)</f>
        <v>8212390</v>
      </c>
      <c r="F25" s="168"/>
      <c r="G25" s="32">
        <v>1054240</v>
      </c>
      <c r="H25" s="32">
        <v>6619808</v>
      </c>
      <c r="I25" s="32">
        <v>167546</v>
      </c>
      <c r="J25" s="32">
        <v>742073</v>
      </c>
      <c r="K25" s="32">
        <v>11287</v>
      </c>
      <c r="L25" s="32">
        <v>32966</v>
      </c>
      <c r="M25" s="32">
        <v>26</v>
      </c>
      <c r="N25" s="32">
        <v>494</v>
      </c>
      <c r="O25" s="32"/>
      <c r="P25" s="32">
        <v>18433</v>
      </c>
      <c r="Q25" s="32">
        <v>456647</v>
      </c>
      <c r="R25" s="32">
        <v>421</v>
      </c>
      <c r="S25" s="32">
        <v>25422</v>
      </c>
      <c r="T25" s="32">
        <v>5004</v>
      </c>
      <c r="U25" s="32">
        <v>91979</v>
      </c>
      <c r="V25" s="32">
        <v>4561</v>
      </c>
      <c r="W25" s="32">
        <v>191859</v>
      </c>
      <c r="X25" s="42" t="s">
        <v>280</v>
      </c>
      <c r="Y25" s="42" t="s">
        <v>280</v>
      </c>
      <c r="Z25" s="42" t="s">
        <v>280</v>
      </c>
      <c r="AA25" s="42" t="s">
        <v>280</v>
      </c>
      <c r="AB25" s="42">
        <v>4755</v>
      </c>
      <c r="AC25" s="42">
        <v>21424</v>
      </c>
      <c r="AD25" s="42">
        <v>4858</v>
      </c>
      <c r="AE25" s="186">
        <v>29718</v>
      </c>
      <c r="AF25" s="186"/>
    </row>
    <row r="26" spans="1:32" ht="17.25" customHeight="1">
      <c r="A26" s="149">
        <v>48</v>
      </c>
      <c r="B26" s="150"/>
      <c r="C26" s="166">
        <f>SUM(G26,I26,K26,M26,P26,R26,T26,V26,X26,Z26,AB26,AD26)</f>
        <v>1329322</v>
      </c>
      <c r="D26" s="167"/>
      <c r="E26" s="168">
        <f>SUM(H26,J26,L26,N26,Q26,S26,U26,W26,Y26,AA26,AC26,AE26)</f>
        <v>9190862</v>
      </c>
      <c r="F26" s="168"/>
      <c r="G26" s="32">
        <v>1102944</v>
      </c>
      <c r="H26" s="32">
        <v>7351227</v>
      </c>
      <c r="I26" s="32">
        <v>174702</v>
      </c>
      <c r="J26" s="32">
        <v>812395</v>
      </c>
      <c r="K26" s="32">
        <v>12804</v>
      </c>
      <c r="L26" s="32">
        <v>36505</v>
      </c>
      <c r="M26" s="32">
        <v>39</v>
      </c>
      <c r="N26" s="32">
        <v>1028</v>
      </c>
      <c r="O26" s="32"/>
      <c r="P26" s="32">
        <v>18061</v>
      </c>
      <c r="Q26" s="32">
        <v>529137</v>
      </c>
      <c r="R26" s="32">
        <v>436</v>
      </c>
      <c r="S26" s="32">
        <v>31235</v>
      </c>
      <c r="T26" s="32">
        <v>5214</v>
      </c>
      <c r="U26" s="32">
        <v>166966</v>
      </c>
      <c r="V26" s="32">
        <v>4575</v>
      </c>
      <c r="W26" s="32">
        <v>225649</v>
      </c>
      <c r="X26" s="42">
        <v>5069</v>
      </c>
      <c r="Y26" s="42">
        <v>10138</v>
      </c>
      <c r="Z26" s="42">
        <v>1</v>
      </c>
      <c r="AA26" s="42">
        <v>2</v>
      </c>
      <c r="AB26" s="42" t="s">
        <v>280</v>
      </c>
      <c r="AC26" s="42" t="s">
        <v>280</v>
      </c>
      <c r="AD26" s="42">
        <v>5477</v>
      </c>
      <c r="AE26" s="186">
        <v>26580</v>
      </c>
      <c r="AF26" s="186"/>
    </row>
    <row r="27" spans="1:32" ht="17.25" customHeight="1">
      <c r="A27" s="149">
        <v>49</v>
      </c>
      <c r="B27" s="150"/>
      <c r="C27" s="166">
        <f>SUM(G27,I27,K27,M27,P27,R27,T27,V27,X27,Z27,AB27,AD27)</f>
        <v>1354335</v>
      </c>
      <c r="D27" s="167"/>
      <c r="E27" s="168">
        <v>12457914</v>
      </c>
      <c r="F27" s="168"/>
      <c r="G27" s="32">
        <v>1109190</v>
      </c>
      <c r="H27" s="32">
        <v>9848572</v>
      </c>
      <c r="I27" s="32">
        <v>188798</v>
      </c>
      <c r="J27" s="32">
        <v>1196082</v>
      </c>
      <c r="K27" s="32">
        <v>14902</v>
      </c>
      <c r="L27" s="32">
        <v>64389</v>
      </c>
      <c r="M27" s="32">
        <v>23</v>
      </c>
      <c r="N27" s="32">
        <v>911</v>
      </c>
      <c r="O27" s="32"/>
      <c r="P27" s="32">
        <v>18020</v>
      </c>
      <c r="Q27" s="32">
        <v>662920</v>
      </c>
      <c r="R27" s="32">
        <v>444</v>
      </c>
      <c r="S27" s="32">
        <v>40655</v>
      </c>
      <c r="T27" s="32">
        <v>5390</v>
      </c>
      <c r="U27" s="32">
        <v>297001</v>
      </c>
      <c r="V27" s="32">
        <v>4851</v>
      </c>
      <c r="W27" s="32">
        <v>304109</v>
      </c>
      <c r="X27" s="42">
        <v>5226</v>
      </c>
      <c r="Y27" s="42">
        <v>10452</v>
      </c>
      <c r="Z27" s="42">
        <v>2</v>
      </c>
      <c r="AA27" s="42">
        <v>16</v>
      </c>
      <c r="AB27" s="42" t="s">
        <v>280</v>
      </c>
      <c r="AC27" s="42" t="s">
        <v>280</v>
      </c>
      <c r="AD27" s="42">
        <v>7489</v>
      </c>
      <c r="AE27" s="186">
        <v>32808</v>
      </c>
      <c r="AF27" s="186"/>
    </row>
    <row r="28" spans="1:32" ht="17.25" customHeight="1">
      <c r="A28" s="149">
        <v>50</v>
      </c>
      <c r="B28" s="150"/>
      <c r="C28" s="166">
        <f>SUM(G28,I28,K28,M28,P28,R28,T28,V28,X28,Z28,AB28,AD28)</f>
        <v>1343928</v>
      </c>
      <c r="D28" s="167"/>
      <c r="E28" s="168">
        <f>SUM(H28,J28,L28,N28,Q28,S28,U28,W28,Y28,AA28,AC28,AE28)</f>
        <v>14366405</v>
      </c>
      <c r="F28" s="168"/>
      <c r="G28" s="32">
        <v>1100130</v>
      </c>
      <c r="H28" s="32">
        <v>11427816</v>
      </c>
      <c r="I28" s="32">
        <v>185061</v>
      </c>
      <c r="J28" s="32">
        <v>1394518</v>
      </c>
      <c r="K28" s="32">
        <v>16575</v>
      </c>
      <c r="L28" s="32">
        <v>89182</v>
      </c>
      <c r="M28" s="32">
        <v>51</v>
      </c>
      <c r="N28" s="32">
        <v>3994</v>
      </c>
      <c r="O28" s="32"/>
      <c r="P28" s="32">
        <v>17223</v>
      </c>
      <c r="Q28" s="32">
        <v>783855</v>
      </c>
      <c r="R28" s="32">
        <v>399</v>
      </c>
      <c r="S28" s="32">
        <v>42178</v>
      </c>
      <c r="T28" s="32">
        <v>4623</v>
      </c>
      <c r="U28" s="32">
        <v>256842</v>
      </c>
      <c r="V28" s="32">
        <v>4112</v>
      </c>
      <c r="W28" s="32">
        <v>312525</v>
      </c>
      <c r="X28" s="42">
        <v>4485</v>
      </c>
      <c r="Y28" s="42">
        <v>8970</v>
      </c>
      <c r="Z28" s="42">
        <v>2</v>
      </c>
      <c r="AA28" s="42">
        <v>30</v>
      </c>
      <c r="AB28" s="42">
        <v>11267</v>
      </c>
      <c r="AC28" s="42">
        <v>46495</v>
      </c>
      <c r="AD28" s="42" t="s">
        <v>280</v>
      </c>
      <c r="AE28" s="186" t="s">
        <v>280</v>
      </c>
      <c r="AF28" s="186"/>
    </row>
    <row r="29" spans="1:32" ht="17.25" customHeight="1">
      <c r="A29" s="158">
        <v>51</v>
      </c>
      <c r="B29" s="159"/>
      <c r="C29" s="170">
        <f>SUM(G29,I29,K29,M29,P29,R29,T29,V29,X29,Z29,AB29,AD29)</f>
        <v>1368569</v>
      </c>
      <c r="D29" s="171"/>
      <c r="E29" s="172">
        <f>SUM(H29,J29,L29,N29,Q29,S29,U29,W29,Y29,AA29,AC29,AE29)</f>
        <v>16544250</v>
      </c>
      <c r="F29" s="172"/>
      <c r="G29" s="44">
        <f aca="true" t="shared" si="0" ref="G29:N29">SUM(G31:G34,G36:G39,G41:G44)</f>
        <v>1113516</v>
      </c>
      <c r="H29" s="44">
        <f t="shared" si="0"/>
        <v>13203526</v>
      </c>
      <c r="I29" s="44">
        <f t="shared" si="0"/>
        <v>190182</v>
      </c>
      <c r="J29" s="44">
        <f t="shared" si="0"/>
        <v>1631150</v>
      </c>
      <c r="K29" s="44">
        <f t="shared" si="0"/>
        <v>21195</v>
      </c>
      <c r="L29" s="44">
        <f t="shared" si="0"/>
        <v>135642</v>
      </c>
      <c r="M29" s="44">
        <f t="shared" si="0"/>
        <v>29</v>
      </c>
      <c r="N29" s="44">
        <f t="shared" si="0"/>
        <v>3263</v>
      </c>
      <c r="O29" s="45"/>
      <c r="P29" s="44">
        <f>SUM(P31:P34,P36:P39,P41:P44)</f>
        <v>15842</v>
      </c>
      <c r="Q29" s="44">
        <f>SUM(Q31:Q34,Q36:Q39,Q41:Q44)</f>
        <v>804885</v>
      </c>
      <c r="R29" s="44">
        <f aca="true" t="shared" si="1" ref="R29:AA29">SUM(R31:R34,R36:R39,R41:R44)</f>
        <v>414</v>
      </c>
      <c r="S29" s="44">
        <f t="shared" si="1"/>
        <v>49031</v>
      </c>
      <c r="T29" s="44">
        <f t="shared" si="1"/>
        <v>4217</v>
      </c>
      <c r="U29" s="44">
        <v>327780</v>
      </c>
      <c r="V29" s="44">
        <f t="shared" si="1"/>
        <v>3655</v>
      </c>
      <c r="W29" s="44">
        <f t="shared" si="1"/>
        <v>309729</v>
      </c>
      <c r="X29" s="46">
        <f t="shared" si="1"/>
        <v>4094</v>
      </c>
      <c r="Y29" s="46">
        <f t="shared" si="1"/>
        <v>8188</v>
      </c>
      <c r="Z29" s="46">
        <f t="shared" si="1"/>
        <v>1</v>
      </c>
      <c r="AA29" s="46">
        <f t="shared" si="1"/>
        <v>5</v>
      </c>
      <c r="AB29" s="46">
        <f>SUM(AB31:AB34,AB36:AB39,AB41:AB44)</f>
        <v>15424</v>
      </c>
      <c r="AC29" s="46">
        <f>SUM(AC31:AC34,AC36:AC39,AC41:AC44)</f>
        <v>71051</v>
      </c>
      <c r="AD29" s="46" t="s">
        <v>280</v>
      </c>
      <c r="AE29" s="188" t="s">
        <v>280</v>
      </c>
      <c r="AF29" s="188"/>
    </row>
    <row r="30" spans="1:32" ht="17.25" customHeight="1">
      <c r="A30" s="126"/>
      <c r="B30" s="161"/>
      <c r="C30" s="166"/>
      <c r="D30" s="167"/>
      <c r="E30" s="168"/>
      <c r="F30" s="168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42"/>
      <c r="Y30" s="42"/>
      <c r="Z30" s="42"/>
      <c r="AA30" s="42"/>
      <c r="AB30" s="42"/>
      <c r="AC30" s="42"/>
      <c r="AD30" s="42"/>
      <c r="AE30" s="186"/>
      <c r="AF30" s="186"/>
    </row>
    <row r="31" spans="1:32" ht="17.25" customHeight="1">
      <c r="A31" s="160" t="s">
        <v>240</v>
      </c>
      <c r="B31" s="148"/>
      <c r="C31" s="166">
        <f>SUM(G31,I31,K31,M31,P31,R31,T31,V31,X31,Z31,AB31,AD31)</f>
        <v>107968</v>
      </c>
      <c r="D31" s="167"/>
      <c r="E31" s="168">
        <f>SUM(H31,J31,L31,N31,Q31,S31,U31,W31,Y31,AA31,AC31,AE31)</f>
        <v>1272735</v>
      </c>
      <c r="F31" s="168"/>
      <c r="G31" s="32">
        <v>87946</v>
      </c>
      <c r="H31" s="32">
        <v>1034074</v>
      </c>
      <c r="I31" s="32">
        <v>16067</v>
      </c>
      <c r="J31" s="32">
        <v>129914</v>
      </c>
      <c r="K31" s="32">
        <v>798</v>
      </c>
      <c r="L31" s="32">
        <v>4557</v>
      </c>
      <c r="M31" s="32">
        <v>2</v>
      </c>
      <c r="N31" s="32">
        <v>109</v>
      </c>
      <c r="O31" s="32"/>
      <c r="P31" s="32">
        <v>1245</v>
      </c>
      <c r="Q31" s="32">
        <v>58404</v>
      </c>
      <c r="R31" s="32">
        <v>26</v>
      </c>
      <c r="S31" s="32">
        <v>2486</v>
      </c>
      <c r="T31" s="32">
        <v>298</v>
      </c>
      <c r="U31" s="32">
        <v>16352</v>
      </c>
      <c r="V31" s="32">
        <v>268</v>
      </c>
      <c r="W31" s="32">
        <v>21332</v>
      </c>
      <c r="X31" s="42">
        <v>286</v>
      </c>
      <c r="Y31" s="42">
        <v>572</v>
      </c>
      <c r="Z31" s="42" t="s">
        <v>280</v>
      </c>
      <c r="AA31" s="42" t="s">
        <v>280</v>
      </c>
      <c r="AB31" s="42">
        <v>1032</v>
      </c>
      <c r="AC31" s="42">
        <v>4935</v>
      </c>
      <c r="AD31" s="42" t="s">
        <v>280</v>
      </c>
      <c r="AE31" s="186" t="s">
        <v>280</v>
      </c>
      <c r="AF31" s="186"/>
    </row>
    <row r="32" spans="1:32" ht="17.25" customHeight="1">
      <c r="A32" s="156" t="s">
        <v>3</v>
      </c>
      <c r="B32" s="157"/>
      <c r="C32" s="166">
        <f>SUM(G32,I32,K32,M32,P32,R32,T32,V32,X32,Z32,AB32,AD32)</f>
        <v>113243</v>
      </c>
      <c r="D32" s="167"/>
      <c r="E32" s="168">
        <f>SUM(H32,J32,L32,N32,Q32,S32,U32,W32,Y32,AA32,AC32,AE32)</f>
        <v>1341509</v>
      </c>
      <c r="F32" s="168"/>
      <c r="G32" s="32">
        <v>92184</v>
      </c>
      <c r="H32" s="32">
        <v>1101507</v>
      </c>
      <c r="I32" s="32">
        <v>15904</v>
      </c>
      <c r="J32" s="32">
        <v>124226</v>
      </c>
      <c r="K32" s="32">
        <v>1926</v>
      </c>
      <c r="L32" s="32">
        <v>10884</v>
      </c>
      <c r="M32" s="32">
        <v>3</v>
      </c>
      <c r="N32" s="32">
        <v>225</v>
      </c>
      <c r="O32" s="32"/>
      <c r="P32" s="32">
        <v>1123</v>
      </c>
      <c r="Q32" s="32">
        <v>55808</v>
      </c>
      <c r="R32" s="32">
        <v>31</v>
      </c>
      <c r="S32" s="32">
        <v>3756</v>
      </c>
      <c r="T32" s="32">
        <v>345</v>
      </c>
      <c r="U32" s="32">
        <v>18885</v>
      </c>
      <c r="V32" s="32">
        <v>259</v>
      </c>
      <c r="W32" s="32">
        <v>20581</v>
      </c>
      <c r="X32" s="42">
        <v>331</v>
      </c>
      <c r="Y32" s="42">
        <v>662</v>
      </c>
      <c r="Z32" s="42" t="s">
        <v>280</v>
      </c>
      <c r="AA32" s="42" t="s">
        <v>280</v>
      </c>
      <c r="AB32" s="42">
        <v>1137</v>
      </c>
      <c r="AC32" s="42">
        <v>4975</v>
      </c>
      <c r="AD32" s="42" t="s">
        <v>280</v>
      </c>
      <c r="AE32" s="186" t="s">
        <v>280</v>
      </c>
      <c r="AF32" s="186"/>
    </row>
    <row r="33" spans="1:32" ht="17.25" customHeight="1">
      <c r="A33" s="156" t="s">
        <v>4</v>
      </c>
      <c r="B33" s="157"/>
      <c r="C33" s="166">
        <f>SUM(G33,I33,K33,M33,P33,R33,T33,V33,X33,Z33,AB33,AD33)</f>
        <v>116722</v>
      </c>
      <c r="D33" s="167"/>
      <c r="E33" s="168">
        <f>SUM(H33,J33,L33,N33,Q33,S33,U33,W33,Y33,AA33,AC33,AE33)</f>
        <v>1355832</v>
      </c>
      <c r="F33" s="168"/>
      <c r="G33" s="32">
        <v>94070</v>
      </c>
      <c r="H33" s="32">
        <v>1077593</v>
      </c>
      <c r="I33" s="32">
        <v>16832</v>
      </c>
      <c r="J33" s="32">
        <v>132934</v>
      </c>
      <c r="K33" s="32">
        <v>1868</v>
      </c>
      <c r="L33" s="32">
        <v>11260</v>
      </c>
      <c r="M33" s="32">
        <v>2</v>
      </c>
      <c r="N33" s="32">
        <v>436</v>
      </c>
      <c r="O33" s="32"/>
      <c r="P33" s="32">
        <v>1428</v>
      </c>
      <c r="Q33" s="32">
        <v>70106</v>
      </c>
      <c r="R33" s="32">
        <v>51</v>
      </c>
      <c r="S33" s="32">
        <v>5602</v>
      </c>
      <c r="T33" s="32">
        <v>375</v>
      </c>
      <c r="U33" s="32">
        <v>20850</v>
      </c>
      <c r="V33" s="32">
        <v>380</v>
      </c>
      <c r="W33" s="32">
        <v>30990</v>
      </c>
      <c r="X33" s="42">
        <v>369</v>
      </c>
      <c r="Y33" s="42">
        <v>738</v>
      </c>
      <c r="Z33" s="42" t="s">
        <v>280</v>
      </c>
      <c r="AA33" s="42" t="s">
        <v>280</v>
      </c>
      <c r="AB33" s="42">
        <v>1347</v>
      </c>
      <c r="AC33" s="42">
        <v>5323</v>
      </c>
      <c r="AD33" s="42" t="s">
        <v>280</v>
      </c>
      <c r="AE33" s="186" t="s">
        <v>280</v>
      </c>
      <c r="AF33" s="186"/>
    </row>
    <row r="34" spans="1:32" ht="17.25" customHeight="1">
      <c r="A34" s="156" t="s">
        <v>5</v>
      </c>
      <c r="B34" s="157"/>
      <c r="C34" s="166">
        <f>SUM(G34,I34,K34,M34,P34,R34,T34,V34,X34,Z34,AB34,AD34)</f>
        <v>117164</v>
      </c>
      <c r="D34" s="167"/>
      <c r="E34" s="168">
        <f>SUM(H34,J34,L34,N34,Q34,S34,U34,W34,Y34,AA34,AC34,AE34)</f>
        <v>1416352</v>
      </c>
      <c r="F34" s="168"/>
      <c r="G34" s="32">
        <v>95419</v>
      </c>
      <c r="H34" s="32">
        <v>1146148</v>
      </c>
      <c r="I34" s="32">
        <v>16285</v>
      </c>
      <c r="J34" s="32">
        <v>135341</v>
      </c>
      <c r="K34" s="32">
        <v>1583</v>
      </c>
      <c r="L34" s="32">
        <v>10117</v>
      </c>
      <c r="M34" s="32">
        <v>2</v>
      </c>
      <c r="N34" s="32">
        <v>95</v>
      </c>
      <c r="O34" s="32"/>
      <c r="P34" s="32">
        <v>1461</v>
      </c>
      <c r="Q34" s="32">
        <v>69495</v>
      </c>
      <c r="R34" s="32">
        <v>33</v>
      </c>
      <c r="S34" s="32">
        <v>3957</v>
      </c>
      <c r="T34" s="32">
        <v>361</v>
      </c>
      <c r="U34" s="32">
        <v>20940</v>
      </c>
      <c r="V34" s="32">
        <v>295</v>
      </c>
      <c r="W34" s="32">
        <v>23687</v>
      </c>
      <c r="X34" s="42">
        <v>355</v>
      </c>
      <c r="Y34" s="42">
        <v>710</v>
      </c>
      <c r="Z34" s="42" t="s">
        <v>280</v>
      </c>
      <c r="AA34" s="42" t="s">
        <v>280</v>
      </c>
      <c r="AB34" s="42">
        <v>1370</v>
      </c>
      <c r="AC34" s="42">
        <v>5862</v>
      </c>
      <c r="AD34" s="42" t="s">
        <v>280</v>
      </c>
      <c r="AE34" s="186" t="s">
        <v>280</v>
      </c>
      <c r="AF34" s="186"/>
    </row>
    <row r="35" spans="1:32" ht="17.25" customHeight="1">
      <c r="A35" s="154"/>
      <c r="B35" s="155"/>
      <c r="C35" s="166"/>
      <c r="D35" s="167"/>
      <c r="E35" s="168"/>
      <c r="F35" s="168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42"/>
      <c r="Y35" s="42"/>
      <c r="Z35" s="42"/>
      <c r="AA35" s="42"/>
      <c r="AB35" s="42"/>
      <c r="AC35" s="42"/>
      <c r="AD35" s="42"/>
      <c r="AE35" s="186"/>
      <c r="AF35" s="186"/>
    </row>
    <row r="36" spans="1:32" ht="17.25" customHeight="1">
      <c r="A36" s="156" t="s">
        <v>6</v>
      </c>
      <c r="B36" s="157"/>
      <c r="C36" s="166">
        <f>SUM(G36,I36,K36,M36,P36,R36,T36,V36,X36,Z36,AB36,AD36)</f>
        <v>112744</v>
      </c>
      <c r="D36" s="167"/>
      <c r="E36" s="168">
        <f>SUM(H36,J36,L36,N36,Q36,S36,U36,W36,Y36,AA36,AC36,AE36)</f>
        <v>1357599</v>
      </c>
      <c r="F36" s="168"/>
      <c r="G36" s="32">
        <v>91887</v>
      </c>
      <c r="H36" s="32">
        <v>1107109</v>
      </c>
      <c r="I36" s="32">
        <v>15124</v>
      </c>
      <c r="J36" s="32">
        <v>122384</v>
      </c>
      <c r="K36" s="32">
        <v>2208</v>
      </c>
      <c r="L36" s="32">
        <v>14169</v>
      </c>
      <c r="M36" s="32">
        <v>1</v>
      </c>
      <c r="N36" s="32">
        <v>182</v>
      </c>
      <c r="O36" s="32"/>
      <c r="P36" s="32">
        <v>1249</v>
      </c>
      <c r="Q36" s="32">
        <v>61378</v>
      </c>
      <c r="R36" s="32">
        <v>33</v>
      </c>
      <c r="S36" s="32">
        <v>3512</v>
      </c>
      <c r="T36" s="32">
        <v>323</v>
      </c>
      <c r="U36" s="32">
        <v>22553</v>
      </c>
      <c r="V36" s="32">
        <v>241</v>
      </c>
      <c r="W36" s="32">
        <v>19879</v>
      </c>
      <c r="X36" s="42">
        <v>311</v>
      </c>
      <c r="Y36" s="42">
        <v>620</v>
      </c>
      <c r="Z36" s="42" t="s">
        <v>280</v>
      </c>
      <c r="AA36" s="42" t="s">
        <v>280</v>
      </c>
      <c r="AB36" s="42">
        <v>1367</v>
      </c>
      <c r="AC36" s="42">
        <v>5813</v>
      </c>
      <c r="AD36" s="42" t="s">
        <v>280</v>
      </c>
      <c r="AE36" s="186" t="s">
        <v>280</v>
      </c>
      <c r="AF36" s="186"/>
    </row>
    <row r="37" spans="1:32" ht="17.25" customHeight="1">
      <c r="A37" s="156" t="s">
        <v>7</v>
      </c>
      <c r="B37" s="157"/>
      <c r="C37" s="166">
        <f>SUM(G37,I37,K37,M37,P37,R37,T37,V37,X37,Z37,AB37,AD37)</f>
        <v>114854</v>
      </c>
      <c r="D37" s="167"/>
      <c r="E37" s="168">
        <f>SUM(H37,J37,L37,N37,Q37,S37,U37,W37,Y37,AA37,AC37,AE37)</f>
        <v>1389158</v>
      </c>
      <c r="F37" s="168"/>
      <c r="G37" s="32">
        <v>93934</v>
      </c>
      <c r="H37" s="32">
        <v>1101963</v>
      </c>
      <c r="I37" s="32">
        <v>15367</v>
      </c>
      <c r="J37" s="32">
        <v>132058</v>
      </c>
      <c r="K37" s="32">
        <v>1600</v>
      </c>
      <c r="L37" s="32">
        <v>9961</v>
      </c>
      <c r="M37" s="32">
        <v>1</v>
      </c>
      <c r="N37" s="32">
        <v>42</v>
      </c>
      <c r="O37" s="32"/>
      <c r="P37" s="32">
        <v>1478</v>
      </c>
      <c r="Q37" s="32">
        <v>74380</v>
      </c>
      <c r="R37" s="32">
        <v>22</v>
      </c>
      <c r="S37" s="32">
        <v>2352</v>
      </c>
      <c r="T37" s="32">
        <v>399</v>
      </c>
      <c r="U37" s="32">
        <v>33480</v>
      </c>
      <c r="V37" s="32">
        <v>364</v>
      </c>
      <c r="W37" s="32">
        <v>28386</v>
      </c>
      <c r="X37" s="42">
        <v>386</v>
      </c>
      <c r="Y37" s="42">
        <v>774</v>
      </c>
      <c r="Z37" s="42" t="s">
        <v>280</v>
      </c>
      <c r="AA37" s="42" t="s">
        <v>280</v>
      </c>
      <c r="AB37" s="42">
        <v>1303</v>
      </c>
      <c r="AC37" s="42">
        <v>5762</v>
      </c>
      <c r="AD37" s="42" t="s">
        <v>280</v>
      </c>
      <c r="AE37" s="186" t="s">
        <v>280</v>
      </c>
      <c r="AF37" s="186"/>
    </row>
    <row r="38" spans="1:32" ht="17.25" customHeight="1">
      <c r="A38" s="156" t="s">
        <v>186</v>
      </c>
      <c r="B38" s="157"/>
      <c r="C38" s="166">
        <f>SUM(G38,I38,K38,M38,P38,R38,T38,V38,X38,Z38,AB38,AD38)</f>
        <v>115619</v>
      </c>
      <c r="D38" s="167"/>
      <c r="E38" s="168">
        <f>SUM(H38,J38,L38,N38,Q38,S38,U38,W38,Y38,AA38,AC38,AE38)</f>
        <v>1400995</v>
      </c>
      <c r="F38" s="168"/>
      <c r="G38" s="32">
        <v>95045</v>
      </c>
      <c r="H38" s="32">
        <v>1107988</v>
      </c>
      <c r="I38" s="32">
        <v>15830</v>
      </c>
      <c r="J38" s="32">
        <v>140349</v>
      </c>
      <c r="K38" s="32">
        <v>1064</v>
      </c>
      <c r="L38" s="32">
        <v>7343</v>
      </c>
      <c r="M38" s="32">
        <v>4</v>
      </c>
      <c r="N38" s="32">
        <v>674</v>
      </c>
      <c r="O38" s="32"/>
      <c r="P38" s="32">
        <v>1383</v>
      </c>
      <c r="Q38" s="32">
        <v>68553</v>
      </c>
      <c r="R38" s="32">
        <v>27</v>
      </c>
      <c r="S38" s="32">
        <v>3452</v>
      </c>
      <c r="T38" s="32">
        <v>393</v>
      </c>
      <c r="U38" s="32">
        <v>35081</v>
      </c>
      <c r="V38" s="32">
        <v>356</v>
      </c>
      <c r="W38" s="32">
        <v>30857</v>
      </c>
      <c r="X38" s="42">
        <v>381</v>
      </c>
      <c r="Y38" s="42">
        <v>762</v>
      </c>
      <c r="Z38" s="42" t="s">
        <v>280</v>
      </c>
      <c r="AA38" s="42" t="s">
        <v>280</v>
      </c>
      <c r="AB38" s="42">
        <v>1136</v>
      </c>
      <c r="AC38" s="42">
        <v>5936</v>
      </c>
      <c r="AD38" s="42" t="s">
        <v>280</v>
      </c>
      <c r="AE38" s="186" t="s">
        <v>280</v>
      </c>
      <c r="AF38" s="186"/>
    </row>
    <row r="39" spans="1:32" ht="17.25" customHeight="1">
      <c r="A39" s="156" t="s">
        <v>187</v>
      </c>
      <c r="B39" s="157"/>
      <c r="C39" s="166">
        <f>SUM(G39,I39,K39,M39,P39,R39,T39,V39,X39,Z39,AB39,AD39)</f>
        <v>115390</v>
      </c>
      <c r="D39" s="167"/>
      <c r="E39" s="168">
        <f>SUM(H39,J39,L39,N39,Q39,S39,U39,W39,Y39,AA39,AC39,AE39)</f>
        <v>1408257</v>
      </c>
      <c r="F39" s="168"/>
      <c r="G39" s="32">
        <v>92395</v>
      </c>
      <c r="H39" s="32">
        <v>1093307</v>
      </c>
      <c r="I39" s="32">
        <v>16329</v>
      </c>
      <c r="J39" s="32">
        <v>144792</v>
      </c>
      <c r="K39" s="32">
        <v>2891</v>
      </c>
      <c r="L39" s="32">
        <v>18699</v>
      </c>
      <c r="M39" s="32">
        <v>3</v>
      </c>
      <c r="N39" s="32">
        <v>228</v>
      </c>
      <c r="O39" s="32"/>
      <c r="P39" s="32">
        <v>1381</v>
      </c>
      <c r="Q39" s="32">
        <v>72056</v>
      </c>
      <c r="R39" s="32">
        <v>33</v>
      </c>
      <c r="S39" s="32">
        <v>4310</v>
      </c>
      <c r="T39" s="32">
        <v>391</v>
      </c>
      <c r="U39" s="32">
        <v>36030</v>
      </c>
      <c r="V39" s="32">
        <v>351</v>
      </c>
      <c r="W39" s="32">
        <v>32073</v>
      </c>
      <c r="X39" s="42">
        <v>382</v>
      </c>
      <c r="Y39" s="42">
        <v>764</v>
      </c>
      <c r="Z39" s="42" t="s">
        <v>280</v>
      </c>
      <c r="AA39" s="42" t="s">
        <v>280</v>
      </c>
      <c r="AB39" s="42">
        <v>1234</v>
      </c>
      <c r="AC39" s="42">
        <v>5998</v>
      </c>
      <c r="AD39" s="42" t="s">
        <v>280</v>
      </c>
      <c r="AE39" s="186" t="s">
        <v>280</v>
      </c>
      <c r="AF39" s="186"/>
    </row>
    <row r="40" spans="1:32" ht="17.25" customHeight="1">
      <c r="A40" s="154"/>
      <c r="B40" s="155"/>
      <c r="C40" s="166"/>
      <c r="D40" s="167"/>
      <c r="E40" s="168"/>
      <c r="F40" s="168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42"/>
      <c r="Y40" s="42"/>
      <c r="Z40" s="42"/>
      <c r="AA40" s="42"/>
      <c r="AB40" s="42"/>
      <c r="AC40" s="42"/>
      <c r="AD40" s="42"/>
      <c r="AE40" s="186"/>
      <c r="AF40" s="186"/>
    </row>
    <row r="41" spans="1:32" ht="17.25" customHeight="1">
      <c r="A41" s="156" t="s">
        <v>188</v>
      </c>
      <c r="B41" s="157"/>
      <c r="C41" s="166">
        <f>SUM(G41,I41,K41,M41,P41,R41,T41,V41,X41,Z41,AB41,AD41)</f>
        <v>112768</v>
      </c>
      <c r="D41" s="167"/>
      <c r="E41" s="168">
        <f>SUM(H41,J41,L41,N41,Q41,S41,U41,W41,Y41,AA41,AC41,AE41)</f>
        <v>1432752</v>
      </c>
      <c r="F41" s="168"/>
      <c r="G41" s="32">
        <v>90102</v>
      </c>
      <c r="H41" s="32">
        <v>1097638</v>
      </c>
      <c r="I41" s="32">
        <v>15879</v>
      </c>
      <c r="J41" s="32">
        <v>148454</v>
      </c>
      <c r="K41" s="32">
        <v>2466</v>
      </c>
      <c r="L41" s="32">
        <v>16525</v>
      </c>
      <c r="M41" s="32">
        <v>4</v>
      </c>
      <c r="N41" s="32">
        <v>589</v>
      </c>
      <c r="O41" s="32"/>
      <c r="P41" s="32">
        <v>1661</v>
      </c>
      <c r="Q41" s="32">
        <v>88108</v>
      </c>
      <c r="R41" s="32">
        <v>54</v>
      </c>
      <c r="S41" s="32">
        <v>6530</v>
      </c>
      <c r="T41" s="32">
        <v>410</v>
      </c>
      <c r="U41" s="32">
        <v>38324</v>
      </c>
      <c r="V41" s="32">
        <v>324</v>
      </c>
      <c r="W41" s="32">
        <v>28471</v>
      </c>
      <c r="X41" s="42">
        <v>399</v>
      </c>
      <c r="Y41" s="42">
        <v>798</v>
      </c>
      <c r="Z41" s="42" t="s">
        <v>280</v>
      </c>
      <c r="AA41" s="42" t="s">
        <v>280</v>
      </c>
      <c r="AB41" s="42">
        <v>1469</v>
      </c>
      <c r="AC41" s="42">
        <v>7315</v>
      </c>
      <c r="AD41" s="42" t="s">
        <v>280</v>
      </c>
      <c r="AE41" s="186" t="s">
        <v>280</v>
      </c>
      <c r="AF41" s="186"/>
    </row>
    <row r="42" spans="1:32" ht="17.25" customHeight="1">
      <c r="A42" s="160" t="s">
        <v>241</v>
      </c>
      <c r="B42" s="148"/>
      <c r="C42" s="166">
        <f>SUM(G42,I42,K42,M42,P42,R42,T42,V42,X42,Z42,AB42,AD42)</f>
        <v>105233</v>
      </c>
      <c r="D42" s="167"/>
      <c r="E42" s="168">
        <f>SUM(H42,J42,L42,N42,Q42,S42,U42,W42,Y42,AA42,AC42,AE42)</f>
        <v>1313014</v>
      </c>
      <c r="F42" s="168"/>
      <c r="G42" s="32">
        <v>86415</v>
      </c>
      <c r="H42" s="32">
        <v>1068025</v>
      </c>
      <c r="I42" s="32">
        <v>14249</v>
      </c>
      <c r="J42" s="32">
        <v>125461</v>
      </c>
      <c r="K42" s="32">
        <v>1550</v>
      </c>
      <c r="L42" s="32">
        <v>10576</v>
      </c>
      <c r="M42" s="32">
        <v>1</v>
      </c>
      <c r="N42" s="32">
        <v>73</v>
      </c>
      <c r="O42" s="32"/>
      <c r="P42" s="32">
        <v>891</v>
      </c>
      <c r="Q42" s="32">
        <v>47815</v>
      </c>
      <c r="R42" s="32">
        <v>39</v>
      </c>
      <c r="S42" s="32">
        <v>4568</v>
      </c>
      <c r="T42" s="32">
        <v>294</v>
      </c>
      <c r="U42" s="32">
        <v>27460</v>
      </c>
      <c r="V42" s="32">
        <v>251</v>
      </c>
      <c r="W42" s="32">
        <v>22945</v>
      </c>
      <c r="X42" s="42">
        <v>289</v>
      </c>
      <c r="Y42" s="42">
        <v>578</v>
      </c>
      <c r="Z42" s="42">
        <v>1</v>
      </c>
      <c r="AA42" s="42">
        <v>5</v>
      </c>
      <c r="AB42" s="42">
        <v>1253</v>
      </c>
      <c r="AC42" s="42">
        <v>5508</v>
      </c>
      <c r="AD42" s="42" t="s">
        <v>280</v>
      </c>
      <c r="AE42" s="186" t="s">
        <v>280</v>
      </c>
      <c r="AF42" s="186"/>
    </row>
    <row r="43" spans="1:32" ht="17.25" customHeight="1">
      <c r="A43" s="156" t="s">
        <v>8</v>
      </c>
      <c r="B43" s="157"/>
      <c r="C43" s="166">
        <f>SUM(G43,I43,K43,M43,P43,R43,T43,V43,X43,Z43,AB43,AD43)</f>
        <v>115510</v>
      </c>
      <c r="D43" s="167"/>
      <c r="E43" s="168">
        <f>SUM(H43,J43,L43,N43,Q43,S43,U43,W43,Y43,AA43,AC43,AE43)</f>
        <v>1369875</v>
      </c>
      <c r="F43" s="168"/>
      <c r="G43" s="32">
        <v>95197</v>
      </c>
      <c r="H43" s="32">
        <v>1086929</v>
      </c>
      <c r="I43" s="32">
        <v>15285</v>
      </c>
      <c r="J43" s="32">
        <v>136285</v>
      </c>
      <c r="K43" s="32">
        <v>1525</v>
      </c>
      <c r="L43" s="32">
        <v>9400</v>
      </c>
      <c r="M43" s="32">
        <v>4</v>
      </c>
      <c r="N43" s="32">
        <v>289</v>
      </c>
      <c r="O43" s="32"/>
      <c r="P43" s="32">
        <v>1234</v>
      </c>
      <c r="Q43" s="32">
        <v>66521</v>
      </c>
      <c r="R43" s="32">
        <v>35</v>
      </c>
      <c r="S43" s="32">
        <v>3966</v>
      </c>
      <c r="T43" s="32">
        <v>333</v>
      </c>
      <c r="U43" s="32">
        <v>31029</v>
      </c>
      <c r="V43" s="32">
        <v>320</v>
      </c>
      <c r="W43" s="32">
        <v>28579</v>
      </c>
      <c r="X43" s="42">
        <v>323</v>
      </c>
      <c r="Y43" s="42">
        <v>646</v>
      </c>
      <c r="Z43" s="42" t="s">
        <v>280</v>
      </c>
      <c r="AA43" s="42" t="s">
        <v>280</v>
      </c>
      <c r="AB43" s="42">
        <v>1254</v>
      </c>
      <c r="AC43" s="42">
        <v>6231</v>
      </c>
      <c r="AD43" s="42" t="s">
        <v>280</v>
      </c>
      <c r="AE43" s="186" t="s">
        <v>280</v>
      </c>
      <c r="AF43" s="186"/>
    </row>
    <row r="44" spans="1:32" ht="17.25" customHeight="1">
      <c r="A44" s="156" t="s">
        <v>9</v>
      </c>
      <c r="B44" s="157"/>
      <c r="C44" s="166">
        <f>SUM(G44,I44,K44,M44,P44,R44,T44,V44,X44,Z44,AB44,AD44)</f>
        <v>121354</v>
      </c>
      <c r="D44" s="167"/>
      <c r="E44" s="168">
        <f>SUM(H44,J44,L44,N44,Q44,S44,U44,W44,Y44,AA44,AC44,AE44)</f>
        <v>1486176</v>
      </c>
      <c r="F44" s="168"/>
      <c r="G44" s="32">
        <v>98922</v>
      </c>
      <c r="H44" s="32">
        <v>1181245</v>
      </c>
      <c r="I44" s="32">
        <v>17031</v>
      </c>
      <c r="J44" s="32">
        <v>158952</v>
      </c>
      <c r="K44" s="32">
        <v>1716</v>
      </c>
      <c r="L44" s="32">
        <v>12151</v>
      </c>
      <c r="M44" s="32">
        <v>2</v>
      </c>
      <c r="N44" s="32">
        <v>321</v>
      </c>
      <c r="O44" s="32"/>
      <c r="P44" s="32">
        <v>1308</v>
      </c>
      <c r="Q44" s="32">
        <v>72261</v>
      </c>
      <c r="R44" s="32">
        <v>30</v>
      </c>
      <c r="S44" s="32">
        <v>4540</v>
      </c>
      <c r="T44" s="32">
        <v>295</v>
      </c>
      <c r="U44" s="32">
        <v>26800</v>
      </c>
      <c r="V44" s="32">
        <v>246</v>
      </c>
      <c r="W44" s="32">
        <v>21949</v>
      </c>
      <c r="X44" s="42">
        <v>282</v>
      </c>
      <c r="Y44" s="42">
        <v>564</v>
      </c>
      <c r="Z44" s="42" t="s">
        <v>280</v>
      </c>
      <c r="AA44" s="42" t="s">
        <v>280</v>
      </c>
      <c r="AB44" s="42">
        <v>1522</v>
      </c>
      <c r="AC44" s="42">
        <v>7393</v>
      </c>
      <c r="AD44" s="42" t="s">
        <v>280</v>
      </c>
      <c r="AE44" s="186" t="s">
        <v>280</v>
      </c>
      <c r="AF44" s="186"/>
    </row>
    <row r="45" spans="1:32" ht="17.25" customHeight="1">
      <c r="A45" s="125"/>
      <c r="B45" s="141"/>
      <c r="C45" s="189"/>
      <c r="D45" s="187"/>
      <c r="E45" s="169"/>
      <c r="F45" s="169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187"/>
      <c r="AF45" s="187"/>
    </row>
    <row r="46" spans="1:32" ht="17.2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</row>
    <row r="48" spans="28:32" ht="17.25" customHeight="1">
      <c r="AB48" s="2"/>
      <c r="AC48" s="2"/>
      <c r="AD48" s="2"/>
      <c r="AE48" s="2"/>
      <c r="AF48" s="2"/>
    </row>
    <row r="49" spans="1:28" ht="17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AB49" s="34"/>
    </row>
    <row r="50" spans="1:29" ht="17.25" customHeight="1">
      <c r="A50" s="127" t="s">
        <v>290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</row>
    <row r="51" spans="1:29" ht="17.25" customHeight="1" thickBo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W51" s="39"/>
      <c r="X51" s="39"/>
      <c r="Y51" s="39"/>
      <c r="Z51" s="39"/>
      <c r="AA51" s="33"/>
      <c r="AB51" s="39"/>
      <c r="AC51" s="33" t="s">
        <v>24</v>
      </c>
    </row>
    <row r="52" spans="1:29" ht="17.25" customHeight="1">
      <c r="A52" s="143" t="s">
        <v>197</v>
      </c>
      <c r="B52" s="144"/>
      <c r="C52" s="132" t="s">
        <v>293</v>
      </c>
      <c r="D52" s="133"/>
      <c r="E52" s="133"/>
      <c r="F52" s="162"/>
      <c r="G52" s="132" t="s">
        <v>13</v>
      </c>
      <c r="H52" s="162"/>
      <c r="I52" s="132" t="s">
        <v>14</v>
      </c>
      <c r="J52" s="162"/>
      <c r="K52" s="132" t="s">
        <v>287</v>
      </c>
      <c r="L52" s="133"/>
      <c r="M52" s="132" t="s">
        <v>288</v>
      </c>
      <c r="N52" s="133"/>
      <c r="O52" s="34"/>
      <c r="P52" s="133" t="s">
        <v>22</v>
      </c>
      <c r="Q52" s="162"/>
      <c r="R52" s="132" t="s">
        <v>23</v>
      </c>
      <c r="S52" s="162"/>
      <c r="T52" s="132" t="s">
        <v>21</v>
      </c>
      <c r="U52" s="162"/>
      <c r="V52" s="132" t="s">
        <v>295</v>
      </c>
      <c r="W52" s="133"/>
      <c r="X52" s="132" t="s">
        <v>17</v>
      </c>
      <c r="Y52" s="162"/>
      <c r="Z52" s="132" t="s">
        <v>15</v>
      </c>
      <c r="AA52" s="133"/>
      <c r="AB52" s="132" t="s">
        <v>53</v>
      </c>
      <c r="AC52" s="133"/>
    </row>
    <row r="53" spans="1:29" ht="17.25" customHeight="1">
      <c r="A53" s="145"/>
      <c r="B53" s="146"/>
      <c r="C53" s="163" t="s">
        <v>291</v>
      </c>
      <c r="D53" s="164"/>
      <c r="E53" s="163" t="s">
        <v>292</v>
      </c>
      <c r="F53" s="164"/>
      <c r="G53" s="8" t="s">
        <v>294</v>
      </c>
      <c r="H53" s="8" t="s">
        <v>285</v>
      </c>
      <c r="I53" s="8" t="s">
        <v>284</v>
      </c>
      <c r="J53" s="8" t="s">
        <v>286</v>
      </c>
      <c r="K53" s="8" t="s">
        <v>284</v>
      </c>
      <c r="L53" s="8" t="s">
        <v>286</v>
      </c>
      <c r="M53" s="8" t="s">
        <v>294</v>
      </c>
      <c r="N53" s="9" t="s">
        <v>286</v>
      </c>
      <c r="P53" s="7" t="s">
        <v>10</v>
      </c>
      <c r="Q53" s="8" t="s">
        <v>286</v>
      </c>
      <c r="R53" s="8" t="s">
        <v>10</v>
      </c>
      <c r="S53" s="8" t="s">
        <v>11</v>
      </c>
      <c r="T53" s="8" t="s">
        <v>10</v>
      </c>
      <c r="U53" s="8" t="s">
        <v>286</v>
      </c>
      <c r="V53" s="8" t="s">
        <v>10</v>
      </c>
      <c r="W53" s="9" t="s">
        <v>11</v>
      </c>
      <c r="X53" s="8" t="s">
        <v>10</v>
      </c>
      <c r="Y53" s="8" t="s">
        <v>11</v>
      </c>
      <c r="Z53" s="8" t="s">
        <v>10</v>
      </c>
      <c r="AA53" s="9" t="s">
        <v>11</v>
      </c>
      <c r="AB53" s="8" t="s">
        <v>10</v>
      </c>
      <c r="AC53" s="9" t="s">
        <v>11</v>
      </c>
    </row>
    <row r="54" spans="1:29" ht="17.25" customHeight="1">
      <c r="A54" s="151"/>
      <c r="B54" s="152"/>
      <c r="C54" s="165"/>
      <c r="D54" s="151"/>
      <c r="E54" s="151"/>
      <c r="F54" s="151"/>
      <c r="Z54" s="13"/>
      <c r="AA54" s="13"/>
      <c r="AB54" s="13"/>
      <c r="AC54" s="13"/>
    </row>
    <row r="55" spans="1:29" ht="17.25" customHeight="1">
      <c r="A55" s="147" t="s">
        <v>239</v>
      </c>
      <c r="B55" s="148"/>
      <c r="C55" s="173">
        <f>SUM(G55,I55,K55,M55,P55,R55,T55,V55,X55,Z55,AB55)</f>
        <v>908207</v>
      </c>
      <c r="D55" s="174"/>
      <c r="E55" s="175">
        <f>SUM(H55,J55,L55,N55,Q55,S55,U55,W55,Y55,AA55,AC55)</f>
        <v>1740813</v>
      </c>
      <c r="F55" s="175"/>
      <c r="G55" s="47">
        <v>780427</v>
      </c>
      <c r="H55" s="47">
        <v>1527200</v>
      </c>
      <c r="I55" s="47">
        <v>110796</v>
      </c>
      <c r="J55" s="47">
        <v>159797</v>
      </c>
      <c r="K55" s="47">
        <v>8735</v>
      </c>
      <c r="L55" s="47">
        <v>11166</v>
      </c>
      <c r="M55" s="47">
        <v>3</v>
      </c>
      <c r="N55" s="47">
        <v>38</v>
      </c>
      <c r="O55" s="47"/>
      <c r="P55" s="47">
        <v>376</v>
      </c>
      <c r="Q55" s="47">
        <v>752</v>
      </c>
      <c r="R55" s="47">
        <v>3462</v>
      </c>
      <c r="S55" s="47">
        <v>34620</v>
      </c>
      <c r="T55" s="47">
        <v>3418</v>
      </c>
      <c r="U55" s="47">
        <v>6836</v>
      </c>
      <c r="V55" s="42" t="s">
        <v>296</v>
      </c>
      <c r="W55" s="42" t="s">
        <v>296</v>
      </c>
      <c r="X55" s="42" t="s">
        <v>296</v>
      </c>
      <c r="Y55" s="42" t="s">
        <v>296</v>
      </c>
      <c r="Z55" s="42">
        <v>990</v>
      </c>
      <c r="AA55" s="42">
        <v>404</v>
      </c>
      <c r="AB55" s="42" t="s">
        <v>296</v>
      </c>
      <c r="AC55" s="42" t="s">
        <v>296</v>
      </c>
    </row>
    <row r="56" spans="1:29" ht="17.25" customHeight="1">
      <c r="A56" s="149">
        <v>48</v>
      </c>
      <c r="B56" s="150"/>
      <c r="C56" s="173">
        <f>SUM(G56,I56,K56,M56,P56,R56,T56,V56,X56,Z56,AB56)</f>
        <v>1029876</v>
      </c>
      <c r="D56" s="174"/>
      <c r="E56" s="175">
        <f>SUM(H56,J56,L56,N56,Q56,S56,U56,W56,Y56,AA56,AC56)</f>
        <v>2794366</v>
      </c>
      <c r="F56" s="175"/>
      <c r="G56" s="47">
        <v>893824</v>
      </c>
      <c r="H56" s="47">
        <v>2421539</v>
      </c>
      <c r="I56" s="47">
        <v>116789</v>
      </c>
      <c r="J56" s="47">
        <v>222473</v>
      </c>
      <c r="K56" s="47">
        <v>10006</v>
      </c>
      <c r="L56" s="47">
        <v>15790</v>
      </c>
      <c r="M56" s="47">
        <v>9</v>
      </c>
      <c r="N56" s="47">
        <v>136</v>
      </c>
      <c r="O56" s="47"/>
      <c r="P56" s="47">
        <v>572</v>
      </c>
      <c r="Q56" s="47">
        <v>8984</v>
      </c>
      <c r="R56" s="47">
        <v>3781</v>
      </c>
      <c r="S56" s="47">
        <v>114304</v>
      </c>
      <c r="T56" s="47">
        <v>3718</v>
      </c>
      <c r="U56" s="47">
        <v>7436</v>
      </c>
      <c r="V56" s="47" t="s">
        <v>280</v>
      </c>
      <c r="W56" s="42" t="s">
        <v>296</v>
      </c>
      <c r="X56" s="47">
        <v>161</v>
      </c>
      <c r="Y56" s="47">
        <v>3049</v>
      </c>
      <c r="Z56" s="42" t="s">
        <v>296</v>
      </c>
      <c r="AA56" s="42" t="s">
        <v>296</v>
      </c>
      <c r="AB56" s="47">
        <v>1016</v>
      </c>
      <c r="AC56" s="47">
        <v>655</v>
      </c>
    </row>
    <row r="57" spans="1:29" ht="17.25" customHeight="1">
      <c r="A57" s="149">
        <v>49</v>
      </c>
      <c r="B57" s="150"/>
      <c r="C57" s="173">
        <f>SUM(G57,I57,K57,M57,P57,R57,T57,V57,X57,Z57,AB57)</f>
        <v>1118757</v>
      </c>
      <c r="D57" s="174"/>
      <c r="E57" s="175">
        <f>SUM(H57,J57,L57,N57,Q57,S57,U57,W57,Y57,AA57,AC57)</f>
        <v>5248686</v>
      </c>
      <c r="F57" s="175"/>
      <c r="G57" s="47">
        <v>957778</v>
      </c>
      <c r="H57" s="47">
        <v>4470249</v>
      </c>
      <c r="I57" s="47">
        <v>134545</v>
      </c>
      <c r="J57" s="47">
        <v>418255</v>
      </c>
      <c r="K57" s="47">
        <v>12622</v>
      </c>
      <c r="L57" s="47">
        <v>37414</v>
      </c>
      <c r="M57" s="47">
        <v>16</v>
      </c>
      <c r="N57" s="47">
        <v>1074</v>
      </c>
      <c r="O57" s="47"/>
      <c r="P57" s="47">
        <v>718</v>
      </c>
      <c r="Q57" s="47">
        <v>20756</v>
      </c>
      <c r="R57" s="47">
        <v>4096</v>
      </c>
      <c r="S57" s="47">
        <v>242906</v>
      </c>
      <c r="T57" s="47">
        <v>3984</v>
      </c>
      <c r="U57" s="47">
        <v>7968</v>
      </c>
      <c r="V57" s="47">
        <v>1</v>
      </c>
      <c r="W57" s="47">
        <v>4</v>
      </c>
      <c r="X57" s="47">
        <v>2225</v>
      </c>
      <c r="Y57" s="47">
        <v>46593</v>
      </c>
      <c r="Z57" s="42" t="s">
        <v>296</v>
      </c>
      <c r="AA57" s="42" t="s">
        <v>296</v>
      </c>
      <c r="AB57" s="47">
        <v>2772</v>
      </c>
      <c r="AC57" s="47">
        <v>3467</v>
      </c>
    </row>
    <row r="58" spans="1:29" ht="17.25" customHeight="1">
      <c r="A58" s="149">
        <v>50</v>
      </c>
      <c r="B58" s="150"/>
      <c r="C58" s="173">
        <f>SUM(G58,I58,K58,M58,P58,R58,T58,V58,X58,Z58,AB58)</f>
        <v>1179911</v>
      </c>
      <c r="D58" s="174"/>
      <c r="E58" s="175">
        <v>6604521</v>
      </c>
      <c r="F58" s="175"/>
      <c r="G58" s="47">
        <v>1005282</v>
      </c>
      <c r="H58" s="47">
        <v>5645851</v>
      </c>
      <c r="I58" s="47">
        <v>140370</v>
      </c>
      <c r="J58" s="47">
        <v>507632</v>
      </c>
      <c r="K58" s="47">
        <v>14248</v>
      </c>
      <c r="L58" s="47">
        <v>55171</v>
      </c>
      <c r="M58" s="47">
        <v>20</v>
      </c>
      <c r="N58" s="47">
        <v>1270</v>
      </c>
      <c r="O58" s="47"/>
      <c r="P58" s="47">
        <v>747</v>
      </c>
      <c r="Q58" s="47">
        <v>22354</v>
      </c>
      <c r="R58" s="47">
        <v>3962</v>
      </c>
      <c r="S58" s="47">
        <v>237420</v>
      </c>
      <c r="T58" s="47">
        <v>3891</v>
      </c>
      <c r="U58" s="47">
        <v>7782</v>
      </c>
      <c r="V58" s="47" t="s">
        <v>280</v>
      </c>
      <c r="W58" s="42" t="s">
        <v>296</v>
      </c>
      <c r="X58" s="47">
        <v>5628</v>
      </c>
      <c r="Y58" s="47">
        <v>116619</v>
      </c>
      <c r="Z58" s="47">
        <v>5763</v>
      </c>
      <c r="AA58" s="47">
        <v>10423</v>
      </c>
      <c r="AB58" s="42" t="s">
        <v>296</v>
      </c>
      <c r="AC58" s="42" t="s">
        <v>296</v>
      </c>
    </row>
    <row r="59" spans="1:29" ht="17.25" customHeight="1">
      <c r="A59" s="158">
        <v>51</v>
      </c>
      <c r="B59" s="159"/>
      <c r="C59" s="176">
        <f>SUM(G59,I59,K59,M59,P59,R59,T59,V59,X59,Z59,AB59)</f>
        <v>1255446</v>
      </c>
      <c r="D59" s="177"/>
      <c r="E59" s="178">
        <f>SUM(H59,J59,L59,N59,Q59,S59,U59,W59,Y59,AA59,AC59)</f>
        <v>8332873</v>
      </c>
      <c r="F59" s="178"/>
      <c r="G59" s="46">
        <f aca="true" t="shared" si="2" ref="G59:N59">SUM(G61:G64,G66:G69,G71:G74)</f>
        <v>1067431</v>
      </c>
      <c r="H59" s="46">
        <f t="shared" si="2"/>
        <v>7136422</v>
      </c>
      <c r="I59" s="46">
        <f t="shared" si="2"/>
        <v>150588</v>
      </c>
      <c r="J59" s="46">
        <f t="shared" si="2"/>
        <v>618947</v>
      </c>
      <c r="K59" s="46">
        <f t="shared" si="2"/>
        <v>16713</v>
      </c>
      <c r="L59" s="46">
        <f t="shared" si="2"/>
        <v>74046</v>
      </c>
      <c r="M59" s="46">
        <f t="shared" si="2"/>
        <v>51</v>
      </c>
      <c r="N59" s="46">
        <f t="shared" si="2"/>
        <v>2988</v>
      </c>
      <c r="O59" s="54"/>
      <c r="P59" s="46">
        <f aca="true" t="shared" si="3" ref="P59:AA59">SUM(P61:P64,P66:P69,P71:P74)</f>
        <v>777</v>
      </c>
      <c r="Q59" s="46">
        <f t="shared" si="3"/>
        <v>32430</v>
      </c>
      <c r="R59" s="46">
        <f t="shared" si="3"/>
        <v>3639</v>
      </c>
      <c r="S59" s="46">
        <f t="shared" si="3"/>
        <v>309480</v>
      </c>
      <c r="T59" s="46">
        <f t="shared" si="3"/>
        <v>3569</v>
      </c>
      <c r="U59" s="46">
        <f t="shared" si="3"/>
        <v>7138</v>
      </c>
      <c r="V59" s="46">
        <f t="shared" si="3"/>
        <v>1</v>
      </c>
      <c r="W59" s="46">
        <f t="shared" si="3"/>
        <v>13</v>
      </c>
      <c r="X59" s="46">
        <f t="shared" si="3"/>
        <v>5252</v>
      </c>
      <c r="Y59" s="46">
        <f t="shared" si="3"/>
        <v>136004</v>
      </c>
      <c r="Z59" s="46">
        <f t="shared" si="3"/>
        <v>7425</v>
      </c>
      <c r="AA59" s="46">
        <f t="shared" si="3"/>
        <v>15405</v>
      </c>
      <c r="AB59" s="46" t="s">
        <v>280</v>
      </c>
      <c r="AC59" s="46" t="s">
        <v>280</v>
      </c>
    </row>
    <row r="60" spans="1:29" ht="17.25" customHeight="1">
      <c r="A60" s="126"/>
      <c r="B60" s="161"/>
      <c r="C60" s="173"/>
      <c r="D60" s="174"/>
      <c r="E60" s="175"/>
      <c r="F60" s="175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2"/>
      <c r="AC60" s="42"/>
    </row>
    <row r="61" spans="1:29" ht="17.25" customHeight="1">
      <c r="A61" s="160" t="s">
        <v>240</v>
      </c>
      <c r="B61" s="148"/>
      <c r="C61" s="173">
        <f>SUM(G61,I61,K61,M61,P61,R61,T61,V61,X61,Z61,AB61,AD61)</f>
        <v>95250</v>
      </c>
      <c r="D61" s="174"/>
      <c r="E61" s="179">
        <f>SUM(H61,J61,L61,N61,Q61,S61,U61,W61,Y61,AA61,AC61)</f>
        <v>605097</v>
      </c>
      <c r="F61" s="179"/>
      <c r="G61" s="47">
        <v>81026</v>
      </c>
      <c r="H61" s="47">
        <v>528521</v>
      </c>
      <c r="I61" s="47">
        <v>11921</v>
      </c>
      <c r="J61" s="47">
        <v>44459</v>
      </c>
      <c r="K61" s="47">
        <v>760</v>
      </c>
      <c r="L61" s="47">
        <v>2986</v>
      </c>
      <c r="M61" s="47">
        <v>2</v>
      </c>
      <c r="N61" s="47">
        <v>76</v>
      </c>
      <c r="O61" s="47"/>
      <c r="P61" s="47">
        <v>64</v>
      </c>
      <c r="Q61" s="47">
        <v>1920</v>
      </c>
      <c r="R61" s="47">
        <v>268</v>
      </c>
      <c r="S61" s="47">
        <v>16080</v>
      </c>
      <c r="T61" s="47">
        <v>264</v>
      </c>
      <c r="U61" s="47">
        <v>528</v>
      </c>
      <c r="V61" s="47" t="s">
        <v>280</v>
      </c>
      <c r="W61" s="42" t="s">
        <v>296</v>
      </c>
      <c r="X61" s="47">
        <v>401</v>
      </c>
      <c r="Y61" s="47">
        <v>9414</v>
      </c>
      <c r="Z61" s="47">
        <v>544</v>
      </c>
      <c r="AA61" s="47">
        <v>1113</v>
      </c>
      <c r="AB61" s="42" t="s">
        <v>296</v>
      </c>
      <c r="AC61" s="42" t="s">
        <v>296</v>
      </c>
    </row>
    <row r="62" spans="1:29" ht="17.25" customHeight="1">
      <c r="A62" s="156" t="s">
        <v>3</v>
      </c>
      <c r="B62" s="157"/>
      <c r="C62" s="173">
        <f>SUM(G62,I62,K62,M62,P62,R62,T62,V62,X62,Z62,AB62,AD62)</f>
        <v>110018</v>
      </c>
      <c r="D62" s="174"/>
      <c r="E62" s="179">
        <f>SUM(H62,J62,L62,N62,Q62,S62,U62,W62,Y62,AA62,AC62)</f>
        <v>689782</v>
      </c>
      <c r="F62" s="179"/>
      <c r="G62" s="47">
        <v>94106</v>
      </c>
      <c r="H62" s="47">
        <v>603970</v>
      </c>
      <c r="I62" s="47">
        <v>12743</v>
      </c>
      <c r="J62" s="47">
        <v>46173</v>
      </c>
      <c r="K62" s="47">
        <v>1549</v>
      </c>
      <c r="L62" s="47">
        <v>5939</v>
      </c>
      <c r="M62" s="47">
        <v>2</v>
      </c>
      <c r="N62" s="47">
        <v>150</v>
      </c>
      <c r="O62" s="47"/>
      <c r="P62" s="47">
        <v>82</v>
      </c>
      <c r="Q62" s="47">
        <v>2460</v>
      </c>
      <c r="R62" s="47">
        <v>305</v>
      </c>
      <c r="S62" s="47">
        <v>18300</v>
      </c>
      <c r="T62" s="47">
        <v>302</v>
      </c>
      <c r="U62" s="47">
        <v>604</v>
      </c>
      <c r="V62" s="47" t="s">
        <v>280</v>
      </c>
      <c r="W62" s="42" t="s">
        <v>296</v>
      </c>
      <c r="X62" s="47">
        <v>383</v>
      </c>
      <c r="Y62" s="47">
        <v>11049</v>
      </c>
      <c r="Z62" s="47">
        <v>546</v>
      </c>
      <c r="AA62" s="47">
        <v>1137</v>
      </c>
      <c r="AB62" s="42" t="s">
        <v>296</v>
      </c>
      <c r="AC62" s="42" t="s">
        <v>296</v>
      </c>
    </row>
    <row r="63" spans="1:29" ht="17.25" customHeight="1">
      <c r="A63" s="156" t="s">
        <v>4</v>
      </c>
      <c r="B63" s="157"/>
      <c r="C63" s="173">
        <f>SUM(G63,I63,K63,M63,P63,R63,T63,V63,X63,Z63,AB63,AD63)</f>
        <v>117935</v>
      </c>
      <c r="D63" s="174"/>
      <c r="E63" s="179">
        <f>SUM(H63,J63,L63,N63,Q63,S63,U63,W63,Y63,AA63,AC63)</f>
        <v>707476</v>
      </c>
      <c r="F63" s="179"/>
      <c r="G63" s="47">
        <v>98284</v>
      </c>
      <c r="H63" s="47">
        <v>606008</v>
      </c>
      <c r="I63" s="47">
        <v>16336</v>
      </c>
      <c r="J63" s="47">
        <v>60220</v>
      </c>
      <c r="K63" s="47">
        <v>1514</v>
      </c>
      <c r="L63" s="47">
        <v>6522</v>
      </c>
      <c r="M63" s="42" t="s">
        <v>280</v>
      </c>
      <c r="N63" s="42" t="s">
        <v>280</v>
      </c>
      <c r="O63" s="47"/>
      <c r="P63" s="47">
        <v>62</v>
      </c>
      <c r="Q63" s="47">
        <v>1860</v>
      </c>
      <c r="R63" s="47">
        <v>350</v>
      </c>
      <c r="S63" s="47">
        <v>21000</v>
      </c>
      <c r="T63" s="47">
        <v>346</v>
      </c>
      <c r="U63" s="47">
        <v>692</v>
      </c>
      <c r="V63" s="47" t="s">
        <v>280</v>
      </c>
      <c r="W63" s="42" t="s">
        <v>296</v>
      </c>
      <c r="X63" s="47">
        <v>378</v>
      </c>
      <c r="Y63" s="47">
        <v>9966</v>
      </c>
      <c r="Z63" s="47">
        <v>665</v>
      </c>
      <c r="AA63" s="47">
        <v>1208</v>
      </c>
      <c r="AB63" s="42" t="s">
        <v>296</v>
      </c>
      <c r="AC63" s="42" t="s">
        <v>296</v>
      </c>
    </row>
    <row r="64" spans="1:29" ht="17.25" customHeight="1">
      <c r="A64" s="156" t="s">
        <v>5</v>
      </c>
      <c r="B64" s="157"/>
      <c r="C64" s="173">
        <f>SUM(G64,I64,K64,M64,P64,R64,T64,V64,X64,Z64,AB64,AD64)</f>
        <v>113931</v>
      </c>
      <c r="D64" s="174"/>
      <c r="E64" s="179">
        <f>SUM(H64,J64,L64,N64,Q64,S64,U64,W64,Y64,AA64,AC64)</f>
        <v>734484</v>
      </c>
      <c r="F64" s="179"/>
      <c r="G64" s="47">
        <v>95663</v>
      </c>
      <c r="H64" s="47">
        <v>636733</v>
      </c>
      <c r="I64" s="47">
        <v>15151</v>
      </c>
      <c r="J64" s="47">
        <v>56654</v>
      </c>
      <c r="K64" s="47">
        <v>1319</v>
      </c>
      <c r="L64" s="47">
        <v>5855</v>
      </c>
      <c r="M64" s="47">
        <v>4</v>
      </c>
      <c r="N64" s="47">
        <v>550</v>
      </c>
      <c r="O64" s="47"/>
      <c r="P64" s="47">
        <v>57</v>
      </c>
      <c r="Q64" s="47">
        <v>1930</v>
      </c>
      <c r="R64" s="47">
        <v>332</v>
      </c>
      <c r="S64" s="47">
        <v>21680</v>
      </c>
      <c r="T64" s="47">
        <v>326</v>
      </c>
      <c r="U64" s="47">
        <v>652</v>
      </c>
      <c r="V64" s="47" t="s">
        <v>280</v>
      </c>
      <c r="W64" s="42" t="s">
        <v>296</v>
      </c>
      <c r="X64" s="47">
        <v>386</v>
      </c>
      <c r="Y64" s="47">
        <v>9088</v>
      </c>
      <c r="Z64" s="47">
        <v>693</v>
      </c>
      <c r="AA64" s="47">
        <v>1342</v>
      </c>
      <c r="AB64" s="42" t="s">
        <v>296</v>
      </c>
      <c r="AC64" s="42" t="s">
        <v>296</v>
      </c>
    </row>
    <row r="65" spans="1:29" ht="17.25" customHeight="1">
      <c r="A65" s="154"/>
      <c r="B65" s="155"/>
      <c r="C65" s="173"/>
      <c r="D65" s="174"/>
      <c r="E65" s="179"/>
      <c r="F65" s="179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2"/>
      <c r="W65" s="42"/>
      <c r="X65" s="47"/>
      <c r="Y65" s="47"/>
      <c r="Z65" s="47"/>
      <c r="AA65" s="47"/>
      <c r="AB65" s="42"/>
      <c r="AC65" s="42"/>
    </row>
    <row r="66" spans="1:29" ht="17.25" customHeight="1">
      <c r="A66" s="156" t="s">
        <v>6</v>
      </c>
      <c r="B66" s="157"/>
      <c r="C66" s="173">
        <f>SUM(G66,I66,K66,M66,P66,R66,T66,V66,X66,Z66,AB66,AD66)</f>
        <v>106281</v>
      </c>
      <c r="D66" s="174"/>
      <c r="E66" s="179">
        <f>SUM(H66,J66,L66,N66,Q66,S66,U66,W66,Y66,AA66,AC66)</f>
        <v>721980</v>
      </c>
      <c r="F66" s="179"/>
      <c r="G66" s="47">
        <v>85686</v>
      </c>
      <c r="H66" s="47">
        <v>597515</v>
      </c>
      <c r="I66" s="47">
        <v>16932</v>
      </c>
      <c r="J66" s="47">
        <v>71269</v>
      </c>
      <c r="K66" s="47">
        <v>1690</v>
      </c>
      <c r="L66" s="47">
        <v>7313</v>
      </c>
      <c r="M66" s="47">
        <v>2</v>
      </c>
      <c r="N66" s="47">
        <v>109</v>
      </c>
      <c r="O66" s="47"/>
      <c r="P66" s="47">
        <v>62</v>
      </c>
      <c r="Q66" s="47">
        <v>2660</v>
      </c>
      <c r="R66" s="47">
        <v>327</v>
      </c>
      <c r="S66" s="47">
        <v>28580</v>
      </c>
      <c r="T66" s="47">
        <v>321</v>
      </c>
      <c r="U66" s="47">
        <v>644</v>
      </c>
      <c r="V66" s="47" t="s">
        <v>280</v>
      </c>
      <c r="W66" s="42" t="s">
        <v>296</v>
      </c>
      <c r="X66" s="47">
        <v>555</v>
      </c>
      <c r="Y66" s="47">
        <v>12528</v>
      </c>
      <c r="Z66" s="47">
        <v>706</v>
      </c>
      <c r="AA66" s="47">
        <v>1362</v>
      </c>
      <c r="AB66" s="42" t="s">
        <v>296</v>
      </c>
      <c r="AC66" s="42" t="s">
        <v>296</v>
      </c>
    </row>
    <row r="67" spans="1:29" ht="17.25" customHeight="1">
      <c r="A67" s="156" t="s">
        <v>7</v>
      </c>
      <c r="B67" s="157"/>
      <c r="C67" s="173">
        <f>SUM(G67,I67,K67,M67,P67,R67,T67,V67,X67,Z67,AB67,AD67)</f>
        <v>100742</v>
      </c>
      <c r="D67" s="174"/>
      <c r="E67" s="179">
        <f>SUM(H67,J67,L67,N67,Q67,S67,U67,W67,Y67,AA67,AC67)</f>
        <v>695204</v>
      </c>
      <c r="F67" s="179"/>
      <c r="G67" s="47">
        <v>85496</v>
      </c>
      <c r="H67" s="47">
        <v>586334</v>
      </c>
      <c r="I67" s="47">
        <v>12223</v>
      </c>
      <c r="J67" s="47">
        <v>51218</v>
      </c>
      <c r="K67" s="47">
        <v>1215</v>
      </c>
      <c r="L67" s="47">
        <v>6222</v>
      </c>
      <c r="M67" s="47">
        <v>2</v>
      </c>
      <c r="N67" s="47">
        <v>68</v>
      </c>
      <c r="O67" s="47"/>
      <c r="P67" s="47">
        <v>63</v>
      </c>
      <c r="Q67" s="47">
        <v>2890</v>
      </c>
      <c r="R67" s="47">
        <v>332</v>
      </c>
      <c r="S67" s="47">
        <v>32500</v>
      </c>
      <c r="T67" s="47">
        <v>325</v>
      </c>
      <c r="U67" s="47">
        <v>648</v>
      </c>
      <c r="V67" s="47" t="s">
        <v>280</v>
      </c>
      <c r="W67" s="42" t="s">
        <v>296</v>
      </c>
      <c r="X67" s="47">
        <v>445</v>
      </c>
      <c r="Y67" s="47">
        <v>13986</v>
      </c>
      <c r="Z67" s="47">
        <v>641</v>
      </c>
      <c r="AA67" s="47">
        <v>1338</v>
      </c>
      <c r="AB67" s="42" t="s">
        <v>296</v>
      </c>
      <c r="AC67" s="42" t="s">
        <v>296</v>
      </c>
    </row>
    <row r="68" spans="1:29" ht="17.25" customHeight="1">
      <c r="A68" s="156" t="s">
        <v>186</v>
      </c>
      <c r="B68" s="157"/>
      <c r="C68" s="173">
        <f>SUM(G68,I68,K68,M68,P68,R68,T68,V68,X68,Z68,AB68,AD68)</f>
        <v>97331</v>
      </c>
      <c r="D68" s="174"/>
      <c r="E68" s="179">
        <f>SUM(H68,J68,L68,N68,Q68,S68,U68,W68,Y68,AA68,AC68)</f>
        <v>661001</v>
      </c>
      <c r="F68" s="179"/>
      <c r="G68" s="47">
        <v>84345</v>
      </c>
      <c r="H68" s="47">
        <v>572961</v>
      </c>
      <c r="I68" s="47">
        <v>10851</v>
      </c>
      <c r="J68" s="47">
        <v>47168</v>
      </c>
      <c r="K68" s="47">
        <v>756</v>
      </c>
      <c r="L68" s="47">
        <v>3955</v>
      </c>
      <c r="M68" s="47">
        <v>5</v>
      </c>
      <c r="N68" s="47">
        <v>201</v>
      </c>
      <c r="O68" s="47"/>
      <c r="P68" s="47">
        <v>59</v>
      </c>
      <c r="Q68" s="47">
        <v>2790</v>
      </c>
      <c r="R68" s="47">
        <v>261</v>
      </c>
      <c r="S68" s="47">
        <v>25620</v>
      </c>
      <c r="T68" s="47">
        <v>256</v>
      </c>
      <c r="U68" s="47">
        <v>512</v>
      </c>
      <c r="V68" s="47" t="s">
        <v>280</v>
      </c>
      <c r="W68" s="42" t="s">
        <v>296</v>
      </c>
      <c r="X68" s="47">
        <v>219</v>
      </c>
      <c r="Y68" s="47">
        <v>6573</v>
      </c>
      <c r="Z68" s="47">
        <v>579</v>
      </c>
      <c r="AA68" s="47">
        <v>1221</v>
      </c>
      <c r="AB68" s="42" t="s">
        <v>296</v>
      </c>
      <c r="AC68" s="42" t="s">
        <v>296</v>
      </c>
    </row>
    <row r="69" spans="1:29" ht="17.25" customHeight="1">
      <c r="A69" s="156" t="s">
        <v>187</v>
      </c>
      <c r="B69" s="157"/>
      <c r="C69" s="173">
        <f>SUM(G69,I69,K69,M69,P69,R69,T69,V69,X69,Z69,AB69,AD69)</f>
        <v>98603</v>
      </c>
      <c r="D69" s="174"/>
      <c r="E69" s="179">
        <f>SUM(H69,J69,L69,N69,Q69,S69,U69,W69,Y69,AA69,AC69)</f>
        <v>685468</v>
      </c>
      <c r="F69" s="179"/>
      <c r="G69" s="47">
        <v>83158</v>
      </c>
      <c r="H69" s="47">
        <v>574204</v>
      </c>
      <c r="I69" s="47">
        <v>11182</v>
      </c>
      <c r="J69" s="47">
        <v>49324</v>
      </c>
      <c r="K69" s="47">
        <v>2390</v>
      </c>
      <c r="L69" s="47">
        <v>10237</v>
      </c>
      <c r="M69" s="47">
        <v>18</v>
      </c>
      <c r="N69" s="47">
        <v>592</v>
      </c>
      <c r="O69" s="47"/>
      <c r="P69" s="47">
        <v>52</v>
      </c>
      <c r="Q69" s="47">
        <v>2520</v>
      </c>
      <c r="R69" s="47">
        <v>323</v>
      </c>
      <c r="S69" s="47">
        <v>32140</v>
      </c>
      <c r="T69" s="47">
        <v>316</v>
      </c>
      <c r="U69" s="47">
        <v>632</v>
      </c>
      <c r="V69" s="47" t="s">
        <v>280</v>
      </c>
      <c r="W69" s="42" t="s">
        <v>296</v>
      </c>
      <c r="X69" s="47">
        <v>591</v>
      </c>
      <c r="Y69" s="47">
        <v>14592</v>
      </c>
      <c r="Z69" s="47">
        <v>573</v>
      </c>
      <c r="AA69" s="47">
        <v>1227</v>
      </c>
      <c r="AB69" s="42" t="s">
        <v>296</v>
      </c>
      <c r="AC69" s="42" t="s">
        <v>296</v>
      </c>
    </row>
    <row r="70" spans="1:29" ht="17.25" customHeight="1">
      <c r="A70" s="154"/>
      <c r="B70" s="155"/>
      <c r="C70" s="173"/>
      <c r="D70" s="174"/>
      <c r="E70" s="179"/>
      <c r="F70" s="179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2"/>
      <c r="W70" s="42"/>
      <c r="X70" s="47"/>
      <c r="Y70" s="47"/>
      <c r="Z70" s="47"/>
      <c r="AA70" s="47"/>
      <c r="AB70" s="42"/>
      <c r="AC70" s="42"/>
    </row>
    <row r="71" spans="1:29" ht="17.25" customHeight="1">
      <c r="A71" s="156" t="s">
        <v>188</v>
      </c>
      <c r="B71" s="157"/>
      <c r="C71" s="173">
        <f>SUM(G71,I71,K71,M71,P71,R71,T71,V71,X71,Z71,AB71,AD71)</f>
        <v>99983</v>
      </c>
      <c r="D71" s="174"/>
      <c r="E71" s="179">
        <f>SUM(H71,J71,L71,N71,Q71,S71,U71,W71,Y71,AA71,AC71)</f>
        <v>701052</v>
      </c>
      <c r="F71" s="179"/>
      <c r="G71" s="47">
        <v>84752</v>
      </c>
      <c r="H71" s="47">
        <v>580702</v>
      </c>
      <c r="I71" s="47">
        <v>11109</v>
      </c>
      <c r="J71" s="47">
        <v>51395</v>
      </c>
      <c r="K71" s="47">
        <v>1980</v>
      </c>
      <c r="L71" s="47">
        <v>8955</v>
      </c>
      <c r="M71" s="47">
        <v>18</v>
      </c>
      <c r="N71" s="47">
        <v>998</v>
      </c>
      <c r="O71" s="47"/>
      <c r="P71" s="47">
        <v>68</v>
      </c>
      <c r="Q71" s="47">
        <v>3260</v>
      </c>
      <c r="R71" s="47">
        <v>346</v>
      </c>
      <c r="S71" s="47">
        <v>34400</v>
      </c>
      <c r="T71" s="47">
        <v>339</v>
      </c>
      <c r="U71" s="47">
        <v>678</v>
      </c>
      <c r="V71" s="42" t="s">
        <v>280</v>
      </c>
      <c r="W71" s="42" t="s">
        <v>296</v>
      </c>
      <c r="X71" s="47">
        <v>713</v>
      </c>
      <c r="Y71" s="47">
        <v>19132</v>
      </c>
      <c r="Z71" s="47">
        <v>658</v>
      </c>
      <c r="AA71" s="47">
        <v>1532</v>
      </c>
      <c r="AB71" s="42" t="s">
        <v>296</v>
      </c>
      <c r="AC71" s="42" t="s">
        <v>296</v>
      </c>
    </row>
    <row r="72" spans="1:29" ht="17.25" customHeight="1">
      <c r="A72" s="160" t="s">
        <v>241</v>
      </c>
      <c r="B72" s="148"/>
      <c r="C72" s="173">
        <f>SUM(G72,I72,K72,M72,P72,R72,T72,V72,X72,Z72,AB72,AD72)</f>
        <v>92915</v>
      </c>
      <c r="D72" s="174"/>
      <c r="E72" s="179">
        <f>SUM(H72,J72,L72,N72,Q72,S72,U72,W72,Y72,AA72,AC72)</f>
        <v>650143</v>
      </c>
      <c r="F72" s="179"/>
      <c r="G72" s="47">
        <v>80418</v>
      </c>
      <c r="H72" s="47">
        <v>566430</v>
      </c>
      <c r="I72" s="47">
        <v>9792</v>
      </c>
      <c r="J72" s="47">
        <v>42894</v>
      </c>
      <c r="K72" s="47">
        <v>1246</v>
      </c>
      <c r="L72" s="47">
        <v>5681</v>
      </c>
      <c r="M72" s="47">
        <v>5</v>
      </c>
      <c r="N72" s="47">
        <v>226</v>
      </c>
      <c r="O72" s="47"/>
      <c r="P72" s="47">
        <v>72</v>
      </c>
      <c r="Q72" s="47">
        <v>3520</v>
      </c>
      <c r="R72" s="47">
        <v>226</v>
      </c>
      <c r="S72" s="47">
        <v>22520</v>
      </c>
      <c r="T72" s="47">
        <v>220</v>
      </c>
      <c r="U72" s="47">
        <v>440</v>
      </c>
      <c r="V72" s="47">
        <v>1</v>
      </c>
      <c r="W72" s="47">
        <v>13</v>
      </c>
      <c r="X72" s="47">
        <v>365</v>
      </c>
      <c r="Y72" s="47">
        <v>7268</v>
      </c>
      <c r="Z72" s="47">
        <v>570</v>
      </c>
      <c r="AA72" s="47">
        <v>1151</v>
      </c>
      <c r="AB72" s="42" t="s">
        <v>296</v>
      </c>
      <c r="AC72" s="42" t="s">
        <v>296</v>
      </c>
    </row>
    <row r="73" spans="1:29" ht="17.25" customHeight="1">
      <c r="A73" s="156" t="s">
        <v>8</v>
      </c>
      <c r="B73" s="157"/>
      <c r="C73" s="173">
        <f>SUM(G73,I73,K73,M73,P73,R73,T73,V73,X73,Z73,AB73,AD73)</f>
        <v>111080</v>
      </c>
      <c r="D73" s="174"/>
      <c r="E73" s="179">
        <f>SUM(H73,J73,L73,N73,Q73,S73,U73,W73,Y73,AA73,AC73)</f>
        <v>722095</v>
      </c>
      <c r="F73" s="179"/>
      <c r="G73" s="47">
        <v>98387</v>
      </c>
      <c r="H73" s="47">
        <v>625474</v>
      </c>
      <c r="I73" s="47">
        <v>9849</v>
      </c>
      <c r="J73" s="47">
        <v>41570</v>
      </c>
      <c r="K73" s="47">
        <v>1119</v>
      </c>
      <c r="L73" s="47">
        <v>5179</v>
      </c>
      <c r="M73" s="52">
        <v>-14</v>
      </c>
      <c r="N73" s="52">
        <v>-511</v>
      </c>
      <c r="O73" s="47"/>
      <c r="P73" s="47">
        <v>80</v>
      </c>
      <c r="Q73" s="47">
        <v>3920</v>
      </c>
      <c r="R73" s="47">
        <v>300</v>
      </c>
      <c r="S73" s="47">
        <v>29920</v>
      </c>
      <c r="T73" s="47">
        <v>292</v>
      </c>
      <c r="U73" s="47">
        <v>584</v>
      </c>
      <c r="V73" s="42" t="s">
        <v>280</v>
      </c>
      <c r="W73" s="42" t="s">
        <v>296</v>
      </c>
      <c r="X73" s="47">
        <v>521</v>
      </c>
      <c r="Y73" s="47">
        <v>14754</v>
      </c>
      <c r="Z73" s="47">
        <v>546</v>
      </c>
      <c r="AA73" s="47">
        <v>1205</v>
      </c>
      <c r="AB73" s="42" t="s">
        <v>296</v>
      </c>
      <c r="AC73" s="42" t="s">
        <v>296</v>
      </c>
    </row>
    <row r="74" spans="1:29" ht="17.25" customHeight="1">
      <c r="A74" s="156" t="s">
        <v>9</v>
      </c>
      <c r="B74" s="157"/>
      <c r="C74" s="173">
        <f>SUM(G74,I74,K74,M74,P74,R74,T74,V74,X74,Z74,AB74,AD74)</f>
        <v>111377</v>
      </c>
      <c r="D74" s="174"/>
      <c r="E74" s="179">
        <f>SUM(H74,J74,L74,N74,Q74,S74,U74,W74,Y74,AA74,AC74)</f>
        <v>759091</v>
      </c>
      <c r="F74" s="179"/>
      <c r="G74" s="47">
        <v>96110</v>
      </c>
      <c r="H74" s="47">
        <v>657570</v>
      </c>
      <c r="I74" s="47">
        <v>12499</v>
      </c>
      <c r="J74" s="47">
        <v>56603</v>
      </c>
      <c r="K74" s="47">
        <v>1175</v>
      </c>
      <c r="L74" s="47">
        <v>5202</v>
      </c>
      <c r="M74" s="47">
        <v>7</v>
      </c>
      <c r="N74" s="47">
        <v>529</v>
      </c>
      <c r="O74" s="47"/>
      <c r="P74" s="47">
        <v>56</v>
      </c>
      <c r="Q74" s="47">
        <v>2700</v>
      </c>
      <c r="R74" s="47">
        <v>269</v>
      </c>
      <c r="S74" s="47">
        <v>26740</v>
      </c>
      <c r="T74" s="47">
        <v>262</v>
      </c>
      <c r="U74" s="47">
        <v>524</v>
      </c>
      <c r="V74" s="42" t="s">
        <v>280</v>
      </c>
      <c r="W74" s="42" t="s">
        <v>296</v>
      </c>
      <c r="X74" s="47">
        <v>295</v>
      </c>
      <c r="Y74" s="47">
        <v>7654</v>
      </c>
      <c r="Z74" s="47">
        <v>704</v>
      </c>
      <c r="AA74" s="47">
        <v>1569</v>
      </c>
      <c r="AB74" s="42" t="s">
        <v>296</v>
      </c>
      <c r="AC74" s="42" t="s">
        <v>296</v>
      </c>
    </row>
    <row r="75" spans="1:32" ht="17.25" customHeight="1">
      <c r="A75" s="125"/>
      <c r="B75" s="141"/>
      <c r="C75" s="153"/>
      <c r="D75" s="125"/>
      <c r="E75" s="125"/>
      <c r="F75" s="125"/>
      <c r="Z75" s="13"/>
      <c r="AA75" s="13"/>
      <c r="AB75" s="40"/>
      <c r="AC75" s="13"/>
      <c r="AD75" s="34"/>
      <c r="AE75" s="34"/>
      <c r="AF75" s="34"/>
    </row>
    <row r="76" spans="1:32" ht="17.25" customHeight="1">
      <c r="A76" s="34" t="s">
        <v>232</v>
      </c>
      <c r="B76" s="37"/>
      <c r="C76" s="37"/>
      <c r="D76" s="37"/>
      <c r="E76" s="37"/>
      <c r="F76" s="37"/>
      <c r="G76" s="38"/>
      <c r="H76" s="38"/>
      <c r="I76" s="38"/>
      <c r="J76" s="38"/>
      <c r="K76" s="38"/>
      <c r="L76" s="38"/>
      <c r="M76" s="38"/>
      <c r="N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4"/>
      <c r="AC76" s="38"/>
      <c r="AD76" s="34"/>
      <c r="AE76" s="34"/>
      <c r="AF76" s="34"/>
    </row>
    <row r="77" spans="2:14" ht="17.25" customHeight="1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</row>
  </sheetData>
  <sheetProtection/>
  <mergeCells count="265">
    <mergeCell ref="A45:B45"/>
    <mergeCell ref="C45:D45"/>
    <mergeCell ref="A52:B53"/>
    <mergeCell ref="C52:F52"/>
    <mergeCell ref="K52:L52"/>
    <mergeCell ref="M52:N52"/>
    <mergeCell ref="C53:D53"/>
    <mergeCell ref="E53:F53"/>
    <mergeCell ref="G52:H52"/>
    <mergeCell ref="I52:J52"/>
    <mergeCell ref="AE42:AF42"/>
    <mergeCell ref="AE43:AF43"/>
    <mergeCell ref="AE44:AF44"/>
    <mergeCell ref="C43:D43"/>
    <mergeCell ref="E43:F43"/>
    <mergeCell ref="C44:D44"/>
    <mergeCell ref="E44:F44"/>
    <mergeCell ref="AE38:AF38"/>
    <mergeCell ref="AE39:AF39"/>
    <mergeCell ref="AE40:AF40"/>
    <mergeCell ref="AE41:AF41"/>
    <mergeCell ref="AE34:AF34"/>
    <mergeCell ref="AE35:AF35"/>
    <mergeCell ref="AE36:AF36"/>
    <mergeCell ref="AE37:AF37"/>
    <mergeCell ref="AE25:AF25"/>
    <mergeCell ref="AE45:AF45"/>
    <mergeCell ref="AE26:AF26"/>
    <mergeCell ref="AE27:AF27"/>
    <mergeCell ref="AE28:AF28"/>
    <mergeCell ref="AE29:AF29"/>
    <mergeCell ref="AE30:AF30"/>
    <mergeCell ref="AE31:AF31"/>
    <mergeCell ref="AE32:AF32"/>
    <mergeCell ref="AE33:AF33"/>
    <mergeCell ref="AD22:AF22"/>
    <mergeCell ref="Z21:AF21"/>
    <mergeCell ref="P52:Q52"/>
    <mergeCell ref="R52:S52"/>
    <mergeCell ref="T52:U52"/>
    <mergeCell ref="V52:W52"/>
    <mergeCell ref="X52:Y52"/>
    <mergeCell ref="Z52:AA52"/>
    <mergeCell ref="AE23:AF23"/>
    <mergeCell ref="AE24:AF24"/>
    <mergeCell ref="X22:Y22"/>
    <mergeCell ref="Z22:AA22"/>
    <mergeCell ref="AB22:AC22"/>
    <mergeCell ref="M22:N22"/>
    <mergeCell ref="P22:Q22"/>
    <mergeCell ref="R22:S22"/>
    <mergeCell ref="T22:U22"/>
    <mergeCell ref="V22:W22"/>
    <mergeCell ref="P1:AF1"/>
    <mergeCell ref="P8:AF8"/>
    <mergeCell ref="A3:AF3"/>
    <mergeCell ref="A5:AF5"/>
    <mergeCell ref="A7:AF7"/>
    <mergeCell ref="P15:Q15"/>
    <mergeCell ref="R15:S15"/>
    <mergeCell ref="T15:U15"/>
    <mergeCell ref="V15:W15"/>
    <mergeCell ref="T14:U14"/>
    <mergeCell ref="X14:Y14"/>
    <mergeCell ref="T13:U13"/>
    <mergeCell ref="V13:W13"/>
    <mergeCell ref="Z13:AB13"/>
    <mergeCell ref="AC13:AF13"/>
    <mergeCell ref="X13:Y13"/>
    <mergeCell ref="A74:B74"/>
    <mergeCell ref="C74:D74"/>
    <mergeCell ref="E74:F74"/>
    <mergeCell ref="A75:B75"/>
    <mergeCell ref="C75:D75"/>
    <mergeCell ref="E75:F75"/>
    <mergeCell ref="A72:B72"/>
    <mergeCell ref="C72:D72"/>
    <mergeCell ref="E72:F72"/>
    <mergeCell ref="A73:B73"/>
    <mergeCell ref="C73:D73"/>
    <mergeCell ref="E73:F73"/>
    <mergeCell ref="A70:B70"/>
    <mergeCell ref="C70:D70"/>
    <mergeCell ref="E70:F70"/>
    <mergeCell ref="A71:B71"/>
    <mergeCell ref="C71:D71"/>
    <mergeCell ref="E71:F71"/>
    <mergeCell ref="A68:B68"/>
    <mergeCell ref="C68:D68"/>
    <mergeCell ref="E68:F68"/>
    <mergeCell ref="A69:B69"/>
    <mergeCell ref="C69:D69"/>
    <mergeCell ref="E69:F69"/>
    <mergeCell ref="A66:B66"/>
    <mergeCell ref="C66:D66"/>
    <mergeCell ref="E66:F66"/>
    <mergeCell ref="A67:B67"/>
    <mergeCell ref="C67:D67"/>
    <mergeCell ref="E67:F67"/>
    <mergeCell ref="A64:B64"/>
    <mergeCell ref="C64:D64"/>
    <mergeCell ref="E64:F64"/>
    <mergeCell ref="A65:B65"/>
    <mergeCell ref="C65:D65"/>
    <mergeCell ref="E65:F65"/>
    <mergeCell ref="A62:B62"/>
    <mergeCell ref="C62:D62"/>
    <mergeCell ref="E62:F62"/>
    <mergeCell ref="A63:B63"/>
    <mergeCell ref="C63:D63"/>
    <mergeCell ref="E63:F63"/>
    <mergeCell ref="A60:B60"/>
    <mergeCell ref="C60:D60"/>
    <mergeCell ref="E60:F60"/>
    <mergeCell ref="A61:B61"/>
    <mergeCell ref="C61:D61"/>
    <mergeCell ref="E61:F61"/>
    <mergeCell ref="A58:B58"/>
    <mergeCell ref="C58:D58"/>
    <mergeCell ref="E58:F58"/>
    <mergeCell ref="A59:B59"/>
    <mergeCell ref="C59:D59"/>
    <mergeCell ref="E59:F59"/>
    <mergeCell ref="A56:B56"/>
    <mergeCell ref="C56:D56"/>
    <mergeCell ref="E56:F56"/>
    <mergeCell ref="A57:B57"/>
    <mergeCell ref="C57:D57"/>
    <mergeCell ref="E57:F57"/>
    <mergeCell ref="A54:B54"/>
    <mergeCell ref="C54:D54"/>
    <mergeCell ref="E54:F54"/>
    <mergeCell ref="A55:B55"/>
    <mergeCell ref="C55:D55"/>
    <mergeCell ref="E55:F55"/>
    <mergeCell ref="C41:D41"/>
    <mergeCell ref="E41:F41"/>
    <mergeCell ref="C42:D42"/>
    <mergeCell ref="E42:F42"/>
    <mergeCell ref="C39:D39"/>
    <mergeCell ref="E39:F39"/>
    <mergeCell ref="C40:D40"/>
    <mergeCell ref="E40:F40"/>
    <mergeCell ref="C37:D37"/>
    <mergeCell ref="E37:F37"/>
    <mergeCell ref="C38:D38"/>
    <mergeCell ref="E38:F38"/>
    <mergeCell ref="C35:D35"/>
    <mergeCell ref="E35:F35"/>
    <mergeCell ref="C36:D36"/>
    <mergeCell ref="E36:F36"/>
    <mergeCell ref="C34:D34"/>
    <mergeCell ref="E34:F34"/>
    <mergeCell ref="C31:D31"/>
    <mergeCell ref="E31:F31"/>
    <mergeCell ref="C32:D32"/>
    <mergeCell ref="E32:F32"/>
    <mergeCell ref="C27:D27"/>
    <mergeCell ref="E27:F27"/>
    <mergeCell ref="C28:D28"/>
    <mergeCell ref="E28:F28"/>
    <mergeCell ref="C33:D33"/>
    <mergeCell ref="E33:F33"/>
    <mergeCell ref="E24:F24"/>
    <mergeCell ref="C25:D25"/>
    <mergeCell ref="E25:F25"/>
    <mergeCell ref="E45:F45"/>
    <mergeCell ref="C26:D26"/>
    <mergeCell ref="E26:F26"/>
    <mergeCell ref="C29:D29"/>
    <mergeCell ref="E29:F29"/>
    <mergeCell ref="C30:D30"/>
    <mergeCell ref="E30:F30"/>
    <mergeCell ref="C23:D23"/>
    <mergeCell ref="E23:F23"/>
    <mergeCell ref="A41:B41"/>
    <mergeCell ref="A42:B42"/>
    <mergeCell ref="A43:B43"/>
    <mergeCell ref="A44:B44"/>
    <mergeCell ref="A37:B37"/>
    <mergeCell ref="A38:B38"/>
    <mergeCell ref="A39:B39"/>
    <mergeCell ref="C24:D24"/>
    <mergeCell ref="P12:Q12"/>
    <mergeCell ref="R12:S12"/>
    <mergeCell ref="P13:Q13"/>
    <mergeCell ref="R13:S13"/>
    <mergeCell ref="G22:H22"/>
    <mergeCell ref="C22:F22"/>
    <mergeCell ref="I22:J22"/>
    <mergeCell ref="K22:L22"/>
    <mergeCell ref="P14:Q14"/>
    <mergeCell ref="R14:S14"/>
    <mergeCell ref="A40:B40"/>
    <mergeCell ref="A33:B33"/>
    <mergeCell ref="A34:B34"/>
    <mergeCell ref="A35:B35"/>
    <mergeCell ref="A36:B36"/>
    <mergeCell ref="A28:B28"/>
    <mergeCell ref="A29:B29"/>
    <mergeCell ref="A31:B31"/>
    <mergeCell ref="A32:B32"/>
    <mergeCell ref="A30:B30"/>
    <mergeCell ref="A22:B23"/>
    <mergeCell ref="A25:B25"/>
    <mergeCell ref="A26:B26"/>
    <mergeCell ref="A27:B27"/>
    <mergeCell ref="A24:B24"/>
    <mergeCell ref="I9:J10"/>
    <mergeCell ref="I15:J15"/>
    <mergeCell ref="C15:D15"/>
    <mergeCell ref="G13:H13"/>
    <mergeCell ref="I13:J13"/>
    <mergeCell ref="K9:L10"/>
    <mergeCell ref="M9:N10"/>
    <mergeCell ref="T9:U10"/>
    <mergeCell ref="A9:B10"/>
    <mergeCell ref="C9:D10"/>
    <mergeCell ref="E9:F10"/>
    <mergeCell ref="G9:H10"/>
    <mergeCell ref="P9:Q10"/>
    <mergeCell ref="R9:S10"/>
    <mergeCell ref="K15:L15"/>
    <mergeCell ref="M15:N15"/>
    <mergeCell ref="G14:H14"/>
    <mergeCell ref="I14:J14"/>
    <mergeCell ref="K14:L14"/>
    <mergeCell ref="M14:N14"/>
    <mergeCell ref="G15:H15"/>
    <mergeCell ref="K13:L13"/>
    <mergeCell ref="M13:N13"/>
    <mergeCell ref="G12:H12"/>
    <mergeCell ref="I12:J12"/>
    <mergeCell ref="K12:L12"/>
    <mergeCell ref="M12:N12"/>
    <mergeCell ref="A15:B15"/>
    <mergeCell ref="T12:U12"/>
    <mergeCell ref="V12:W12"/>
    <mergeCell ref="E12:F12"/>
    <mergeCell ref="E13:F13"/>
    <mergeCell ref="E14:F14"/>
    <mergeCell ref="E15:F15"/>
    <mergeCell ref="C12:D12"/>
    <mergeCell ref="C13:D13"/>
    <mergeCell ref="C14:D14"/>
    <mergeCell ref="AB52:AC52"/>
    <mergeCell ref="V9:W10"/>
    <mergeCell ref="Z9:AB10"/>
    <mergeCell ref="AC9:AF10"/>
    <mergeCell ref="Z15:AB15"/>
    <mergeCell ref="AC15:AF15"/>
    <mergeCell ref="X9:Y10"/>
    <mergeCell ref="V14:W14"/>
    <mergeCell ref="Z14:AB14"/>
    <mergeCell ref="AC14:AF14"/>
    <mergeCell ref="X15:Y15"/>
    <mergeCell ref="A18:AF18"/>
    <mergeCell ref="A20:AF20"/>
    <mergeCell ref="A50:AC50"/>
    <mergeCell ref="Z12:AB12"/>
    <mergeCell ref="AC12:AF12"/>
    <mergeCell ref="X12:Y12"/>
    <mergeCell ref="A12:B12"/>
    <mergeCell ref="A13:B13"/>
    <mergeCell ref="A14:B14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zoomScale="85" zoomScaleNormal="85" zoomScalePageLayoutView="0" workbookViewId="0" topLeftCell="A39">
      <selection activeCell="A57" sqref="A57"/>
    </sheetView>
  </sheetViews>
  <sheetFormatPr defaultColWidth="9.00390625" defaultRowHeight="18.75" customHeight="1"/>
  <cols>
    <col min="1" max="1" width="14.125" style="24" customWidth="1"/>
    <col min="2" max="2" width="9.25390625" style="24" bestFit="1" customWidth="1"/>
    <col min="3" max="3" width="11.75390625" style="24" bestFit="1" customWidth="1"/>
    <col min="4" max="4" width="9.125" style="24" bestFit="1" customWidth="1"/>
    <col min="5" max="5" width="11.625" style="24" bestFit="1" customWidth="1"/>
    <col min="6" max="6" width="9.25390625" style="24" bestFit="1" customWidth="1"/>
    <col min="7" max="7" width="11.625" style="24" bestFit="1" customWidth="1"/>
    <col min="8" max="8" width="9.25390625" style="24" bestFit="1" customWidth="1"/>
    <col min="9" max="11" width="14.50390625" style="24" customWidth="1"/>
    <col min="12" max="12" width="9.00390625" style="24" customWidth="1"/>
    <col min="13" max="13" width="9.25390625" style="24" bestFit="1" customWidth="1"/>
    <col min="14" max="14" width="10.50390625" style="24" bestFit="1" customWidth="1"/>
    <col min="15" max="15" width="12.625" style="24" customWidth="1"/>
    <col min="16" max="16" width="10.50390625" style="24" bestFit="1" customWidth="1"/>
    <col min="17" max="17" width="14.25390625" style="24" customWidth="1"/>
    <col min="18" max="18" width="11.75390625" style="24" customWidth="1"/>
    <col min="19" max="20" width="14.625" style="24" bestFit="1" customWidth="1"/>
    <col min="21" max="21" width="14.75390625" style="24" bestFit="1" customWidth="1"/>
    <col min="22" max="22" width="9.25390625" style="24" bestFit="1" customWidth="1"/>
    <col min="23" max="23" width="10.75390625" style="24" bestFit="1" customWidth="1"/>
    <col min="24" max="16384" width="9.00390625" style="24" customWidth="1"/>
  </cols>
  <sheetData>
    <row r="1" spans="1:23" ht="18.75" customHeight="1">
      <c r="A1" s="41" t="s">
        <v>26</v>
      </c>
      <c r="V1" s="180" t="s">
        <v>196</v>
      </c>
      <c r="W1" s="180"/>
    </row>
    <row r="3" spans="1:32" ht="18.75" customHeight="1">
      <c r="A3" s="183" t="s">
        <v>242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3"/>
      <c r="Y3" s="3"/>
      <c r="Z3" s="3"/>
      <c r="AA3" s="3"/>
      <c r="AB3" s="3"/>
      <c r="AC3" s="3"/>
      <c r="AD3" s="3"/>
      <c r="AE3" s="3"/>
      <c r="AF3" s="3"/>
    </row>
    <row r="5" spans="1:32" ht="18.75" customHeight="1">
      <c r="A5" s="126" t="s">
        <v>297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3"/>
      <c r="Y5" s="3"/>
      <c r="Z5" s="3"/>
      <c r="AA5" s="3"/>
      <c r="AB5" s="3"/>
      <c r="AC5" s="3"/>
      <c r="AD5" s="3"/>
      <c r="AE5" s="3"/>
      <c r="AF5" s="3"/>
    </row>
    <row r="6" spans="13:23" ht="18.75" customHeight="1" thickBot="1">
      <c r="M6" s="181" t="s">
        <v>184</v>
      </c>
      <c r="N6" s="181"/>
      <c r="O6" s="181"/>
      <c r="P6" s="181"/>
      <c r="Q6" s="181"/>
      <c r="R6" s="181"/>
      <c r="S6" s="181"/>
      <c r="T6" s="181"/>
      <c r="U6" s="181"/>
      <c r="V6" s="181"/>
      <c r="W6" s="181"/>
    </row>
    <row r="7" spans="1:23" ht="18.75" customHeight="1">
      <c r="A7" s="135" t="s">
        <v>298</v>
      </c>
      <c r="B7" s="200"/>
      <c r="C7" s="203" t="s">
        <v>243</v>
      </c>
      <c r="D7" s="144"/>
      <c r="E7" s="200" t="s">
        <v>299</v>
      </c>
      <c r="F7" s="200"/>
      <c r="G7" s="200" t="s">
        <v>300</v>
      </c>
      <c r="H7" s="200"/>
      <c r="I7" s="200" t="s">
        <v>301</v>
      </c>
      <c r="J7" s="200" t="s">
        <v>302</v>
      </c>
      <c r="K7" s="134" t="s">
        <v>303</v>
      </c>
      <c r="M7" s="135" t="s">
        <v>304</v>
      </c>
      <c r="N7" s="200"/>
      <c r="O7" s="200" t="s">
        <v>305</v>
      </c>
      <c r="P7" s="200"/>
      <c r="Q7" s="200" t="s">
        <v>306</v>
      </c>
      <c r="R7" s="200"/>
      <c r="S7" s="134" t="s">
        <v>307</v>
      </c>
      <c r="T7" s="135"/>
      <c r="U7" s="200" t="s">
        <v>308</v>
      </c>
      <c r="V7" s="200" t="s">
        <v>309</v>
      </c>
      <c r="W7" s="134" t="s">
        <v>310</v>
      </c>
    </row>
    <row r="8" spans="1:23" ht="18.75" customHeight="1">
      <c r="A8" s="137"/>
      <c r="B8" s="201"/>
      <c r="C8" s="193"/>
      <c r="D8" s="146"/>
      <c r="E8" s="201"/>
      <c r="F8" s="201"/>
      <c r="G8" s="201"/>
      <c r="H8" s="201"/>
      <c r="I8" s="201"/>
      <c r="J8" s="201"/>
      <c r="K8" s="136"/>
      <c r="M8" s="137"/>
      <c r="N8" s="201"/>
      <c r="O8" s="201"/>
      <c r="P8" s="201"/>
      <c r="Q8" s="201"/>
      <c r="R8" s="201"/>
      <c r="S8" s="136"/>
      <c r="T8" s="137"/>
      <c r="U8" s="201"/>
      <c r="V8" s="201"/>
      <c r="W8" s="136"/>
    </row>
    <row r="9" spans="1:20" ht="18.75" customHeight="1">
      <c r="A9" s="126"/>
      <c r="B9" s="126"/>
      <c r="C9" s="202"/>
      <c r="D9" s="127"/>
      <c r="E9" s="126"/>
      <c r="F9" s="126"/>
      <c r="G9" s="126"/>
      <c r="H9" s="126"/>
      <c r="M9" s="151"/>
      <c r="N9" s="151"/>
      <c r="O9" s="126"/>
      <c r="P9" s="126"/>
      <c r="Q9" s="126"/>
      <c r="R9" s="126"/>
      <c r="S9" s="151"/>
      <c r="T9" s="151"/>
    </row>
    <row r="10" spans="1:23" ht="18.75" customHeight="1">
      <c r="A10" s="131" t="s">
        <v>0</v>
      </c>
      <c r="B10" s="131"/>
      <c r="C10" s="142">
        <f>AVERAGE(E10:K10,M10:W10)</f>
        <v>10159.916666666666</v>
      </c>
      <c r="D10" s="128"/>
      <c r="E10" s="140">
        <v>10024</v>
      </c>
      <c r="F10" s="140"/>
      <c r="G10" s="140">
        <v>10065</v>
      </c>
      <c r="H10" s="140"/>
      <c r="I10" s="35">
        <v>10104</v>
      </c>
      <c r="J10" s="35">
        <v>10157</v>
      </c>
      <c r="K10" s="35">
        <v>10176</v>
      </c>
      <c r="L10" s="35"/>
      <c r="M10" s="128">
        <v>10179</v>
      </c>
      <c r="N10" s="128"/>
      <c r="O10" s="140">
        <v>10164</v>
      </c>
      <c r="P10" s="140"/>
      <c r="Q10" s="140">
        <v>10197</v>
      </c>
      <c r="R10" s="140"/>
      <c r="S10" s="140">
        <v>10214</v>
      </c>
      <c r="T10" s="140"/>
      <c r="U10" s="35">
        <v>10209</v>
      </c>
      <c r="V10" s="35">
        <v>10212</v>
      </c>
      <c r="W10" s="35">
        <v>10218</v>
      </c>
    </row>
    <row r="11" spans="1:23" ht="18.75" customHeight="1">
      <c r="A11" s="131" t="s">
        <v>1</v>
      </c>
      <c r="B11" s="131"/>
      <c r="C11" s="142">
        <f>AVERAGE(E11:K11,M11:W11)</f>
        <v>217682.25</v>
      </c>
      <c r="D11" s="128"/>
      <c r="E11" s="140">
        <v>217068</v>
      </c>
      <c r="F11" s="140"/>
      <c r="G11" s="140">
        <v>217937</v>
      </c>
      <c r="H11" s="140"/>
      <c r="I11" s="35">
        <v>218833</v>
      </c>
      <c r="J11" s="35">
        <v>219005</v>
      </c>
      <c r="K11" s="35">
        <v>218221</v>
      </c>
      <c r="L11" s="35"/>
      <c r="M11" s="128">
        <v>217952</v>
      </c>
      <c r="N11" s="128"/>
      <c r="O11" s="140">
        <v>217784</v>
      </c>
      <c r="P11" s="140"/>
      <c r="Q11" s="140">
        <v>218005</v>
      </c>
      <c r="R11" s="140"/>
      <c r="S11" s="140">
        <v>217546</v>
      </c>
      <c r="T11" s="140"/>
      <c r="U11" s="35">
        <v>216094</v>
      </c>
      <c r="V11" s="35">
        <v>216204</v>
      </c>
      <c r="W11" s="35">
        <v>217538</v>
      </c>
    </row>
    <row r="12" spans="1:23" ht="18.75" customHeight="1">
      <c r="A12" s="131" t="s">
        <v>27</v>
      </c>
      <c r="B12" s="131"/>
      <c r="C12" s="142">
        <f>AVERAGE(E12:K12,M12:W12)</f>
        <v>120.91666666666667</v>
      </c>
      <c r="D12" s="128"/>
      <c r="E12" s="140">
        <v>111</v>
      </c>
      <c r="F12" s="140"/>
      <c r="G12" s="140">
        <v>111</v>
      </c>
      <c r="H12" s="140"/>
      <c r="I12" s="35">
        <v>111</v>
      </c>
      <c r="J12" s="35">
        <v>112</v>
      </c>
      <c r="K12" s="35">
        <v>121</v>
      </c>
      <c r="L12" s="35"/>
      <c r="M12" s="128">
        <v>123</v>
      </c>
      <c r="N12" s="128"/>
      <c r="O12" s="140">
        <v>127</v>
      </c>
      <c r="P12" s="140"/>
      <c r="Q12" s="140">
        <v>127</v>
      </c>
      <c r="R12" s="140"/>
      <c r="S12" s="140">
        <v>127</v>
      </c>
      <c r="T12" s="140"/>
      <c r="U12" s="35">
        <v>127</v>
      </c>
      <c r="V12" s="35">
        <v>127</v>
      </c>
      <c r="W12" s="35">
        <v>127</v>
      </c>
    </row>
    <row r="13" spans="1:23" ht="18.75" customHeight="1">
      <c r="A13" s="126"/>
      <c r="B13" s="126"/>
      <c r="C13" s="153"/>
      <c r="D13" s="125"/>
      <c r="E13" s="126"/>
      <c r="F13" s="126"/>
      <c r="G13" s="126"/>
      <c r="H13" s="126"/>
      <c r="M13" s="125"/>
      <c r="N13" s="125"/>
      <c r="O13" s="126"/>
      <c r="P13" s="126"/>
      <c r="Q13" s="126"/>
      <c r="R13" s="126"/>
      <c r="S13" s="125"/>
      <c r="T13" s="125"/>
      <c r="W13" s="55"/>
    </row>
    <row r="14" spans="1:22" ht="18.75" customHeight="1">
      <c r="A14" s="213"/>
      <c r="B14" s="213"/>
      <c r="C14" s="213"/>
      <c r="D14" s="213"/>
      <c r="E14" s="213"/>
      <c r="F14" s="213"/>
      <c r="G14" s="151"/>
      <c r="H14" s="151"/>
      <c r="I14" s="38"/>
      <c r="J14" s="38"/>
      <c r="K14" s="38"/>
      <c r="O14" s="38"/>
      <c r="P14" s="38"/>
      <c r="Q14" s="38"/>
      <c r="R14" s="38"/>
      <c r="S14" s="38"/>
      <c r="T14" s="38"/>
      <c r="U14" s="38"/>
      <c r="V14" s="38"/>
    </row>
    <row r="15" spans="1:8" ht="18.75" customHeight="1">
      <c r="A15" s="190"/>
      <c r="B15" s="190"/>
      <c r="C15" s="190"/>
      <c r="D15" s="190"/>
      <c r="E15" s="190"/>
      <c r="F15" s="190"/>
      <c r="G15" s="190"/>
      <c r="H15" s="190"/>
    </row>
    <row r="16" spans="1:8" ht="18.75" customHeight="1">
      <c r="A16" s="126"/>
      <c r="B16" s="126"/>
      <c r="C16" s="126"/>
      <c r="D16" s="126"/>
      <c r="E16" s="126"/>
      <c r="F16" s="126"/>
      <c r="G16" s="126"/>
      <c r="H16" s="126"/>
    </row>
    <row r="17" spans="1:23" ht="18.75" customHeight="1">
      <c r="A17" s="126" t="s">
        <v>277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</row>
    <row r="18" spans="13:23" ht="18.75" customHeight="1" thickBot="1">
      <c r="M18" s="181" t="s">
        <v>32</v>
      </c>
      <c r="N18" s="181"/>
      <c r="O18" s="181"/>
      <c r="P18" s="181"/>
      <c r="Q18" s="181"/>
      <c r="R18" s="181"/>
      <c r="S18" s="181"/>
      <c r="T18" s="181"/>
      <c r="U18" s="181"/>
      <c r="V18" s="181"/>
      <c r="W18" s="181"/>
    </row>
    <row r="19" spans="1:23" ht="18.75" customHeight="1">
      <c r="A19" s="162" t="s">
        <v>197</v>
      </c>
      <c r="B19" s="199"/>
      <c r="C19" s="199" t="s">
        <v>281</v>
      </c>
      <c r="D19" s="199"/>
      <c r="E19" s="199"/>
      <c r="F19" s="199" t="s">
        <v>28</v>
      </c>
      <c r="G19" s="199"/>
      <c r="H19" s="199"/>
      <c r="I19" s="199" t="s">
        <v>29</v>
      </c>
      <c r="J19" s="199"/>
      <c r="K19" s="6" t="s">
        <v>30</v>
      </c>
      <c r="M19" s="5" t="s">
        <v>33</v>
      </c>
      <c r="N19" s="199" t="s">
        <v>313</v>
      </c>
      <c r="O19" s="199"/>
      <c r="P19" s="215" t="s">
        <v>311</v>
      </c>
      <c r="Q19" s="216"/>
      <c r="R19" s="199" t="s">
        <v>34</v>
      </c>
      <c r="S19" s="199"/>
      <c r="T19" s="199" t="s">
        <v>35</v>
      </c>
      <c r="U19" s="199"/>
      <c r="V19" s="199" t="s">
        <v>36</v>
      </c>
      <c r="W19" s="132"/>
    </row>
    <row r="20" spans="1:23" ht="18.75" customHeight="1">
      <c r="A20" s="164"/>
      <c r="B20" s="198"/>
      <c r="C20" s="8" t="s">
        <v>284</v>
      </c>
      <c r="D20" s="204" t="s">
        <v>292</v>
      </c>
      <c r="E20" s="204"/>
      <c r="F20" s="8" t="s">
        <v>10</v>
      </c>
      <c r="G20" s="198" t="s">
        <v>292</v>
      </c>
      <c r="H20" s="198"/>
      <c r="I20" s="8" t="s">
        <v>294</v>
      </c>
      <c r="J20" s="8" t="s">
        <v>285</v>
      </c>
      <c r="K20" s="9" t="s">
        <v>294</v>
      </c>
      <c r="M20" s="7" t="s">
        <v>11</v>
      </c>
      <c r="N20" s="9" t="s">
        <v>284</v>
      </c>
      <c r="O20" s="8" t="s">
        <v>285</v>
      </c>
      <c r="P20" s="9" t="s">
        <v>284</v>
      </c>
      <c r="Q20" s="8" t="s">
        <v>285</v>
      </c>
      <c r="R20" s="9" t="s">
        <v>284</v>
      </c>
      <c r="S20" s="8" t="s">
        <v>285</v>
      </c>
      <c r="T20" s="9" t="s">
        <v>294</v>
      </c>
      <c r="U20" s="8" t="s">
        <v>285</v>
      </c>
      <c r="V20" s="9" t="s">
        <v>10</v>
      </c>
      <c r="W20" s="9" t="s">
        <v>11</v>
      </c>
    </row>
    <row r="21" spans="1:23" ht="18.75" customHeight="1">
      <c r="A21" s="147" t="s">
        <v>239</v>
      </c>
      <c r="B21" s="148"/>
      <c r="C21" s="17">
        <v>410</v>
      </c>
      <c r="D21" s="205">
        <v>15659</v>
      </c>
      <c r="E21" s="205"/>
      <c r="F21" s="35">
        <v>410</v>
      </c>
      <c r="G21" s="206">
        <v>15659</v>
      </c>
      <c r="H21" s="206"/>
      <c r="I21" s="61" t="s">
        <v>280</v>
      </c>
      <c r="J21" s="61" t="s">
        <v>280</v>
      </c>
      <c r="K21" s="61" t="s">
        <v>280</v>
      </c>
      <c r="L21" s="61"/>
      <c r="M21" s="61" t="s">
        <v>280</v>
      </c>
      <c r="N21" s="35">
        <v>6777</v>
      </c>
      <c r="O21" s="35">
        <v>1243682</v>
      </c>
      <c r="P21" s="35">
        <v>5327</v>
      </c>
      <c r="Q21" s="35">
        <v>574885</v>
      </c>
      <c r="R21" s="35">
        <v>787</v>
      </c>
      <c r="S21" s="35">
        <v>120887</v>
      </c>
      <c r="T21" s="35">
        <v>2311</v>
      </c>
      <c r="U21" s="35">
        <v>154142</v>
      </c>
      <c r="V21" s="35" t="s">
        <v>256</v>
      </c>
      <c r="W21" s="35" t="s">
        <v>256</v>
      </c>
    </row>
    <row r="22" spans="1:23" ht="18.75" customHeight="1">
      <c r="A22" s="149">
        <v>48</v>
      </c>
      <c r="B22" s="150"/>
      <c r="C22" s="18">
        <v>247</v>
      </c>
      <c r="D22" s="207">
        <v>10074</v>
      </c>
      <c r="E22" s="207"/>
      <c r="F22" s="35">
        <v>247</v>
      </c>
      <c r="G22" s="128">
        <v>10074</v>
      </c>
      <c r="H22" s="128"/>
      <c r="I22" s="61" t="s">
        <v>280</v>
      </c>
      <c r="J22" s="61" t="s">
        <v>280</v>
      </c>
      <c r="K22" s="61" t="s">
        <v>280</v>
      </c>
      <c r="L22" s="61"/>
      <c r="M22" s="61" t="s">
        <v>280</v>
      </c>
      <c r="N22" s="35">
        <v>76060</v>
      </c>
      <c r="O22" s="35">
        <v>3300247</v>
      </c>
      <c r="P22" s="35">
        <v>5847</v>
      </c>
      <c r="Q22" s="35">
        <v>1415213</v>
      </c>
      <c r="R22" s="35">
        <v>1002</v>
      </c>
      <c r="S22" s="35">
        <v>347996</v>
      </c>
      <c r="T22" s="35">
        <v>3051</v>
      </c>
      <c r="U22" s="35">
        <v>457911</v>
      </c>
      <c r="V22" s="35" t="s">
        <v>256</v>
      </c>
      <c r="W22" s="35" t="s">
        <v>256</v>
      </c>
    </row>
    <row r="23" spans="1:23" ht="18.75" customHeight="1">
      <c r="A23" s="149">
        <v>49</v>
      </c>
      <c r="B23" s="150"/>
      <c r="C23" s="18">
        <v>291</v>
      </c>
      <c r="D23" s="140">
        <v>13992</v>
      </c>
      <c r="E23" s="140"/>
      <c r="F23" s="35">
        <v>291</v>
      </c>
      <c r="G23" s="128">
        <v>13992</v>
      </c>
      <c r="H23" s="128"/>
      <c r="I23" s="61" t="s">
        <v>280</v>
      </c>
      <c r="J23" s="61" t="s">
        <v>280</v>
      </c>
      <c r="K23" s="61" t="s">
        <v>280</v>
      </c>
      <c r="L23" s="61"/>
      <c r="M23" s="61" t="s">
        <v>280</v>
      </c>
      <c r="N23" s="35">
        <v>8918</v>
      </c>
      <c r="O23" s="35">
        <v>4549597</v>
      </c>
      <c r="P23" s="35">
        <v>6530</v>
      </c>
      <c r="Q23" s="35">
        <v>1831566</v>
      </c>
      <c r="R23" s="35">
        <v>1185</v>
      </c>
      <c r="S23" s="35">
        <v>477963</v>
      </c>
      <c r="T23" s="35">
        <v>4452</v>
      </c>
      <c r="U23" s="35">
        <v>758371</v>
      </c>
      <c r="V23" s="35" t="s">
        <v>256</v>
      </c>
      <c r="W23" s="35" t="s">
        <v>256</v>
      </c>
    </row>
    <row r="24" spans="1:23" ht="18.75" customHeight="1">
      <c r="A24" s="149">
        <v>50</v>
      </c>
      <c r="B24" s="150"/>
      <c r="C24" s="18">
        <v>203</v>
      </c>
      <c r="D24" s="140">
        <v>11851</v>
      </c>
      <c r="E24" s="140"/>
      <c r="F24" s="35">
        <v>203</v>
      </c>
      <c r="G24" s="140">
        <v>11851</v>
      </c>
      <c r="H24" s="140"/>
      <c r="I24" s="61" t="s">
        <v>256</v>
      </c>
      <c r="J24" s="61" t="s">
        <v>256</v>
      </c>
      <c r="K24" s="61" t="s">
        <v>280</v>
      </c>
      <c r="L24" s="61"/>
      <c r="M24" s="61" t="s">
        <v>280</v>
      </c>
      <c r="N24" s="35">
        <v>10358</v>
      </c>
      <c r="O24" s="35">
        <v>6529215</v>
      </c>
      <c r="P24" s="35">
        <v>7081</v>
      </c>
      <c r="Q24" s="35">
        <v>2426489</v>
      </c>
      <c r="R24" s="35">
        <v>1341</v>
      </c>
      <c r="S24" s="35">
        <v>655143</v>
      </c>
      <c r="T24" s="35">
        <v>5895</v>
      </c>
      <c r="U24" s="35">
        <v>1201742</v>
      </c>
      <c r="V24" s="35" t="s">
        <v>256</v>
      </c>
      <c r="W24" s="35" t="s">
        <v>256</v>
      </c>
    </row>
    <row r="25" spans="1:23" ht="18.75" customHeight="1">
      <c r="A25" s="158">
        <v>51</v>
      </c>
      <c r="B25" s="159"/>
      <c r="C25" s="59">
        <f>SUM(C27:C30,C32:C35,C37:C40)</f>
        <v>164</v>
      </c>
      <c r="D25" s="194">
        <v>11161</v>
      </c>
      <c r="E25" s="194"/>
      <c r="F25" s="60">
        <f>SUM(F27:F30,F32:F35,F37:F40)</f>
        <v>164</v>
      </c>
      <c r="G25" s="194">
        <v>11161</v>
      </c>
      <c r="H25" s="194"/>
      <c r="I25" s="63" t="s">
        <v>256</v>
      </c>
      <c r="J25" s="63" t="s">
        <v>256</v>
      </c>
      <c r="K25" s="63" t="s">
        <v>280</v>
      </c>
      <c r="L25" s="63"/>
      <c r="M25" s="63" t="s">
        <v>280</v>
      </c>
      <c r="N25" s="60">
        <v>12510</v>
      </c>
      <c r="O25" s="60">
        <v>9697115</v>
      </c>
      <c r="P25" s="60">
        <v>7665</v>
      </c>
      <c r="Q25" s="60">
        <v>3231625</v>
      </c>
      <c r="R25" s="60">
        <v>1491</v>
      </c>
      <c r="S25" s="60">
        <v>869328</v>
      </c>
      <c r="T25" s="60">
        <v>8087</v>
      </c>
      <c r="U25" s="60">
        <v>1886301</v>
      </c>
      <c r="V25" s="60">
        <v>17</v>
      </c>
      <c r="W25" s="60">
        <v>1913</v>
      </c>
    </row>
    <row r="26" spans="1:13" ht="18.75" customHeight="1">
      <c r="A26" s="126"/>
      <c r="B26" s="161"/>
      <c r="I26" s="62"/>
      <c r="J26" s="62"/>
      <c r="K26" s="62"/>
      <c r="L26" s="62"/>
      <c r="M26" s="62"/>
    </row>
    <row r="27" spans="1:23" ht="18.75" customHeight="1">
      <c r="A27" s="160" t="s">
        <v>240</v>
      </c>
      <c r="B27" s="148"/>
      <c r="C27" s="18">
        <v>10</v>
      </c>
      <c r="D27" s="140">
        <v>475</v>
      </c>
      <c r="E27" s="140"/>
      <c r="F27" s="35">
        <v>10</v>
      </c>
      <c r="G27" s="140">
        <v>475</v>
      </c>
      <c r="H27" s="140"/>
      <c r="I27" s="61" t="s">
        <v>256</v>
      </c>
      <c r="J27" s="61" t="s">
        <v>256</v>
      </c>
      <c r="K27" s="61" t="s">
        <v>280</v>
      </c>
      <c r="L27" s="61"/>
      <c r="M27" s="61" t="s">
        <v>280</v>
      </c>
      <c r="N27" s="35" t="s">
        <v>256</v>
      </c>
      <c r="O27" s="35" t="s">
        <v>256</v>
      </c>
      <c r="P27" s="35" t="s">
        <v>256</v>
      </c>
      <c r="Q27" s="35" t="s">
        <v>256</v>
      </c>
      <c r="R27" s="35" t="s">
        <v>256</v>
      </c>
      <c r="S27" s="35" t="s">
        <v>256</v>
      </c>
      <c r="T27" s="35" t="s">
        <v>256</v>
      </c>
      <c r="U27" s="35" t="s">
        <v>256</v>
      </c>
      <c r="V27" s="35" t="s">
        <v>256</v>
      </c>
      <c r="W27" s="35" t="s">
        <v>256</v>
      </c>
    </row>
    <row r="28" spans="1:23" ht="18.75" customHeight="1">
      <c r="A28" s="156" t="s">
        <v>3</v>
      </c>
      <c r="B28" s="157"/>
      <c r="C28" s="18">
        <v>23</v>
      </c>
      <c r="D28" s="140">
        <v>1357</v>
      </c>
      <c r="E28" s="140"/>
      <c r="F28" s="35">
        <v>23</v>
      </c>
      <c r="G28" s="140">
        <v>1357</v>
      </c>
      <c r="H28" s="140"/>
      <c r="I28" s="61" t="s">
        <v>256</v>
      </c>
      <c r="J28" s="61" t="s">
        <v>256</v>
      </c>
      <c r="K28" s="61" t="s">
        <v>280</v>
      </c>
      <c r="L28" s="61"/>
      <c r="M28" s="61" t="s">
        <v>280</v>
      </c>
      <c r="N28" s="35" t="s">
        <v>256</v>
      </c>
      <c r="O28" s="35" t="s">
        <v>256</v>
      </c>
      <c r="P28" s="35" t="s">
        <v>256</v>
      </c>
      <c r="Q28" s="35" t="s">
        <v>256</v>
      </c>
      <c r="R28" s="35" t="s">
        <v>256</v>
      </c>
      <c r="S28" s="35" t="s">
        <v>256</v>
      </c>
      <c r="T28" s="35" t="s">
        <v>256</v>
      </c>
      <c r="U28" s="35" t="s">
        <v>256</v>
      </c>
      <c r="V28" s="35" t="s">
        <v>256</v>
      </c>
      <c r="W28" s="35" t="s">
        <v>256</v>
      </c>
    </row>
    <row r="29" spans="1:23" ht="18.75" customHeight="1">
      <c r="A29" s="156" t="s">
        <v>4</v>
      </c>
      <c r="B29" s="157"/>
      <c r="C29" s="18">
        <v>21</v>
      </c>
      <c r="D29" s="140">
        <v>1606</v>
      </c>
      <c r="E29" s="140"/>
      <c r="F29" s="35">
        <v>21</v>
      </c>
      <c r="G29" s="140">
        <v>1606</v>
      </c>
      <c r="H29" s="140"/>
      <c r="I29" s="61" t="s">
        <v>256</v>
      </c>
      <c r="J29" s="61" t="s">
        <v>256</v>
      </c>
      <c r="K29" s="61" t="s">
        <v>280</v>
      </c>
      <c r="L29" s="61"/>
      <c r="M29" s="61" t="s">
        <v>280</v>
      </c>
      <c r="N29" s="35" t="s">
        <v>256</v>
      </c>
      <c r="O29" s="35" t="s">
        <v>256</v>
      </c>
      <c r="P29" s="35" t="s">
        <v>256</v>
      </c>
      <c r="Q29" s="35" t="s">
        <v>256</v>
      </c>
      <c r="R29" s="35" t="s">
        <v>256</v>
      </c>
      <c r="S29" s="35" t="s">
        <v>256</v>
      </c>
      <c r="T29" s="35" t="s">
        <v>256</v>
      </c>
      <c r="U29" s="35" t="s">
        <v>256</v>
      </c>
      <c r="V29" s="35" t="s">
        <v>256</v>
      </c>
      <c r="W29" s="35" t="s">
        <v>256</v>
      </c>
    </row>
    <row r="30" spans="1:23" ht="18.75" customHeight="1">
      <c r="A30" s="156" t="s">
        <v>5</v>
      </c>
      <c r="B30" s="157"/>
      <c r="C30" s="18">
        <v>15</v>
      </c>
      <c r="D30" s="140">
        <v>889</v>
      </c>
      <c r="E30" s="140"/>
      <c r="F30" s="35">
        <v>15</v>
      </c>
      <c r="G30" s="140">
        <v>889</v>
      </c>
      <c r="H30" s="140"/>
      <c r="I30" s="61" t="s">
        <v>256</v>
      </c>
      <c r="J30" s="61" t="s">
        <v>256</v>
      </c>
      <c r="K30" s="61" t="s">
        <v>280</v>
      </c>
      <c r="L30" s="61"/>
      <c r="M30" s="61" t="s">
        <v>280</v>
      </c>
      <c r="N30" s="35" t="s">
        <v>256</v>
      </c>
      <c r="O30" s="35" t="s">
        <v>256</v>
      </c>
      <c r="P30" s="35" t="s">
        <v>256</v>
      </c>
      <c r="Q30" s="35" t="s">
        <v>256</v>
      </c>
      <c r="R30" s="35" t="s">
        <v>256</v>
      </c>
      <c r="S30" s="35" t="s">
        <v>256</v>
      </c>
      <c r="T30" s="35" t="s">
        <v>256</v>
      </c>
      <c r="U30" s="35" t="s">
        <v>256</v>
      </c>
      <c r="V30" s="35" t="s">
        <v>256</v>
      </c>
      <c r="W30" s="35" t="s">
        <v>256</v>
      </c>
    </row>
    <row r="31" spans="1:13" ht="18.75" customHeight="1">
      <c r="A31" s="154"/>
      <c r="B31" s="155"/>
      <c r="I31" s="62"/>
      <c r="J31" s="62"/>
      <c r="K31" s="62"/>
      <c r="L31" s="62"/>
      <c r="M31" s="62"/>
    </row>
    <row r="32" spans="1:23" ht="18.75" customHeight="1">
      <c r="A32" s="156" t="s">
        <v>6</v>
      </c>
      <c r="B32" s="157"/>
      <c r="C32" s="18">
        <v>12</v>
      </c>
      <c r="D32" s="140">
        <v>875</v>
      </c>
      <c r="E32" s="140"/>
      <c r="F32" s="35">
        <v>12</v>
      </c>
      <c r="G32" s="140">
        <v>875</v>
      </c>
      <c r="H32" s="140"/>
      <c r="I32" s="61" t="s">
        <v>256</v>
      </c>
      <c r="J32" s="61" t="s">
        <v>256</v>
      </c>
      <c r="K32" s="61" t="s">
        <v>280</v>
      </c>
      <c r="L32" s="61"/>
      <c r="M32" s="61" t="s">
        <v>280</v>
      </c>
      <c r="N32" s="35" t="s">
        <v>256</v>
      </c>
      <c r="O32" s="35" t="s">
        <v>256</v>
      </c>
      <c r="P32" s="35" t="s">
        <v>256</v>
      </c>
      <c r="Q32" s="35" t="s">
        <v>256</v>
      </c>
      <c r="R32" s="35" t="s">
        <v>256</v>
      </c>
      <c r="S32" s="35" t="s">
        <v>256</v>
      </c>
      <c r="T32" s="35" t="s">
        <v>256</v>
      </c>
      <c r="U32" s="35" t="s">
        <v>256</v>
      </c>
      <c r="V32" s="35" t="s">
        <v>256</v>
      </c>
      <c r="W32" s="35" t="s">
        <v>256</v>
      </c>
    </row>
    <row r="33" spans="1:23" ht="18.75" customHeight="1">
      <c r="A33" s="156" t="s">
        <v>7</v>
      </c>
      <c r="B33" s="157"/>
      <c r="C33" s="18">
        <v>11</v>
      </c>
      <c r="D33" s="140">
        <v>870</v>
      </c>
      <c r="E33" s="140"/>
      <c r="F33" s="35">
        <v>11</v>
      </c>
      <c r="G33" s="140">
        <v>870</v>
      </c>
      <c r="H33" s="140"/>
      <c r="I33" s="61" t="s">
        <v>256</v>
      </c>
      <c r="J33" s="61" t="s">
        <v>256</v>
      </c>
      <c r="K33" s="61" t="s">
        <v>280</v>
      </c>
      <c r="L33" s="61"/>
      <c r="M33" s="61" t="s">
        <v>280</v>
      </c>
      <c r="N33" s="35" t="s">
        <v>256</v>
      </c>
      <c r="O33" s="35" t="s">
        <v>256</v>
      </c>
      <c r="P33" s="35" t="s">
        <v>256</v>
      </c>
      <c r="Q33" s="35" t="s">
        <v>256</v>
      </c>
      <c r="R33" s="35" t="s">
        <v>256</v>
      </c>
      <c r="S33" s="35" t="s">
        <v>256</v>
      </c>
      <c r="T33" s="35" t="s">
        <v>256</v>
      </c>
      <c r="U33" s="35" t="s">
        <v>256</v>
      </c>
      <c r="V33" s="35" t="s">
        <v>256</v>
      </c>
      <c r="W33" s="35" t="s">
        <v>256</v>
      </c>
    </row>
    <row r="34" spans="1:23" ht="18.75" customHeight="1">
      <c r="A34" s="156" t="s">
        <v>186</v>
      </c>
      <c r="B34" s="157"/>
      <c r="C34" s="18">
        <v>9</v>
      </c>
      <c r="D34" s="140">
        <v>498</v>
      </c>
      <c r="E34" s="140"/>
      <c r="F34" s="35">
        <v>9</v>
      </c>
      <c r="G34" s="140">
        <v>498</v>
      </c>
      <c r="H34" s="140"/>
      <c r="I34" s="61" t="s">
        <v>256</v>
      </c>
      <c r="J34" s="61" t="s">
        <v>256</v>
      </c>
      <c r="K34" s="61" t="s">
        <v>280</v>
      </c>
      <c r="L34" s="61"/>
      <c r="M34" s="61" t="s">
        <v>280</v>
      </c>
      <c r="N34" s="35" t="s">
        <v>256</v>
      </c>
      <c r="O34" s="35" t="s">
        <v>256</v>
      </c>
      <c r="P34" s="35" t="s">
        <v>256</v>
      </c>
      <c r="Q34" s="35" t="s">
        <v>256</v>
      </c>
      <c r="R34" s="35" t="s">
        <v>256</v>
      </c>
      <c r="S34" s="35" t="s">
        <v>256</v>
      </c>
      <c r="T34" s="35" t="s">
        <v>256</v>
      </c>
      <c r="U34" s="35" t="s">
        <v>256</v>
      </c>
      <c r="V34" s="35" t="s">
        <v>256</v>
      </c>
      <c r="W34" s="35" t="s">
        <v>256</v>
      </c>
    </row>
    <row r="35" spans="1:23" ht="18.75" customHeight="1">
      <c r="A35" s="156" t="s">
        <v>187</v>
      </c>
      <c r="B35" s="157"/>
      <c r="C35" s="18">
        <v>16</v>
      </c>
      <c r="D35" s="140">
        <v>1227</v>
      </c>
      <c r="E35" s="140"/>
      <c r="F35" s="35">
        <v>16</v>
      </c>
      <c r="G35" s="140">
        <v>1227</v>
      </c>
      <c r="H35" s="140"/>
      <c r="I35" s="61" t="s">
        <v>256</v>
      </c>
      <c r="J35" s="61" t="s">
        <v>256</v>
      </c>
      <c r="K35" s="61" t="s">
        <v>280</v>
      </c>
      <c r="L35" s="61"/>
      <c r="M35" s="61" t="s">
        <v>280</v>
      </c>
      <c r="N35" s="35" t="s">
        <v>256</v>
      </c>
      <c r="O35" s="35" t="s">
        <v>256</v>
      </c>
      <c r="P35" s="35" t="s">
        <v>256</v>
      </c>
      <c r="Q35" s="35" t="s">
        <v>256</v>
      </c>
      <c r="R35" s="35" t="s">
        <v>256</v>
      </c>
      <c r="S35" s="35" t="s">
        <v>256</v>
      </c>
      <c r="T35" s="35" t="s">
        <v>256</v>
      </c>
      <c r="U35" s="35" t="s">
        <v>256</v>
      </c>
      <c r="V35" s="35" t="s">
        <v>256</v>
      </c>
      <c r="W35" s="35" t="s">
        <v>256</v>
      </c>
    </row>
    <row r="36" spans="1:13" ht="18.75" customHeight="1">
      <c r="A36" s="154"/>
      <c r="B36" s="155"/>
      <c r="I36" s="62"/>
      <c r="J36" s="62"/>
      <c r="K36" s="62"/>
      <c r="L36" s="62"/>
      <c r="M36" s="62"/>
    </row>
    <row r="37" spans="1:23" ht="18.75" customHeight="1">
      <c r="A37" s="156" t="s">
        <v>188</v>
      </c>
      <c r="B37" s="157"/>
      <c r="C37" s="18">
        <v>9</v>
      </c>
      <c r="D37" s="140">
        <v>679</v>
      </c>
      <c r="E37" s="140"/>
      <c r="F37" s="35">
        <v>9</v>
      </c>
      <c r="G37" s="140">
        <v>679</v>
      </c>
      <c r="H37" s="140"/>
      <c r="I37" s="61" t="s">
        <v>256</v>
      </c>
      <c r="J37" s="61" t="s">
        <v>256</v>
      </c>
      <c r="K37" s="61" t="s">
        <v>280</v>
      </c>
      <c r="L37" s="61"/>
      <c r="M37" s="61" t="s">
        <v>280</v>
      </c>
      <c r="N37" s="35" t="s">
        <v>256</v>
      </c>
      <c r="O37" s="35" t="s">
        <v>256</v>
      </c>
      <c r="P37" s="35" t="s">
        <v>256</v>
      </c>
      <c r="Q37" s="35" t="s">
        <v>256</v>
      </c>
      <c r="R37" s="35" t="s">
        <v>256</v>
      </c>
      <c r="S37" s="35" t="s">
        <v>256</v>
      </c>
      <c r="T37" s="35" t="s">
        <v>256</v>
      </c>
      <c r="U37" s="35" t="s">
        <v>256</v>
      </c>
      <c r="V37" s="35" t="s">
        <v>256</v>
      </c>
      <c r="W37" s="35" t="s">
        <v>256</v>
      </c>
    </row>
    <row r="38" spans="1:23" ht="18.75" customHeight="1">
      <c r="A38" s="160" t="s">
        <v>241</v>
      </c>
      <c r="B38" s="148"/>
      <c r="C38" s="18">
        <v>8</v>
      </c>
      <c r="D38" s="140">
        <v>503</v>
      </c>
      <c r="E38" s="140"/>
      <c r="F38" s="35">
        <v>8</v>
      </c>
      <c r="G38" s="140">
        <v>503</v>
      </c>
      <c r="H38" s="140"/>
      <c r="I38" s="61" t="s">
        <v>256</v>
      </c>
      <c r="J38" s="61" t="s">
        <v>256</v>
      </c>
      <c r="K38" s="61" t="s">
        <v>280</v>
      </c>
      <c r="L38" s="61"/>
      <c r="M38" s="61" t="s">
        <v>280</v>
      </c>
      <c r="N38" s="35" t="s">
        <v>256</v>
      </c>
      <c r="O38" s="35" t="s">
        <v>256</v>
      </c>
      <c r="P38" s="35" t="s">
        <v>256</v>
      </c>
      <c r="Q38" s="35" t="s">
        <v>256</v>
      </c>
      <c r="R38" s="35" t="s">
        <v>256</v>
      </c>
      <c r="S38" s="35" t="s">
        <v>256</v>
      </c>
      <c r="T38" s="35" t="s">
        <v>256</v>
      </c>
      <c r="U38" s="35" t="s">
        <v>256</v>
      </c>
      <c r="V38" s="35" t="s">
        <v>256</v>
      </c>
      <c r="W38" s="35" t="s">
        <v>256</v>
      </c>
    </row>
    <row r="39" spans="1:23" ht="18.75" customHeight="1">
      <c r="A39" s="156" t="s">
        <v>8</v>
      </c>
      <c r="B39" s="157"/>
      <c r="C39" s="18">
        <v>7</v>
      </c>
      <c r="D39" s="140">
        <v>598</v>
      </c>
      <c r="E39" s="140"/>
      <c r="F39" s="35">
        <v>7</v>
      </c>
      <c r="G39" s="140">
        <v>598</v>
      </c>
      <c r="H39" s="140"/>
      <c r="I39" s="61" t="s">
        <v>256</v>
      </c>
      <c r="J39" s="61" t="s">
        <v>256</v>
      </c>
      <c r="K39" s="61" t="s">
        <v>280</v>
      </c>
      <c r="L39" s="61"/>
      <c r="M39" s="61" t="s">
        <v>280</v>
      </c>
      <c r="N39" s="35" t="s">
        <v>256</v>
      </c>
      <c r="O39" s="35" t="s">
        <v>256</v>
      </c>
      <c r="P39" s="35" t="s">
        <v>256</v>
      </c>
      <c r="Q39" s="35" t="s">
        <v>256</v>
      </c>
      <c r="R39" s="35" t="s">
        <v>256</v>
      </c>
      <c r="S39" s="35" t="s">
        <v>256</v>
      </c>
      <c r="T39" s="35" t="s">
        <v>256</v>
      </c>
      <c r="U39" s="35" t="s">
        <v>256</v>
      </c>
      <c r="V39" s="35" t="s">
        <v>256</v>
      </c>
      <c r="W39" s="35" t="s">
        <v>256</v>
      </c>
    </row>
    <row r="40" spans="1:23" ht="18.75" customHeight="1">
      <c r="A40" s="156" t="s">
        <v>9</v>
      </c>
      <c r="B40" s="157"/>
      <c r="C40" s="18">
        <v>23</v>
      </c>
      <c r="D40" s="140">
        <v>1586</v>
      </c>
      <c r="E40" s="140"/>
      <c r="F40" s="35">
        <v>23</v>
      </c>
      <c r="G40" s="140">
        <v>1586</v>
      </c>
      <c r="H40" s="140"/>
      <c r="I40" s="61" t="s">
        <v>256</v>
      </c>
      <c r="J40" s="61" t="s">
        <v>256</v>
      </c>
      <c r="K40" s="61" t="s">
        <v>280</v>
      </c>
      <c r="L40" s="61"/>
      <c r="M40" s="61" t="s">
        <v>280</v>
      </c>
      <c r="N40" s="35" t="s">
        <v>256</v>
      </c>
      <c r="O40" s="35" t="s">
        <v>256</v>
      </c>
      <c r="P40" s="35" t="s">
        <v>256</v>
      </c>
      <c r="Q40" s="35" t="s">
        <v>256</v>
      </c>
      <c r="R40" s="35" t="s">
        <v>256</v>
      </c>
      <c r="S40" s="35" t="s">
        <v>256</v>
      </c>
      <c r="T40" s="35" t="s">
        <v>256</v>
      </c>
      <c r="U40" s="35" t="s">
        <v>256</v>
      </c>
      <c r="V40" s="35" t="s">
        <v>256</v>
      </c>
      <c r="W40" s="35" t="s">
        <v>256</v>
      </c>
    </row>
    <row r="41" spans="1:11" ht="18.75" customHeight="1">
      <c r="A41" s="125"/>
      <c r="B41" s="141"/>
      <c r="C41" s="58"/>
      <c r="D41" s="125"/>
      <c r="E41" s="125"/>
      <c r="F41" s="55"/>
      <c r="G41" s="125"/>
      <c r="H41" s="125"/>
      <c r="I41" s="55"/>
      <c r="J41" s="55"/>
      <c r="K41" s="55"/>
    </row>
    <row r="42" spans="1:23" ht="18.75" customHeight="1">
      <c r="A42" s="56" t="s">
        <v>312</v>
      </c>
      <c r="B42" s="56"/>
      <c r="C42" s="56"/>
      <c r="D42" s="56"/>
      <c r="E42" s="56"/>
      <c r="F42" s="56"/>
      <c r="G42" s="56"/>
      <c r="H42" s="56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1:23" ht="18.75" customHeight="1">
      <c r="A43" s="190" t="s">
        <v>233</v>
      </c>
      <c r="B43" s="190"/>
      <c r="C43" s="190"/>
      <c r="D43" s="190"/>
      <c r="E43" s="190"/>
      <c r="F43" s="190"/>
      <c r="G43" s="190"/>
      <c r="H43" s="19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18.75" customHeight="1">
      <c r="A44" s="56"/>
      <c r="B44" s="56"/>
      <c r="C44" s="56"/>
      <c r="D44" s="56"/>
      <c r="E44" s="56"/>
      <c r="F44" s="56"/>
      <c r="G44" s="56"/>
      <c r="H44" s="56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1:23" ht="18.75" customHeight="1">
      <c r="A45" s="56"/>
      <c r="B45" s="56"/>
      <c r="C45" s="56"/>
      <c r="D45" s="56"/>
      <c r="E45" s="56"/>
      <c r="F45" s="56"/>
      <c r="G45" s="56"/>
      <c r="H45" s="56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7" spans="1:23" ht="18.75" customHeight="1">
      <c r="A47" s="183" t="s">
        <v>314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</row>
    <row r="48" spans="13:23" ht="18.75" customHeight="1" thickBot="1">
      <c r="M48" s="214" t="s">
        <v>32</v>
      </c>
      <c r="N48" s="214"/>
      <c r="O48" s="214"/>
      <c r="P48" s="214"/>
      <c r="Q48" s="214"/>
      <c r="R48" s="214"/>
      <c r="S48" s="214"/>
      <c r="T48" s="214"/>
      <c r="U48" s="214"/>
      <c r="V48" s="214"/>
      <c r="W48" s="214"/>
    </row>
    <row r="49" spans="1:23" ht="18.75" customHeight="1">
      <c r="A49" s="162" t="s">
        <v>315</v>
      </c>
      <c r="B49" s="199" t="s">
        <v>316</v>
      </c>
      <c r="C49" s="199"/>
      <c r="D49" s="199"/>
      <c r="E49" s="199"/>
      <c r="F49" s="199"/>
      <c r="G49" s="199"/>
      <c r="H49" s="199"/>
      <c r="I49" s="199"/>
      <c r="J49" s="199"/>
      <c r="K49" s="132"/>
      <c r="M49" s="162" t="s">
        <v>39</v>
      </c>
      <c r="N49" s="199"/>
      <c r="O49" s="199"/>
      <c r="P49" s="199" t="s">
        <v>321</v>
      </c>
      <c r="Q49" s="199"/>
      <c r="R49" s="199"/>
      <c r="S49" s="199"/>
      <c r="T49" s="199"/>
      <c r="U49" s="199"/>
      <c r="V49" s="199"/>
      <c r="W49" s="132"/>
    </row>
    <row r="50" spans="1:23" ht="18.75" customHeight="1">
      <c r="A50" s="164"/>
      <c r="B50" s="198" t="s">
        <v>31</v>
      </c>
      <c r="C50" s="198"/>
      <c r="D50" s="198" t="s">
        <v>317</v>
      </c>
      <c r="E50" s="198"/>
      <c r="F50" s="198" t="s">
        <v>1</v>
      </c>
      <c r="G50" s="198"/>
      <c r="H50" s="191" t="s">
        <v>318</v>
      </c>
      <c r="I50" s="192"/>
      <c r="J50" s="191" t="s">
        <v>319</v>
      </c>
      <c r="K50" s="209"/>
      <c r="M50" s="164" t="s">
        <v>37</v>
      </c>
      <c r="N50" s="198"/>
      <c r="O50" s="198" t="s">
        <v>38</v>
      </c>
      <c r="P50" s="198" t="s">
        <v>253</v>
      </c>
      <c r="Q50" s="198"/>
      <c r="R50" s="198"/>
      <c r="S50" s="198" t="s">
        <v>254</v>
      </c>
      <c r="T50" s="198"/>
      <c r="U50" s="198" t="s">
        <v>248</v>
      </c>
      <c r="V50" s="198"/>
      <c r="W50" s="163"/>
    </row>
    <row r="51" spans="1:23" ht="18.75" customHeight="1">
      <c r="A51" s="164"/>
      <c r="B51" s="208"/>
      <c r="C51" s="208"/>
      <c r="D51" s="208"/>
      <c r="E51" s="208"/>
      <c r="F51" s="208"/>
      <c r="G51" s="208"/>
      <c r="H51" s="193"/>
      <c r="I51" s="146"/>
      <c r="J51" s="193"/>
      <c r="K51" s="145"/>
      <c r="M51" s="164"/>
      <c r="N51" s="198"/>
      <c r="O51" s="198"/>
      <c r="P51" s="8" t="s">
        <v>284</v>
      </c>
      <c r="Q51" s="198" t="s">
        <v>320</v>
      </c>
      <c r="R51" s="198"/>
      <c r="S51" s="8" t="s">
        <v>294</v>
      </c>
      <c r="T51" s="8" t="s">
        <v>285</v>
      </c>
      <c r="U51" s="8" t="s">
        <v>294</v>
      </c>
      <c r="V51" s="198" t="s">
        <v>283</v>
      </c>
      <c r="W51" s="163"/>
    </row>
    <row r="52" spans="2:14" ht="18.75" customHeight="1">
      <c r="B52" s="165"/>
      <c r="C52" s="151"/>
      <c r="D52" s="151"/>
      <c r="E52" s="151"/>
      <c r="F52" s="151"/>
      <c r="G52" s="151"/>
      <c r="H52" s="196"/>
      <c r="I52" s="196"/>
      <c r="J52" s="196"/>
      <c r="K52" s="196"/>
      <c r="M52" s="151"/>
      <c r="N52" s="151"/>
    </row>
    <row r="53" spans="1:23" ht="18.75" customHeight="1">
      <c r="A53" s="2" t="s">
        <v>244</v>
      </c>
      <c r="B53" s="210">
        <v>135</v>
      </c>
      <c r="C53" s="197"/>
      <c r="D53" s="197">
        <v>236</v>
      </c>
      <c r="E53" s="197"/>
      <c r="F53" s="197">
        <v>1980</v>
      </c>
      <c r="G53" s="197"/>
      <c r="H53" s="197">
        <v>123596</v>
      </c>
      <c r="I53" s="197"/>
      <c r="J53" s="195">
        <v>62</v>
      </c>
      <c r="K53" s="195"/>
      <c r="M53" s="140">
        <v>393220</v>
      </c>
      <c r="N53" s="140"/>
      <c r="O53" s="35">
        <v>383221</v>
      </c>
      <c r="P53" s="35">
        <v>1841</v>
      </c>
      <c r="Q53" s="140">
        <v>51249</v>
      </c>
      <c r="R53" s="140"/>
      <c r="S53" s="35">
        <v>1160</v>
      </c>
      <c r="T53" s="35">
        <v>27411</v>
      </c>
      <c r="U53" s="35">
        <v>9</v>
      </c>
      <c r="V53" s="140">
        <v>1700</v>
      </c>
      <c r="W53" s="140"/>
    </row>
    <row r="54" spans="1:23" ht="18.75" customHeight="1">
      <c r="A54" s="16">
        <v>48</v>
      </c>
      <c r="B54" s="210">
        <v>121</v>
      </c>
      <c r="C54" s="197"/>
      <c r="D54" s="197">
        <v>242</v>
      </c>
      <c r="E54" s="197"/>
      <c r="F54" s="197">
        <v>1729</v>
      </c>
      <c r="G54" s="197"/>
      <c r="H54" s="197">
        <v>162946</v>
      </c>
      <c r="I54" s="197"/>
      <c r="J54" s="195">
        <v>94</v>
      </c>
      <c r="K54" s="195"/>
      <c r="M54" s="140">
        <v>428593</v>
      </c>
      <c r="N54" s="140"/>
      <c r="O54" s="35">
        <v>420130</v>
      </c>
      <c r="P54" s="35">
        <v>1612</v>
      </c>
      <c r="Q54" s="140">
        <v>55528</v>
      </c>
      <c r="R54" s="140"/>
      <c r="S54" s="35">
        <v>935</v>
      </c>
      <c r="T54" s="35">
        <v>27368</v>
      </c>
      <c r="U54" s="35">
        <v>14</v>
      </c>
      <c r="V54" s="140">
        <v>1628</v>
      </c>
      <c r="W54" s="140"/>
    </row>
    <row r="55" spans="1:23" ht="18.75" customHeight="1">
      <c r="A55" s="16">
        <v>49</v>
      </c>
      <c r="B55" s="210">
        <v>135</v>
      </c>
      <c r="C55" s="197"/>
      <c r="D55" s="197">
        <v>233</v>
      </c>
      <c r="E55" s="197"/>
      <c r="F55" s="197">
        <v>1844</v>
      </c>
      <c r="G55" s="197"/>
      <c r="H55" s="197">
        <v>215433</v>
      </c>
      <c r="I55" s="197"/>
      <c r="J55" s="195">
        <v>117</v>
      </c>
      <c r="K55" s="195"/>
      <c r="M55" s="140">
        <v>603022</v>
      </c>
      <c r="N55" s="140"/>
      <c r="O55" s="35">
        <v>577979</v>
      </c>
      <c r="P55" s="35">
        <v>1236</v>
      </c>
      <c r="Q55" s="140">
        <v>62281</v>
      </c>
      <c r="R55" s="140"/>
      <c r="S55" s="35">
        <v>845</v>
      </c>
      <c r="T55" s="35">
        <v>31716</v>
      </c>
      <c r="U55" s="35">
        <v>823</v>
      </c>
      <c r="V55" s="140">
        <v>551321</v>
      </c>
      <c r="W55" s="140"/>
    </row>
    <row r="56" spans="1:23" ht="18.75" customHeight="1">
      <c r="A56" s="16">
        <v>50</v>
      </c>
      <c r="B56" s="210">
        <v>137</v>
      </c>
      <c r="C56" s="197"/>
      <c r="D56" s="197">
        <v>239</v>
      </c>
      <c r="E56" s="197"/>
      <c r="F56" s="197">
        <v>2092</v>
      </c>
      <c r="G56" s="197"/>
      <c r="H56" s="197">
        <v>292287</v>
      </c>
      <c r="I56" s="197"/>
      <c r="J56" s="195">
        <v>140</v>
      </c>
      <c r="K56" s="195"/>
      <c r="M56" s="140">
        <v>828286</v>
      </c>
      <c r="N56" s="140"/>
      <c r="O56" s="35">
        <v>792447</v>
      </c>
      <c r="P56" s="35">
        <v>1634</v>
      </c>
      <c r="Q56" s="140">
        <v>102266</v>
      </c>
      <c r="R56" s="140"/>
      <c r="S56" s="35">
        <v>736</v>
      </c>
      <c r="T56" s="35">
        <v>57196</v>
      </c>
      <c r="U56" s="35">
        <v>916</v>
      </c>
      <c r="V56" s="140">
        <v>746540</v>
      </c>
      <c r="W56" s="140"/>
    </row>
    <row r="57" spans="1:23" ht="18.75" customHeight="1">
      <c r="A57" s="43">
        <v>51</v>
      </c>
      <c r="B57" s="211">
        <v>184</v>
      </c>
      <c r="C57" s="212"/>
      <c r="D57" s="212">
        <v>286</v>
      </c>
      <c r="E57" s="212"/>
      <c r="F57" s="212">
        <v>1971</v>
      </c>
      <c r="G57" s="212"/>
      <c r="H57" s="212">
        <v>336993</v>
      </c>
      <c r="I57" s="212"/>
      <c r="J57" s="217">
        <v>175</v>
      </c>
      <c r="K57" s="217"/>
      <c r="L57" s="64"/>
      <c r="M57" s="194">
        <v>1117731</v>
      </c>
      <c r="N57" s="194"/>
      <c r="O57" s="60">
        <v>955459</v>
      </c>
      <c r="P57" s="60">
        <v>1799</v>
      </c>
      <c r="Q57" s="194">
        <v>140630</v>
      </c>
      <c r="R57" s="194"/>
      <c r="S57" s="60">
        <v>765</v>
      </c>
      <c r="T57" s="60">
        <v>71042</v>
      </c>
      <c r="U57" s="60">
        <v>950</v>
      </c>
      <c r="V57" s="194">
        <v>936050</v>
      </c>
      <c r="W57" s="194"/>
    </row>
    <row r="58" spans="1:11" ht="18.75" customHeight="1">
      <c r="A58" s="36"/>
      <c r="B58" s="153"/>
      <c r="C58" s="125"/>
      <c r="D58" s="125"/>
      <c r="E58" s="125"/>
      <c r="F58" s="125"/>
      <c r="G58" s="125"/>
      <c r="H58" s="36"/>
      <c r="I58" s="55"/>
      <c r="J58" s="55"/>
      <c r="K58" s="55"/>
    </row>
    <row r="59" spans="1:23" ht="18.75" customHeight="1">
      <c r="A59" s="190" t="s">
        <v>198</v>
      </c>
      <c r="B59" s="190"/>
      <c r="C59" s="190"/>
      <c r="D59" s="190"/>
      <c r="E59" s="190"/>
      <c r="F59" s="190"/>
      <c r="G59" s="190"/>
      <c r="H59" s="190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</row>
  </sheetData>
  <sheetProtection/>
  <mergeCells count="204">
    <mergeCell ref="H57:I57"/>
    <mergeCell ref="J57:K57"/>
    <mergeCell ref="H56:I56"/>
    <mergeCell ref="J56:K56"/>
    <mergeCell ref="V1:W1"/>
    <mergeCell ref="A3:W3"/>
    <mergeCell ref="A5:W5"/>
    <mergeCell ref="A17:W17"/>
    <mergeCell ref="S9:T9"/>
    <mergeCell ref="S10:T10"/>
    <mergeCell ref="P50:R50"/>
    <mergeCell ref="S50:T50"/>
    <mergeCell ref="U50:W50"/>
    <mergeCell ref="S7:T8"/>
    <mergeCell ref="S13:T13"/>
    <mergeCell ref="O12:P12"/>
    <mergeCell ref="P49:W49"/>
    <mergeCell ref="A47:W47"/>
    <mergeCell ref="N19:O19"/>
    <mergeCell ref="P19:Q19"/>
    <mergeCell ref="R19:S19"/>
    <mergeCell ref="S11:T11"/>
    <mergeCell ref="S12:T12"/>
    <mergeCell ref="O11:P11"/>
    <mergeCell ref="O10:P10"/>
    <mergeCell ref="M6:W6"/>
    <mergeCell ref="Q11:R11"/>
    <mergeCell ref="M48:W48"/>
    <mergeCell ref="W7:W8"/>
    <mergeCell ref="T19:U19"/>
    <mergeCell ref="V19:W19"/>
    <mergeCell ref="V7:V8"/>
    <mergeCell ref="H52:I52"/>
    <mergeCell ref="Q12:R12"/>
    <mergeCell ref="Q7:R8"/>
    <mergeCell ref="Q10:R10"/>
    <mergeCell ref="M11:N11"/>
    <mergeCell ref="M49:O49"/>
    <mergeCell ref="M10:N10"/>
    <mergeCell ref="M12:N12"/>
    <mergeCell ref="Q13:R13"/>
    <mergeCell ref="H54:I54"/>
    <mergeCell ref="H55:I55"/>
    <mergeCell ref="A15:H15"/>
    <mergeCell ref="G14:H14"/>
    <mergeCell ref="A14:F14"/>
    <mergeCell ref="A13:B13"/>
    <mergeCell ref="B55:C55"/>
    <mergeCell ref="D55:E55"/>
    <mergeCell ref="M13:N13"/>
    <mergeCell ref="O13:P13"/>
    <mergeCell ref="M18:W18"/>
    <mergeCell ref="V51:W51"/>
    <mergeCell ref="Q51:R51"/>
    <mergeCell ref="M50:N51"/>
    <mergeCell ref="A28:B28"/>
    <mergeCell ref="D32:E32"/>
    <mergeCell ref="B57:C57"/>
    <mergeCell ref="D57:E57"/>
    <mergeCell ref="F57:G57"/>
    <mergeCell ref="B54:C54"/>
    <mergeCell ref="D54:E54"/>
    <mergeCell ref="F54:G54"/>
    <mergeCell ref="F55:G55"/>
    <mergeCell ref="B56:C56"/>
    <mergeCell ref="D56:E56"/>
    <mergeCell ref="F56:G56"/>
    <mergeCell ref="A59:H59"/>
    <mergeCell ref="B52:C52"/>
    <mergeCell ref="D52:E52"/>
    <mergeCell ref="F52:G52"/>
    <mergeCell ref="B58:C58"/>
    <mergeCell ref="D58:E58"/>
    <mergeCell ref="F58:G58"/>
    <mergeCell ref="B53:C53"/>
    <mergeCell ref="D53:E53"/>
    <mergeCell ref="F53:G53"/>
    <mergeCell ref="A49:A51"/>
    <mergeCell ref="B50:C51"/>
    <mergeCell ref="D50:E51"/>
    <mergeCell ref="F50:G51"/>
    <mergeCell ref="B49:K49"/>
    <mergeCell ref="J50:K51"/>
    <mergeCell ref="D23:E23"/>
    <mergeCell ref="G23:H23"/>
    <mergeCell ref="G25:H25"/>
    <mergeCell ref="D41:E41"/>
    <mergeCell ref="G41:H41"/>
    <mergeCell ref="A41:B41"/>
    <mergeCell ref="D25:E25"/>
    <mergeCell ref="A25:B25"/>
    <mergeCell ref="A26:B26"/>
    <mergeCell ref="A27:B27"/>
    <mergeCell ref="D24:E24"/>
    <mergeCell ref="G24:H24"/>
    <mergeCell ref="A21:B21"/>
    <mergeCell ref="A22:B22"/>
    <mergeCell ref="A23:B23"/>
    <mergeCell ref="A24:B24"/>
    <mergeCell ref="D21:E21"/>
    <mergeCell ref="G21:H21"/>
    <mergeCell ref="D22:E22"/>
    <mergeCell ref="G22:H22"/>
    <mergeCell ref="A19:B20"/>
    <mergeCell ref="D20:E20"/>
    <mergeCell ref="C19:E19"/>
    <mergeCell ref="G20:H20"/>
    <mergeCell ref="F19:H19"/>
    <mergeCell ref="A16:B16"/>
    <mergeCell ref="C16:D16"/>
    <mergeCell ref="E16:F16"/>
    <mergeCell ref="G16:H16"/>
    <mergeCell ref="C13:D13"/>
    <mergeCell ref="E13:F13"/>
    <mergeCell ref="G13:H13"/>
    <mergeCell ref="A12:B12"/>
    <mergeCell ref="C12:D12"/>
    <mergeCell ref="E12:F12"/>
    <mergeCell ref="G12:H12"/>
    <mergeCell ref="A11:B11"/>
    <mergeCell ref="C11:D11"/>
    <mergeCell ref="E11:F11"/>
    <mergeCell ref="G11:H11"/>
    <mergeCell ref="A10:B10"/>
    <mergeCell ref="C10:D10"/>
    <mergeCell ref="E10:F10"/>
    <mergeCell ref="G10:H10"/>
    <mergeCell ref="A9:B9"/>
    <mergeCell ref="C9:D9"/>
    <mergeCell ref="E9:F9"/>
    <mergeCell ref="G9:H9"/>
    <mergeCell ref="A7:B8"/>
    <mergeCell ref="C7:D8"/>
    <mergeCell ref="E7:F8"/>
    <mergeCell ref="G7:H8"/>
    <mergeCell ref="I19:J19"/>
    <mergeCell ref="U7:U8"/>
    <mergeCell ref="M9:N9"/>
    <mergeCell ref="O9:P9"/>
    <mergeCell ref="Q9:R9"/>
    <mergeCell ref="M7:N8"/>
    <mergeCell ref="I7:I8"/>
    <mergeCell ref="J7:J8"/>
    <mergeCell ref="K7:K8"/>
    <mergeCell ref="O7:P8"/>
    <mergeCell ref="M52:N52"/>
    <mergeCell ref="M53:N53"/>
    <mergeCell ref="J52:K52"/>
    <mergeCell ref="J53:K53"/>
    <mergeCell ref="H53:I53"/>
    <mergeCell ref="O50:O51"/>
    <mergeCell ref="M54:N54"/>
    <mergeCell ref="M55:N55"/>
    <mergeCell ref="Q55:R55"/>
    <mergeCell ref="Q56:R56"/>
    <mergeCell ref="Q57:R57"/>
    <mergeCell ref="J54:K54"/>
    <mergeCell ref="J55:K55"/>
    <mergeCell ref="A33:B33"/>
    <mergeCell ref="V57:W57"/>
    <mergeCell ref="V53:W53"/>
    <mergeCell ref="V54:W54"/>
    <mergeCell ref="V55:W55"/>
    <mergeCell ref="V56:W56"/>
    <mergeCell ref="M56:N56"/>
    <mergeCell ref="M57:N57"/>
    <mergeCell ref="Q53:R53"/>
    <mergeCell ref="Q54:R54"/>
    <mergeCell ref="A29:B29"/>
    <mergeCell ref="A30:B30"/>
    <mergeCell ref="A31:B31"/>
    <mergeCell ref="A32:B32"/>
    <mergeCell ref="D38:E38"/>
    <mergeCell ref="A34:B34"/>
    <mergeCell ref="A35:B35"/>
    <mergeCell ref="A36:B36"/>
    <mergeCell ref="A37:B37"/>
    <mergeCell ref="D35:E35"/>
    <mergeCell ref="G27:H27"/>
    <mergeCell ref="D28:E28"/>
    <mergeCell ref="G28:H28"/>
    <mergeCell ref="D29:E29"/>
    <mergeCell ref="G29:H29"/>
    <mergeCell ref="D27:E27"/>
    <mergeCell ref="A38:B38"/>
    <mergeCell ref="A39:B39"/>
    <mergeCell ref="A40:B40"/>
    <mergeCell ref="G30:H30"/>
    <mergeCell ref="G32:H32"/>
    <mergeCell ref="D33:E33"/>
    <mergeCell ref="G33:H33"/>
    <mergeCell ref="D30:E30"/>
    <mergeCell ref="G34:H34"/>
    <mergeCell ref="D34:E34"/>
    <mergeCell ref="G35:H35"/>
    <mergeCell ref="D37:E37"/>
    <mergeCell ref="G37:H37"/>
    <mergeCell ref="A43:H43"/>
    <mergeCell ref="H50:I51"/>
    <mergeCell ref="G38:H38"/>
    <mergeCell ref="D39:E39"/>
    <mergeCell ref="G39:H39"/>
    <mergeCell ref="D40:E40"/>
    <mergeCell ref="G40:H40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="85" zoomScaleNormal="85" zoomScalePageLayoutView="0" workbookViewId="0" topLeftCell="K39">
      <selection activeCell="Q53" sqref="Q53"/>
    </sheetView>
  </sheetViews>
  <sheetFormatPr defaultColWidth="9.00390625" defaultRowHeight="18.75" customHeight="1"/>
  <cols>
    <col min="1" max="1" width="6.50390625" style="34" customWidth="1"/>
    <col min="2" max="2" width="8.875" style="24" customWidth="1"/>
    <col min="3" max="3" width="12.00390625" style="24" customWidth="1"/>
    <col min="4" max="4" width="13.625" style="24" customWidth="1"/>
    <col min="5" max="6" width="15.625" style="24" customWidth="1"/>
    <col min="7" max="7" width="7.375" style="24" customWidth="1"/>
    <col min="8" max="8" width="6.25390625" style="24" customWidth="1"/>
    <col min="9" max="9" width="15.125" style="24" customWidth="1"/>
    <col min="10" max="10" width="15.50390625" style="24" customWidth="1"/>
    <col min="11" max="12" width="15.625" style="24" customWidth="1"/>
    <col min="13" max="13" width="25.00390625" style="34" customWidth="1"/>
    <col min="14" max="14" width="18.875" style="34" customWidth="1"/>
    <col min="15" max="15" width="13.125" style="34" customWidth="1"/>
    <col min="16" max="16" width="14.00390625" style="34" customWidth="1"/>
    <col min="17" max="17" width="18.875" style="34" customWidth="1"/>
    <col min="18" max="18" width="14.875" style="34" customWidth="1"/>
    <col min="19" max="19" width="14.00390625" style="34" customWidth="1"/>
    <col min="20" max="20" width="13.25390625" style="34" customWidth="1"/>
    <col min="21" max="21" width="14.00390625" style="34" customWidth="1"/>
    <col min="22" max="22" width="10.00390625" style="34" customWidth="1"/>
    <col min="23" max="16384" width="9.00390625" style="34" customWidth="1"/>
  </cols>
  <sheetData>
    <row r="1" spans="1:22" ht="18.75" customHeight="1">
      <c r="A1" s="91" t="s">
        <v>246</v>
      </c>
      <c r="B1" s="56"/>
      <c r="V1" s="92" t="s">
        <v>247</v>
      </c>
    </row>
    <row r="3" spans="1:25" ht="18.75" customHeight="1">
      <c r="A3" s="183" t="s">
        <v>330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3"/>
      <c r="N3" s="126" t="s">
        <v>348</v>
      </c>
      <c r="O3" s="126"/>
      <c r="P3" s="126"/>
      <c r="Q3" s="126"/>
      <c r="R3" s="126"/>
      <c r="S3" s="126"/>
      <c r="T3" s="126"/>
      <c r="U3" s="126"/>
      <c r="V3" s="3"/>
      <c r="W3" s="3"/>
      <c r="X3" s="3"/>
      <c r="Y3" s="3"/>
    </row>
    <row r="4" spans="15:25" ht="18.75" customHeight="1"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18.75" customHeight="1">
      <c r="A5" s="126" t="s">
        <v>331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2"/>
      <c r="N5" s="127" t="s">
        <v>349</v>
      </c>
      <c r="O5" s="127"/>
      <c r="P5" s="127"/>
      <c r="Q5" s="127"/>
      <c r="R5" s="127"/>
      <c r="S5" s="127"/>
      <c r="T5" s="127"/>
      <c r="U5" s="127"/>
      <c r="V5" s="2"/>
      <c r="W5" s="2"/>
      <c r="X5" s="2"/>
      <c r="Y5" s="2"/>
    </row>
    <row r="6" spans="14:21" ht="18.75" customHeight="1" thickBot="1">
      <c r="N6" s="181" t="s">
        <v>32</v>
      </c>
      <c r="O6" s="181"/>
      <c r="P6" s="181"/>
      <c r="Q6" s="181"/>
      <c r="R6" s="181"/>
      <c r="S6" s="181"/>
      <c r="T6" s="181"/>
      <c r="U6" s="181"/>
    </row>
    <row r="7" spans="1:21" ht="18.75" customHeight="1">
      <c r="A7" s="138" t="s">
        <v>40</v>
      </c>
      <c r="B7" s="135"/>
      <c r="C7" s="132" t="s">
        <v>328</v>
      </c>
      <c r="D7" s="133"/>
      <c r="E7" s="162"/>
      <c r="F7" s="220" t="s">
        <v>327</v>
      </c>
      <c r="G7" s="132" t="s">
        <v>329</v>
      </c>
      <c r="H7" s="133"/>
      <c r="I7" s="133"/>
      <c r="J7" s="133"/>
      <c r="K7" s="133"/>
      <c r="L7" s="133"/>
      <c r="N7" s="162" t="s">
        <v>350</v>
      </c>
      <c r="O7" s="199"/>
      <c r="P7" s="199" t="s">
        <v>294</v>
      </c>
      <c r="Q7" s="199" t="s">
        <v>351</v>
      </c>
      <c r="R7" s="199" t="s">
        <v>82</v>
      </c>
      <c r="S7" s="199" t="s">
        <v>83</v>
      </c>
      <c r="T7" s="199" t="s">
        <v>86</v>
      </c>
      <c r="U7" s="132"/>
    </row>
    <row r="8" spans="1:21" ht="18.75" customHeight="1">
      <c r="A8" s="139"/>
      <c r="B8" s="137"/>
      <c r="C8" s="8" t="s">
        <v>43</v>
      </c>
      <c r="D8" s="8" t="s">
        <v>218</v>
      </c>
      <c r="E8" s="8" t="s">
        <v>1</v>
      </c>
      <c r="F8" s="221"/>
      <c r="G8" s="163" t="s">
        <v>43</v>
      </c>
      <c r="H8" s="164"/>
      <c r="I8" s="8" t="s">
        <v>218</v>
      </c>
      <c r="J8" s="8" t="s">
        <v>1</v>
      </c>
      <c r="K8" s="9" t="s">
        <v>45</v>
      </c>
      <c r="L8" s="9" t="s">
        <v>326</v>
      </c>
      <c r="N8" s="164"/>
      <c r="O8" s="198"/>
      <c r="P8" s="198"/>
      <c r="Q8" s="198"/>
      <c r="R8" s="198"/>
      <c r="S8" s="198"/>
      <c r="T8" s="8" t="s">
        <v>84</v>
      </c>
      <c r="U8" s="9" t="s">
        <v>85</v>
      </c>
    </row>
    <row r="9" spans="1:16" ht="18.75" customHeight="1">
      <c r="A9" s="127"/>
      <c r="B9" s="161"/>
      <c r="C9" s="68"/>
      <c r="G9" s="151"/>
      <c r="H9" s="151"/>
      <c r="N9" s="127"/>
      <c r="O9" s="127"/>
      <c r="P9" s="68"/>
    </row>
    <row r="10" spans="1:21" ht="18.75" customHeight="1">
      <c r="A10" s="227" t="s">
        <v>12</v>
      </c>
      <c r="B10" s="228"/>
      <c r="C10" s="69">
        <f>SUM(C12:C13)</f>
        <v>43</v>
      </c>
      <c r="D10" s="53">
        <f>SUM(D12:D13)</f>
        <v>137716</v>
      </c>
      <c r="E10" s="53">
        <f>SUM(E12:E13)</f>
        <v>437701</v>
      </c>
      <c r="F10" s="53" t="s">
        <v>280</v>
      </c>
      <c r="G10" s="178">
        <v>43</v>
      </c>
      <c r="H10" s="178"/>
      <c r="I10" s="53">
        <f>SUM(I12:I13)</f>
        <v>137551</v>
      </c>
      <c r="J10" s="53">
        <f>SUM(J12:J13)</f>
        <v>433729</v>
      </c>
      <c r="K10" s="53">
        <f>SUM(K12:K13)</f>
        <v>226</v>
      </c>
      <c r="L10" s="53">
        <f>SUM(L12:L13)</f>
        <v>45</v>
      </c>
      <c r="N10" s="227" t="s">
        <v>12</v>
      </c>
      <c r="O10" s="227"/>
      <c r="P10" s="93">
        <f aca="true" t="shared" si="0" ref="P10:U10">SUM(P12,P16)</f>
        <v>2716564</v>
      </c>
      <c r="Q10" s="98">
        <f t="shared" si="0"/>
        <v>29885790</v>
      </c>
      <c r="R10" s="98">
        <f t="shared" si="0"/>
        <v>20875130</v>
      </c>
      <c r="S10" s="98">
        <f t="shared" si="0"/>
        <v>6365337</v>
      </c>
      <c r="T10" s="99">
        <f t="shared" si="0"/>
        <v>113915</v>
      </c>
      <c r="U10" s="99">
        <f t="shared" si="0"/>
        <v>2531408</v>
      </c>
    </row>
    <row r="11" spans="1:21" ht="18.75" customHeight="1">
      <c r="A11" s="127"/>
      <c r="B11" s="161"/>
      <c r="C11" s="70"/>
      <c r="D11" s="47"/>
      <c r="E11" s="47"/>
      <c r="F11" s="47"/>
      <c r="G11" s="259"/>
      <c r="H11" s="259"/>
      <c r="I11" s="47"/>
      <c r="J11" s="47"/>
      <c r="K11" s="47"/>
      <c r="L11" s="47"/>
      <c r="N11" s="127"/>
      <c r="O11" s="127"/>
      <c r="P11" s="70"/>
      <c r="Q11" s="97"/>
      <c r="R11" s="97"/>
      <c r="S11" s="97"/>
      <c r="T11" s="75"/>
      <c r="U11" s="75"/>
    </row>
    <row r="12" spans="1:21" ht="18.75" customHeight="1">
      <c r="A12" s="129" t="s">
        <v>41</v>
      </c>
      <c r="B12" s="130"/>
      <c r="C12" s="70">
        <v>41</v>
      </c>
      <c r="D12" s="47">
        <v>136707</v>
      </c>
      <c r="E12" s="47">
        <v>433334</v>
      </c>
      <c r="F12" s="47" t="s">
        <v>280</v>
      </c>
      <c r="G12" s="175">
        <v>41</v>
      </c>
      <c r="H12" s="175"/>
      <c r="I12" s="47">
        <v>136532</v>
      </c>
      <c r="J12" s="47">
        <v>429246</v>
      </c>
      <c r="K12" s="47">
        <v>221</v>
      </c>
      <c r="L12" s="47">
        <v>45</v>
      </c>
      <c r="O12" s="4" t="s">
        <v>48</v>
      </c>
      <c r="P12" s="70">
        <f>SUM(P13:P14)</f>
        <v>2659773</v>
      </c>
      <c r="Q12" s="97">
        <f>SUM(Q13:Q14)</f>
        <v>29483971</v>
      </c>
      <c r="R12" s="97">
        <v>20593405</v>
      </c>
      <c r="S12" s="97">
        <v>6275019</v>
      </c>
      <c r="T12" s="75">
        <v>113915</v>
      </c>
      <c r="U12" s="75">
        <v>2501632</v>
      </c>
    </row>
    <row r="13" spans="1:21" ht="18.75" customHeight="1">
      <c r="A13" s="129" t="s">
        <v>42</v>
      </c>
      <c r="B13" s="130"/>
      <c r="C13" s="70">
        <v>2</v>
      </c>
      <c r="D13" s="47">
        <v>1009</v>
      </c>
      <c r="E13" s="47">
        <v>4367</v>
      </c>
      <c r="F13" s="47" t="s">
        <v>280</v>
      </c>
      <c r="G13" s="175">
        <v>2</v>
      </c>
      <c r="H13" s="175"/>
      <c r="I13" s="47">
        <v>1019</v>
      </c>
      <c r="J13" s="47">
        <v>4483</v>
      </c>
      <c r="K13" s="47">
        <v>5</v>
      </c>
      <c r="L13" s="47" t="s">
        <v>280</v>
      </c>
      <c r="N13" s="102" t="s">
        <v>355</v>
      </c>
      <c r="O13" s="4" t="s">
        <v>87</v>
      </c>
      <c r="P13" s="70">
        <v>2644836</v>
      </c>
      <c r="Q13" s="97">
        <v>29426533</v>
      </c>
      <c r="R13" s="97" t="s">
        <v>257</v>
      </c>
      <c r="S13" s="97" t="s">
        <v>257</v>
      </c>
      <c r="T13" s="97" t="s">
        <v>257</v>
      </c>
      <c r="U13" s="97" t="s">
        <v>257</v>
      </c>
    </row>
    <row r="14" spans="1:21" ht="18.75" customHeight="1">
      <c r="A14" s="125"/>
      <c r="B14" s="141"/>
      <c r="C14" s="58"/>
      <c r="D14" s="55"/>
      <c r="E14" s="55"/>
      <c r="F14" s="55"/>
      <c r="G14" s="125"/>
      <c r="H14" s="125"/>
      <c r="I14" s="55"/>
      <c r="J14" s="55"/>
      <c r="K14" s="55"/>
      <c r="L14" s="55"/>
      <c r="N14" s="2"/>
      <c r="O14" s="4" t="s">
        <v>88</v>
      </c>
      <c r="P14" s="70">
        <v>14937</v>
      </c>
      <c r="Q14" s="97">
        <v>57438</v>
      </c>
      <c r="R14" s="97" t="s">
        <v>257</v>
      </c>
      <c r="S14" s="97" t="s">
        <v>257</v>
      </c>
      <c r="T14" s="97" t="s">
        <v>257</v>
      </c>
      <c r="U14" s="97" t="s">
        <v>257</v>
      </c>
    </row>
    <row r="15" spans="1:21" ht="18.75" customHeight="1">
      <c r="A15" s="24"/>
      <c r="N15" s="2"/>
      <c r="O15" s="4"/>
      <c r="P15" s="70"/>
      <c r="Q15" s="97"/>
      <c r="R15" s="97"/>
      <c r="S15" s="97"/>
      <c r="T15" s="75"/>
      <c r="U15" s="75"/>
    </row>
    <row r="16" spans="14:21" ht="18.75" customHeight="1">
      <c r="N16" s="2"/>
      <c r="O16" s="4" t="s">
        <v>48</v>
      </c>
      <c r="P16" s="70">
        <f>SUM(P17:P18)</f>
        <v>56791</v>
      </c>
      <c r="Q16" s="97">
        <f>SUM(Q17:Q18)</f>
        <v>401819</v>
      </c>
      <c r="R16" s="97">
        <v>281725</v>
      </c>
      <c r="S16" s="97">
        <v>90318</v>
      </c>
      <c r="T16" s="75" t="s">
        <v>280</v>
      </c>
      <c r="U16" s="75">
        <v>29776</v>
      </c>
    </row>
    <row r="17" spans="1:21" ht="18.75" customHeight="1">
      <c r="A17" s="126" t="s">
        <v>332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N17" s="102" t="s">
        <v>356</v>
      </c>
      <c r="O17" s="4" t="s">
        <v>87</v>
      </c>
      <c r="P17" s="70">
        <v>1704</v>
      </c>
      <c r="Q17" s="97">
        <v>31909</v>
      </c>
      <c r="R17" s="97" t="s">
        <v>257</v>
      </c>
      <c r="S17" s="97" t="s">
        <v>257</v>
      </c>
      <c r="T17" s="97" t="s">
        <v>280</v>
      </c>
      <c r="U17" s="97" t="s">
        <v>257</v>
      </c>
    </row>
    <row r="18" spans="15:21" ht="18.75" customHeight="1">
      <c r="O18" s="4" t="s">
        <v>53</v>
      </c>
      <c r="P18" s="70">
        <v>55087</v>
      </c>
      <c r="Q18" s="75">
        <v>369910</v>
      </c>
      <c r="R18" s="97" t="s">
        <v>257</v>
      </c>
      <c r="S18" s="97" t="s">
        <v>257</v>
      </c>
      <c r="T18" s="97" t="s">
        <v>280</v>
      </c>
      <c r="U18" s="97" t="s">
        <v>257</v>
      </c>
    </row>
    <row r="19" spans="1:16" ht="18.75" customHeight="1" thickBot="1">
      <c r="A19" s="127" t="s">
        <v>333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P19" s="72"/>
    </row>
    <row r="20" spans="11:21" ht="18.75" customHeight="1" thickBot="1">
      <c r="K20" s="214" t="s">
        <v>323</v>
      </c>
      <c r="L20" s="214"/>
      <c r="N20" s="73"/>
      <c r="O20" s="73"/>
      <c r="P20" s="73"/>
      <c r="Q20" s="73"/>
      <c r="R20" s="73"/>
      <c r="S20" s="73"/>
      <c r="T20" s="73"/>
      <c r="U20" s="73"/>
    </row>
    <row r="21" spans="1:14" s="10" customFormat="1" ht="18.75" customHeight="1">
      <c r="A21" s="133" t="s">
        <v>339</v>
      </c>
      <c r="B21" s="133"/>
      <c r="C21" s="133"/>
      <c r="D21" s="133"/>
      <c r="E21" s="133"/>
      <c r="F21" s="222"/>
      <c r="G21" s="133" t="s">
        <v>342</v>
      </c>
      <c r="H21" s="133"/>
      <c r="I21" s="133"/>
      <c r="J21" s="133"/>
      <c r="K21" s="133"/>
      <c r="L21" s="133"/>
      <c r="N21" s="10" t="s">
        <v>352</v>
      </c>
    </row>
    <row r="22" spans="1:21" s="10" customFormat="1" ht="18.75" customHeight="1">
      <c r="A22" s="226" t="s">
        <v>343</v>
      </c>
      <c r="B22" s="226"/>
      <c r="C22" s="226"/>
      <c r="D22" s="226"/>
      <c r="E22" s="8" t="s">
        <v>234</v>
      </c>
      <c r="F22" s="1" t="s">
        <v>47</v>
      </c>
      <c r="G22" s="253" t="s">
        <v>343</v>
      </c>
      <c r="H22" s="226"/>
      <c r="I22" s="226"/>
      <c r="J22" s="164"/>
      <c r="K22" s="8" t="s">
        <v>46</v>
      </c>
      <c r="L22" s="9" t="s">
        <v>47</v>
      </c>
      <c r="N22" s="101" t="s">
        <v>353</v>
      </c>
      <c r="O22" s="100">
        <v>43</v>
      </c>
      <c r="P22" s="14" t="s">
        <v>89</v>
      </c>
      <c r="Q22" s="15"/>
      <c r="R22" s="19">
        <v>137551</v>
      </c>
      <c r="S22" s="14" t="s">
        <v>354</v>
      </c>
      <c r="T22" s="15"/>
      <c r="U22" s="20">
        <v>433729</v>
      </c>
    </row>
    <row r="23" spans="1:14" ht="18.75" customHeight="1">
      <c r="A23" s="255" t="s">
        <v>12</v>
      </c>
      <c r="B23" s="255"/>
      <c r="C23" s="255"/>
      <c r="D23" s="258"/>
      <c r="E23" s="93">
        <f>SUM(E25:E26,E28,E38,E40:E42,E44:E45)</f>
        <v>25280095</v>
      </c>
      <c r="F23" s="94">
        <f>SUM(F25:F26,F28,F38,F40:F42,F44:F45)</f>
        <v>25317557</v>
      </c>
      <c r="G23" s="254" t="s">
        <v>61</v>
      </c>
      <c r="H23" s="255"/>
      <c r="I23" s="255"/>
      <c r="J23" s="255"/>
      <c r="K23" s="95">
        <f>SUM(K25,K28,K40:K44)</f>
        <v>25280095</v>
      </c>
      <c r="L23" s="94">
        <f>SUM(L25,L28,L40:L44)</f>
        <v>24105219</v>
      </c>
      <c r="N23" s="24"/>
    </row>
    <row r="24" spans="1:12" ht="18.75" customHeight="1">
      <c r="A24" s="12"/>
      <c r="B24" s="2"/>
      <c r="C24" s="2"/>
      <c r="D24" s="2"/>
      <c r="E24" s="70"/>
      <c r="F24" s="47"/>
      <c r="G24" s="240"/>
      <c r="H24" s="129"/>
      <c r="I24" s="129"/>
      <c r="J24" s="129"/>
      <c r="K24" s="70"/>
      <c r="L24" s="47"/>
    </row>
    <row r="25" spans="1:12" ht="18.75" customHeight="1">
      <c r="A25" s="129" t="s">
        <v>340</v>
      </c>
      <c r="B25" s="129"/>
      <c r="C25" s="129"/>
      <c r="D25" s="130"/>
      <c r="E25" s="70">
        <v>9469695</v>
      </c>
      <c r="F25" s="47">
        <v>9501329</v>
      </c>
      <c r="G25" s="240" t="s">
        <v>62</v>
      </c>
      <c r="H25" s="129"/>
      <c r="I25" s="129"/>
      <c r="J25" s="129"/>
      <c r="K25" s="70">
        <v>1005105</v>
      </c>
      <c r="L25" s="47">
        <v>963591</v>
      </c>
    </row>
    <row r="26" spans="1:12" ht="18.75" customHeight="1">
      <c r="A26" s="129" t="s">
        <v>202</v>
      </c>
      <c r="B26" s="129"/>
      <c r="C26" s="129"/>
      <c r="D26" s="130"/>
      <c r="E26" s="70">
        <v>24</v>
      </c>
      <c r="F26" s="47" t="s">
        <v>280</v>
      </c>
      <c r="G26" s="74"/>
      <c r="H26" s="129"/>
      <c r="I26" s="129"/>
      <c r="J26" s="129"/>
      <c r="K26" s="70"/>
      <c r="L26" s="47"/>
    </row>
    <row r="27" spans="1:12" ht="18.75" customHeight="1">
      <c r="A27" s="4"/>
      <c r="B27" s="4"/>
      <c r="C27" s="4"/>
      <c r="D27" s="11"/>
      <c r="E27" s="70"/>
      <c r="F27" s="47"/>
      <c r="G27" s="74"/>
      <c r="H27" s="4"/>
      <c r="I27" s="4"/>
      <c r="J27" s="4"/>
      <c r="K27" s="70"/>
      <c r="L27" s="47"/>
    </row>
    <row r="28" spans="1:12" ht="18.75" customHeight="1">
      <c r="A28" s="223" t="s">
        <v>59</v>
      </c>
      <c r="B28" s="127" t="s">
        <v>48</v>
      </c>
      <c r="C28" s="127"/>
      <c r="D28" s="161"/>
      <c r="E28" s="70">
        <f>SUM(E29:E36)</f>
        <v>14670271</v>
      </c>
      <c r="F28" s="47">
        <f>SUM(F29:F36)</f>
        <v>14735628</v>
      </c>
      <c r="G28" s="257" t="s">
        <v>211</v>
      </c>
      <c r="H28" s="129" t="s">
        <v>48</v>
      </c>
      <c r="I28" s="129"/>
      <c r="J28" s="129"/>
      <c r="K28" s="70">
        <f>SUM(K31:K37)</f>
        <v>23373822</v>
      </c>
      <c r="L28" s="47">
        <f>SUM(L31:L37)</f>
        <v>22505953</v>
      </c>
    </row>
    <row r="29" spans="1:12" ht="18.75" customHeight="1">
      <c r="A29" s="224"/>
      <c r="B29" s="129" t="s">
        <v>49</v>
      </c>
      <c r="C29" s="218"/>
      <c r="D29" s="219"/>
      <c r="E29" s="70">
        <v>528207</v>
      </c>
      <c r="F29" s="47">
        <v>528469</v>
      </c>
      <c r="G29" s="257"/>
      <c r="H29" s="256" t="s">
        <v>204</v>
      </c>
      <c r="I29" s="129" t="s">
        <v>79</v>
      </c>
      <c r="J29" s="129"/>
      <c r="K29" s="70">
        <v>21389747</v>
      </c>
      <c r="L29" s="47">
        <v>20621482</v>
      </c>
    </row>
    <row r="30" spans="1:22" ht="18.75" customHeight="1">
      <c r="A30" s="224"/>
      <c r="B30" s="129" t="s">
        <v>215</v>
      </c>
      <c r="C30" s="218"/>
      <c r="D30" s="219"/>
      <c r="E30" s="70">
        <v>12171510</v>
      </c>
      <c r="F30" s="47">
        <v>11886145</v>
      </c>
      <c r="G30" s="257"/>
      <c r="H30" s="256"/>
      <c r="I30" s="129" t="s">
        <v>16</v>
      </c>
      <c r="J30" s="129"/>
      <c r="K30" s="70">
        <v>300707</v>
      </c>
      <c r="L30" s="47">
        <v>281835</v>
      </c>
      <c r="N30" s="127" t="s">
        <v>357</v>
      </c>
      <c r="O30" s="127"/>
      <c r="P30" s="127"/>
      <c r="Q30" s="127"/>
      <c r="R30" s="127"/>
      <c r="S30" s="127"/>
      <c r="T30" s="127"/>
      <c r="U30" s="127"/>
      <c r="V30" s="127"/>
    </row>
    <row r="31" spans="1:12" ht="18.75" customHeight="1" thickBot="1">
      <c r="A31" s="224"/>
      <c r="B31" s="129" t="s">
        <v>50</v>
      </c>
      <c r="C31" s="218"/>
      <c r="D31" s="219"/>
      <c r="E31" s="70">
        <v>685325</v>
      </c>
      <c r="F31" s="47">
        <v>836895</v>
      </c>
      <c r="G31" s="257"/>
      <c r="H31" s="256"/>
      <c r="I31" s="129" t="s">
        <v>63</v>
      </c>
      <c r="J31" s="129"/>
      <c r="K31" s="70">
        <f>SUM(K29:K30)</f>
        <v>21690454</v>
      </c>
      <c r="L31" s="47">
        <f>SUM(L29:L30)</f>
        <v>20903317</v>
      </c>
    </row>
    <row r="32" spans="1:22" ht="18.75" customHeight="1">
      <c r="A32" s="224"/>
      <c r="B32" s="129" t="s">
        <v>51</v>
      </c>
      <c r="C32" s="218"/>
      <c r="D32" s="219"/>
      <c r="E32" s="70">
        <v>368982</v>
      </c>
      <c r="F32" s="47">
        <v>338919</v>
      </c>
      <c r="G32" s="257"/>
      <c r="H32" s="190"/>
      <c r="I32" s="129" t="s">
        <v>205</v>
      </c>
      <c r="J32" s="130"/>
      <c r="K32" s="70">
        <v>96339</v>
      </c>
      <c r="L32" s="47">
        <v>88928</v>
      </c>
      <c r="N32" s="135" t="s">
        <v>336</v>
      </c>
      <c r="O32" s="200" t="s">
        <v>294</v>
      </c>
      <c r="P32" s="200" t="s">
        <v>358</v>
      </c>
      <c r="Q32" s="232" t="s">
        <v>359</v>
      </c>
      <c r="R32" s="232" t="s">
        <v>93</v>
      </c>
      <c r="S32" s="200" t="s">
        <v>90</v>
      </c>
      <c r="T32" s="232" t="s">
        <v>360</v>
      </c>
      <c r="U32" s="232" t="s">
        <v>361</v>
      </c>
      <c r="V32" s="220" t="s">
        <v>362</v>
      </c>
    </row>
    <row r="33" spans="1:22" ht="18.75" customHeight="1">
      <c r="A33" s="224"/>
      <c r="B33" s="129" t="s">
        <v>52</v>
      </c>
      <c r="C33" s="218"/>
      <c r="D33" s="219"/>
      <c r="E33" s="70">
        <v>67319</v>
      </c>
      <c r="F33" s="47">
        <v>59637</v>
      </c>
      <c r="G33" s="257"/>
      <c r="H33" s="129" t="s">
        <v>17</v>
      </c>
      <c r="I33" s="129"/>
      <c r="J33" s="130"/>
      <c r="K33" s="70">
        <v>1330573</v>
      </c>
      <c r="L33" s="75">
        <v>1293230</v>
      </c>
      <c r="N33" s="148"/>
      <c r="O33" s="252"/>
      <c r="P33" s="252"/>
      <c r="Q33" s="233"/>
      <c r="R33" s="233"/>
      <c r="S33" s="252"/>
      <c r="T33" s="233"/>
      <c r="U33" s="233"/>
      <c r="V33" s="251"/>
    </row>
    <row r="34" spans="1:22" ht="18.75" customHeight="1">
      <c r="A34" s="224"/>
      <c r="B34" s="129" t="s">
        <v>235</v>
      </c>
      <c r="C34" s="218"/>
      <c r="D34" s="219"/>
      <c r="E34" s="70">
        <v>29567</v>
      </c>
      <c r="F34" s="47">
        <v>28087</v>
      </c>
      <c r="G34" s="257"/>
      <c r="H34" s="129" t="s">
        <v>64</v>
      </c>
      <c r="I34" s="129"/>
      <c r="J34" s="130"/>
      <c r="K34" s="76">
        <v>207415</v>
      </c>
      <c r="L34" s="77">
        <v>178485</v>
      </c>
      <c r="N34" s="137"/>
      <c r="O34" s="201"/>
      <c r="P34" s="201"/>
      <c r="Q34" s="234"/>
      <c r="R34" s="234"/>
      <c r="S34" s="201"/>
      <c r="T34" s="234"/>
      <c r="U34" s="234"/>
      <c r="V34" s="221"/>
    </row>
    <row r="35" spans="1:15" ht="18.75" customHeight="1">
      <c r="A35" s="224"/>
      <c r="B35" s="129" t="s">
        <v>203</v>
      </c>
      <c r="C35" s="218"/>
      <c r="D35" s="219"/>
      <c r="E35" s="70">
        <v>1852</v>
      </c>
      <c r="F35" s="47">
        <v>2360</v>
      </c>
      <c r="G35" s="257"/>
      <c r="H35" s="129" t="s">
        <v>66</v>
      </c>
      <c r="I35" s="129"/>
      <c r="J35" s="130"/>
      <c r="K35" s="70">
        <v>1903</v>
      </c>
      <c r="L35" s="47">
        <v>1271</v>
      </c>
      <c r="O35" s="68"/>
    </row>
    <row r="36" spans="1:22" ht="18.75" customHeight="1">
      <c r="A36" s="225"/>
      <c r="B36" s="129" t="s">
        <v>53</v>
      </c>
      <c r="C36" s="218"/>
      <c r="D36" s="219"/>
      <c r="E36" s="70">
        <v>817509</v>
      </c>
      <c r="F36" s="47">
        <v>1055116</v>
      </c>
      <c r="G36" s="257"/>
      <c r="H36" s="129" t="s">
        <v>65</v>
      </c>
      <c r="I36" s="129"/>
      <c r="J36" s="130"/>
      <c r="K36" s="70">
        <v>44284</v>
      </c>
      <c r="L36" s="47">
        <v>38468</v>
      </c>
      <c r="N36" s="66" t="s">
        <v>12</v>
      </c>
      <c r="O36" s="59">
        <f>SUM(O38,O40,O42)</f>
        <v>2644836</v>
      </c>
      <c r="P36" s="105">
        <f>SUM(P38,P40,P42)</f>
        <v>9675064</v>
      </c>
      <c r="Q36" s="105">
        <f>SUM(Q38,Q40,Q42)</f>
        <v>2942741946</v>
      </c>
      <c r="R36" s="105">
        <f>SUM(R38,R40,R42)</f>
        <v>29426533</v>
      </c>
      <c r="S36" s="105">
        <f>SUM(S38,S40,S42)</f>
        <v>609790</v>
      </c>
      <c r="T36" s="103">
        <v>3.66</v>
      </c>
      <c r="U36" s="104">
        <v>11126</v>
      </c>
      <c r="V36" s="104">
        <v>67845</v>
      </c>
    </row>
    <row r="37" spans="1:15" ht="18.75" customHeight="1">
      <c r="A37" s="160"/>
      <c r="B37" s="160"/>
      <c r="C37" s="160"/>
      <c r="D37" s="160"/>
      <c r="E37" s="70"/>
      <c r="F37" s="47"/>
      <c r="G37" s="257"/>
      <c r="H37" s="129" t="s">
        <v>53</v>
      </c>
      <c r="I37" s="129"/>
      <c r="J37" s="130"/>
      <c r="K37" s="70">
        <v>2854</v>
      </c>
      <c r="L37" s="47">
        <v>2254</v>
      </c>
      <c r="O37" s="78"/>
    </row>
    <row r="38" spans="1:22" ht="18.75" customHeight="1">
      <c r="A38" s="129" t="s">
        <v>54</v>
      </c>
      <c r="B38" s="129"/>
      <c r="C38" s="129"/>
      <c r="D38" s="129"/>
      <c r="E38" s="70">
        <v>17165</v>
      </c>
      <c r="F38" s="47">
        <v>18000</v>
      </c>
      <c r="G38" s="74"/>
      <c r="H38" s="34"/>
      <c r="I38" s="129"/>
      <c r="J38" s="130"/>
      <c r="K38" s="70"/>
      <c r="L38" s="47"/>
      <c r="N38" s="79" t="s">
        <v>92</v>
      </c>
      <c r="O38" s="18">
        <v>89155</v>
      </c>
      <c r="P38" s="48">
        <v>1788352</v>
      </c>
      <c r="Q38" s="48">
        <v>1244869963</v>
      </c>
      <c r="R38" s="48">
        <v>12447983</v>
      </c>
      <c r="S38" s="48">
        <v>20555</v>
      </c>
      <c r="T38" s="80">
        <v>20.06</v>
      </c>
      <c r="U38" s="48">
        <v>139622</v>
      </c>
      <c r="V38" s="48">
        <v>28700</v>
      </c>
    </row>
    <row r="39" spans="1:22" ht="18.75" customHeight="1">
      <c r="A39" s="160"/>
      <c r="B39" s="160"/>
      <c r="C39" s="160"/>
      <c r="D39" s="160"/>
      <c r="E39" s="70"/>
      <c r="F39" s="47"/>
      <c r="G39" s="240"/>
      <c r="H39" s="129"/>
      <c r="I39" s="129"/>
      <c r="J39" s="129"/>
      <c r="K39" s="70"/>
      <c r="L39" s="47"/>
      <c r="N39" s="34" t="s">
        <v>13</v>
      </c>
      <c r="O39" s="18"/>
      <c r="P39" s="48"/>
      <c r="Q39" s="48"/>
      <c r="R39" s="48"/>
      <c r="S39" s="48"/>
      <c r="T39" s="80"/>
      <c r="U39" s="48"/>
      <c r="V39" s="48"/>
    </row>
    <row r="40" spans="1:22" ht="18.75" customHeight="1">
      <c r="A40" s="249" t="s">
        <v>60</v>
      </c>
      <c r="B40" s="131" t="s">
        <v>341</v>
      </c>
      <c r="C40" s="218"/>
      <c r="D40" s="219"/>
      <c r="E40" s="70">
        <v>631728</v>
      </c>
      <c r="F40" s="47">
        <v>592949</v>
      </c>
      <c r="G40" s="240" t="s">
        <v>67</v>
      </c>
      <c r="H40" s="129"/>
      <c r="I40" s="129"/>
      <c r="J40" s="129"/>
      <c r="K40" s="70">
        <v>138557</v>
      </c>
      <c r="L40" s="47">
        <v>132506</v>
      </c>
      <c r="N40" s="79" t="s">
        <v>91</v>
      </c>
      <c r="O40" s="18">
        <v>2203096</v>
      </c>
      <c r="P40" s="48">
        <v>6708806</v>
      </c>
      <c r="Q40" s="48">
        <v>1466921790</v>
      </c>
      <c r="R40" s="48">
        <v>14669049</v>
      </c>
      <c r="S40" s="48">
        <v>507943</v>
      </c>
      <c r="T40" s="80">
        <v>3.05</v>
      </c>
      <c r="U40" s="48">
        <v>6658</v>
      </c>
      <c r="V40" s="48">
        <v>33821</v>
      </c>
    </row>
    <row r="41" spans="1:22" ht="18.75" customHeight="1">
      <c r="A41" s="249"/>
      <c r="B41" s="131" t="s">
        <v>55</v>
      </c>
      <c r="C41" s="218"/>
      <c r="D41" s="219"/>
      <c r="E41" s="70">
        <v>60025</v>
      </c>
      <c r="F41" s="47">
        <v>9316</v>
      </c>
      <c r="G41" s="240" t="s">
        <v>347</v>
      </c>
      <c r="H41" s="129"/>
      <c r="I41" s="129"/>
      <c r="J41" s="129"/>
      <c r="K41" s="76">
        <v>26581</v>
      </c>
      <c r="L41" s="77">
        <v>25849</v>
      </c>
      <c r="O41" s="18"/>
      <c r="P41" s="48"/>
      <c r="Q41" s="48"/>
      <c r="R41" s="48"/>
      <c r="S41" s="48"/>
      <c r="T41" s="80"/>
      <c r="U41" s="48"/>
      <c r="V41" s="48"/>
    </row>
    <row r="42" spans="1:22" ht="18.75" customHeight="1">
      <c r="A42" s="249"/>
      <c r="B42" s="131" t="s">
        <v>56</v>
      </c>
      <c r="C42" s="218"/>
      <c r="D42" s="219"/>
      <c r="E42" s="70" t="s">
        <v>280</v>
      </c>
      <c r="F42" s="47" t="s">
        <v>280</v>
      </c>
      <c r="G42" s="240" t="s">
        <v>68</v>
      </c>
      <c r="H42" s="129"/>
      <c r="I42" s="129"/>
      <c r="J42" s="129"/>
      <c r="K42" s="70">
        <v>28019</v>
      </c>
      <c r="L42" s="47">
        <v>9800</v>
      </c>
      <c r="N42" s="4" t="s">
        <v>14</v>
      </c>
      <c r="O42" s="18">
        <v>352585</v>
      </c>
      <c r="P42" s="48">
        <v>1177906</v>
      </c>
      <c r="Q42" s="48">
        <v>230950193</v>
      </c>
      <c r="R42" s="48">
        <v>2309501</v>
      </c>
      <c r="S42" s="48">
        <v>81292</v>
      </c>
      <c r="T42" s="80">
        <v>3.34</v>
      </c>
      <c r="U42" s="48">
        <v>6550</v>
      </c>
      <c r="V42" s="48">
        <v>5325</v>
      </c>
    </row>
    <row r="43" spans="1:22" ht="18.75" customHeight="1">
      <c r="A43" s="23"/>
      <c r="B43" s="34"/>
      <c r="D43" s="25"/>
      <c r="E43" s="70"/>
      <c r="F43" s="47"/>
      <c r="G43" s="240" t="s">
        <v>69</v>
      </c>
      <c r="H43" s="129"/>
      <c r="I43" s="129"/>
      <c r="J43" s="129"/>
      <c r="K43" s="70">
        <v>449928</v>
      </c>
      <c r="L43" s="47">
        <v>211962</v>
      </c>
      <c r="N43" s="55"/>
      <c r="O43" s="58"/>
      <c r="P43" s="55"/>
      <c r="Q43" s="55"/>
      <c r="R43" s="55"/>
      <c r="S43" s="55"/>
      <c r="T43" s="81"/>
      <c r="U43" s="55"/>
      <c r="V43" s="55"/>
    </row>
    <row r="44" spans="1:14" ht="18.75" customHeight="1">
      <c r="A44" s="129" t="s">
        <v>199</v>
      </c>
      <c r="B44" s="129"/>
      <c r="C44" s="129"/>
      <c r="D44" s="130"/>
      <c r="E44" s="70">
        <v>276963</v>
      </c>
      <c r="F44" s="47">
        <v>329841</v>
      </c>
      <c r="G44" s="240" t="s">
        <v>70</v>
      </c>
      <c r="H44" s="129"/>
      <c r="I44" s="129"/>
      <c r="J44" s="129"/>
      <c r="K44" s="70">
        <v>258083</v>
      </c>
      <c r="L44" s="47">
        <v>255558</v>
      </c>
      <c r="N44" s="24"/>
    </row>
    <row r="45" spans="1:12" ht="18.75" customHeight="1">
      <c r="A45" s="129" t="s">
        <v>57</v>
      </c>
      <c r="B45" s="129"/>
      <c r="C45" s="129"/>
      <c r="D45" s="130"/>
      <c r="E45" s="70">
        <v>154224</v>
      </c>
      <c r="F45" s="47">
        <v>130494</v>
      </c>
      <c r="G45" s="240"/>
      <c r="H45" s="129"/>
      <c r="I45" s="129"/>
      <c r="J45" s="129"/>
      <c r="K45" s="18"/>
      <c r="L45" s="35"/>
    </row>
    <row r="46" spans="1:21" ht="18.75" customHeight="1">
      <c r="A46" s="23"/>
      <c r="D46" s="25"/>
      <c r="E46" s="82"/>
      <c r="F46" s="35"/>
      <c r="G46" s="240"/>
      <c r="H46" s="129"/>
      <c r="I46" s="129"/>
      <c r="J46" s="129"/>
      <c r="K46" s="18"/>
      <c r="L46" s="35"/>
      <c r="N46" s="127" t="s">
        <v>363</v>
      </c>
      <c r="O46" s="127"/>
      <c r="P46" s="127"/>
      <c r="Q46" s="127"/>
      <c r="R46" s="127"/>
      <c r="S46" s="127"/>
      <c r="T46" s="127"/>
      <c r="U46" s="127"/>
    </row>
    <row r="47" spans="1:21" ht="18.75" customHeight="1" thickBot="1">
      <c r="A47" s="250" t="s">
        <v>324</v>
      </c>
      <c r="B47" s="250"/>
      <c r="C47" s="250"/>
      <c r="D47" s="250"/>
      <c r="E47" s="243">
        <v>1212338</v>
      </c>
      <c r="F47" s="245" t="s">
        <v>325</v>
      </c>
      <c r="G47" s="246"/>
      <c r="H47" s="246"/>
      <c r="I47" s="243">
        <v>579898</v>
      </c>
      <c r="J47" s="235" t="s">
        <v>58</v>
      </c>
      <c r="K47" s="213"/>
      <c r="L47" s="238" t="s">
        <v>280</v>
      </c>
      <c r="N47" s="181" t="s">
        <v>32</v>
      </c>
      <c r="O47" s="181"/>
      <c r="P47" s="181"/>
      <c r="Q47" s="181"/>
      <c r="R47" s="181"/>
      <c r="S47" s="181"/>
      <c r="T47" s="181"/>
      <c r="U47" s="181"/>
    </row>
    <row r="48" spans="1:21" ht="18.75" customHeight="1">
      <c r="A48" s="139"/>
      <c r="B48" s="139"/>
      <c r="C48" s="139"/>
      <c r="D48" s="139"/>
      <c r="E48" s="244"/>
      <c r="F48" s="247"/>
      <c r="G48" s="248"/>
      <c r="H48" s="248"/>
      <c r="I48" s="244"/>
      <c r="J48" s="236"/>
      <c r="K48" s="237"/>
      <c r="L48" s="239"/>
      <c r="N48" s="135" t="s">
        <v>336</v>
      </c>
      <c r="O48" s="200" t="s">
        <v>281</v>
      </c>
      <c r="P48" s="200"/>
      <c r="Q48" s="200" t="s">
        <v>17</v>
      </c>
      <c r="R48" s="200" t="s">
        <v>94</v>
      </c>
      <c r="S48" s="200" t="s">
        <v>95</v>
      </c>
      <c r="T48" s="200" t="s">
        <v>96</v>
      </c>
      <c r="U48" s="134" t="s">
        <v>97</v>
      </c>
    </row>
    <row r="49" spans="1:21" ht="18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N49" s="137"/>
      <c r="O49" s="201"/>
      <c r="P49" s="201"/>
      <c r="Q49" s="201"/>
      <c r="R49" s="201"/>
      <c r="S49" s="201"/>
      <c r="T49" s="201"/>
      <c r="U49" s="136"/>
    </row>
    <row r="50" spans="1:16" ht="18.75" customHeight="1">
      <c r="A50" s="127" t="s">
        <v>334</v>
      </c>
      <c r="B50" s="127"/>
      <c r="C50" s="127"/>
      <c r="D50" s="127"/>
      <c r="E50" s="127"/>
      <c r="F50" s="127"/>
      <c r="G50" s="127" t="s">
        <v>335</v>
      </c>
      <c r="H50" s="127"/>
      <c r="I50" s="127"/>
      <c r="J50" s="127"/>
      <c r="K50" s="127"/>
      <c r="L50" s="127"/>
      <c r="O50" s="165"/>
      <c r="P50" s="151"/>
    </row>
    <row r="51" spans="5:21" ht="18.75" customHeight="1" thickBot="1">
      <c r="E51" s="214" t="s">
        <v>323</v>
      </c>
      <c r="F51" s="214"/>
      <c r="K51" s="214" t="s">
        <v>323</v>
      </c>
      <c r="L51" s="214"/>
      <c r="N51" s="4" t="s">
        <v>10</v>
      </c>
      <c r="O51" s="142">
        <f>SUM(Q51:U51)</f>
        <v>57869</v>
      </c>
      <c r="P51" s="128"/>
      <c r="Q51" s="48">
        <v>48931</v>
      </c>
      <c r="R51" s="48">
        <v>4511</v>
      </c>
      <c r="S51" s="48">
        <v>363</v>
      </c>
      <c r="T51" s="48">
        <v>4032</v>
      </c>
      <c r="U51" s="48">
        <v>32</v>
      </c>
    </row>
    <row r="52" spans="1:21" ht="18.75" customHeight="1">
      <c r="A52" s="135" t="s">
        <v>336</v>
      </c>
      <c r="B52" s="200"/>
      <c r="C52" s="200" t="s">
        <v>71</v>
      </c>
      <c r="D52" s="200" t="s">
        <v>72</v>
      </c>
      <c r="E52" s="200" t="s">
        <v>73</v>
      </c>
      <c r="F52" s="134" t="s">
        <v>338</v>
      </c>
      <c r="G52" s="241" t="s">
        <v>337</v>
      </c>
      <c r="H52" s="135"/>
      <c r="I52" s="200" t="s">
        <v>74</v>
      </c>
      <c r="J52" s="200" t="s">
        <v>75</v>
      </c>
      <c r="K52" s="134" t="s">
        <v>76</v>
      </c>
      <c r="L52" s="134" t="s">
        <v>206</v>
      </c>
      <c r="N52" s="4"/>
      <c r="O52" s="142"/>
      <c r="P52" s="128"/>
      <c r="Q52" s="48"/>
      <c r="R52" s="48"/>
      <c r="S52" s="48"/>
      <c r="T52" s="48"/>
      <c r="U52" s="48"/>
    </row>
    <row r="53" spans="1:21" ht="18.75" customHeight="1">
      <c r="A53" s="137"/>
      <c r="B53" s="201"/>
      <c r="C53" s="201"/>
      <c r="D53" s="201"/>
      <c r="E53" s="201"/>
      <c r="F53" s="136"/>
      <c r="G53" s="242"/>
      <c r="H53" s="137"/>
      <c r="I53" s="201"/>
      <c r="J53" s="201"/>
      <c r="K53" s="136"/>
      <c r="L53" s="136"/>
      <c r="N53" s="4" t="s">
        <v>98</v>
      </c>
      <c r="O53" s="142">
        <f>SUM(Q53:U53)</f>
        <v>1512718</v>
      </c>
      <c r="P53" s="128"/>
      <c r="Q53" s="48">
        <v>1292260</v>
      </c>
      <c r="R53" s="48">
        <v>178465</v>
      </c>
      <c r="S53" s="48">
        <v>1271</v>
      </c>
      <c r="T53" s="48">
        <v>38468</v>
      </c>
      <c r="U53" s="48">
        <v>2254</v>
      </c>
    </row>
    <row r="54" spans="3:21" ht="18.75" customHeight="1">
      <c r="C54" s="78"/>
      <c r="F54" s="83"/>
      <c r="G54" s="260"/>
      <c r="H54" s="261"/>
      <c r="I54" s="17"/>
      <c r="J54" s="57"/>
      <c r="K54" s="57"/>
      <c r="L54" s="57"/>
      <c r="N54" s="55"/>
      <c r="O54" s="153"/>
      <c r="P54" s="125"/>
      <c r="Q54" s="55"/>
      <c r="R54" s="55"/>
      <c r="S54" s="55"/>
      <c r="T54" s="55"/>
      <c r="U54" s="55"/>
    </row>
    <row r="55" spans="2:14" ht="18.75" customHeight="1">
      <c r="B55" s="34"/>
      <c r="C55" s="78"/>
      <c r="D55" s="34"/>
      <c r="E55" s="34"/>
      <c r="F55" s="84"/>
      <c r="G55" s="262" t="s">
        <v>61</v>
      </c>
      <c r="H55" s="228"/>
      <c r="I55" s="85">
        <f>SUM(I57,I61,I65:I66)</f>
        <v>22387848</v>
      </c>
      <c r="J55" s="85">
        <f>SUM(J57,J61,J65:J66)</f>
        <v>22417025</v>
      </c>
      <c r="K55" s="85">
        <f>SUM(K57,K61,K65:K66)</f>
        <v>29176</v>
      </c>
      <c r="L55" s="85">
        <f>SUM(L57,L61,L65:L66)</f>
        <v>38</v>
      </c>
      <c r="N55" s="34" t="s">
        <v>201</v>
      </c>
    </row>
    <row r="56" spans="2:12" ht="18.75" customHeight="1">
      <c r="B56" s="34"/>
      <c r="C56" s="78"/>
      <c r="D56" s="34"/>
      <c r="E56" s="34"/>
      <c r="F56" s="84"/>
      <c r="G56" s="74"/>
      <c r="H56" s="34"/>
      <c r="I56" s="86"/>
      <c r="J56" s="87"/>
      <c r="K56" s="88"/>
      <c r="L56" s="88"/>
    </row>
    <row r="57" spans="1:12" ht="18.75" customHeight="1">
      <c r="A57" s="263" t="s">
        <v>344</v>
      </c>
      <c r="B57" s="3" t="s">
        <v>322</v>
      </c>
      <c r="C57" s="18">
        <f>SUM(C58:C59)</f>
        <v>9986053</v>
      </c>
      <c r="D57" s="35">
        <f>SUM(D58:D59)</f>
        <v>9498889</v>
      </c>
      <c r="E57" s="35">
        <f>SUM(E58:E59)</f>
        <v>475673</v>
      </c>
      <c r="F57" s="89">
        <f>D57/C57*100</f>
        <v>95.1215560342009</v>
      </c>
      <c r="G57" s="265" t="s">
        <v>346</v>
      </c>
      <c r="H57" s="11" t="s">
        <v>48</v>
      </c>
      <c r="I57" s="70">
        <f>J57-K57-L57</f>
        <v>20593405</v>
      </c>
      <c r="J57" s="75">
        <f>SUM(J58:J59)</f>
        <v>20621482</v>
      </c>
      <c r="K57" s="75">
        <f>SUM(K58:K59)</f>
        <v>28039</v>
      </c>
      <c r="L57" s="75">
        <f>SUM(L58:L59)</f>
        <v>38</v>
      </c>
    </row>
    <row r="58" spans="1:12" ht="33.75" customHeight="1">
      <c r="A58" s="263"/>
      <c r="B58" s="13" t="s">
        <v>77</v>
      </c>
      <c r="C58" s="18">
        <f>SUM(D58:E58)</f>
        <v>9672067</v>
      </c>
      <c r="D58" s="35">
        <v>9385683</v>
      </c>
      <c r="E58" s="35">
        <v>286384</v>
      </c>
      <c r="F58" s="89">
        <f>D58/C58*100</f>
        <v>97.0390610404167</v>
      </c>
      <c r="G58" s="265"/>
      <c r="H58" s="26" t="s">
        <v>80</v>
      </c>
      <c r="I58" s="70">
        <f>J58-K58-L58</f>
        <v>20593405</v>
      </c>
      <c r="J58" s="75">
        <v>20621482</v>
      </c>
      <c r="K58" s="47">
        <v>28039</v>
      </c>
      <c r="L58" s="47">
        <v>38</v>
      </c>
    </row>
    <row r="59" spans="1:12" ht="33.75" customHeight="1">
      <c r="A59" s="263"/>
      <c r="B59" s="13" t="s">
        <v>78</v>
      </c>
      <c r="C59" s="18">
        <v>313986</v>
      </c>
      <c r="D59" s="35">
        <v>113206</v>
      </c>
      <c r="E59" s="35">
        <v>189289</v>
      </c>
      <c r="F59" s="89">
        <f>D59/C59*100</f>
        <v>36.05447376634627</v>
      </c>
      <c r="G59" s="265"/>
      <c r="H59" s="26" t="s">
        <v>207</v>
      </c>
      <c r="I59" s="70" t="s">
        <v>280</v>
      </c>
      <c r="J59" s="75" t="s">
        <v>280</v>
      </c>
      <c r="K59" s="47" t="s">
        <v>280</v>
      </c>
      <c r="L59" s="47" t="s">
        <v>280</v>
      </c>
    </row>
    <row r="60" spans="3:12" ht="18.75" customHeight="1">
      <c r="C60" s="78"/>
      <c r="F60" s="83"/>
      <c r="G60" s="74"/>
      <c r="H60" s="25"/>
      <c r="I60" s="70"/>
      <c r="J60" s="75"/>
      <c r="K60" s="47"/>
      <c r="L60" s="47"/>
    </row>
    <row r="61" spans="1:12" ht="18.75" customHeight="1">
      <c r="A61" s="263" t="s">
        <v>345</v>
      </c>
      <c r="B61" s="3" t="s">
        <v>322</v>
      </c>
      <c r="C61" s="70" t="s">
        <v>280</v>
      </c>
      <c r="D61" s="47" t="s">
        <v>280</v>
      </c>
      <c r="E61" s="47" t="s">
        <v>280</v>
      </c>
      <c r="F61" s="47" t="s">
        <v>280</v>
      </c>
      <c r="G61" s="264" t="s">
        <v>212</v>
      </c>
      <c r="H61" s="11" t="s">
        <v>48</v>
      </c>
      <c r="I61" s="70">
        <f>J61-K61</f>
        <v>281725</v>
      </c>
      <c r="J61" s="75">
        <f>SUM(J62:J63)</f>
        <v>281835</v>
      </c>
      <c r="K61" s="75">
        <f>SUM(K62:K63)</f>
        <v>110</v>
      </c>
      <c r="L61" s="75" t="s">
        <v>280</v>
      </c>
    </row>
    <row r="62" spans="1:12" ht="33.75" customHeight="1">
      <c r="A62" s="263"/>
      <c r="B62" s="13" t="s">
        <v>77</v>
      </c>
      <c r="C62" s="70" t="s">
        <v>280</v>
      </c>
      <c r="D62" s="47" t="s">
        <v>280</v>
      </c>
      <c r="E62" s="47" t="s">
        <v>280</v>
      </c>
      <c r="F62" s="47" t="s">
        <v>280</v>
      </c>
      <c r="G62" s="264"/>
      <c r="H62" s="26" t="s">
        <v>80</v>
      </c>
      <c r="I62" s="70">
        <f>J62-K62</f>
        <v>281725</v>
      </c>
      <c r="J62" s="75">
        <v>281835</v>
      </c>
      <c r="K62" s="47">
        <v>110</v>
      </c>
      <c r="L62" s="47" t="s">
        <v>280</v>
      </c>
    </row>
    <row r="63" spans="1:12" ht="33.75" customHeight="1">
      <c r="A63" s="263"/>
      <c r="B63" s="13" t="s">
        <v>78</v>
      </c>
      <c r="C63" s="70" t="s">
        <v>280</v>
      </c>
      <c r="D63" s="47" t="s">
        <v>280</v>
      </c>
      <c r="E63" s="47" t="s">
        <v>280</v>
      </c>
      <c r="F63" s="47" t="s">
        <v>280</v>
      </c>
      <c r="G63" s="264"/>
      <c r="H63" s="26" t="s">
        <v>207</v>
      </c>
      <c r="I63" s="70" t="s">
        <v>280</v>
      </c>
      <c r="J63" s="75" t="s">
        <v>280</v>
      </c>
      <c r="K63" s="47" t="s">
        <v>280</v>
      </c>
      <c r="L63" s="47" t="s">
        <v>280</v>
      </c>
    </row>
    <row r="64" spans="3:12" ht="18.75" customHeight="1">
      <c r="C64" s="78"/>
      <c r="F64" s="83"/>
      <c r="G64" s="74"/>
      <c r="H64" s="34"/>
      <c r="I64" s="70"/>
      <c r="J64" s="75"/>
      <c r="K64" s="47"/>
      <c r="L64" s="47"/>
    </row>
    <row r="65" spans="3:12" ht="18.75" customHeight="1">
      <c r="C65" s="78"/>
      <c r="F65" s="83"/>
      <c r="G65" s="229" t="s">
        <v>17</v>
      </c>
      <c r="H65" s="127"/>
      <c r="I65" s="70">
        <v>1292260</v>
      </c>
      <c r="J65" s="75">
        <v>1293230</v>
      </c>
      <c r="K65" s="47">
        <v>1007</v>
      </c>
      <c r="L65" s="47" t="s">
        <v>280</v>
      </c>
    </row>
    <row r="66" spans="3:12" ht="18.75" customHeight="1">
      <c r="C66" s="78"/>
      <c r="F66" s="83"/>
      <c r="G66" s="230" t="s">
        <v>81</v>
      </c>
      <c r="H66" s="231"/>
      <c r="I66" s="70">
        <v>220458</v>
      </c>
      <c r="J66" s="75">
        <v>220478</v>
      </c>
      <c r="K66" s="47">
        <v>20</v>
      </c>
      <c r="L66" s="47" t="s">
        <v>280</v>
      </c>
    </row>
    <row r="67" spans="1:10" ht="18.75" customHeight="1">
      <c r="A67" s="55"/>
      <c r="C67" s="78"/>
      <c r="F67" s="83"/>
      <c r="G67" s="90"/>
      <c r="H67" s="55"/>
      <c r="I67" s="78"/>
      <c r="J67" s="55"/>
    </row>
    <row r="68" spans="1:12" ht="18.75" customHeight="1">
      <c r="A68" s="24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</sheetData>
  <sheetProtection/>
  <mergeCells count="137">
    <mergeCell ref="H37:J37"/>
    <mergeCell ref="G57:G59"/>
    <mergeCell ref="A45:D45"/>
    <mergeCell ref="G46:J46"/>
    <mergeCell ref="G44:J44"/>
    <mergeCell ref="A39:D39"/>
    <mergeCell ref="E52:E53"/>
    <mergeCell ref="A44:D44"/>
    <mergeCell ref="G54:H54"/>
    <mergeCell ref="G55:H55"/>
    <mergeCell ref="A61:A63"/>
    <mergeCell ref="A57:A59"/>
    <mergeCell ref="G61:G63"/>
    <mergeCell ref="A3:L3"/>
    <mergeCell ref="A5:L5"/>
    <mergeCell ref="A17:L17"/>
    <mergeCell ref="A19:L19"/>
    <mergeCell ref="G9:H9"/>
    <mergeCell ref="G11:H11"/>
    <mergeCell ref="G12:H12"/>
    <mergeCell ref="G13:H13"/>
    <mergeCell ref="G41:J41"/>
    <mergeCell ref="N3:U3"/>
    <mergeCell ref="N32:N34"/>
    <mergeCell ref="O32:O34"/>
    <mergeCell ref="T7:U7"/>
    <mergeCell ref="N9:O9"/>
    <mergeCell ref="N10:O10"/>
    <mergeCell ref="N11:O11"/>
    <mergeCell ref="S7:S8"/>
    <mergeCell ref="U32:U34"/>
    <mergeCell ref="K52:K53"/>
    <mergeCell ref="H28:J28"/>
    <mergeCell ref="N5:U5"/>
    <mergeCell ref="A50:F50"/>
    <mergeCell ref="G50:L50"/>
    <mergeCell ref="E51:F51"/>
    <mergeCell ref="K51:L51"/>
    <mergeCell ref="K20:L20"/>
    <mergeCell ref="A23:D23"/>
    <mergeCell ref="G40:J40"/>
    <mergeCell ref="H36:J36"/>
    <mergeCell ref="G7:L7"/>
    <mergeCell ref="G8:H8"/>
    <mergeCell ref="L52:L53"/>
    <mergeCell ref="I30:J30"/>
    <mergeCell ref="I31:J31"/>
    <mergeCell ref="J52:J53"/>
    <mergeCell ref="I38:J38"/>
    <mergeCell ref="G25:J25"/>
    <mergeCell ref="G39:J39"/>
    <mergeCell ref="G10:H10"/>
    <mergeCell ref="G14:H14"/>
    <mergeCell ref="H29:H32"/>
    <mergeCell ref="G42:J42"/>
    <mergeCell ref="N7:O8"/>
    <mergeCell ref="I32:J32"/>
    <mergeCell ref="G28:G37"/>
    <mergeCell ref="H33:J33"/>
    <mergeCell ref="H34:J34"/>
    <mergeCell ref="H35:J35"/>
    <mergeCell ref="I29:J29"/>
    <mergeCell ref="G21:L21"/>
    <mergeCell ref="G22:J22"/>
    <mergeCell ref="G24:J24"/>
    <mergeCell ref="G23:J23"/>
    <mergeCell ref="H26:J26"/>
    <mergeCell ref="V32:V34"/>
    <mergeCell ref="N46:U46"/>
    <mergeCell ref="N6:U6"/>
    <mergeCell ref="P32:P34"/>
    <mergeCell ref="R32:R34"/>
    <mergeCell ref="S32:S34"/>
    <mergeCell ref="T32:T34"/>
    <mergeCell ref="Q7:Q8"/>
    <mergeCell ref="R7:R8"/>
    <mergeCell ref="P7:P8"/>
    <mergeCell ref="Q48:Q49"/>
    <mergeCell ref="R48:R49"/>
    <mergeCell ref="S48:S49"/>
    <mergeCell ref="T48:T49"/>
    <mergeCell ref="U48:U49"/>
    <mergeCell ref="O48:P49"/>
    <mergeCell ref="A37:D37"/>
    <mergeCell ref="A40:A42"/>
    <mergeCell ref="A38:D38"/>
    <mergeCell ref="E47:E48"/>
    <mergeCell ref="A47:D48"/>
    <mergeCell ref="O54:P54"/>
    <mergeCell ref="O52:P52"/>
    <mergeCell ref="O53:P53"/>
    <mergeCell ref="N47:U47"/>
    <mergeCell ref="N48:N49"/>
    <mergeCell ref="G52:H53"/>
    <mergeCell ref="I52:I53"/>
    <mergeCell ref="I47:I48"/>
    <mergeCell ref="F47:H48"/>
    <mergeCell ref="F52:F53"/>
    <mergeCell ref="A52:B53"/>
    <mergeCell ref="C52:C53"/>
    <mergeCell ref="D52:D53"/>
    <mergeCell ref="A7:B8"/>
    <mergeCell ref="G65:H65"/>
    <mergeCell ref="G66:H66"/>
    <mergeCell ref="Q32:Q34"/>
    <mergeCell ref="J47:K48"/>
    <mergeCell ref="L47:L48"/>
    <mergeCell ref="G45:J45"/>
    <mergeCell ref="G43:J43"/>
    <mergeCell ref="O50:P50"/>
    <mergeCell ref="O51:P51"/>
    <mergeCell ref="B35:D35"/>
    <mergeCell ref="A13:B13"/>
    <mergeCell ref="A9:B9"/>
    <mergeCell ref="A10:B10"/>
    <mergeCell ref="A11:B11"/>
    <mergeCell ref="A12:B12"/>
    <mergeCell ref="B30:D30"/>
    <mergeCell ref="B31:D31"/>
    <mergeCell ref="B32:D32"/>
    <mergeCell ref="B33:D33"/>
    <mergeCell ref="B34:D34"/>
    <mergeCell ref="C7:E7"/>
    <mergeCell ref="A22:D22"/>
    <mergeCell ref="A25:D25"/>
    <mergeCell ref="A14:B14"/>
    <mergeCell ref="A26:D26"/>
    <mergeCell ref="B36:D36"/>
    <mergeCell ref="B40:D40"/>
    <mergeCell ref="B41:D41"/>
    <mergeCell ref="B42:D42"/>
    <mergeCell ref="N30:V30"/>
    <mergeCell ref="F7:F8"/>
    <mergeCell ref="A21:F21"/>
    <mergeCell ref="A28:A36"/>
    <mergeCell ref="B28:D28"/>
    <mergeCell ref="B29:D29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zoomScaleSheetLayoutView="75" zoomScalePageLayoutView="0" workbookViewId="0" topLeftCell="O20">
      <selection activeCell="X34" sqref="X34"/>
    </sheetView>
  </sheetViews>
  <sheetFormatPr defaultColWidth="9.00390625" defaultRowHeight="22.5" customHeight="1"/>
  <cols>
    <col min="1" max="1" width="3.375" style="24" customWidth="1"/>
    <col min="2" max="2" width="25.00390625" style="24" customWidth="1"/>
    <col min="3" max="8" width="9.875" style="24" customWidth="1"/>
    <col min="9" max="9" width="12.375" style="24" customWidth="1"/>
    <col min="10" max="14" width="9.875" style="24" customWidth="1"/>
    <col min="15" max="15" width="11.25390625" style="24" customWidth="1"/>
    <col min="16" max="16" width="11.875" style="24" customWidth="1"/>
    <col min="17" max="17" width="13.625" style="24" customWidth="1"/>
    <col min="18" max="20" width="12.50390625" style="24" customWidth="1"/>
    <col min="21" max="21" width="11.125" style="24" customWidth="1"/>
    <col min="22" max="22" width="11.50390625" style="24" customWidth="1"/>
    <col min="23" max="23" width="11.25390625" style="24" customWidth="1"/>
    <col min="24" max="24" width="12.50390625" style="24" customWidth="1"/>
    <col min="25" max="25" width="10.00390625" style="24" customWidth="1"/>
    <col min="26" max="26" width="11.25390625" style="24" customWidth="1"/>
    <col min="27" max="27" width="9.375" style="24" customWidth="1"/>
    <col min="28" max="28" width="5.125" style="24" customWidth="1"/>
    <col min="29" max="29" width="6.375" style="24" customWidth="1"/>
    <col min="30" max="16384" width="9.00390625" style="24" customWidth="1"/>
  </cols>
  <sheetData>
    <row r="1" spans="1:29" ht="22.5" customHeight="1">
      <c r="A1" s="41" t="s">
        <v>99</v>
      </c>
      <c r="AC1" s="50" t="s">
        <v>121</v>
      </c>
    </row>
    <row r="3" spans="1:14" ht="22.5" customHeight="1">
      <c r="A3" s="183" t="s">
        <v>373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2" ht="22.5" customHeight="1">
      <c r="A4" s="34"/>
      <c r="B4" s="34"/>
    </row>
    <row r="5" spans="1:26" ht="22.5" customHeight="1">
      <c r="A5" s="126" t="s">
        <v>372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P5" s="126" t="s">
        <v>386</v>
      </c>
      <c r="Q5" s="126"/>
      <c r="R5" s="126"/>
      <c r="S5" s="126"/>
      <c r="T5" s="126"/>
      <c r="U5" s="126"/>
      <c r="V5" s="126"/>
      <c r="W5" s="126"/>
      <c r="X5" s="126"/>
      <c r="Y5" s="126"/>
      <c r="Z5" s="126"/>
    </row>
    <row r="6" ht="22.5" customHeight="1" thickBot="1">
      <c r="Z6" s="13" t="s">
        <v>32</v>
      </c>
    </row>
    <row r="7" spans="1:26" ht="22.5" customHeight="1">
      <c r="A7" s="138" t="s">
        <v>366</v>
      </c>
      <c r="B7" s="135"/>
      <c r="C7" s="199" t="s">
        <v>370</v>
      </c>
      <c r="D7" s="199"/>
      <c r="E7" s="199"/>
      <c r="F7" s="199"/>
      <c r="G7" s="199"/>
      <c r="H7" s="199"/>
      <c r="I7" s="199" t="s">
        <v>1</v>
      </c>
      <c r="J7" s="199"/>
      <c r="K7" s="199"/>
      <c r="L7" s="199"/>
      <c r="M7" s="199"/>
      <c r="N7" s="132"/>
      <c r="P7" s="135" t="s">
        <v>382</v>
      </c>
      <c r="Q7" s="199" t="s">
        <v>387</v>
      </c>
      <c r="R7" s="199"/>
      <c r="S7" s="199"/>
      <c r="T7" s="199"/>
      <c r="U7" s="199" t="s">
        <v>389</v>
      </c>
      <c r="V7" s="199"/>
      <c r="W7" s="199"/>
      <c r="X7" s="199"/>
      <c r="Y7" s="199"/>
      <c r="Z7" s="132"/>
    </row>
    <row r="8" spans="1:26" ht="22.5" customHeight="1">
      <c r="A8" s="139"/>
      <c r="B8" s="137"/>
      <c r="C8" s="8" t="s">
        <v>367</v>
      </c>
      <c r="D8" s="8" t="s">
        <v>368</v>
      </c>
      <c r="E8" s="8" t="s">
        <v>369</v>
      </c>
      <c r="F8" s="8" t="s">
        <v>100</v>
      </c>
      <c r="G8" s="8" t="s">
        <v>101</v>
      </c>
      <c r="H8" s="8" t="s">
        <v>102</v>
      </c>
      <c r="I8" s="8" t="s">
        <v>371</v>
      </c>
      <c r="J8" s="8" t="s">
        <v>368</v>
      </c>
      <c r="K8" s="8" t="s">
        <v>369</v>
      </c>
      <c r="L8" s="8" t="s">
        <v>193</v>
      </c>
      <c r="M8" s="8" t="s">
        <v>194</v>
      </c>
      <c r="N8" s="9" t="s">
        <v>102</v>
      </c>
      <c r="P8" s="148"/>
      <c r="Q8" s="289" t="s">
        <v>122</v>
      </c>
      <c r="R8" s="198" t="s">
        <v>123</v>
      </c>
      <c r="S8" s="289" t="s">
        <v>124</v>
      </c>
      <c r="T8" s="289" t="s">
        <v>125</v>
      </c>
      <c r="U8" s="198" t="s">
        <v>388</v>
      </c>
      <c r="V8" s="198" t="s">
        <v>128</v>
      </c>
      <c r="W8" s="289" t="s">
        <v>127</v>
      </c>
      <c r="X8" s="289"/>
      <c r="Y8" s="289"/>
      <c r="Z8" s="291"/>
    </row>
    <row r="9" spans="1:26" ht="22.5" customHeight="1">
      <c r="A9" s="255" t="s">
        <v>12</v>
      </c>
      <c r="B9" s="258"/>
      <c r="C9" s="53">
        <f aca="true" t="shared" si="0" ref="C9:N9">SUM(C11,C13,C15,C17,C19,C43,C45,C47,C50,C52,C54,C56)</f>
        <v>13510</v>
      </c>
      <c r="D9" s="53">
        <f t="shared" si="0"/>
        <v>6355</v>
      </c>
      <c r="E9" s="53">
        <f t="shared" si="0"/>
        <v>5718</v>
      </c>
      <c r="F9" s="53">
        <f t="shared" si="0"/>
        <v>1102</v>
      </c>
      <c r="G9" s="53">
        <f t="shared" si="0"/>
        <v>309</v>
      </c>
      <c r="H9" s="53">
        <f t="shared" si="0"/>
        <v>26</v>
      </c>
      <c r="I9" s="53">
        <f t="shared" si="0"/>
        <v>217225</v>
      </c>
      <c r="J9" s="53">
        <f t="shared" si="0"/>
        <v>12485</v>
      </c>
      <c r="K9" s="53">
        <f t="shared" si="0"/>
        <v>64972</v>
      </c>
      <c r="L9" s="53">
        <f t="shared" si="0"/>
        <v>56547</v>
      </c>
      <c r="M9" s="53">
        <f t="shared" si="0"/>
        <v>55265</v>
      </c>
      <c r="N9" s="53">
        <f t="shared" si="0"/>
        <v>27956</v>
      </c>
      <c r="P9" s="164"/>
      <c r="Q9" s="289"/>
      <c r="R9" s="198"/>
      <c r="S9" s="289"/>
      <c r="T9" s="289"/>
      <c r="U9" s="198"/>
      <c r="V9" s="198"/>
      <c r="W9" s="198" t="s">
        <v>390</v>
      </c>
      <c r="X9" s="198"/>
      <c r="Y9" s="198" t="s">
        <v>292</v>
      </c>
      <c r="Z9" s="163"/>
    </row>
    <row r="10" spans="1:26" ht="22.5" customHeight="1">
      <c r="A10" s="126"/>
      <c r="B10" s="126"/>
      <c r="C10" s="70"/>
      <c r="D10" s="47"/>
      <c r="E10" s="47"/>
      <c r="F10" s="47"/>
      <c r="G10" s="47"/>
      <c r="H10" s="47"/>
      <c r="I10" s="75"/>
      <c r="J10" s="47"/>
      <c r="K10" s="47"/>
      <c r="L10" s="47"/>
      <c r="M10" s="47"/>
      <c r="N10" s="47"/>
      <c r="P10" s="2" t="s">
        <v>244</v>
      </c>
      <c r="Q10" s="117">
        <f>SUM(R10:T10)</f>
        <v>689875</v>
      </c>
      <c r="R10" s="118">
        <v>661169</v>
      </c>
      <c r="S10" s="118">
        <v>28706</v>
      </c>
      <c r="T10" s="119" t="s">
        <v>280</v>
      </c>
      <c r="U10" s="118">
        <v>20490</v>
      </c>
      <c r="V10" s="118">
        <v>15343</v>
      </c>
      <c r="W10" s="288">
        <v>61855</v>
      </c>
      <c r="X10" s="288"/>
      <c r="Y10" s="288">
        <v>2023866</v>
      </c>
      <c r="Z10" s="288"/>
    </row>
    <row r="11" spans="1:26" ht="22.5" customHeight="1">
      <c r="A11" s="131" t="s">
        <v>103</v>
      </c>
      <c r="B11" s="131"/>
      <c r="C11" s="70">
        <f>SUM(D11:H11)</f>
        <v>16</v>
      </c>
      <c r="D11" s="47">
        <v>13</v>
      </c>
      <c r="E11" s="47">
        <v>3</v>
      </c>
      <c r="F11" s="47" t="s">
        <v>280</v>
      </c>
      <c r="G11" s="47" t="s">
        <v>280</v>
      </c>
      <c r="H11" s="47" t="s">
        <v>280</v>
      </c>
      <c r="I11" s="75">
        <f>SUM(J11:N11)</f>
        <v>45</v>
      </c>
      <c r="J11" s="47">
        <v>15</v>
      </c>
      <c r="K11" s="47">
        <v>30</v>
      </c>
      <c r="L11" s="47" t="s">
        <v>280</v>
      </c>
      <c r="M11" s="47" t="s">
        <v>280</v>
      </c>
      <c r="N11" s="47" t="s">
        <v>280</v>
      </c>
      <c r="P11" s="16">
        <v>48</v>
      </c>
      <c r="Q11" s="117">
        <f>SUM(R11:T11)</f>
        <v>765264</v>
      </c>
      <c r="R11" s="119">
        <v>744227</v>
      </c>
      <c r="S11" s="119">
        <v>21037</v>
      </c>
      <c r="T11" s="119" t="s">
        <v>280</v>
      </c>
      <c r="U11" s="119">
        <v>19490</v>
      </c>
      <c r="V11" s="119">
        <v>14305</v>
      </c>
      <c r="W11" s="266">
        <v>53959</v>
      </c>
      <c r="X11" s="266"/>
      <c r="Y11" s="266">
        <v>2081506</v>
      </c>
      <c r="Z11" s="266"/>
    </row>
    <row r="12" spans="3:26" ht="22.5" customHeight="1">
      <c r="C12" s="70"/>
      <c r="D12" s="47"/>
      <c r="E12" s="47"/>
      <c r="F12" s="47"/>
      <c r="G12" s="47"/>
      <c r="H12" s="47"/>
      <c r="I12" s="75"/>
      <c r="J12" s="47"/>
      <c r="K12" s="47"/>
      <c r="L12" s="47"/>
      <c r="M12" s="47"/>
      <c r="N12" s="47"/>
      <c r="P12" s="16">
        <v>49</v>
      </c>
      <c r="Q12" s="117">
        <f>SUM(R12:T12)</f>
        <v>1031346</v>
      </c>
      <c r="R12" s="120">
        <v>998838</v>
      </c>
      <c r="S12" s="120">
        <v>31965</v>
      </c>
      <c r="T12" s="120">
        <v>543</v>
      </c>
      <c r="U12" s="120">
        <v>28348</v>
      </c>
      <c r="V12" s="120">
        <v>21961</v>
      </c>
      <c r="W12" s="266">
        <v>83551</v>
      </c>
      <c r="X12" s="266"/>
      <c r="Y12" s="266">
        <v>3954777</v>
      </c>
      <c r="Z12" s="266"/>
    </row>
    <row r="13" spans="1:26" ht="22.5" customHeight="1">
      <c r="A13" s="131" t="s">
        <v>364</v>
      </c>
      <c r="B13" s="131"/>
      <c r="C13" s="70">
        <f>SUM(D13:H13)</f>
        <v>45</v>
      </c>
      <c r="D13" s="47">
        <v>28</v>
      </c>
      <c r="E13" s="47">
        <v>13</v>
      </c>
      <c r="F13" s="47">
        <v>4</v>
      </c>
      <c r="G13" s="47" t="s">
        <v>280</v>
      </c>
      <c r="H13" s="47" t="s">
        <v>280</v>
      </c>
      <c r="I13" s="75">
        <f>SUM(J13:N13)</f>
        <v>302</v>
      </c>
      <c r="J13" s="47">
        <v>37</v>
      </c>
      <c r="K13" s="47">
        <v>106</v>
      </c>
      <c r="L13" s="47">
        <v>159</v>
      </c>
      <c r="M13" s="47" t="s">
        <v>280</v>
      </c>
      <c r="N13" s="47" t="s">
        <v>280</v>
      </c>
      <c r="P13" s="16">
        <v>50</v>
      </c>
      <c r="Q13" s="117">
        <v>1440572</v>
      </c>
      <c r="R13" s="120">
        <v>1383848</v>
      </c>
      <c r="S13" s="120">
        <v>56723</v>
      </c>
      <c r="T13" s="120" t="s">
        <v>280</v>
      </c>
      <c r="U13" s="120">
        <v>23496</v>
      </c>
      <c r="V13" s="120">
        <v>21128</v>
      </c>
      <c r="W13" s="267">
        <v>110054</v>
      </c>
      <c r="X13" s="267"/>
      <c r="Y13" s="267">
        <v>6849794</v>
      </c>
      <c r="Z13" s="267"/>
    </row>
    <row r="14" spans="3:26" ht="22.5" customHeight="1">
      <c r="C14" s="70"/>
      <c r="D14" s="47"/>
      <c r="E14" s="47"/>
      <c r="F14" s="47"/>
      <c r="G14" s="47"/>
      <c r="H14" s="47"/>
      <c r="I14" s="75"/>
      <c r="J14" s="47"/>
      <c r="K14" s="47"/>
      <c r="L14" s="47"/>
      <c r="M14" s="47"/>
      <c r="N14" s="47"/>
      <c r="P14" s="116">
        <v>51</v>
      </c>
      <c r="Q14" s="121">
        <f>SUM(R14:T14)</f>
        <v>1547475</v>
      </c>
      <c r="R14" s="122">
        <v>1493145</v>
      </c>
      <c r="S14" s="122">
        <v>54330</v>
      </c>
      <c r="T14" s="122" t="s">
        <v>280</v>
      </c>
      <c r="U14" s="122">
        <v>13458</v>
      </c>
      <c r="V14" s="122">
        <v>11538</v>
      </c>
      <c r="W14" s="268">
        <v>67488</v>
      </c>
      <c r="X14" s="268"/>
      <c r="Y14" s="268">
        <v>4558608</v>
      </c>
      <c r="Z14" s="268"/>
    </row>
    <row r="15" spans="1:26" ht="22.5" customHeight="1">
      <c r="A15" s="131" t="s">
        <v>104</v>
      </c>
      <c r="B15" s="130"/>
      <c r="C15" s="70">
        <f>SUM(D15:H15)</f>
        <v>66</v>
      </c>
      <c r="D15" s="47">
        <v>29</v>
      </c>
      <c r="E15" s="47">
        <v>35</v>
      </c>
      <c r="F15" s="47">
        <v>2</v>
      </c>
      <c r="G15" s="47" t="s">
        <v>280</v>
      </c>
      <c r="H15" s="47" t="s">
        <v>280</v>
      </c>
      <c r="I15" s="75">
        <f>SUM(J15:N15)</f>
        <v>538</v>
      </c>
      <c r="J15" s="47">
        <v>57</v>
      </c>
      <c r="K15" s="47">
        <v>333</v>
      </c>
      <c r="L15" s="47">
        <v>148</v>
      </c>
      <c r="M15" s="47" t="s">
        <v>280</v>
      </c>
      <c r="N15" s="47" t="s">
        <v>280</v>
      </c>
      <c r="Q15" s="107"/>
      <c r="R15" s="108"/>
      <c r="S15" s="108"/>
      <c r="T15" s="108"/>
      <c r="U15" s="108"/>
      <c r="V15" s="108"/>
      <c r="W15" s="108"/>
      <c r="X15" s="108"/>
      <c r="Y15" s="108"/>
      <c r="Z15" s="108"/>
    </row>
    <row r="16" spans="3:26" ht="22.5" customHeight="1">
      <c r="C16" s="70"/>
      <c r="D16" s="47"/>
      <c r="E16" s="47"/>
      <c r="F16" s="47"/>
      <c r="G16" s="47"/>
      <c r="H16" s="47"/>
      <c r="I16" s="75"/>
      <c r="J16" s="47"/>
      <c r="K16" s="47"/>
      <c r="L16" s="47"/>
      <c r="M16" s="47"/>
      <c r="N16" s="47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14" ht="22.5" customHeight="1">
      <c r="A17" s="131" t="s">
        <v>105</v>
      </c>
      <c r="B17" s="130"/>
      <c r="C17" s="70">
        <f>SUM(D17:H17)</f>
        <v>1704</v>
      </c>
      <c r="D17" s="47">
        <v>927</v>
      </c>
      <c r="E17" s="47">
        <v>660</v>
      </c>
      <c r="F17" s="47">
        <v>98</v>
      </c>
      <c r="G17" s="47">
        <v>19</v>
      </c>
      <c r="H17" s="47" t="s">
        <v>280</v>
      </c>
      <c r="I17" s="75">
        <f>SUM(J17:N17)</f>
        <v>17419</v>
      </c>
      <c r="J17" s="47">
        <v>1677</v>
      </c>
      <c r="K17" s="47">
        <v>7153</v>
      </c>
      <c r="L17" s="47">
        <v>4990</v>
      </c>
      <c r="M17" s="47">
        <v>3599</v>
      </c>
      <c r="N17" s="47" t="s">
        <v>280</v>
      </c>
    </row>
    <row r="18" spans="3:29" ht="22.5" customHeight="1">
      <c r="C18" s="70"/>
      <c r="D18" s="47"/>
      <c r="E18" s="47"/>
      <c r="F18" s="47"/>
      <c r="G18" s="47"/>
      <c r="H18" s="47"/>
      <c r="I18" s="75"/>
      <c r="J18" s="47"/>
      <c r="K18" s="47"/>
      <c r="L18" s="47"/>
      <c r="M18" s="47"/>
      <c r="N18" s="47"/>
      <c r="P18" s="126" t="s">
        <v>403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</row>
    <row r="19" spans="1:29" ht="22.5" customHeight="1" thickBot="1">
      <c r="A19" s="131" t="s">
        <v>106</v>
      </c>
      <c r="B19" s="130"/>
      <c r="C19" s="47">
        <f aca="true" t="shared" si="1" ref="C19:N19">SUM(C21,C23,C25,C27,C29,C31,C33,C35,C37,C39,C41)</f>
        <v>5035</v>
      </c>
      <c r="D19" s="47">
        <f t="shared" si="1"/>
        <v>2425</v>
      </c>
      <c r="E19" s="47">
        <f t="shared" si="1"/>
        <v>2068</v>
      </c>
      <c r="F19" s="47">
        <f t="shared" si="1"/>
        <v>405</v>
      </c>
      <c r="G19" s="47">
        <f t="shared" si="1"/>
        <v>123</v>
      </c>
      <c r="H19" s="47">
        <f t="shared" si="1"/>
        <v>14</v>
      </c>
      <c r="I19" s="47">
        <f t="shared" si="1"/>
        <v>87863</v>
      </c>
      <c r="J19" s="47">
        <f t="shared" si="1"/>
        <v>4675</v>
      </c>
      <c r="K19" s="47">
        <f t="shared" si="1"/>
        <v>24193</v>
      </c>
      <c r="L19" s="47">
        <f t="shared" si="1"/>
        <v>20674</v>
      </c>
      <c r="M19" s="47">
        <f t="shared" si="1"/>
        <v>22246</v>
      </c>
      <c r="N19" s="47">
        <f t="shared" si="1"/>
        <v>16075</v>
      </c>
      <c r="X19" s="13"/>
      <c r="AC19" s="13" t="s">
        <v>32</v>
      </c>
    </row>
    <row r="20" spans="3:29" ht="22.5" customHeight="1">
      <c r="C20" s="70"/>
      <c r="D20" s="47"/>
      <c r="E20" s="47"/>
      <c r="F20" s="47"/>
      <c r="G20" s="47"/>
      <c r="H20" s="47"/>
      <c r="I20" s="75"/>
      <c r="J20" s="47"/>
      <c r="K20" s="47"/>
      <c r="L20" s="47"/>
      <c r="M20" s="47"/>
      <c r="N20" s="47"/>
      <c r="P20" s="216" t="s">
        <v>129</v>
      </c>
      <c r="Q20" s="134" t="s">
        <v>371</v>
      </c>
      <c r="R20" s="275" t="s">
        <v>48</v>
      </c>
      <c r="S20" s="132" t="s">
        <v>395</v>
      </c>
      <c r="T20" s="133"/>
      <c r="U20" s="133"/>
      <c r="V20" s="133"/>
      <c r="W20" s="133"/>
      <c r="X20" s="133"/>
      <c r="Y20" s="275" t="s">
        <v>48</v>
      </c>
      <c r="Z20" s="132" t="s">
        <v>216</v>
      </c>
      <c r="AA20" s="133"/>
      <c r="AB20" s="133"/>
      <c r="AC20" s="133"/>
    </row>
    <row r="21" spans="2:30" ht="22.5" customHeight="1">
      <c r="B21" s="49" t="s">
        <v>255</v>
      </c>
      <c r="C21" s="70">
        <f>SUM(D21:H21)</f>
        <v>395</v>
      </c>
      <c r="D21" s="47">
        <v>154</v>
      </c>
      <c r="E21" s="47">
        <v>195</v>
      </c>
      <c r="F21" s="47">
        <v>36</v>
      </c>
      <c r="G21" s="47">
        <v>10</v>
      </c>
      <c r="H21" s="47" t="s">
        <v>280</v>
      </c>
      <c r="I21" s="75">
        <f>SUM(J21:N21)</f>
        <v>5729</v>
      </c>
      <c r="J21" s="47">
        <v>366</v>
      </c>
      <c r="K21" s="47">
        <v>2205</v>
      </c>
      <c r="L21" s="47">
        <v>1688</v>
      </c>
      <c r="M21" s="47">
        <v>1470</v>
      </c>
      <c r="N21" s="47" t="s">
        <v>280</v>
      </c>
      <c r="P21" s="269"/>
      <c r="Q21" s="287"/>
      <c r="R21" s="276"/>
      <c r="S21" s="198" t="s">
        <v>393</v>
      </c>
      <c r="T21" s="198"/>
      <c r="U21" s="198" t="s">
        <v>131</v>
      </c>
      <c r="V21" s="198"/>
      <c r="W21" s="198" t="s">
        <v>394</v>
      </c>
      <c r="X21" s="163"/>
      <c r="Y21" s="276"/>
      <c r="Z21" s="198" t="s">
        <v>132</v>
      </c>
      <c r="AA21" s="198"/>
      <c r="AB21" s="198" t="s">
        <v>133</v>
      </c>
      <c r="AC21" s="163"/>
      <c r="AD21" s="34"/>
    </row>
    <row r="22" spans="3:30" ht="22.5" customHeight="1">
      <c r="C22" s="70"/>
      <c r="D22" s="47"/>
      <c r="E22" s="47"/>
      <c r="F22" s="47"/>
      <c r="G22" s="47"/>
      <c r="H22" s="47"/>
      <c r="I22" s="75"/>
      <c r="J22" s="47"/>
      <c r="K22" s="47"/>
      <c r="L22" s="47"/>
      <c r="M22" s="47"/>
      <c r="N22" s="47"/>
      <c r="P22" s="269"/>
      <c r="Q22" s="136"/>
      <c r="R22" s="277"/>
      <c r="S22" s="8" t="s">
        <v>391</v>
      </c>
      <c r="T22" s="8" t="s">
        <v>130</v>
      </c>
      <c r="U22" s="8" t="s">
        <v>392</v>
      </c>
      <c r="V22" s="8" t="s">
        <v>130</v>
      </c>
      <c r="W22" s="8" t="s">
        <v>392</v>
      </c>
      <c r="X22" s="9" t="s">
        <v>130</v>
      </c>
      <c r="Y22" s="277"/>
      <c r="Z22" s="8" t="s">
        <v>391</v>
      </c>
      <c r="AA22" s="8" t="s">
        <v>130</v>
      </c>
      <c r="AB22" s="8" t="s">
        <v>126</v>
      </c>
      <c r="AC22" s="109" t="s">
        <v>130</v>
      </c>
      <c r="AD22" s="34"/>
    </row>
    <row r="23" spans="2:29" ht="22.5" customHeight="1">
      <c r="B23" s="49" t="s">
        <v>107</v>
      </c>
      <c r="C23" s="70">
        <f>SUM(D23:H23)</f>
        <v>2043</v>
      </c>
      <c r="D23" s="47">
        <v>1128</v>
      </c>
      <c r="E23" s="47">
        <v>709</v>
      </c>
      <c r="F23" s="47">
        <v>157</v>
      </c>
      <c r="G23" s="47">
        <v>43</v>
      </c>
      <c r="H23" s="47">
        <v>6</v>
      </c>
      <c r="I23" s="75">
        <f>SUM(J23:N23)</f>
        <v>31893</v>
      </c>
      <c r="J23" s="47">
        <v>1995</v>
      </c>
      <c r="K23" s="47">
        <v>8453</v>
      </c>
      <c r="L23" s="47">
        <v>8276</v>
      </c>
      <c r="M23" s="47">
        <v>8093</v>
      </c>
      <c r="N23" s="47">
        <v>5076</v>
      </c>
      <c r="P23" s="123" t="s">
        <v>48</v>
      </c>
      <c r="Q23" s="115">
        <f>SUM(Q25:Q31)</f>
        <v>6638215</v>
      </c>
      <c r="R23" s="53">
        <f aca="true" t="shared" si="2" ref="R23:AC23">SUM(R25:R31)</f>
        <v>6584821</v>
      </c>
      <c r="S23" s="53">
        <f t="shared" si="2"/>
        <v>71500</v>
      </c>
      <c r="T23" s="53">
        <f t="shared" si="2"/>
        <v>5124228</v>
      </c>
      <c r="U23" s="53">
        <f t="shared" si="2"/>
        <v>10174</v>
      </c>
      <c r="V23" s="53">
        <f t="shared" si="2"/>
        <v>1444759</v>
      </c>
      <c r="W23" s="53">
        <f t="shared" si="2"/>
        <v>2615</v>
      </c>
      <c r="X23" s="53">
        <f t="shared" si="2"/>
        <v>15834</v>
      </c>
      <c r="Y23" s="124">
        <f t="shared" si="2"/>
        <v>53394</v>
      </c>
      <c r="Z23" s="53">
        <f t="shared" si="2"/>
        <v>626</v>
      </c>
      <c r="AA23" s="53">
        <f t="shared" si="2"/>
        <v>52762</v>
      </c>
      <c r="AB23" s="53">
        <f t="shared" si="2"/>
        <v>11</v>
      </c>
      <c r="AC23" s="53">
        <f t="shared" si="2"/>
        <v>632</v>
      </c>
    </row>
    <row r="24" spans="3:29" ht="22.5" customHeight="1">
      <c r="C24" s="70"/>
      <c r="D24" s="47"/>
      <c r="E24" s="47"/>
      <c r="F24" s="47"/>
      <c r="G24" s="47"/>
      <c r="H24" s="47"/>
      <c r="I24" s="75"/>
      <c r="J24" s="47"/>
      <c r="K24" s="47"/>
      <c r="L24" s="47"/>
      <c r="M24" s="47"/>
      <c r="N24" s="47"/>
      <c r="Q24" s="70"/>
      <c r="R24" s="47"/>
      <c r="S24" s="47"/>
      <c r="T24" s="47"/>
      <c r="U24" s="47"/>
      <c r="V24" s="47"/>
      <c r="W24" s="47"/>
      <c r="X24" s="47"/>
      <c r="Y24" s="96"/>
      <c r="Z24" s="47"/>
      <c r="AA24" s="47"/>
      <c r="AB24" s="47"/>
      <c r="AC24" s="47"/>
    </row>
    <row r="25" spans="2:29" ht="22.5" customHeight="1">
      <c r="B25" s="49" t="s">
        <v>108</v>
      </c>
      <c r="C25" s="70">
        <f>SUM(D25:H25)</f>
        <v>553</v>
      </c>
      <c r="D25" s="47">
        <v>308</v>
      </c>
      <c r="E25" s="47">
        <v>222</v>
      </c>
      <c r="F25" s="47">
        <v>20</v>
      </c>
      <c r="G25" s="47">
        <v>3</v>
      </c>
      <c r="H25" s="47" t="s">
        <v>280</v>
      </c>
      <c r="I25" s="75">
        <f>SUM(J25:N25)</f>
        <v>4454</v>
      </c>
      <c r="J25" s="47">
        <v>587</v>
      </c>
      <c r="K25" s="47">
        <v>2364</v>
      </c>
      <c r="L25" s="47">
        <v>983</v>
      </c>
      <c r="M25" s="47">
        <v>520</v>
      </c>
      <c r="N25" s="47" t="s">
        <v>280</v>
      </c>
      <c r="P25" s="30" t="s">
        <v>396</v>
      </c>
      <c r="Q25" s="70">
        <f>SUM(R25,Y25)</f>
        <v>3096722</v>
      </c>
      <c r="R25" s="47">
        <f>SUM(T25,V25,X25)</f>
        <v>3070357</v>
      </c>
      <c r="S25" s="47">
        <v>35007</v>
      </c>
      <c r="T25" s="47">
        <v>2630171</v>
      </c>
      <c r="U25" s="47">
        <v>2789</v>
      </c>
      <c r="V25" s="47">
        <v>425124</v>
      </c>
      <c r="W25" s="47">
        <v>2482</v>
      </c>
      <c r="X25" s="47">
        <v>15062</v>
      </c>
      <c r="Y25" s="75">
        <f>SUM(AA25,AC25)</f>
        <v>26365</v>
      </c>
      <c r="Z25" s="47">
        <v>294</v>
      </c>
      <c r="AA25" s="47">
        <v>25814</v>
      </c>
      <c r="AB25" s="47">
        <v>10</v>
      </c>
      <c r="AC25" s="47">
        <v>551</v>
      </c>
    </row>
    <row r="26" spans="3:29" ht="22.5" customHeight="1">
      <c r="C26" s="70"/>
      <c r="D26" s="47"/>
      <c r="E26" s="47"/>
      <c r="F26" s="47"/>
      <c r="G26" s="47"/>
      <c r="H26" s="47"/>
      <c r="I26" s="75"/>
      <c r="J26" s="47"/>
      <c r="K26" s="47"/>
      <c r="L26" s="47"/>
      <c r="M26" s="47"/>
      <c r="N26" s="47"/>
      <c r="P26" s="30" t="s">
        <v>397</v>
      </c>
      <c r="Q26" s="70">
        <f aca="true" t="shared" si="3" ref="Q26:Q31">SUM(R26,Y26)</f>
        <v>895387</v>
      </c>
      <c r="R26" s="47">
        <f aca="true" t="shared" si="4" ref="R26:R31">SUM(T26,V26,X26)</f>
        <v>880608</v>
      </c>
      <c r="S26" s="47">
        <v>11139</v>
      </c>
      <c r="T26" s="47">
        <v>791799</v>
      </c>
      <c r="U26" s="47">
        <v>622</v>
      </c>
      <c r="V26" s="47">
        <v>88080</v>
      </c>
      <c r="W26" s="47">
        <v>132</v>
      </c>
      <c r="X26" s="47">
        <v>729</v>
      </c>
      <c r="Y26" s="75">
        <f aca="true" t="shared" si="5" ref="Y26:Y31">SUM(AA26,AC26)</f>
        <v>14779</v>
      </c>
      <c r="Z26" s="47">
        <v>166</v>
      </c>
      <c r="AA26" s="47">
        <v>14779</v>
      </c>
      <c r="AB26" s="47" t="s">
        <v>280</v>
      </c>
      <c r="AC26" s="47" t="s">
        <v>280</v>
      </c>
    </row>
    <row r="27" spans="2:29" ht="22.5" customHeight="1">
      <c r="B27" s="49" t="s">
        <v>109</v>
      </c>
      <c r="C27" s="70">
        <f>SUM(D27:H27)</f>
        <v>224</v>
      </c>
      <c r="D27" s="47">
        <v>83</v>
      </c>
      <c r="E27" s="47">
        <v>112</v>
      </c>
      <c r="F27" s="47">
        <v>23</v>
      </c>
      <c r="G27" s="47">
        <v>5</v>
      </c>
      <c r="H27" s="47">
        <v>1</v>
      </c>
      <c r="I27" s="75">
        <f>SUM(J27:N27)</f>
        <v>4180</v>
      </c>
      <c r="J27" s="47">
        <v>188</v>
      </c>
      <c r="K27" s="47">
        <v>1436</v>
      </c>
      <c r="L27" s="47">
        <v>1186</v>
      </c>
      <c r="M27" s="47">
        <v>704</v>
      </c>
      <c r="N27" s="47">
        <v>666</v>
      </c>
      <c r="P27" s="30" t="s">
        <v>398</v>
      </c>
      <c r="Q27" s="70">
        <f t="shared" si="3"/>
        <v>528227</v>
      </c>
      <c r="R27" s="47">
        <f t="shared" si="4"/>
        <v>524423</v>
      </c>
      <c r="S27" s="47">
        <v>6708</v>
      </c>
      <c r="T27" s="47">
        <v>485315</v>
      </c>
      <c r="U27" s="47">
        <v>310</v>
      </c>
      <c r="V27" s="47">
        <v>39065</v>
      </c>
      <c r="W27" s="47">
        <v>1</v>
      </c>
      <c r="X27" s="47">
        <v>43</v>
      </c>
      <c r="Y27" s="75">
        <f t="shared" si="5"/>
        <v>3804</v>
      </c>
      <c r="Z27" s="47">
        <v>59</v>
      </c>
      <c r="AA27" s="47">
        <v>3804</v>
      </c>
      <c r="AB27" s="47" t="s">
        <v>280</v>
      </c>
      <c r="AC27" s="47" t="s">
        <v>280</v>
      </c>
    </row>
    <row r="28" spans="3:29" ht="22.5" customHeight="1">
      <c r="C28" s="70"/>
      <c r="D28" s="47"/>
      <c r="E28" s="47"/>
      <c r="F28" s="47"/>
      <c r="G28" s="47"/>
      <c r="H28" s="47"/>
      <c r="I28" s="75"/>
      <c r="J28" s="47"/>
      <c r="K28" s="47"/>
      <c r="L28" s="47"/>
      <c r="M28" s="47"/>
      <c r="N28" s="47"/>
      <c r="P28" s="30" t="s">
        <v>399</v>
      </c>
      <c r="Q28" s="70">
        <f t="shared" si="3"/>
        <v>894116</v>
      </c>
      <c r="R28" s="47">
        <f t="shared" si="4"/>
        <v>893668</v>
      </c>
      <c r="S28" s="47">
        <v>6417</v>
      </c>
      <c r="T28" s="47">
        <v>413052</v>
      </c>
      <c r="U28" s="47">
        <v>3421</v>
      </c>
      <c r="V28" s="47">
        <v>480616</v>
      </c>
      <c r="W28" s="47" t="s">
        <v>280</v>
      </c>
      <c r="X28" s="47" t="s">
        <v>280</v>
      </c>
      <c r="Y28" s="75">
        <f t="shared" si="5"/>
        <v>448</v>
      </c>
      <c r="Z28" s="47">
        <v>5</v>
      </c>
      <c r="AA28" s="47">
        <v>448</v>
      </c>
      <c r="AB28" s="47" t="s">
        <v>280</v>
      </c>
      <c r="AC28" s="47" t="s">
        <v>280</v>
      </c>
    </row>
    <row r="29" spans="2:29" ht="22.5" customHeight="1">
      <c r="B29" s="49" t="s">
        <v>213</v>
      </c>
      <c r="C29" s="70">
        <f>SUM(D29:H29)</f>
        <v>59</v>
      </c>
      <c r="D29" s="47">
        <v>17</v>
      </c>
      <c r="E29" s="47">
        <v>32</v>
      </c>
      <c r="F29" s="47">
        <v>6</v>
      </c>
      <c r="G29" s="47">
        <v>4</v>
      </c>
      <c r="H29" s="47" t="s">
        <v>280</v>
      </c>
      <c r="I29" s="75">
        <f>SUM(J29:N29)</f>
        <v>1368</v>
      </c>
      <c r="J29" s="47">
        <v>41</v>
      </c>
      <c r="K29" s="47">
        <v>428</v>
      </c>
      <c r="L29" s="47">
        <v>304</v>
      </c>
      <c r="M29" s="47">
        <v>595</v>
      </c>
      <c r="N29" s="47" t="s">
        <v>280</v>
      </c>
      <c r="P29" s="30" t="s">
        <v>400</v>
      </c>
      <c r="Q29" s="70">
        <f t="shared" si="3"/>
        <v>402413</v>
      </c>
      <c r="R29" s="47">
        <f t="shared" si="4"/>
        <v>397028</v>
      </c>
      <c r="S29" s="47">
        <v>4590</v>
      </c>
      <c r="T29" s="47">
        <v>329186</v>
      </c>
      <c r="U29" s="47">
        <v>502</v>
      </c>
      <c r="V29" s="47">
        <v>67842</v>
      </c>
      <c r="W29" s="47" t="s">
        <v>280</v>
      </c>
      <c r="X29" s="47" t="s">
        <v>280</v>
      </c>
      <c r="Y29" s="75">
        <f t="shared" si="5"/>
        <v>5385</v>
      </c>
      <c r="Z29" s="47">
        <v>65</v>
      </c>
      <c r="AA29" s="47">
        <v>5304</v>
      </c>
      <c r="AB29" s="47">
        <v>1</v>
      </c>
      <c r="AC29" s="47">
        <v>81</v>
      </c>
    </row>
    <row r="30" spans="3:29" ht="22.5" customHeight="1">
      <c r="C30" s="70"/>
      <c r="D30" s="47"/>
      <c r="E30" s="47"/>
      <c r="F30" s="47"/>
      <c r="G30" s="47"/>
      <c r="H30" s="47"/>
      <c r="I30" s="75"/>
      <c r="J30" s="47"/>
      <c r="K30" s="47"/>
      <c r="L30" s="47"/>
      <c r="M30" s="47"/>
      <c r="N30" s="47"/>
      <c r="P30" s="30" t="s">
        <v>401</v>
      </c>
      <c r="Q30" s="70">
        <f t="shared" si="3"/>
        <v>288722</v>
      </c>
      <c r="R30" s="47">
        <f t="shared" si="4"/>
        <v>287405</v>
      </c>
      <c r="S30" s="47">
        <v>3328</v>
      </c>
      <c r="T30" s="47">
        <v>214304</v>
      </c>
      <c r="U30" s="47">
        <v>631</v>
      </c>
      <c r="V30" s="47">
        <v>73101</v>
      </c>
      <c r="W30" s="47" t="s">
        <v>280</v>
      </c>
      <c r="X30" s="47" t="s">
        <v>280</v>
      </c>
      <c r="Y30" s="75">
        <f t="shared" si="5"/>
        <v>1317</v>
      </c>
      <c r="Z30" s="47">
        <v>17</v>
      </c>
      <c r="AA30" s="47">
        <v>1317</v>
      </c>
      <c r="AB30" s="47" t="s">
        <v>280</v>
      </c>
      <c r="AC30" s="47" t="s">
        <v>280</v>
      </c>
    </row>
    <row r="31" spans="2:29" ht="22.5" customHeight="1">
      <c r="B31" s="49" t="s">
        <v>208</v>
      </c>
      <c r="C31" s="70">
        <f>SUM(D31:H31)</f>
        <v>298</v>
      </c>
      <c r="D31" s="47">
        <v>119</v>
      </c>
      <c r="E31" s="47">
        <v>144</v>
      </c>
      <c r="F31" s="47">
        <v>27</v>
      </c>
      <c r="G31" s="47">
        <v>7</v>
      </c>
      <c r="H31" s="47">
        <v>1</v>
      </c>
      <c r="I31" s="75">
        <f>SUM(J31:N31)</f>
        <v>5012</v>
      </c>
      <c r="J31" s="47">
        <v>239</v>
      </c>
      <c r="K31" s="47">
        <v>1841</v>
      </c>
      <c r="L31" s="47">
        <v>1206</v>
      </c>
      <c r="M31" s="47">
        <v>1007</v>
      </c>
      <c r="N31" s="47">
        <v>719</v>
      </c>
      <c r="P31" s="30" t="s">
        <v>402</v>
      </c>
      <c r="Q31" s="70">
        <f t="shared" si="3"/>
        <v>532628</v>
      </c>
      <c r="R31" s="47">
        <f t="shared" si="4"/>
        <v>531332</v>
      </c>
      <c r="S31" s="47">
        <v>4311</v>
      </c>
      <c r="T31" s="47">
        <v>260401</v>
      </c>
      <c r="U31" s="47">
        <v>1899</v>
      </c>
      <c r="V31" s="47">
        <v>270931</v>
      </c>
      <c r="W31" s="47" t="s">
        <v>280</v>
      </c>
      <c r="X31" s="47" t="s">
        <v>280</v>
      </c>
      <c r="Y31" s="75">
        <f t="shared" si="5"/>
        <v>1296</v>
      </c>
      <c r="Z31" s="47">
        <v>20</v>
      </c>
      <c r="AA31" s="47">
        <v>1296</v>
      </c>
      <c r="AB31" s="47" t="s">
        <v>280</v>
      </c>
      <c r="AC31" s="47" t="s">
        <v>280</v>
      </c>
    </row>
    <row r="32" spans="3:29" ht="22.5" customHeight="1">
      <c r="C32" s="70"/>
      <c r="D32" s="47"/>
      <c r="E32" s="47"/>
      <c r="F32" s="47"/>
      <c r="G32" s="47"/>
      <c r="H32" s="47"/>
      <c r="I32" s="75"/>
      <c r="J32" s="47"/>
      <c r="K32" s="47"/>
      <c r="L32" s="47"/>
      <c r="M32" s="47"/>
      <c r="N32" s="47"/>
      <c r="Q32" s="51"/>
      <c r="R32" s="35"/>
      <c r="S32" s="35"/>
      <c r="T32" s="35"/>
      <c r="U32" s="35"/>
      <c r="V32" s="35"/>
      <c r="W32" s="35"/>
      <c r="X32" s="35"/>
      <c r="Y32" s="110"/>
      <c r="Z32" s="55"/>
      <c r="AA32" s="55"/>
      <c r="AB32" s="55"/>
      <c r="AC32" s="55"/>
    </row>
    <row r="33" spans="2:24" ht="22.5" customHeight="1">
      <c r="B33" s="49" t="s">
        <v>110</v>
      </c>
      <c r="C33" s="70">
        <f>SUM(D33:H33)</f>
        <v>115</v>
      </c>
      <c r="D33" s="47">
        <v>44</v>
      </c>
      <c r="E33" s="47">
        <v>58</v>
      </c>
      <c r="F33" s="47">
        <v>11</v>
      </c>
      <c r="G33" s="47">
        <v>2</v>
      </c>
      <c r="H33" s="47" t="s">
        <v>280</v>
      </c>
      <c r="I33" s="75">
        <f>SUM(J33:N33)</f>
        <v>1850</v>
      </c>
      <c r="J33" s="47">
        <v>99</v>
      </c>
      <c r="K33" s="47">
        <v>661</v>
      </c>
      <c r="L33" s="47">
        <v>544</v>
      </c>
      <c r="M33" s="47">
        <v>546</v>
      </c>
      <c r="N33" s="47" t="s">
        <v>280</v>
      </c>
      <c r="P33" s="38" t="s">
        <v>120</v>
      </c>
      <c r="Q33" s="38"/>
      <c r="R33" s="38"/>
      <c r="S33" s="38"/>
      <c r="T33" s="38"/>
      <c r="U33" s="38"/>
      <c r="V33" s="38"/>
      <c r="W33" s="38"/>
      <c r="X33" s="38"/>
    </row>
    <row r="34" spans="3:25" ht="22.5" customHeight="1">
      <c r="C34" s="70"/>
      <c r="D34" s="47"/>
      <c r="E34" s="47"/>
      <c r="F34" s="47"/>
      <c r="G34" s="47"/>
      <c r="H34" s="47"/>
      <c r="I34" s="75"/>
      <c r="J34" s="47"/>
      <c r="K34" s="47"/>
      <c r="L34" s="47"/>
      <c r="M34" s="47"/>
      <c r="N34" s="47"/>
      <c r="W34" s="111"/>
      <c r="X34" s="111"/>
      <c r="Y34" s="112"/>
    </row>
    <row r="35" spans="1:25" ht="22.5" customHeight="1">
      <c r="A35" s="34"/>
      <c r="B35" s="49" t="s">
        <v>111</v>
      </c>
      <c r="C35" s="70">
        <f>SUM(D35:H35)</f>
        <v>15</v>
      </c>
      <c r="D35" s="47">
        <v>6</v>
      </c>
      <c r="E35" s="47">
        <v>8</v>
      </c>
      <c r="F35" s="47" t="s">
        <v>280</v>
      </c>
      <c r="G35" s="47">
        <v>1</v>
      </c>
      <c r="H35" s="47" t="s">
        <v>280</v>
      </c>
      <c r="I35" s="75">
        <f>SUM(J35:N35)</f>
        <v>260</v>
      </c>
      <c r="J35" s="75">
        <v>16</v>
      </c>
      <c r="K35" s="75">
        <v>77</v>
      </c>
      <c r="L35" s="75" t="s">
        <v>280</v>
      </c>
      <c r="M35" s="75">
        <v>167</v>
      </c>
      <c r="N35" s="75" t="s">
        <v>280</v>
      </c>
      <c r="W35" s="160"/>
      <c r="X35" s="160"/>
      <c r="Y35" s="112"/>
    </row>
    <row r="36" spans="1:25" ht="22.5" customHeight="1">
      <c r="A36" s="34"/>
      <c r="B36" s="34"/>
      <c r="C36" s="70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W36" s="10"/>
      <c r="X36" s="10"/>
      <c r="Y36" s="112"/>
    </row>
    <row r="37" spans="2:25" ht="22.5" customHeight="1">
      <c r="B37" s="49" t="s">
        <v>112</v>
      </c>
      <c r="C37" s="70">
        <f>SUM(D37:H37)</f>
        <v>311</v>
      </c>
      <c r="D37" s="47">
        <v>130</v>
      </c>
      <c r="E37" s="47">
        <v>157</v>
      </c>
      <c r="F37" s="47">
        <v>18</v>
      </c>
      <c r="G37" s="47">
        <v>5</v>
      </c>
      <c r="H37" s="47">
        <v>1</v>
      </c>
      <c r="I37" s="75">
        <f>SUM(J37:N37)</f>
        <v>4105</v>
      </c>
      <c r="J37" s="47">
        <v>247</v>
      </c>
      <c r="K37" s="47">
        <v>1734</v>
      </c>
      <c r="L37" s="47">
        <v>787</v>
      </c>
      <c r="M37" s="47">
        <v>806</v>
      </c>
      <c r="N37" s="47">
        <v>531</v>
      </c>
      <c r="W37" s="106"/>
      <c r="X37" s="106"/>
      <c r="Y37" s="106"/>
    </row>
    <row r="38" spans="3:25" ht="22.5" customHeight="1">
      <c r="C38" s="70"/>
      <c r="D38" s="47"/>
      <c r="E38" s="47"/>
      <c r="F38" s="47"/>
      <c r="G38" s="47"/>
      <c r="H38" s="47"/>
      <c r="I38" s="75"/>
      <c r="J38" s="47"/>
      <c r="K38" s="47"/>
      <c r="L38" s="47"/>
      <c r="M38" s="47"/>
      <c r="N38" s="47"/>
      <c r="W38" s="48"/>
      <c r="X38" s="48"/>
      <c r="Y38" s="106"/>
    </row>
    <row r="39" spans="2:25" ht="22.5" customHeight="1">
      <c r="B39" s="49" t="s">
        <v>113</v>
      </c>
      <c r="C39" s="70">
        <f>SUM(D39:H39)</f>
        <v>811</v>
      </c>
      <c r="D39" s="47">
        <v>353</v>
      </c>
      <c r="E39" s="47">
        <v>319</v>
      </c>
      <c r="F39" s="47">
        <v>96</v>
      </c>
      <c r="G39" s="47">
        <v>38</v>
      </c>
      <c r="H39" s="47">
        <v>5</v>
      </c>
      <c r="I39" s="75">
        <f>SUM(J39:N39)</f>
        <v>26533</v>
      </c>
      <c r="J39" s="47">
        <v>733</v>
      </c>
      <c r="K39" s="47">
        <v>3787</v>
      </c>
      <c r="L39" s="47">
        <v>5254</v>
      </c>
      <c r="M39" s="47">
        <v>7676</v>
      </c>
      <c r="N39" s="47">
        <v>9083</v>
      </c>
      <c r="W39" s="48"/>
      <c r="X39" s="48"/>
      <c r="Y39" s="48"/>
    </row>
    <row r="40" spans="3:25" ht="22.5" customHeight="1">
      <c r="C40" s="70"/>
      <c r="D40" s="47"/>
      <c r="E40" s="47"/>
      <c r="F40" s="47"/>
      <c r="G40" s="47"/>
      <c r="H40" s="47"/>
      <c r="I40" s="75"/>
      <c r="J40" s="47"/>
      <c r="K40" s="47"/>
      <c r="L40" s="47"/>
      <c r="M40" s="47"/>
      <c r="N40" s="47"/>
      <c r="W40" s="48"/>
      <c r="X40" s="48"/>
      <c r="Y40" s="48"/>
    </row>
    <row r="41" spans="2:25" ht="22.5" customHeight="1">
      <c r="B41" s="49" t="s">
        <v>114</v>
      </c>
      <c r="C41" s="70">
        <f>SUM(D41:H41)</f>
        <v>211</v>
      </c>
      <c r="D41" s="47">
        <v>83</v>
      </c>
      <c r="E41" s="47">
        <v>112</v>
      </c>
      <c r="F41" s="47">
        <v>11</v>
      </c>
      <c r="G41" s="47">
        <v>5</v>
      </c>
      <c r="H41" s="47" t="s">
        <v>280</v>
      </c>
      <c r="I41" s="75">
        <f>SUM(J41:N41)</f>
        <v>2479</v>
      </c>
      <c r="J41" s="47">
        <v>164</v>
      </c>
      <c r="K41" s="47">
        <v>1207</v>
      </c>
      <c r="L41" s="47">
        <v>446</v>
      </c>
      <c r="M41" s="47">
        <v>662</v>
      </c>
      <c r="N41" s="47" t="s">
        <v>280</v>
      </c>
      <c r="W41" s="48"/>
      <c r="X41" s="48"/>
      <c r="Y41" s="48"/>
    </row>
    <row r="42" spans="3:25" ht="22.5" customHeight="1">
      <c r="C42" s="70"/>
      <c r="D42" s="47"/>
      <c r="E42" s="47"/>
      <c r="F42" s="47"/>
      <c r="G42" s="47"/>
      <c r="H42" s="47"/>
      <c r="I42" s="75"/>
      <c r="J42" s="47"/>
      <c r="K42" s="47"/>
      <c r="L42" s="47"/>
      <c r="M42" s="47"/>
      <c r="N42" s="47"/>
      <c r="W42" s="48"/>
      <c r="X42" s="48"/>
      <c r="Y42" s="48"/>
    </row>
    <row r="43" spans="1:25" ht="22.5" customHeight="1">
      <c r="A43" s="131" t="s">
        <v>115</v>
      </c>
      <c r="B43" s="129"/>
      <c r="C43" s="70">
        <f>SUM(D43:H43)</f>
        <v>2956</v>
      </c>
      <c r="D43" s="47">
        <v>1259</v>
      </c>
      <c r="E43" s="47">
        <v>1394</v>
      </c>
      <c r="F43" s="47">
        <v>237</v>
      </c>
      <c r="G43" s="47">
        <v>65</v>
      </c>
      <c r="H43" s="47">
        <v>1</v>
      </c>
      <c r="I43" s="75">
        <f>SUM(J43:N43)</f>
        <v>41953</v>
      </c>
      <c r="J43" s="47">
        <v>2715</v>
      </c>
      <c r="K43" s="47">
        <v>15547</v>
      </c>
      <c r="L43" s="47">
        <v>11827</v>
      </c>
      <c r="M43" s="47">
        <v>11187</v>
      </c>
      <c r="N43" s="47">
        <v>677</v>
      </c>
      <c r="W43" s="48"/>
      <c r="X43" s="48"/>
      <c r="Y43" s="48"/>
    </row>
    <row r="44" spans="3:28" ht="22.5" customHeight="1">
      <c r="C44" s="70"/>
      <c r="D44" s="47"/>
      <c r="E44" s="47"/>
      <c r="F44" s="47"/>
      <c r="G44" s="47"/>
      <c r="H44" s="47"/>
      <c r="I44" s="75"/>
      <c r="J44" s="47"/>
      <c r="K44" s="47"/>
      <c r="L44" s="47"/>
      <c r="M44" s="47"/>
      <c r="N44" s="47"/>
      <c r="P44" s="183" t="s">
        <v>384</v>
      </c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</row>
    <row r="45" spans="1:14" ht="22.5" customHeight="1">
      <c r="A45" s="131" t="s">
        <v>116</v>
      </c>
      <c r="B45" s="129"/>
      <c r="C45" s="70">
        <f>SUM(D45:H45)</f>
        <v>262</v>
      </c>
      <c r="D45" s="47">
        <v>73</v>
      </c>
      <c r="E45" s="47">
        <v>106</v>
      </c>
      <c r="F45" s="47">
        <v>59</v>
      </c>
      <c r="G45" s="47">
        <v>20</v>
      </c>
      <c r="H45" s="47">
        <v>4</v>
      </c>
      <c r="I45" s="75">
        <f>SUM(J45:N45)</f>
        <v>12484</v>
      </c>
      <c r="J45" s="47">
        <v>144</v>
      </c>
      <c r="K45" s="47">
        <v>1228</v>
      </c>
      <c r="L45" s="47">
        <v>3427</v>
      </c>
      <c r="M45" s="47">
        <v>3127</v>
      </c>
      <c r="N45" s="47">
        <v>4558</v>
      </c>
    </row>
    <row r="46" spans="3:28" ht="22.5" customHeight="1">
      <c r="C46" s="70"/>
      <c r="D46" s="47"/>
      <c r="E46" s="47"/>
      <c r="F46" s="47"/>
      <c r="G46" s="47"/>
      <c r="H46" s="47"/>
      <c r="I46" s="75"/>
      <c r="J46" s="47"/>
      <c r="K46" s="47"/>
      <c r="L46" s="47"/>
      <c r="M46" s="47"/>
      <c r="N46" s="47"/>
      <c r="P46" s="126" t="s">
        <v>385</v>
      </c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</row>
    <row r="47" spans="1:14" ht="22.5" customHeight="1" thickBot="1">
      <c r="A47" s="131" t="s">
        <v>404</v>
      </c>
      <c r="B47" s="129"/>
      <c r="C47" s="285">
        <f>SUM(D47:H48)</f>
        <v>476</v>
      </c>
      <c r="D47" s="286">
        <v>139</v>
      </c>
      <c r="E47" s="286">
        <v>243</v>
      </c>
      <c r="F47" s="286">
        <v>70</v>
      </c>
      <c r="G47" s="286">
        <v>21</v>
      </c>
      <c r="H47" s="286">
        <v>3</v>
      </c>
      <c r="I47" s="286">
        <f>SUM(J47:N48)</f>
        <v>14202</v>
      </c>
      <c r="J47" s="286">
        <v>243</v>
      </c>
      <c r="K47" s="286">
        <v>2896</v>
      </c>
      <c r="L47" s="286">
        <v>3614</v>
      </c>
      <c r="M47" s="286">
        <v>4302</v>
      </c>
      <c r="N47" s="286">
        <v>3147</v>
      </c>
    </row>
    <row r="48" spans="1:28" ht="22.5" customHeight="1">
      <c r="A48" s="131" t="s">
        <v>117</v>
      </c>
      <c r="B48" s="129"/>
      <c r="C48" s="285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P48" s="138" t="s">
        <v>382</v>
      </c>
      <c r="Q48" s="232" t="s">
        <v>383</v>
      </c>
      <c r="R48" s="200" t="s">
        <v>134</v>
      </c>
      <c r="S48" s="232" t="s">
        <v>378</v>
      </c>
      <c r="T48" s="232" t="s">
        <v>379</v>
      </c>
      <c r="U48" s="232" t="s">
        <v>245</v>
      </c>
      <c r="V48" s="232" t="s">
        <v>374</v>
      </c>
      <c r="W48" s="232" t="s">
        <v>406</v>
      </c>
      <c r="X48" s="282" t="s">
        <v>375</v>
      </c>
      <c r="Y48" s="283"/>
      <c r="Z48" s="232" t="s">
        <v>376</v>
      </c>
      <c r="AA48" s="282" t="s">
        <v>135</v>
      </c>
      <c r="AB48" s="283"/>
    </row>
    <row r="49" spans="3:28" ht="22.5" customHeight="1">
      <c r="C49" s="70"/>
      <c r="D49" s="47"/>
      <c r="E49" s="47"/>
      <c r="F49" s="47"/>
      <c r="G49" s="47"/>
      <c r="H49" s="47"/>
      <c r="I49" s="75"/>
      <c r="J49" s="47"/>
      <c r="K49" s="47"/>
      <c r="L49" s="47"/>
      <c r="M49" s="47"/>
      <c r="N49" s="47"/>
      <c r="P49" s="218"/>
      <c r="Q49" s="271"/>
      <c r="R49" s="273"/>
      <c r="S49" s="278"/>
      <c r="T49" s="280"/>
      <c r="U49" s="278"/>
      <c r="V49" s="278"/>
      <c r="W49" s="278"/>
      <c r="X49" s="284"/>
      <c r="Y49" s="284"/>
      <c r="Z49" s="278"/>
      <c r="AA49" s="290"/>
      <c r="AB49" s="290"/>
    </row>
    <row r="50" spans="1:28" ht="22.5" customHeight="1">
      <c r="A50" s="131" t="s">
        <v>405</v>
      </c>
      <c r="B50" s="129"/>
      <c r="C50" s="70">
        <f>SUM(D50:H50)</f>
        <v>9</v>
      </c>
      <c r="D50" s="47">
        <v>2</v>
      </c>
      <c r="E50" s="47">
        <v>5</v>
      </c>
      <c r="F50" s="47">
        <v>1</v>
      </c>
      <c r="G50" s="47" t="s">
        <v>280</v>
      </c>
      <c r="H50" s="47">
        <v>1</v>
      </c>
      <c r="I50" s="75">
        <f>SUM(J50:N50)</f>
        <v>1695</v>
      </c>
      <c r="J50" s="47">
        <v>5</v>
      </c>
      <c r="K50" s="47">
        <v>68</v>
      </c>
      <c r="L50" s="47">
        <v>82</v>
      </c>
      <c r="M50" s="47" t="s">
        <v>280</v>
      </c>
      <c r="N50" s="47">
        <v>1540</v>
      </c>
      <c r="P50" s="270"/>
      <c r="Q50" s="272"/>
      <c r="R50" s="274"/>
      <c r="S50" s="279"/>
      <c r="T50" s="281"/>
      <c r="U50" s="279"/>
      <c r="V50" s="279"/>
      <c r="W50" s="279"/>
      <c r="X50" s="7" t="s">
        <v>380</v>
      </c>
      <c r="Y50" s="9" t="s">
        <v>381</v>
      </c>
      <c r="Z50" s="279"/>
      <c r="AA50" s="284"/>
      <c r="AB50" s="284"/>
    </row>
    <row r="51" spans="3:28" ht="22.5" customHeight="1">
      <c r="C51" s="70"/>
      <c r="D51" s="47"/>
      <c r="E51" s="47"/>
      <c r="F51" s="47"/>
      <c r="G51" s="47"/>
      <c r="H51" s="47"/>
      <c r="I51" s="75"/>
      <c r="J51" s="47"/>
      <c r="K51" s="47"/>
      <c r="L51" s="47"/>
      <c r="M51" s="47"/>
      <c r="N51" s="47"/>
      <c r="P51" s="10"/>
      <c r="Q51" s="28"/>
      <c r="R51" s="10"/>
      <c r="S51" s="79" t="s">
        <v>136</v>
      </c>
      <c r="T51" s="79" t="s">
        <v>136</v>
      </c>
      <c r="U51" s="79" t="s">
        <v>136</v>
      </c>
      <c r="V51" s="79" t="s">
        <v>137</v>
      </c>
      <c r="W51" s="79" t="s">
        <v>137</v>
      </c>
      <c r="X51" s="79" t="s">
        <v>137</v>
      </c>
      <c r="Y51" s="79" t="s">
        <v>137</v>
      </c>
      <c r="Z51" s="79" t="s">
        <v>137</v>
      </c>
      <c r="AB51" s="79" t="s">
        <v>137</v>
      </c>
    </row>
    <row r="52" spans="1:28" ht="22.5" customHeight="1">
      <c r="A52" s="131" t="s">
        <v>118</v>
      </c>
      <c r="B52" s="129"/>
      <c r="C52" s="70">
        <f>SUM(D52:H52)</f>
        <v>2700</v>
      </c>
      <c r="D52" s="47">
        <v>1274</v>
      </c>
      <c r="E52" s="47">
        <v>1140</v>
      </c>
      <c r="F52" s="47">
        <v>222</v>
      </c>
      <c r="G52" s="47">
        <v>61</v>
      </c>
      <c r="H52" s="47">
        <v>3</v>
      </c>
      <c r="I52" s="75">
        <f>SUM(J52:N52)</f>
        <v>39011</v>
      </c>
      <c r="J52" s="47">
        <v>2498</v>
      </c>
      <c r="K52" s="47">
        <v>12718</v>
      </c>
      <c r="L52" s="47">
        <v>11235</v>
      </c>
      <c r="M52" s="47">
        <v>10601</v>
      </c>
      <c r="N52" s="47">
        <v>1959</v>
      </c>
      <c r="P52" s="2" t="s">
        <v>244</v>
      </c>
      <c r="Q52" s="18">
        <v>16485</v>
      </c>
      <c r="R52" s="35">
        <v>254397</v>
      </c>
      <c r="S52" s="35">
        <v>1782420</v>
      </c>
      <c r="T52" s="35">
        <v>1197641</v>
      </c>
      <c r="U52" s="35" t="s">
        <v>377</v>
      </c>
      <c r="V52" s="35">
        <v>1199</v>
      </c>
      <c r="W52" s="35">
        <v>1370</v>
      </c>
      <c r="X52" s="35">
        <v>2182600</v>
      </c>
      <c r="Y52" s="35">
        <v>139620</v>
      </c>
      <c r="Z52" s="35">
        <v>384054</v>
      </c>
      <c r="AA52" s="140">
        <v>2284</v>
      </c>
      <c r="AB52" s="140"/>
    </row>
    <row r="53" spans="3:28" ht="22.5" customHeight="1">
      <c r="C53" s="70"/>
      <c r="D53" s="47"/>
      <c r="E53" s="47"/>
      <c r="F53" s="47"/>
      <c r="G53" s="47"/>
      <c r="H53" s="47"/>
      <c r="I53" s="75"/>
      <c r="J53" s="47"/>
      <c r="K53" s="47"/>
      <c r="L53" s="47"/>
      <c r="M53" s="47"/>
      <c r="N53" s="47"/>
      <c r="P53" s="16">
        <v>48</v>
      </c>
      <c r="Q53" s="18">
        <v>18453</v>
      </c>
      <c r="R53" s="35">
        <v>295920</v>
      </c>
      <c r="S53" s="35">
        <v>2206020</v>
      </c>
      <c r="T53" s="35">
        <v>1558277</v>
      </c>
      <c r="U53" s="35">
        <v>210586</v>
      </c>
      <c r="V53" s="35">
        <v>1266</v>
      </c>
      <c r="W53" s="35">
        <v>1606</v>
      </c>
      <c r="X53" s="35">
        <v>2924000</v>
      </c>
      <c r="Y53" s="35">
        <v>163094</v>
      </c>
      <c r="Z53" s="35">
        <v>419398</v>
      </c>
      <c r="AA53" s="140">
        <v>2677</v>
      </c>
      <c r="AB53" s="140"/>
    </row>
    <row r="54" spans="1:28" ht="22.5" customHeight="1">
      <c r="A54" s="131" t="s">
        <v>119</v>
      </c>
      <c r="B54" s="129"/>
      <c r="C54" s="70">
        <f>SUM(D54:H54)</f>
        <v>239</v>
      </c>
      <c r="D54" s="47">
        <v>185</v>
      </c>
      <c r="E54" s="47">
        <v>50</v>
      </c>
      <c r="F54" s="47">
        <v>4</v>
      </c>
      <c r="G54" s="47" t="s">
        <v>365</v>
      </c>
      <c r="H54" s="47" t="s">
        <v>280</v>
      </c>
      <c r="I54" s="75">
        <f>SUM(J54:N54)</f>
        <v>820</v>
      </c>
      <c r="J54" s="47">
        <v>176</v>
      </c>
      <c r="K54" s="47">
        <v>469</v>
      </c>
      <c r="L54" s="47">
        <v>175</v>
      </c>
      <c r="M54" s="47" t="s">
        <v>280</v>
      </c>
      <c r="N54" s="47" t="s">
        <v>280</v>
      </c>
      <c r="P54" s="16">
        <v>49</v>
      </c>
      <c r="Q54" s="18">
        <v>16858</v>
      </c>
      <c r="R54" s="35">
        <v>267955</v>
      </c>
      <c r="S54" s="35">
        <v>3137576</v>
      </c>
      <c r="T54" s="35">
        <v>2101525</v>
      </c>
      <c r="U54" s="35">
        <v>353337</v>
      </c>
      <c r="V54" s="35">
        <v>1811</v>
      </c>
      <c r="W54" s="35">
        <v>1991</v>
      </c>
      <c r="X54" s="35">
        <v>2424360</v>
      </c>
      <c r="Y54" s="35">
        <v>195674</v>
      </c>
      <c r="Z54" s="35">
        <v>552463</v>
      </c>
      <c r="AA54" s="140">
        <v>3319</v>
      </c>
      <c r="AB54" s="140"/>
    </row>
    <row r="55" spans="3:28" ht="22.5" customHeight="1">
      <c r="C55" s="70"/>
      <c r="D55" s="47"/>
      <c r="E55" s="47"/>
      <c r="F55" s="47"/>
      <c r="G55" s="47"/>
      <c r="H55" s="47"/>
      <c r="I55" s="75"/>
      <c r="J55" s="47"/>
      <c r="K55" s="47"/>
      <c r="L55" s="47"/>
      <c r="M55" s="47"/>
      <c r="N55" s="47"/>
      <c r="P55" s="16">
        <v>50</v>
      </c>
      <c r="Q55" s="18">
        <v>10762</v>
      </c>
      <c r="R55" s="35">
        <v>260500</v>
      </c>
      <c r="S55" s="35">
        <v>3989462</v>
      </c>
      <c r="T55" s="35">
        <v>2660825</v>
      </c>
      <c r="U55" s="35">
        <v>190955</v>
      </c>
      <c r="V55" s="35">
        <v>2180</v>
      </c>
      <c r="W55" s="35">
        <v>2344</v>
      </c>
      <c r="X55" s="35">
        <v>2486194</v>
      </c>
      <c r="Y55" s="35">
        <v>234399</v>
      </c>
      <c r="Z55" s="35">
        <v>740265</v>
      </c>
      <c r="AA55" s="140">
        <v>3907</v>
      </c>
      <c r="AB55" s="140"/>
    </row>
    <row r="56" spans="1:28" ht="22.5" customHeight="1">
      <c r="A56" s="131" t="s">
        <v>53</v>
      </c>
      <c r="B56" s="129"/>
      <c r="C56" s="70">
        <f>SUM(D56:H56)</f>
        <v>2</v>
      </c>
      <c r="D56" s="47">
        <v>1</v>
      </c>
      <c r="E56" s="47">
        <v>1</v>
      </c>
      <c r="F56" s="47" t="s">
        <v>280</v>
      </c>
      <c r="G56" s="47" t="s">
        <v>280</v>
      </c>
      <c r="H56" s="47" t="s">
        <v>280</v>
      </c>
      <c r="I56" s="75">
        <f>SUM(J56:N56)</f>
        <v>893</v>
      </c>
      <c r="J56" s="47">
        <v>243</v>
      </c>
      <c r="K56" s="47">
        <v>231</v>
      </c>
      <c r="L56" s="47">
        <v>216</v>
      </c>
      <c r="M56" s="47">
        <v>203</v>
      </c>
      <c r="N56" s="47" t="s">
        <v>280</v>
      </c>
      <c r="P56" s="116">
        <v>51</v>
      </c>
      <c r="Q56" s="59">
        <v>10968</v>
      </c>
      <c r="R56" s="60">
        <v>265856</v>
      </c>
      <c r="S56" s="60">
        <v>4110170</v>
      </c>
      <c r="T56" s="60">
        <v>3294161</v>
      </c>
      <c r="U56" s="60">
        <v>738911</v>
      </c>
      <c r="V56" s="60">
        <v>2628</v>
      </c>
      <c r="W56" s="60">
        <v>2611</v>
      </c>
      <c r="X56" s="60">
        <v>3699333</v>
      </c>
      <c r="Y56" s="60">
        <v>276218</v>
      </c>
      <c r="Z56" s="60">
        <v>768515</v>
      </c>
      <c r="AA56" s="194">
        <v>4352</v>
      </c>
      <c r="AB56" s="194"/>
    </row>
    <row r="57" spans="1:28" ht="22.5" customHeight="1">
      <c r="A57" s="55"/>
      <c r="B57" s="55"/>
      <c r="C57" s="58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Q57" s="113"/>
      <c r="R57" s="114"/>
      <c r="S57" s="55"/>
      <c r="T57" s="55"/>
      <c r="U57" s="55"/>
      <c r="V57" s="55"/>
      <c r="W57" s="55"/>
      <c r="X57" s="55"/>
      <c r="Y57" s="55"/>
      <c r="Z57" s="55"/>
      <c r="AA57" s="55"/>
      <c r="AB57" s="55"/>
    </row>
    <row r="58" spans="1:16" ht="22.5" customHeight="1">
      <c r="A58" s="34"/>
      <c r="P58" s="38"/>
    </row>
    <row r="59" spans="2:3" ht="22.5" customHeight="1">
      <c r="B59" s="34"/>
      <c r="C59" s="34"/>
    </row>
    <row r="60" spans="2:3" ht="22.5" customHeight="1">
      <c r="B60" s="34"/>
      <c r="C60" s="34"/>
    </row>
  </sheetData>
  <sheetProtection/>
  <mergeCells count="86">
    <mergeCell ref="V8:V9"/>
    <mergeCell ref="W9:X9"/>
    <mergeCell ref="Y9:Z9"/>
    <mergeCell ref="N47:N48"/>
    <mergeCell ref="G47:G48"/>
    <mergeCell ref="H47:H48"/>
    <mergeCell ref="I47:I48"/>
    <mergeCell ref="J47:J48"/>
    <mergeCell ref="K47:K48"/>
    <mergeCell ref="L47:L48"/>
    <mergeCell ref="C7:H7"/>
    <mergeCell ref="I7:N7"/>
    <mergeCell ref="A7:B8"/>
    <mergeCell ref="A5:N5"/>
    <mergeCell ref="R8:R9"/>
    <mergeCell ref="A9:B9"/>
    <mergeCell ref="Q7:T7"/>
    <mergeCell ref="S8:S9"/>
    <mergeCell ref="T8:T9"/>
    <mergeCell ref="Y10:Z10"/>
    <mergeCell ref="P7:P9"/>
    <mergeCell ref="Q8:Q9"/>
    <mergeCell ref="W21:X21"/>
    <mergeCell ref="Z21:AA21"/>
    <mergeCell ref="Z48:Z50"/>
    <mergeCell ref="AA48:AB50"/>
    <mergeCell ref="W8:Z8"/>
    <mergeCell ref="U7:Z7"/>
    <mergeCell ref="U8:U9"/>
    <mergeCell ref="A10:B10"/>
    <mergeCell ref="A11:B11"/>
    <mergeCell ref="W11:X11"/>
    <mergeCell ref="C47:C48"/>
    <mergeCell ref="D47:D48"/>
    <mergeCell ref="E47:E48"/>
    <mergeCell ref="Q20:Q22"/>
    <mergeCell ref="R20:R22"/>
    <mergeCell ref="W10:X10"/>
    <mergeCell ref="F47:F48"/>
    <mergeCell ref="A13:B13"/>
    <mergeCell ref="A15:B15"/>
    <mergeCell ref="A3:N3"/>
    <mergeCell ref="V48:V50"/>
    <mergeCell ref="W12:X12"/>
    <mergeCell ref="W14:X14"/>
    <mergeCell ref="U21:V21"/>
    <mergeCell ref="W13:X13"/>
    <mergeCell ref="W48:W50"/>
    <mergeCell ref="X48:Y49"/>
    <mergeCell ref="W35:X35"/>
    <mergeCell ref="A54:B54"/>
    <mergeCell ref="A56:B56"/>
    <mergeCell ref="A48:B48"/>
    <mergeCell ref="A45:B45"/>
    <mergeCell ref="S48:S50"/>
    <mergeCell ref="T48:T50"/>
    <mergeCell ref="U48:U50"/>
    <mergeCell ref="A52:B52"/>
    <mergeCell ref="M47:M48"/>
    <mergeCell ref="AB21:AC21"/>
    <mergeCell ref="A50:B50"/>
    <mergeCell ref="P20:P22"/>
    <mergeCell ref="A47:B47"/>
    <mergeCell ref="A17:B17"/>
    <mergeCell ref="A19:B19"/>
    <mergeCell ref="A43:B43"/>
    <mergeCell ref="P48:P50"/>
    <mergeCell ref="Q48:Q50"/>
    <mergeCell ref="R48:R50"/>
    <mergeCell ref="P5:Z5"/>
    <mergeCell ref="Y11:Z11"/>
    <mergeCell ref="Y12:Z12"/>
    <mergeCell ref="Y13:Z13"/>
    <mergeCell ref="Y14:Z14"/>
    <mergeCell ref="S20:X20"/>
    <mergeCell ref="P18:AC18"/>
    <mergeCell ref="Y20:Y22"/>
    <mergeCell ref="Z20:AC20"/>
    <mergeCell ref="S21:T21"/>
    <mergeCell ref="AA52:AB52"/>
    <mergeCell ref="AA53:AB53"/>
    <mergeCell ref="AA54:AB54"/>
    <mergeCell ref="AA55:AB55"/>
    <mergeCell ref="AA56:AB56"/>
    <mergeCell ref="P44:AB44"/>
    <mergeCell ref="P46:AB46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7"/>
  <sheetViews>
    <sheetView zoomScale="85" zoomScaleNormal="85" zoomScalePageLayoutView="0" workbookViewId="0" topLeftCell="K47">
      <selection activeCell="AD67" sqref="AD67"/>
    </sheetView>
  </sheetViews>
  <sheetFormatPr defaultColWidth="9.00390625" defaultRowHeight="19.5" customHeight="1"/>
  <cols>
    <col min="1" max="1" width="13.625" style="24" customWidth="1"/>
    <col min="2" max="2" width="11.50390625" style="24" bestFit="1" customWidth="1"/>
    <col min="3" max="10" width="12.75390625" style="24" customWidth="1"/>
    <col min="11" max="11" width="24.875" style="24" customWidth="1"/>
    <col min="12" max="12" width="12.25390625" style="24" customWidth="1"/>
    <col min="13" max="21" width="7.625" style="24" customWidth="1"/>
    <col min="22" max="25" width="8.875" style="24" customWidth="1"/>
    <col min="26" max="26" width="2.75390625" style="24" customWidth="1"/>
    <col min="27" max="27" width="6.875" style="24" customWidth="1"/>
    <col min="28" max="29" width="9.875" style="24" customWidth="1"/>
    <col min="30" max="16384" width="9.00390625" style="24" customWidth="1"/>
  </cols>
  <sheetData>
    <row r="1" spans="1:29" ht="19.5" customHeight="1">
      <c r="A1" s="41" t="s">
        <v>138</v>
      </c>
      <c r="AB1" s="13"/>
      <c r="AC1" s="50" t="s">
        <v>140</v>
      </c>
    </row>
    <row r="3" spans="11:29" ht="19.5" customHeight="1">
      <c r="K3" s="3"/>
      <c r="L3" s="183" t="s">
        <v>424</v>
      </c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</row>
    <row r="4" spans="1:21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9" ht="19.5" customHeight="1">
      <c r="A5" s="126" t="s">
        <v>408</v>
      </c>
      <c r="B5" s="126"/>
      <c r="C5" s="126"/>
      <c r="D5" s="126"/>
      <c r="E5" s="126"/>
      <c r="F5" s="126"/>
      <c r="G5" s="126"/>
      <c r="H5" s="126"/>
      <c r="I5" s="126"/>
      <c r="J5" s="126"/>
      <c r="L5" s="126" t="s">
        <v>425</v>
      </c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</row>
    <row r="6" spans="9:24" ht="19.5" customHeight="1" thickBot="1">
      <c r="I6" s="214" t="s">
        <v>32</v>
      </c>
      <c r="J6" s="21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9" ht="19.5" customHeight="1">
      <c r="A7" s="216" t="s">
        <v>172</v>
      </c>
      <c r="B7" s="199" t="s">
        <v>414</v>
      </c>
      <c r="C7" s="199"/>
      <c r="D7" s="199"/>
      <c r="E7" s="199" t="s">
        <v>415</v>
      </c>
      <c r="F7" s="199"/>
      <c r="G7" s="199"/>
      <c r="H7" s="199" t="s">
        <v>416</v>
      </c>
      <c r="I7" s="199"/>
      <c r="J7" s="132"/>
      <c r="L7" s="162" t="s">
        <v>141</v>
      </c>
      <c r="M7" s="199" t="s">
        <v>422</v>
      </c>
      <c r="N7" s="199"/>
      <c r="O7" s="199" t="s">
        <v>144</v>
      </c>
      <c r="P7" s="199"/>
      <c r="Q7" s="199" t="s">
        <v>423</v>
      </c>
      <c r="R7" s="199"/>
      <c r="S7" s="199" t="s">
        <v>145</v>
      </c>
      <c r="T7" s="199"/>
      <c r="U7" s="199" t="s">
        <v>146</v>
      </c>
      <c r="V7" s="199"/>
      <c r="W7" s="199" t="s">
        <v>421</v>
      </c>
      <c r="X7" s="199"/>
      <c r="Y7" s="303" t="s">
        <v>259</v>
      </c>
      <c r="Z7" s="304"/>
      <c r="AA7" s="305"/>
      <c r="AB7" s="306" t="s">
        <v>200</v>
      </c>
      <c r="AC7" s="303"/>
    </row>
    <row r="8" spans="1:29" ht="19.5" customHeight="1">
      <c r="A8" s="269"/>
      <c r="B8" s="8" t="s">
        <v>284</v>
      </c>
      <c r="C8" s="8" t="s">
        <v>412</v>
      </c>
      <c r="D8" s="8" t="s">
        <v>286</v>
      </c>
      <c r="E8" s="8" t="s">
        <v>284</v>
      </c>
      <c r="F8" s="8" t="s">
        <v>413</v>
      </c>
      <c r="G8" s="8" t="s">
        <v>286</v>
      </c>
      <c r="H8" s="8" t="s">
        <v>284</v>
      </c>
      <c r="I8" s="8" t="s">
        <v>413</v>
      </c>
      <c r="J8" s="9" t="s">
        <v>286</v>
      </c>
      <c r="L8" s="164"/>
      <c r="M8" s="8" t="s">
        <v>142</v>
      </c>
      <c r="N8" s="8" t="s">
        <v>143</v>
      </c>
      <c r="O8" s="8" t="s">
        <v>142</v>
      </c>
      <c r="P8" s="8" t="s">
        <v>143</v>
      </c>
      <c r="Q8" s="8" t="s">
        <v>142</v>
      </c>
      <c r="R8" s="8" t="s">
        <v>143</v>
      </c>
      <c r="S8" s="8" t="s">
        <v>142</v>
      </c>
      <c r="T8" s="8" t="s">
        <v>143</v>
      </c>
      <c r="U8" s="8" t="s">
        <v>142</v>
      </c>
      <c r="V8" s="8" t="s">
        <v>143</v>
      </c>
      <c r="W8" s="8" t="s">
        <v>142</v>
      </c>
      <c r="X8" s="8" t="s">
        <v>143</v>
      </c>
      <c r="Y8" s="8" t="s">
        <v>142</v>
      </c>
      <c r="Z8" s="163" t="s">
        <v>420</v>
      </c>
      <c r="AA8" s="164"/>
      <c r="AB8" s="8" t="s">
        <v>142</v>
      </c>
      <c r="AC8" s="9" t="s">
        <v>420</v>
      </c>
    </row>
    <row r="9" spans="2:13" ht="19.5" customHeight="1">
      <c r="B9" s="78"/>
      <c r="M9" s="68"/>
    </row>
    <row r="10" spans="1:29" ht="19.5" customHeight="1">
      <c r="A10" s="2" t="s">
        <v>244</v>
      </c>
      <c r="B10" s="76">
        <f>SUM(E10,H10,C41,E41,G41,I41)</f>
        <v>38209</v>
      </c>
      <c r="C10" s="77">
        <v>9960</v>
      </c>
      <c r="D10" s="77">
        <v>1197641</v>
      </c>
      <c r="E10" s="47">
        <v>27119</v>
      </c>
      <c r="F10" s="47">
        <v>471232</v>
      </c>
      <c r="G10" s="47">
        <v>566025</v>
      </c>
      <c r="H10" s="47">
        <v>8992</v>
      </c>
      <c r="I10" s="47">
        <v>252650</v>
      </c>
      <c r="J10" s="47">
        <v>346381</v>
      </c>
      <c r="L10" s="301" t="s">
        <v>12</v>
      </c>
      <c r="M10" s="93">
        <f>SUM(M12:M20,M22:M29)</f>
        <v>1</v>
      </c>
      <c r="N10" s="53">
        <f aca="true" t="shared" si="0" ref="N10:AC10">SUM(N12:N20,N22:N29)</f>
        <v>60</v>
      </c>
      <c r="O10" s="53">
        <f t="shared" si="0"/>
        <v>6</v>
      </c>
      <c r="P10" s="53">
        <f t="shared" si="0"/>
        <v>511</v>
      </c>
      <c r="Q10" s="53">
        <f t="shared" si="0"/>
        <v>2</v>
      </c>
      <c r="R10" s="53">
        <f t="shared" si="0"/>
        <v>49</v>
      </c>
      <c r="S10" s="53">
        <f t="shared" si="0"/>
        <v>4</v>
      </c>
      <c r="T10" s="53">
        <f t="shared" si="0"/>
        <v>380</v>
      </c>
      <c r="U10" s="53">
        <f t="shared" si="0"/>
        <v>12</v>
      </c>
      <c r="V10" s="53">
        <f t="shared" si="0"/>
        <v>63</v>
      </c>
      <c r="W10" s="53">
        <f t="shared" si="0"/>
        <v>7</v>
      </c>
      <c r="X10" s="53">
        <f t="shared" si="0"/>
        <v>126</v>
      </c>
      <c r="Y10" s="53">
        <f t="shared" si="0"/>
        <v>2</v>
      </c>
      <c r="Z10" s="53"/>
      <c r="AA10" s="53">
        <f t="shared" si="0"/>
        <v>320</v>
      </c>
      <c r="AB10" s="53">
        <f t="shared" si="0"/>
        <v>4</v>
      </c>
      <c r="AC10" s="53">
        <f t="shared" si="0"/>
        <v>220</v>
      </c>
    </row>
    <row r="11" spans="1:29" ht="19.5" customHeight="1">
      <c r="A11" s="16">
        <v>48</v>
      </c>
      <c r="B11" s="76">
        <f>SUM(E11,H11,C42,E42,G42,I42)</f>
        <v>38267</v>
      </c>
      <c r="C11" s="77">
        <v>10077</v>
      </c>
      <c r="D11" s="77">
        <f>SUM(G11,J11,D42,F42,H42,J42)</f>
        <v>1279718</v>
      </c>
      <c r="E11" s="47">
        <v>27873</v>
      </c>
      <c r="F11" s="47">
        <v>496071</v>
      </c>
      <c r="G11" s="47">
        <v>628002</v>
      </c>
      <c r="H11" s="47">
        <v>8363</v>
      </c>
      <c r="I11" s="47">
        <v>241815</v>
      </c>
      <c r="J11" s="47">
        <v>388428</v>
      </c>
      <c r="M11" s="70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</row>
    <row r="12" spans="1:29" ht="19.5" customHeight="1">
      <c r="A12" s="16">
        <v>49</v>
      </c>
      <c r="B12" s="76">
        <f>SUM(E12,H12,C43,E43,G43,I43)</f>
        <v>36173</v>
      </c>
      <c r="C12" s="77">
        <v>8310</v>
      </c>
      <c r="D12" s="77">
        <f>SUM(G12,J12,D43,F43,H43,J43)</f>
        <v>1705154</v>
      </c>
      <c r="E12" s="47">
        <v>25621</v>
      </c>
      <c r="F12" s="47">
        <v>461857</v>
      </c>
      <c r="G12" s="47">
        <v>836339</v>
      </c>
      <c r="H12" s="47">
        <v>8371</v>
      </c>
      <c r="I12" s="47">
        <v>245026</v>
      </c>
      <c r="J12" s="47">
        <v>487920</v>
      </c>
      <c r="L12" s="130" t="s">
        <v>147</v>
      </c>
      <c r="M12" s="285" t="s">
        <v>280</v>
      </c>
      <c r="N12" s="286" t="s">
        <v>280</v>
      </c>
      <c r="O12" s="286">
        <v>4</v>
      </c>
      <c r="P12" s="286">
        <v>353</v>
      </c>
      <c r="Q12" s="286">
        <v>1</v>
      </c>
      <c r="R12" s="286">
        <v>40</v>
      </c>
      <c r="S12" s="286">
        <v>2</v>
      </c>
      <c r="T12" s="286">
        <v>120</v>
      </c>
      <c r="U12" s="286">
        <v>2</v>
      </c>
      <c r="V12" s="286">
        <v>9</v>
      </c>
      <c r="W12" s="286">
        <v>3</v>
      </c>
      <c r="X12" s="286">
        <v>68</v>
      </c>
      <c r="Y12" s="286">
        <v>1</v>
      </c>
      <c r="Z12" s="302" t="s">
        <v>260</v>
      </c>
      <c r="AA12" s="75">
        <v>140</v>
      </c>
      <c r="AB12" s="286">
        <v>2</v>
      </c>
      <c r="AC12" s="286">
        <v>140</v>
      </c>
    </row>
    <row r="13" spans="1:29" ht="19.5" customHeight="1">
      <c r="A13" s="16">
        <v>50</v>
      </c>
      <c r="B13" s="76">
        <f>SUM(E13,H13,C44,E44,G44,I44)</f>
        <v>40737</v>
      </c>
      <c r="C13" s="77">
        <v>7104</v>
      </c>
      <c r="D13" s="77">
        <f>SUM(G13,J13,D44,F44,H44,J44)</f>
        <v>2660826</v>
      </c>
      <c r="E13" s="47">
        <v>26372</v>
      </c>
      <c r="F13" s="47">
        <v>453533</v>
      </c>
      <c r="G13" s="47">
        <v>1061772</v>
      </c>
      <c r="H13" s="47">
        <v>8534</v>
      </c>
      <c r="I13" s="47">
        <v>239806</v>
      </c>
      <c r="J13" s="47">
        <v>586245</v>
      </c>
      <c r="L13" s="130"/>
      <c r="M13" s="285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302" t="s">
        <v>261</v>
      </c>
      <c r="AA13" s="75">
        <v>40</v>
      </c>
      <c r="AB13" s="286"/>
      <c r="AC13" s="286"/>
    </row>
    <row r="14" spans="1:29" ht="19.5" customHeight="1">
      <c r="A14" s="116">
        <v>51</v>
      </c>
      <c r="B14" s="69">
        <f>SUM(B16:B19,B21:B24,B26:B30,B32)</f>
        <v>43944</v>
      </c>
      <c r="C14" s="94">
        <f>SUM(C16:C19,C21:C24,C26:C30,C32)</f>
        <v>10376</v>
      </c>
      <c r="D14" s="94">
        <f aca="true" t="shared" si="1" ref="D14:J14">SUM(D16:D19,D21:D24,D26:D30,D32)</f>
        <v>3294162</v>
      </c>
      <c r="E14" s="94">
        <f>SUM(E16:E19,E21:E24,E26:E30,E32)</f>
        <v>28250</v>
      </c>
      <c r="F14" s="94">
        <f t="shared" si="1"/>
        <v>534090</v>
      </c>
      <c r="G14" s="94">
        <f t="shared" si="1"/>
        <v>1423379</v>
      </c>
      <c r="H14" s="94">
        <f t="shared" si="1"/>
        <v>9305</v>
      </c>
      <c r="I14" s="94">
        <f t="shared" si="1"/>
        <v>276458</v>
      </c>
      <c r="J14" s="94">
        <f t="shared" si="1"/>
        <v>714966</v>
      </c>
      <c r="L14" s="11" t="s">
        <v>148</v>
      </c>
      <c r="M14" s="47" t="s">
        <v>280</v>
      </c>
      <c r="N14" s="47" t="s">
        <v>280</v>
      </c>
      <c r="O14" s="47" t="s">
        <v>280</v>
      </c>
      <c r="P14" s="47" t="s">
        <v>280</v>
      </c>
      <c r="Q14" s="47">
        <v>1</v>
      </c>
      <c r="R14" s="47">
        <v>9</v>
      </c>
      <c r="S14" s="47" t="s">
        <v>280</v>
      </c>
      <c r="T14" s="47" t="s">
        <v>280</v>
      </c>
      <c r="U14" s="47">
        <v>1</v>
      </c>
      <c r="V14" s="47">
        <v>5</v>
      </c>
      <c r="W14" s="47">
        <v>1</v>
      </c>
      <c r="X14" s="47">
        <v>12</v>
      </c>
      <c r="Y14" s="47" t="s">
        <v>280</v>
      </c>
      <c r="Z14" s="47"/>
      <c r="AA14" s="47" t="s">
        <v>280</v>
      </c>
      <c r="AB14" s="47">
        <v>1</v>
      </c>
      <c r="AC14" s="47">
        <v>40</v>
      </c>
    </row>
    <row r="15" spans="1:29" ht="19.5" customHeight="1">
      <c r="A15" s="22"/>
      <c r="B15" s="88"/>
      <c r="C15" s="88"/>
      <c r="D15" s="88"/>
      <c r="E15" s="88"/>
      <c r="F15" s="88"/>
      <c r="G15" s="88"/>
      <c r="H15" s="88"/>
      <c r="I15" s="88"/>
      <c r="J15" s="88"/>
      <c r="L15" s="11" t="s">
        <v>149</v>
      </c>
      <c r="M15" s="47" t="s">
        <v>280</v>
      </c>
      <c r="N15" s="47" t="s">
        <v>280</v>
      </c>
      <c r="O15" s="47">
        <v>1</v>
      </c>
      <c r="P15" s="47">
        <v>50</v>
      </c>
      <c r="Q15" s="47" t="s">
        <v>280</v>
      </c>
      <c r="R15" s="47" t="s">
        <v>280</v>
      </c>
      <c r="S15" s="47" t="s">
        <v>280</v>
      </c>
      <c r="T15" s="47" t="s">
        <v>280</v>
      </c>
      <c r="U15" s="47">
        <v>1</v>
      </c>
      <c r="V15" s="47">
        <v>6</v>
      </c>
      <c r="W15" s="47" t="s">
        <v>280</v>
      </c>
      <c r="X15" s="47" t="s">
        <v>280</v>
      </c>
      <c r="Y15" s="47">
        <v>1</v>
      </c>
      <c r="Z15" s="47"/>
      <c r="AA15" s="47">
        <v>140</v>
      </c>
      <c r="AB15" s="47" t="s">
        <v>280</v>
      </c>
      <c r="AC15" s="47" t="s">
        <v>280</v>
      </c>
    </row>
    <row r="16" spans="1:29" ht="19.5" customHeight="1">
      <c r="A16" s="22" t="s">
        <v>240</v>
      </c>
      <c r="B16" s="76">
        <f>SUM(E16,H16,C47,E47,G47,I47)</f>
        <v>2654</v>
      </c>
      <c r="C16" s="77">
        <v>744</v>
      </c>
      <c r="D16" s="77">
        <f>SUM(G16,J16,D47,F47,H47,J47)</f>
        <v>148109</v>
      </c>
      <c r="E16" s="42">
        <v>2005</v>
      </c>
      <c r="F16" s="42">
        <v>37879</v>
      </c>
      <c r="G16" s="42">
        <v>90626</v>
      </c>
      <c r="H16" s="42">
        <v>454</v>
      </c>
      <c r="I16" s="42">
        <v>13463</v>
      </c>
      <c r="J16" s="42">
        <v>31872</v>
      </c>
      <c r="L16" s="11" t="s">
        <v>150</v>
      </c>
      <c r="M16" s="47" t="s">
        <v>280</v>
      </c>
      <c r="N16" s="47" t="s">
        <v>280</v>
      </c>
      <c r="O16" s="47" t="s">
        <v>280</v>
      </c>
      <c r="P16" s="47" t="s">
        <v>280</v>
      </c>
      <c r="Q16" s="47" t="s">
        <v>280</v>
      </c>
      <c r="R16" s="47" t="s">
        <v>280</v>
      </c>
      <c r="S16" s="47" t="s">
        <v>280</v>
      </c>
      <c r="T16" s="47" t="s">
        <v>280</v>
      </c>
      <c r="U16" s="47" t="s">
        <v>280</v>
      </c>
      <c r="V16" s="47" t="s">
        <v>280</v>
      </c>
      <c r="W16" s="47" t="s">
        <v>280</v>
      </c>
      <c r="X16" s="47" t="s">
        <v>280</v>
      </c>
      <c r="Y16" s="47" t="s">
        <v>280</v>
      </c>
      <c r="Z16" s="47"/>
      <c r="AA16" s="47" t="s">
        <v>280</v>
      </c>
      <c r="AB16" s="47" t="s">
        <v>280</v>
      </c>
      <c r="AC16" s="47" t="s">
        <v>280</v>
      </c>
    </row>
    <row r="17" spans="1:29" ht="19.5" customHeight="1">
      <c r="A17" s="21" t="s">
        <v>3</v>
      </c>
      <c r="B17" s="76">
        <f>SUM(E17,H17,C48,E48,G48,I48)</f>
        <v>4106</v>
      </c>
      <c r="C17" s="77">
        <v>1009</v>
      </c>
      <c r="D17" s="77">
        <f>SUM(G17,J17,D48,F48,H48,J48)</f>
        <v>368989</v>
      </c>
      <c r="E17" s="298">
        <v>2269</v>
      </c>
      <c r="F17" s="298">
        <v>43727</v>
      </c>
      <c r="G17" s="298">
        <v>107978</v>
      </c>
      <c r="H17" s="298">
        <v>672</v>
      </c>
      <c r="I17" s="298">
        <v>20752</v>
      </c>
      <c r="J17" s="298">
        <v>53103</v>
      </c>
      <c r="L17" s="11" t="s">
        <v>151</v>
      </c>
      <c r="M17" s="47" t="s">
        <v>280</v>
      </c>
      <c r="N17" s="47" t="s">
        <v>280</v>
      </c>
      <c r="O17" s="47" t="s">
        <v>280</v>
      </c>
      <c r="P17" s="47" t="s">
        <v>280</v>
      </c>
      <c r="Q17" s="47" t="s">
        <v>280</v>
      </c>
      <c r="R17" s="47" t="s">
        <v>280</v>
      </c>
      <c r="S17" s="47" t="s">
        <v>280</v>
      </c>
      <c r="T17" s="47" t="s">
        <v>280</v>
      </c>
      <c r="U17" s="47" t="s">
        <v>280</v>
      </c>
      <c r="V17" s="47" t="s">
        <v>280</v>
      </c>
      <c r="W17" s="47" t="s">
        <v>280</v>
      </c>
      <c r="X17" s="47" t="s">
        <v>280</v>
      </c>
      <c r="Y17" s="47" t="s">
        <v>280</v>
      </c>
      <c r="Z17" s="47"/>
      <c r="AA17" s="47" t="s">
        <v>280</v>
      </c>
      <c r="AB17" s="47" t="s">
        <v>280</v>
      </c>
      <c r="AC17" s="47" t="s">
        <v>280</v>
      </c>
    </row>
    <row r="18" spans="1:29" ht="19.5" customHeight="1">
      <c r="A18" s="21" t="s">
        <v>4</v>
      </c>
      <c r="B18" s="76">
        <f>SUM(E18,H18,C49,E49,G49,I49)</f>
        <v>3170</v>
      </c>
      <c r="C18" s="77">
        <v>1024</v>
      </c>
      <c r="D18" s="77">
        <f>SUM(G18,J18,D49,F49,H49,J49)</f>
        <v>209857</v>
      </c>
      <c r="E18" s="42">
        <v>2158</v>
      </c>
      <c r="F18" s="42">
        <v>39140</v>
      </c>
      <c r="G18" s="42">
        <v>99846</v>
      </c>
      <c r="H18" s="42">
        <v>834</v>
      </c>
      <c r="I18" s="42">
        <v>24546</v>
      </c>
      <c r="J18" s="42">
        <v>61964</v>
      </c>
      <c r="L18" s="11" t="s">
        <v>152</v>
      </c>
      <c r="M18" s="47" t="s">
        <v>280</v>
      </c>
      <c r="N18" s="47" t="s">
        <v>280</v>
      </c>
      <c r="O18" s="47">
        <v>1</v>
      </c>
      <c r="P18" s="47">
        <v>108</v>
      </c>
      <c r="Q18" s="47" t="s">
        <v>280</v>
      </c>
      <c r="R18" s="47" t="s">
        <v>280</v>
      </c>
      <c r="S18" s="47">
        <v>1</v>
      </c>
      <c r="T18" s="47">
        <v>200</v>
      </c>
      <c r="U18" s="47">
        <v>1</v>
      </c>
      <c r="V18" s="47">
        <v>5</v>
      </c>
      <c r="W18" s="47">
        <v>1</v>
      </c>
      <c r="X18" s="47">
        <v>16</v>
      </c>
      <c r="Y18" s="47" t="s">
        <v>280</v>
      </c>
      <c r="Z18" s="47"/>
      <c r="AA18" s="47" t="s">
        <v>280</v>
      </c>
      <c r="AB18" s="47">
        <v>1</v>
      </c>
      <c r="AC18" s="47">
        <v>40</v>
      </c>
    </row>
    <row r="19" spans="1:29" ht="19.5" customHeight="1">
      <c r="A19" s="21" t="s">
        <v>5</v>
      </c>
      <c r="B19" s="76">
        <f>SUM(E19,H19,C50,E50,G50,I50)</f>
        <v>3248</v>
      </c>
      <c r="C19" s="77">
        <v>1078</v>
      </c>
      <c r="D19" s="77">
        <f>SUM(G19,J19,D50,F50,H50,J50)</f>
        <v>211115</v>
      </c>
      <c r="E19" s="298">
        <v>2296</v>
      </c>
      <c r="F19" s="298">
        <v>43078</v>
      </c>
      <c r="G19" s="298">
        <v>110318</v>
      </c>
      <c r="H19" s="298">
        <v>776</v>
      </c>
      <c r="I19" s="298">
        <v>22746</v>
      </c>
      <c r="J19" s="298">
        <v>58129</v>
      </c>
      <c r="L19" s="11" t="s">
        <v>153</v>
      </c>
      <c r="M19" s="47" t="s">
        <v>280</v>
      </c>
      <c r="N19" s="47" t="s">
        <v>280</v>
      </c>
      <c r="O19" s="47" t="s">
        <v>280</v>
      </c>
      <c r="P19" s="47" t="s">
        <v>280</v>
      </c>
      <c r="Q19" s="47" t="s">
        <v>280</v>
      </c>
      <c r="R19" s="47" t="s">
        <v>280</v>
      </c>
      <c r="S19" s="47" t="s">
        <v>280</v>
      </c>
      <c r="T19" s="47" t="s">
        <v>280</v>
      </c>
      <c r="U19" s="47">
        <v>1</v>
      </c>
      <c r="V19" s="47">
        <v>2</v>
      </c>
      <c r="W19" s="47">
        <v>1</v>
      </c>
      <c r="X19" s="47">
        <v>10</v>
      </c>
      <c r="Y19" s="47" t="s">
        <v>280</v>
      </c>
      <c r="Z19" s="47"/>
      <c r="AA19" s="47" t="s">
        <v>280</v>
      </c>
      <c r="AB19" s="47" t="s">
        <v>280</v>
      </c>
      <c r="AC19" s="47" t="s">
        <v>280</v>
      </c>
    </row>
    <row r="20" spans="1:29" ht="19.5" customHeight="1">
      <c r="A20" s="21"/>
      <c r="B20" s="97"/>
      <c r="C20" s="77"/>
      <c r="D20" s="77"/>
      <c r="E20" s="42"/>
      <c r="F20" s="42"/>
      <c r="G20" s="42"/>
      <c r="H20" s="42"/>
      <c r="I20" s="42"/>
      <c r="J20" s="42"/>
      <c r="L20" s="11" t="s">
        <v>154</v>
      </c>
      <c r="M20" s="47" t="s">
        <v>280</v>
      </c>
      <c r="N20" s="47" t="s">
        <v>280</v>
      </c>
      <c r="O20" s="47" t="s">
        <v>280</v>
      </c>
      <c r="P20" s="47" t="s">
        <v>280</v>
      </c>
      <c r="Q20" s="47" t="s">
        <v>280</v>
      </c>
      <c r="R20" s="47" t="s">
        <v>280</v>
      </c>
      <c r="S20" s="47">
        <v>1</v>
      </c>
      <c r="T20" s="47">
        <v>60</v>
      </c>
      <c r="U20" s="47">
        <v>1</v>
      </c>
      <c r="V20" s="47">
        <v>7</v>
      </c>
      <c r="W20" s="47" t="s">
        <v>280</v>
      </c>
      <c r="X20" s="47" t="s">
        <v>280</v>
      </c>
      <c r="Y20" s="47" t="s">
        <v>280</v>
      </c>
      <c r="Z20" s="47"/>
      <c r="AA20" s="47" t="s">
        <v>280</v>
      </c>
      <c r="AB20" s="47" t="s">
        <v>280</v>
      </c>
      <c r="AC20" s="47" t="s">
        <v>280</v>
      </c>
    </row>
    <row r="21" spans="1:29" ht="19.5" customHeight="1">
      <c r="A21" s="21" t="s">
        <v>6</v>
      </c>
      <c r="B21" s="76">
        <f>SUM(E21,H21,C52,E52,G52,I52)</f>
        <v>3946</v>
      </c>
      <c r="C21" s="77">
        <v>959</v>
      </c>
      <c r="D21" s="77">
        <f>SUM(G21,J21,D52,F52,H52,J52)</f>
        <v>345406</v>
      </c>
      <c r="E21" s="298">
        <v>2172</v>
      </c>
      <c r="F21" s="298">
        <v>40324</v>
      </c>
      <c r="G21" s="298">
        <v>105942</v>
      </c>
      <c r="H21" s="298">
        <v>629</v>
      </c>
      <c r="I21" s="298">
        <v>18500</v>
      </c>
      <c r="J21" s="298">
        <v>47196</v>
      </c>
      <c r="L21" s="11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</row>
    <row r="22" spans="1:29" ht="19.5" customHeight="1">
      <c r="A22" s="21" t="s">
        <v>7</v>
      </c>
      <c r="B22" s="76">
        <f>SUM(E22,H22,C53,E53,G53,I53)</f>
        <v>3274</v>
      </c>
      <c r="C22" s="77">
        <v>811</v>
      </c>
      <c r="D22" s="77">
        <f>SUM(G22,J22,D53,F53,H53,J53)</f>
        <v>205073</v>
      </c>
      <c r="E22" s="42">
        <v>2345</v>
      </c>
      <c r="F22" s="42">
        <v>42612</v>
      </c>
      <c r="G22" s="42">
        <v>111847</v>
      </c>
      <c r="H22" s="42">
        <v>767</v>
      </c>
      <c r="I22" s="42">
        <v>22858</v>
      </c>
      <c r="J22" s="42">
        <v>58487</v>
      </c>
      <c r="L22" s="11" t="s">
        <v>155</v>
      </c>
      <c r="M22" s="47" t="s">
        <v>280</v>
      </c>
      <c r="N22" s="47" t="s">
        <v>280</v>
      </c>
      <c r="O22" s="47" t="s">
        <v>280</v>
      </c>
      <c r="P22" s="47" t="s">
        <v>280</v>
      </c>
      <c r="Q22" s="47" t="s">
        <v>280</v>
      </c>
      <c r="R22" s="47" t="s">
        <v>280</v>
      </c>
      <c r="S22" s="47" t="s">
        <v>280</v>
      </c>
      <c r="T22" s="47" t="s">
        <v>280</v>
      </c>
      <c r="U22" s="75" t="s">
        <v>280</v>
      </c>
      <c r="V22" s="75" t="s">
        <v>280</v>
      </c>
      <c r="W22" s="75" t="s">
        <v>280</v>
      </c>
      <c r="X22" s="75" t="s">
        <v>280</v>
      </c>
      <c r="Y22" s="75" t="s">
        <v>280</v>
      </c>
      <c r="Z22" s="75"/>
      <c r="AA22" s="75" t="s">
        <v>280</v>
      </c>
      <c r="AB22" s="75" t="s">
        <v>280</v>
      </c>
      <c r="AC22" s="75" t="s">
        <v>280</v>
      </c>
    </row>
    <row r="23" spans="1:29" ht="19.5" customHeight="1">
      <c r="A23" s="21" t="s">
        <v>186</v>
      </c>
      <c r="B23" s="76">
        <f>SUM(E23,H23,C54,E54,G54,I54)</f>
        <v>3063</v>
      </c>
      <c r="C23" s="77">
        <v>731</v>
      </c>
      <c r="D23" s="77">
        <f>SUM(G23,J23,D54,F54,H54,J54)</f>
        <v>214905</v>
      </c>
      <c r="E23" s="298">
        <v>2169</v>
      </c>
      <c r="F23" s="298">
        <v>39766</v>
      </c>
      <c r="G23" s="298">
        <v>108628</v>
      </c>
      <c r="H23" s="298">
        <v>703</v>
      </c>
      <c r="I23" s="298">
        <v>20827</v>
      </c>
      <c r="J23" s="298">
        <v>54428</v>
      </c>
      <c r="L23" s="11" t="s">
        <v>156</v>
      </c>
      <c r="M23" s="47" t="s">
        <v>280</v>
      </c>
      <c r="N23" s="47" t="s">
        <v>280</v>
      </c>
      <c r="O23" s="47" t="s">
        <v>280</v>
      </c>
      <c r="P23" s="47" t="s">
        <v>280</v>
      </c>
      <c r="Q23" s="47" t="s">
        <v>280</v>
      </c>
      <c r="R23" s="47" t="s">
        <v>280</v>
      </c>
      <c r="S23" s="47" t="s">
        <v>280</v>
      </c>
      <c r="T23" s="47" t="s">
        <v>280</v>
      </c>
      <c r="U23" s="47">
        <v>1</v>
      </c>
      <c r="V23" s="47">
        <v>5</v>
      </c>
      <c r="W23" s="75" t="s">
        <v>280</v>
      </c>
      <c r="X23" s="75" t="s">
        <v>280</v>
      </c>
      <c r="Y23" s="75" t="s">
        <v>280</v>
      </c>
      <c r="Z23" s="47"/>
      <c r="AA23" s="75" t="s">
        <v>280</v>
      </c>
      <c r="AB23" s="75" t="s">
        <v>280</v>
      </c>
      <c r="AC23" s="75" t="s">
        <v>280</v>
      </c>
    </row>
    <row r="24" spans="1:29" ht="19.5" customHeight="1">
      <c r="A24" s="21" t="s">
        <v>187</v>
      </c>
      <c r="B24" s="76">
        <f>SUM(E24,H24,C55,E55,G55,I55)</f>
        <v>4164</v>
      </c>
      <c r="C24" s="77">
        <v>740</v>
      </c>
      <c r="D24" s="77">
        <f>SUM(G24,J24,D55,F55,H55,J55)</f>
        <v>367709</v>
      </c>
      <c r="E24" s="42">
        <v>2243</v>
      </c>
      <c r="F24" s="42">
        <v>41086</v>
      </c>
      <c r="G24" s="42">
        <v>109068</v>
      </c>
      <c r="H24" s="42">
        <v>727</v>
      </c>
      <c r="I24" s="42">
        <v>20333</v>
      </c>
      <c r="J24" s="42">
        <v>53780</v>
      </c>
      <c r="L24" s="11" t="s">
        <v>157</v>
      </c>
      <c r="M24" s="47" t="s">
        <v>280</v>
      </c>
      <c r="N24" s="47" t="s">
        <v>280</v>
      </c>
      <c r="O24" s="47" t="s">
        <v>280</v>
      </c>
      <c r="P24" s="47" t="s">
        <v>280</v>
      </c>
      <c r="Q24" s="47" t="s">
        <v>280</v>
      </c>
      <c r="R24" s="47" t="s">
        <v>280</v>
      </c>
      <c r="S24" s="47" t="s">
        <v>280</v>
      </c>
      <c r="T24" s="47" t="s">
        <v>280</v>
      </c>
      <c r="U24" s="47">
        <v>1</v>
      </c>
      <c r="V24" s="47">
        <v>6</v>
      </c>
      <c r="W24" s="75" t="s">
        <v>280</v>
      </c>
      <c r="X24" s="75" t="s">
        <v>280</v>
      </c>
      <c r="Y24" s="75" t="s">
        <v>280</v>
      </c>
      <c r="Z24" s="47"/>
      <c r="AA24" s="75" t="s">
        <v>280</v>
      </c>
      <c r="AB24" s="75" t="s">
        <v>280</v>
      </c>
      <c r="AC24" s="75" t="s">
        <v>280</v>
      </c>
    </row>
    <row r="25" spans="1:29" ht="19.5" customHeight="1">
      <c r="A25" s="21"/>
      <c r="B25" s="88"/>
      <c r="C25" s="88"/>
      <c r="D25" s="88"/>
      <c r="E25" s="298"/>
      <c r="F25" s="298"/>
      <c r="G25" s="298"/>
      <c r="H25" s="298"/>
      <c r="I25" s="298"/>
      <c r="J25" s="298"/>
      <c r="L25" s="11" t="s">
        <v>158</v>
      </c>
      <c r="M25" s="47">
        <v>1</v>
      </c>
      <c r="N25" s="47">
        <v>60</v>
      </c>
      <c r="O25" s="47" t="s">
        <v>280</v>
      </c>
      <c r="P25" s="47" t="s">
        <v>280</v>
      </c>
      <c r="Q25" s="47" t="s">
        <v>280</v>
      </c>
      <c r="R25" s="47" t="s">
        <v>280</v>
      </c>
      <c r="S25" s="47" t="s">
        <v>280</v>
      </c>
      <c r="T25" s="47" t="s">
        <v>280</v>
      </c>
      <c r="U25" s="47" t="s">
        <v>280</v>
      </c>
      <c r="V25" s="47" t="s">
        <v>280</v>
      </c>
      <c r="W25" s="75" t="s">
        <v>280</v>
      </c>
      <c r="X25" s="75" t="s">
        <v>280</v>
      </c>
      <c r="Y25" s="75" t="s">
        <v>280</v>
      </c>
      <c r="Z25" s="47"/>
      <c r="AA25" s="75" t="s">
        <v>280</v>
      </c>
      <c r="AB25" s="75" t="s">
        <v>280</v>
      </c>
      <c r="AC25" s="75" t="s">
        <v>280</v>
      </c>
    </row>
    <row r="26" spans="1:29" ht="19.5" customHeight="1">
      <c r="A26" s="21" t="s">
        <v>188</v>
      </c>
      <c r="B26" s="76">
        <f>SUM(E26,H26,C57,E57,G57,I57)</f>
        <v>3219</v>
      </c>
      <c r="C26" s="77">
        <v>711</v>
      </c>
      <c r="D26" s="77">
        <f>SUM(G26,J26,D57,F57,H57,J57)</f>
        <v>235539</v>
      </c>
      <c r="E26" s="42">
        <v>2092</v>
      </c>
      <c r="F26" s="42">
        <v>38393</v>
      </c>
      <c r="G26" s="42">
        <v>108004</v>
      </c>
      <c r="H26" s="42">
        <v>932</v>
      </c>
      <c r="I26" s="42">
        <v>26399</v>
      </c>
      <c r="J26" s="42">
        <v>70131</v>
      </c>
      <c r="L26" s="11" t="s">
        <v>159</v>
      </c>
      <c r="M26" s="47" t="s">
        <v>280</v>
      </c>
      <c r="N26" s="47" t="s">
        <v>280</v>
      </c>
      <c r="O26" s="47" t="s">
        <v>280</v>
      </c>
      <c r="P26" s="47" t="s">
        <v>280</v>
      </c>
      <c r="Q26" s="47" t="s">
        <v>280</v>
      </c>
      <c r="R26" s="47" t="s">
        <v>280</v>
      </c>
      <c r="S26" s="47" t="s">
        <v>280</v>
      </c>
      <c r="T26" s="47" t="s">
        <v>280</v>
      </c>
      <c r="U26" s="47" t="s">
        <v>280</v>
      </c>
      <c r="V26" s="47" t="s">
        <v>280</v>
      </c>
      <c r="W26" s="47">
        <v>1</v>
      </c>
      <c r="X26" s="47">
        <v>20</v>
      </c>
      <c r="Y26" s="47" t="s">
        <v>280</v>
      </c>
      <c r="Z26" s="47"/>
      <c r="AA26" s="75" t="s">
        <v>280</v>
      </c>
      <c r="AB26" s="75" t="s">
        <v>280</v>
      </c>
      <c r="AC26" s="75" t="s">
        <v>280</v>
      </c>
    </row>
    <row r="27" spans="1:29" ht="19.5" customHeight="1">
      <c r="A27" s="22" t="s">
        <v>241</v>
      </c>
      <c r="B27" s="76">
        <f>SUM(E27,H27,C58,E58,G58,I58)</f>
        <v>3093</v>
      </c>
      <c r="C27" s="77">
        <v>822</v>
      </c>
      <c r="D27" s="77">
        <f>SUM(G27,J27,D58,F58,H58,J58)</f>
        <v>192674</v>
      </c>
      <c r="E27" s="298">
        <v>2388</v>
      </c>
      <c r="F27" s="298">
        <v>44036</v>
      </c>
      <c r="G27" s="298">
        <v>122083</v>
      </c>
      <c r="H27" s="298">
        <v>504</v>
      </c>
      <c r="I27" s="298">
        <v>14723</v>
      </c>
      <c r="J27" s="298">
        <v>37129</v>
      </c>
      <c r="L27" s="11" t="s">
        <v>160</v>
      </c>
      <c r="M27" s="47" t="s">
        <v>280</v>
      </c>
      <c r="N27" s="47" t="s">
        <v>280</v>
      </c>
      <c r="O27" s="47" t="s">
        <v>280</v>
      </c>
      <c r="P27" s="47" t="s">
        <v>280</v>
      </c>
      <c r="Q27" s="47" t="s">
        <v>280</v>
      </c>
      <c r="R27" s="47" t="s">
        <v>280</v>
      </c>
      <c r="S27" s="47" t="s">
        <v>280</v>
      </c>
      <c r="T27" s="47" t="s">
        <v>280</v>
      </c>
      <c r="U27" s="47">
        <v>2</v>
      </c>
      <c r="V27" s="47">
        <v>13</v>
      </c>
      <c r="W27" s="47" t="s">
        <v>280</v>
      </c>
      <c r="X27" s="47" t="s">
        <v>280</v>
      </c>
      <c r="Y27" s="47" t="s">
        <v>280</v>
      </c>
      <c r="Z27" s="47"/>
      <c r="AA27" s="75" t="s">
        <v>280</v>
      </c>
      <c r="AB27" s="75" t="s">
        <v>280</v>
      </c>
      <c r="AC27" s="75" t="s">
        <v>280</v>
      </c>
    </row>
    <row r="28" spans="1:29" ht="19.5" customHeight="1">
      <c r="A28" s="21" t="s">
        <v>8</v>
      </c>
      <c r="B28" s="76">
        <f>SUM(E28,H28,C59,E59,G59,I59)</f>
        <v>2353</v>
      </c>
      <c r="C28" s="77">
        <v>126</v>
      </c>
      <c r="D28" s="77">
        <f>SUM(G28,J28,D59,F59,H59,J59)</f>
        <v>253257</v>
      </c>
      <c r="E28" s="42">
        <v>429</v>
      </c>
      <c r="F28" s="42">
        <v>8337</v>
      </c>
      <c r="G28" s="42">
        <v>17042</v>
      </c>
      <c r="H28" s="42">
        <v>748</v>
      </c>
      <c r="I28" s="42">
        <v>22352</v>
      </c>
      <c r="J28" s="42">
        <v>61926</v>
      </c>
      <c r="L28" s="11" t="s">
        <v>161</v>
      </c>
      <c r="M28" s="47" t="s">
        <v>280</v>
      </c>
      <c r="N28" s="47" t="s">
        <v>280</v>
      </c>
      <c r="O28" s="47" t="s">
        <v>280</v>
      </c>
      <c r="P28" s="47" t="s">
        <v>280</v>
      </c>
      <c r="Q28" s="47" t="s">
        <v>280</v>
      </c>
      <c r="R28" s="47" t="s">
        <v>280</v>
      </c>
      <c r="S28" s="47" t="s">
        <v>280</v>
      </c>
      <c r="T28" s="47" t="s">
        <v>280</v>
      </c>
      <c r="U28" s="47" t="s">
        <v>280</v>
      </c>
      <c r="V28" s="47" t="s">
        <v>280</v>
      </c>
      <c r="W28" s="47" t="s">
        <v>280</v>
      </c>
      <c r="X28" s="47" t="s">
        <v>280</v>
      </c>
      <c r="Y28" s="47" t="s">
        <v>280</v>
      </c>
      <c r="Z28" s="47"/>
      <c r="AA28" s="75" t="s">
        <v>280</v>
      </c>
      <c r="AB28" s="75" t="s">
        <v>280</v>
      </c>
      <c r="AC28" s="75" t="s">
        <v>280</v>
      </c>
    </row>
    <row r="29" spans="1:29" ht="19.5" customHeight="1">
      <c r="A29" s="21" t="s">
        <v>9</v>
      </c>
      <c r="B29" s="76">
        <f>SUM(E29,H29,C60,E60,G60,I60)</f>
        <v>5226</v>
      </c>
      <c r="C29" s="77">
        <v>1216</v>
      </c>
      <c r="D29" s="77">
        <f>SUM(G29,J29,D60,F60,H60,J60)</f>
        <v>345926</v>
      </c>
      <c r="E29" s="298">
        <v>4031</v>
      </c>
      <c r="F29" s="298">
        <v>79533</v>
      </c>
      <c r="G29" s="298">
        <v>218393</v>
      </c>
      <c r="H29" s="298">
        <v>845</v>
      </c>
      <c r="I29" s="298">
        <v>24441</v>
      </c>
      <c r="J29" s="298">
        <v>67707</v>
      </c>
      <c r="L29" s="11" t="s">
        <v>162</v>
      </c>
      <c r="M29" s="47" t="s">
        <v>280</v>
      </c>
      <c r="N29" s="47" t="s">
        <v>280</v>
      </c>
      <c r="O29" s="47" t="s">
        <v>280</v>
      </c>
      <c r="P29" s="47" t="s">
        <v>280</v>
      </c>
      <c r="Q29" s="47" t="s">
        <v>280</v>
      </c>
      <c r="R29" s="47" t="s">
        <v>280</v>
      </c>
      <c r="S29" s="47" t="s">
        <v>280</v>
      </c>
      <c r="T29" s="47" t="s">
        <v>280</v>
      </c>
      <c r="U29" s="47">
        <v>1</v>
      </c>
      <c r="V29" s="47">
        <v>5</v>
      </c>
      <c r="W29" s="47" t="s">
        <v>280</v>
      </c>
      <c r="X29" s="47" t="s">
        <v>280</v>
      </c>
      <c r="Y29" s="47" t="s">
        <v>280</v>
      </c>
      <c r="Z29" s="47"/>
      <c r="AA29" s="75" t="s">
        <v>280</v>
      </c>
      <c r="AB29" s="75" t="s">
        <v>280</v>
      </c>
      <c r="AC29" s="75" t="s">
        <v>280</v>
      </c>
    </row>
    <row r="30" spans="1:29" ht="19.5" customHeight="1">
      <c r="A30" s="21" t="s">
        <v>258</v>
      </c>
      <c r="B30" s="76">
        <f>SUM(E30,H30,C61,E61,G61,I61)</f>
        <v>518</v>
      </c>
      <c r="C30" s="77">
        <v>74</v>
      </c>
      <c r="D30" s="77">
        <f>SUM(G30,J30,D61,F61,H61,J61)</f>
        <v>42972</v>
      </c>
      <c r="E30" s="298">
        <v>296</v>
      </c>
      <c r="F30" s="298">
        <v>6432</v>
      </c>
      <c r="G30" s="298">
        <v>15612</v>
      </c>
      <c r="H30" s="298">
        <v>201</v>
      </c>
      <c r="I30" s="298">
        <v>6488</v>
      </c>
      <c r="J30" s="298">
        <v>19000</v>
      </c>
      <c r="L30" s="55"/>
      <c r="M30" s="58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</row>
    <row r="31" spans="1:10" ht="19.5" customHeight="1">
      <c r="A31" s="22"/>
      <c r="B31" s="97"/>
      <c r="C31" s="77"/>
      <c r="D31" s="77"/>
      <c r="E31" s="42"/>
      <c r="F31" s="42"/>
      <c r="G31" s="42"/>
      <c r="H31" s="42"/>
      <c r="I31" s="42"/>
      <c r="J31" s="42"/>
    </row>
    <row r="32" spans="1:28" ht="19.5" customHeight="1">
      <c r="A32" s="30" t="s">
        <v>139</v>
      </c>
      <c r="B32" s="76">
        <f>SUM(E32,H32,C63,E63,G63,I63)</f>
        <v>1910</v>
      </c>
      <c r="C32" s="77">
        <v>331</v>
      </c>
      <c r="D32" s="77">
        <f>SUM(G32,J32,D63,F63,H63,J63)</f>
        <v>152631</v>
      </c>
      <c r="E32" s="42">
        <v>1357</v>
      </c>
      <c r="F32" s="42">
        <v>29747</v>
      </c>
      <c r="G32" s="42">
        <v>97992</v>
      </c>
      <c r="H32" s="42">
        <v>513</v>
      </c>
      <c r="I32" s="42">
        <v>18030</v>
      </c>
      <c r="J32" s="42">
        <v>40114</v>
      </c>
      <c r="L32" s="127" t="s">
        <v>426</v>
      </c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</row>
    <row r="33" spans="1:28" ht="19.5" customHeight="1" thickBot="1">
      <c r="A33" s="55"/>
      <c r="B33" s="58"/>
      <c r="C33" s="55"/>
      <c r="D33" s="55"/>
      <c r="E33" s="55"/>
      <c r="F33" s="55"/>
      <c r="G33" s="55"/>
      <c r="H33" s="55"/>
      <c r="I33" s="55"/>
      <c r="J33" s="55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</row>
    <row r="34" spans="12:28" ht="19.5" customHeight="1">
      <c r="L34" s="137" t="s">
        <v>427</v>
      </c>
      <c r="M34" s="201"/>
      <c r="N34" s="201"/>
      <c r="O34" s="201" t="s">
        <v>164</v>
      </c>
      <c r="P34" s="201"/>
      <c r="Q34" s="201" t="s">
        <v>428</v>
      </c>
      <c r="R34" s="201"/>
      <c r="S34" s="201"/>
      <c r="T34" s="201"/>
      <c r="U34" s="201"/>
      <c r="V34" s="201"/>
      <c r="W34" s="201" t="s">
        <v>165</v>
      </c>
      <c r="X34" s="201"/>
      <c r="Y34" s="201"/>
      <c r="Z34" s="201" t="s">
        <v>166</v>
      </c>
      <c r="AA34" s="201"/>
      <c r="AB34" s="136"/>
    </row>
    <row r="35" spans="12:28" ht="19.5" customHeight="1">
      <c r="L35" s="164"/>
      <c r="M35" s="198"/>
      <c r="N35" s="198"/>
      <c r="O35" s="198"/>
      <c r="P35" s="198"/>
      <c r="Q35" s="198" t="s">
        <v>48</v>
      </c>
      <c r="R35" s="198"/>
      <c r="S35" s="198" t="s">
        <v>209</v>
      </c>
      <c r="T35" s="198"/>
      <c r="U35" s="198" t="s">
        <v>210</v>
      </c>
      <c r="V35" s="198"/>
      <c r="W35" s="198"/>
      <c r="X35" s="198"/>
      <c r="Y35" s="198"/>
      <c r="Z35" s="198"/>
      <c r="AA35" s="198"/>
      <c r="AB35" s="163"/>
    </row>
    <row r="36" spans="1:28" ht="19.5" customHeight="1">
      <c r="A36" s="126" t="s">
        <v>409</v>
      </c>
      <c r="B36" s="126"/>
      <c r="C36" s="126"/>
      <c r="D36" s="126"/>
      <c r="E36" s="126"/>
      <c r="F36" s="126"/>
      <c r="G36" s="126"/>
      <c r="H36" s="126"/>
      <c r="I36" s="126"/>
      <c r="J36" s="126"/>
      <c r="L36" s="292"/>
      <c r="M36" s="292"/>
      <c r="N36" s="293"/>
      <c r="O36" s="165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</row>
    <row r="37" spans="12:28" ht="19.5" customHeight="1" thickBot="1">
      <c r="L37" s="308" t="s">
        <v>12</v>
      </c>
      <c r="M37" s="308"/>
      <c r="N37" s="228"/>
      <c r="O37" s="309">
        <f>SUM(O39:P46,O48:P55)</f>
        <v>442</v>
      </c>
      <c r="P37" s="310"/>
      <c r="Q37" s="178">
        <f>SUM(S39:V46,S48:V55)</f>
        <v>3227</v>
      </c>
      <c r="R37" s="178"/>
      <c r="S37" s="178">
        <f>SUM(S39:T46,S48:T55)</f>
        <v>2849</v>
      </c>
      <c r="T37" s="178"/>
      <c r="U37" s="178">
        <f>SUM(U39:V46,U48:V55)</f>
        <v>378</v>
      </c>
      <c r="V37" s="178"/>
      <c r="W37" s="178">
        <f>SUM(W39:Y46,W48:Y55)</f>
        <v>45251</v>
      </c>
      <c r="X37" s="178"/>
      <c r="Y37" s="178">
        <f>SUM(Y39:Z46,Y48:Z55)</f>
        <v>42403</v>
      </c>
      <c r="Z37" s="178">
        <f>SUM(Z39:AB46,Z48:AB55)</f>
        <v>42403</v>
      </c>
      <c r="AA37" s="178"/>
      <c r="AB37" s="178">
        <f>SUM(AB39:AC46,AB48:AC55)</f>
        <v>0</v>
      </c>
    </row>
    <row r="38" spans="1:28" ht="19.5" customHeight="1">
      <c r="A38" s="138" t="s">
        <v>172</v>
      </c>
      <c r="B38" s="135"/>
      <c r="C38" s="132" t="s">
        <v>417</v>
      </c>
      <c r="D38" s="162"/>
      <c r="E38" s="132" t="s">
        <v>418</v>
      </c>
      <c r="F38" s="162"/>
      <c r="G38" s="132" t="s">
        <v>419</v>
      </c>
      <c r="H38" s="162"/>
      <c r="I38" s="132" t="s">
        <v>248</v>
      </c>
      <c r="J38" s="133"/>
      <c r="L38" s="131"/>
      <c r="M38" s="131"/>
      <c r="N38" s="130"/>
      <c r="O38" s="307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</row>
    <row r="39" spans="1:28" ht="19.5" customHeight="1">
      <c r="A39" s="139"/>
      <c r="B39" s="137"/>
      <c r="C39" s="8" t="s">
        <v>284</v>
      </c>
      <c r="D39" s="8" t="s">
        <v>286</v>
      </c>
      <c r="E39" s="8" t="s">
        <v>284</v>
      </c>
      <c r="F39" s="8" t="s">
        <v>286</v>
      </c>
      <c r="G39" s="8" t="s">
        <v>284</v>
      </c>
      <c r="H39" s="8" t="s">
        <v>286</v>
      </c>
      <c r="I39" s="8" t="s">
        <v>284</v>
      </c>
      <c r="J39" s="9" t="s">
        <v>286</v>
      </c>
      <c r="L39" s="129" t="s">
        <v>147</v>
      </c>
      <c r="M39" s="129"/>
      <c r="N39" s="130"/>
      <c r="O39" s="285">
        <v>97</v>
      </c>
      <c r="P39" s="175"/>
      <c r="Q39" s="175">
        <f>SUM(S39:V39)</f>
        <v>942</v>
      </c>
      <c r="R39" s="175"/>
      <c r="S39" s="175">
        <v>762</v>
      </c>
      <c r="T39" s="175"/>
      <c r="U39" s="175">
        <v>180</v>
      </c>
      <c r="V39" s="175"/>
      <c r="W39" s="175">
        <v>10655</v>
      </c>
      <c r="X39" s="175"/>
      <c r="Y39" s="175"/>
      <c r="Z39" s="175">
        <v>10581</v>
      </c>
      <c r="AA39" s="175"/>
      <c r="AB39" s="175"/>
    </row>
    <row r="40" spans="1:28" ht="19.5" customHeight="1">
      <c r="A40" s="151"/>
      <c r="B40" s="152"/>
      <c r="C40" s="68"/>
      <c r="L40" s="129" t="s">
        <v>148</v>
      </c>
      <c r="M40" s="129"/>
      <c r="N40" s="130"/>
      <c r="O40" s="285">
        <v>22</v>
      </c>
      <c r="P40" s="175"/>
      <c r="Q40" s="175">
        <f aca="true" t="shared" si="2" ref="Q40:Q46">SUM(S40:V40)</f>
        <v>162</v>
      </c>
      <c r="R40" s="175"/>
      <c r="S40" s="175">
        <v>143</v>
      </c>
      <c r="T40" s="175"/>
      <c r="U40" s="175">
        <v>19</v>
      </c>
      <c r="V40" s="175"/>
      <c r="W40" s="175">
        <v>2128</v>
      </c>
      <c r="X40" s="175"/>
      <c r="Y40" s="175"/>
      <c r="Z40" s="175">
        <v>2053</v>
      </c>
      <c r="AA40" s="175"/>
      <c r="AB40" s="175"/>
    </row>
    <row r="41" spans="1:28" ht="19.5" customHeight="1">
      <c r="A41" s="160" t="s">
        <v>244</v>
      </c>
      <c r="B41" s="148"/>
      <c r="C41" s="70">
        <v>511</v>
      </c>
      <c r="D41" s="47">
        <v>196251</v>
      </c>
      <c r="E41" s="47">
        <v>5</v>
      </c>
      <c r="F41" s="47">
        <v>10913</v>
      </c>
      <c r="G41" s="47">
        <v>54</v>
      </c>
      <c r="H41" s="47">
        <v>7539</v>
      </c>
      <c r="I41" s="47">
        <v>1528</v>
      </c>
      <c r="J41" s="47">
        <v>70531</v>
      </c>
      <c r="L41" s="129" t="s">
        <v>149</v>
      </c>
      <c r="M41" s="129"/>
      <c r="N41" s="130"/>
      <c r="O41" s="285">
        <v>40</v>
      </c>
      <c r="P41" s="175"/>
      <c r="Q41" s="175">
        <f t="shared" si="2"/>
        <v>336</v>
      </c>
      <c r="R41" s="175"/>
      <c r="S41" s="175">
        <v>310</v>
      </c>
      <c r="T41" s="175"/>
      <c r="U41" s="175">
        <v>26</v>
      </c>
      <c r="V41" s="175"/>
      <c r="W41" s="175">
        <v>4870</v>
      </c>
      <c r="X41" s="175"/>
      <c r="Y41" s="175"/>
      <c r="Z41" s="175">
        <v>4568</v>
      </c>
      <c r="AA41" s="175"/>
      <c r="AB41" s="175"/>
    </row>
    <row r="42" spans="1:28" ht="19.5" customHeight="1">
      <c r="A42" s="296">
        <v>48</v>
      </c>
      <c r="B42" s="150"/>
      <c r="C42" s="70">
        <v>422</v>
      </c>
      <c r="D42" s="47">
        <v>176986</v>
      </c>
      <c r="E42" s="47">
        <v>3</v>
      </c>
      <c r="F42" s="47">
        <v>8772</v>
      </c>
      <c r="G42" s="47">
        <v>54</v>
      </c>
      <c r="H42" s="47">
        <v>8807</v>
      </c>
      <c r="I42" s="47">
        <v>1552</v>
      </c>
      <c r="J42" s="47">
        <v>68723</v>
      </c>
      <c r="L42" s="129" t="s">
        <v>150</v>
      </c>
      <c r="M42" s="129"/>
      <c r="N42" s="130"/>
      <c r="O42" s="285">
        <v>11</v>
      </c>
      <c r="P42" s="175"/>
      <c r="Q42" s="175">
        <f t="shared" si="2"/>
        <v>98</v>
      </c>
      <c r="R42" s="175"/>
      <c r="S42" s="175">
        <v>80</v>
      </c>
      <c r="T42" s="175"/>
      <c r="U42" s="175">
        <v>18</v>
      </c>
      <c r="V42" s="175"/>
      <c r="W42" s="175">
        <v>1170</v>
      </c>
      <c r="X42" s="175"/>
      <c r="Y42" s="175"/>
      <c r="Z42" s="175">
        <v>1110</v>
      </c>
      <c r="AA42" s="175"/>
      <c r="AB42" s="175"/>
    </row>
    <row r="43" spans="1:28" ht="19.5" customHeight="1">
      <c r="A43" s="296">
        <v>49</v>
      </c>
      <c r="B43" s="150"/>
      <c r="C43" s="70">
        <v>442</v>
      </c>
      <c r="D43" s="47">
        <v>244189</v>
      </c>
      <c r="E43" s="47">
        <v>5</v>
      </c>
      <c r="F43" s="47">
        <v>12122</v>
      </c>
      <c r="G43" s="47">
        <v>52</v>
      </c>
      <c r="H43" s="47">
        <v>10175</v>
      </c>
      <c r="I43" s="47">
        <v>1682</v>
      </c>
      <c r="J43" s="47">
        <v>114409</v>
      </c>
      <c r="L43" s="129" t="s">
        <v>151</v>
      </c>
      <c r="M43" s="129"/>
      <c r="N43" s="130"/>
      <c r="O43" s="285">
        <v>15</v>
      </c>
      <c r="P43" s="175"/>
      <c r="Q43" s="175">
        <f t="shared" si="2"/>
        <v>84</v>
      </c>
      <c r="R43" s="175"/>
      <c r="S43" s="175">
        <v>83</v>
      </c>
      <c r="T43" s="175"/>
      <c r="U43" s="175">
        <v>1</v>
      </c>
      <c r="V43" s="175"/>
      <c r="W43" s="175">
        <v>1295</v>
      </c>
      <c r="X43" s="175"/>
      <c r="Y43" s="175"/>
      <c r="Z43" s="175">
        <v>1248</v>
      </c>
      <c r="AA43" s="175"/>
      <c r="AB43" s="175"/>
    </row>
    <row r="44" spans="1:28" ht="19.5" customHeight="1">
      <c r="A44" s="296">
        <v>50</v>
      </c>
      <c r="B44" s="150"/>
      <c r="C44" s="70">
        <v>390</v>
      </c>
      <c r="D44" s="47">
        <v>287901</v>
      </c>
      <c r="E44" s="47">
        <v>10</v>
      </c>
      <c r="F44" s="47">
        <v>16798</v>
      </c>
      <c r="G44" s="47">
        <v>53</v>
      </c>
      <c r="H44" s="47">
        <v>12262</v>
      </c>
      <c r="I44" s="47">
        <v>5378</v>
      </c>
      <c r="J44" s="47">
        <v>695848</v>
      </c>
      <c r="L44" s="129" t="s">
        <v>152</v>
      </c>
      <c r="M44" s="129"/>
      <c r="N44" s="130"/>
      <c r="O44" s="285">
        <v>29</v>
      </c>
      <c r="P44" s="175"/>
      <c r="Q44" s="175">
        <f t="shared" si="2"/>
        <v>223</v>
      </c>
      <c r="R44" s="175"/>
      <c r="S44" s="175">
        <v>192</v>
      </c>
      <c r="T44" s="175"/>
      <c r="U44" s="175">
        <v>31</v>
      </c>
      <c r="V44" s="175"/>
      <c r="W44" s="175">
        <v>3177</v>
      </c>
      <c r="X44" s="175"/>
      <c r="Y44" s="175"/>
      <c r="Z44" s="175">
        <v>2863</v>
      </c>
      <c r="AA44" s="175"/>
      <c r="AB44" s="175"/>
    </row>
    <row r="45" spans="1:28" ht="19.5" customHeight="1">
      <c r="A45" s="300">
        <v>51</v>
      </c>
      <c r="B45" s="159"/>
      <c r="C45" s="93">
        <f aca="true" t="shared" si="3" ref="C45:J45">SUM(C47:C50,C52:C55,C57:C61,C63)</f>
        <v>390</v>
      </c>
      <c r="D45" s="53">
        <f t="shared" si="3"/>
        <v>298827</v>
      </c>
      <c r="E45" s="53">
        <f t="shared" si="3"/>
        <v>7</v>
      </c>
      <c r="F45" s="53">
        <f t="shared" si="3"/>
        <v>23996</v>
      </c>
      <c r="G45" s="53">
        <f t="shared" si="3"/>
        <v>49</v>
      </c>
      <c r="H45" s="53">
        <f t="shared" si="3"/>
        <v>13361</v>
      </c>
      <c r="I45" s="53">
        <f t="shared" si="3"/>
        <v>5943</v>
      </c>
      <c r="J45" s="53">
        <f t="shared" si="3"/>
        <v>819633</v>
      </c>
      <c r="L45" s="129" t="s">
        <v>153</v>
      </c>
      <c r="M45" s="129"/>
      <c r="N45" s="130"/>
      <c r="O45" s="285">
        <v>17</v>
      </c>
      <c r="P45" s="175"/>
      <c r="Q45" s="175">
        <f t="shared" si="2"/>
        <v>96</v>
      </c>
      <c r="R45" s="175"/>
      <c r="S45" s="175">
        <v>96</v>
      </c>
      <c r="T45" s="175"/>
      <c r="U45" s="175" t="s">
        <v>280</v>
      </c>
      <c r="V45" s="175"/>
      <c r="W45" s="175">
        <v>1495</v>
      </c>
      <c r="X45" s="175"/>
      <c r="Y45" s="175"/>
      <c r="Z45" s="175">
        <v>1388</v>
      </c>
      <c r="AA45" s="175"/>
      <c r="AB45" s="175"/>
    </row>
    <row r="46" spans="1:28" ht="19.5" customHeight="1">
      <c r="A46" s="127"/>
      <c r="B46" s="161"/>
      <c r="C46" s="70"/>
      <c r="D46" s="47"/>
      <c r="E46" s="47"/>
      <c r="F46" s="47"/>
      <c r="G46" s="47"/>
      <c r="H46" s="47"/>
      <c r="I46" s="47"/>
      <c r="J46" s="47"/>
      <c r="L46" s="129" t="s">
        <v>154</v>
      </c>
      <c r="M46" s="129"/>
      <c r="N46" s="130"/>
      <c r="O46" s="285">
        <v>10</v>
      </c>
      <c r="P46" s="175"/>
      <c r="Q46" s="175">
        <f t="shared" si="2"/>
        <v>72</v>
      </c>
      <c r="R46" s="175"/>
      <c r="S46" s="175">
        <v>66</v>
      </c>
      <c r="T46" s="175"/>
      <c r="U46" s="175">
        <v>6</v>
      </c>
      <c r="V46" s="175"/>
      <c r="W46" s="175">
        <v>1185</v>
      </c>
      <c r="X46" s="175"/>
      <c r="Y46" s="175"/>
      <c r="Z46" s="175">
        <v>1140</v>
      </c>
      <c r="AA46" s="175"/>
      <c r="AB46" s="175"/>
    </row>
    <row r="47" spans="1:28" ht="19.5" customHeight="1">
      <c r="A47" s="160" t="s">
        <v>240</v>
      </c>
      <c r="B47" s="148"/>
      <c r="C47" s="70">
        <v>17</v>
      </c>
      <c r="D47" s="47">
        <v>14397</v>
      </c>
      <c r="E47" s="47" t="s">
        <v>410</v>
      </c>
      <c r="F47" s="47" t="s">
        <v>280</v>
      </c>
      <c r="G47" s="47">
        <v>1</v>
      </c>
      <c r="H47" s="47">
        <v>219</v>
      </c>
      <c r="I47" s="47">
        <v>177</v>
      </c>
      <c r="J47" s="47">
        <v>10995</v>
      </c>
      <c r="L47" s="129"/>
      <c r="M47" s="129"/>
      <c r="N47" s="130"/>
      <c r="O47" s="28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</row>
    <row r="48" spans="1:28" ht="19.5" customHeight="1">
      <c r="A48" s="156" t="s">
        <v>3</v>
      </c>
      <c r="B48" s="148"/>
      <c r="C48" s="70">
        <v>34</v>
      </c>
      <c r="D48" s="47">
        <v>29502</v>
      </c>
      <c r="E48" s="47">
        <v>1</v>
      </c>
      <c r="F48" s="47">
        <v>5322</v>
      </c>
      <c r="G48" s="47">
        <v>6</v>
      </c>
      <c r="H48" s="47">
        <v>1716</v>
      </c>
      <c r="I48" s="47">
        <v>1124</v>
      </c>
      <c r="J48" s="47">
        <v>171368</v>
      </c>
      <c r="L48" s="129" t="s">
        <v>155</v>
      </c>
      <c r="M48" s="129"/>
      <c r="N48" s="130"/>
      <c r="O48" s="285">
        <v>8</v>
      </c>
      <c r="P48" s="175"/>
      <c r="Q48" s="175">
        <f aca="true" t="shared" si="4" ref="Q48:Q55">SUM(S48:V48)</f>
        <v>50</v>
      </c>
      <c r="R48" s="175"/>
      <c r="S48" s="175">
        <v>38</v>
      </c>
      <c r="T48" s="175"/>
      <c r="U48" s="175">
        <v>12</v>
      </c>
      <c r="V48" s="175"/>
      <c r="W48" s="175">
        <v>670</v>
      </c>
      <c r="X48" s="175"/>
      <c r="Y48" s="175"/>
      <c r="Z48" s="175">
        <v>600</v>
      </c>
      <c r="AA48" s="175"/>
      <c r="AB48" s="175"/>
    </row>
    <row r="49" spans="1:28" ht="19.5" customHeight="1">
      <c r="A49" s="156" t="s">
        <v>4</v>
      </c>
      <c r="B49" s="148"/>
      <c r="C49" s="70">
        <v>35</v>
      </c>
      <c r="D49" s="47">
        <v>20126</v>
      </c>
      <c r="E49" s="47" t="s">
        <v>280</v>
      </c>
      <c r="F49" s="47" t="s">
        <v>280</v>
      </c>
      <c r="G49" s="47">
        <v>5</v>
      </c>
      <c r="H49" s="47">
        <v>1031</v>
      </c>
      <c r="I49" s="47">
        <v>138</v>
      </c>
      <c r="J49" s="47">
        <v>26890</v>
      </c>
      <c r="L49" s="129" t="s">
        <v>156</v>
      </c>
      <c r="M49" s="129"/>
      <c r="N49" s="130"/>
      <c r="O49" s="285">
        <v>25</v>
      </c>
      <c r="P49" s="175"/>
      <c r="Q49" s="175">
        <f t="shared" si="4"/>
        <v>167</v>
      </c>
      <c r="R49" s="175"/>
      <c r="S49" s="175">
        <v>151</v>
      </c>
      <c r="T49" s="175"/>
      <c r="U49" s="175">
        <v>16</v>
      </c>
      <c r="V49" s="175"/>
      <c r="W49" s="175">
        <v>2835</v>
      </c>
      <c r="X49" s="175"/>
      <c r="Y49" s="175"/>
      <c r="Z49" s="175">
        <v>2685</v>
      </c>
      <c r="AA49" s="175"/>
      <c r="AB49" s="175"/>
    </row>
    <row r="50" spans="1:28" ht="19.5" customHeight="1">
      <c r="A50" s="156" t="s">
        <v>5</v>
      </c>
      <c r="B50" s="148"/>
      <c r="C50" s="70">
        <v>32</v>
      </c>
      <c r="D50" s="47">
        <v>26099</v>
      </c>
      <c r="E50" s="47" t="s">
        <v>280</v>
      </c>
      <c r="F50" s="47" t="s">
        <v>280</v>
      </c>
      <c r="G50" s="47">
        <v>1</v>
      </c>
      <c r="H50" s="47">
        <v>300</v>
      </c>
      <c r="I50" s="47">
        <v>143</v>
      </c>
      <c r="J50" s="47">
        <v>16269</v>
      </c>
      <c r="L50" s="129" t="s">
        <v>157</v>
      </c>
      <c r="M50" s="129"/>
      <c r="N50" s="130"/>
      <c r="O50" s="285">
        <v>26</v>
      </c>
      <c r="P50" s="175"/>
      <c r="Q50" s="175">
        <f t="shared" si="4"/>
        <v>175</v>
      </c>
      <c r="R50" s="175"/>
      <c r="S50" s="175">
        <v>167</v>
      </c>
      <c r="T50" s="175"/>
      <c r="U50" s="175">
        <v>8</v>
      </c>
      <c r="V50" s="175"/>
      <c r="W50" s="175">
        <v>2810</v>
      </c>
      <c r="X50" s="175"/>
      <c r="Y50" s="175"/>
      <c r="Z50" s="175">
        <v>2572</v>
      </c>
      <c r="AA50" s="175"/>
      <c r="AB50" s="175"/>
    </row>
    <row r="51" spans="1:28" ht="19.5" customHeight="1">
      <c r="A51" s="154"/>
      <c r="B51" s="297"/>
      <c r="C51" s="299"/>
      <c r="D51" s="71"/>
      <c r="E51" s="71"/>
      <c r="F51" s="71"/>
      <c r="G51" s="71"/>
      <c r="H51" s="71"/>
      <c r="I51" s="71"/>
      <c r="J51" s="71"/>
      <c r="L51" s="129" t="s">
        <v>158</v>
      </c>
      <c r="M51" s="129"/>
      <c r="N51" s="130"/>
      <c r="O51" s="285">
        <v>41</v>
      </c>
      <c r="P51" s="175"/>
      <c r="Q51" s="175">
        <f t="shared" si="4"/>
        <v>245</v>
      </c>
      <c r="R51" s="175"/>
      <c r="S51" s="175">
        <v>219</v>
      </c>
      <c r="T51" s="175"/>
      <c r="U51" s="175">
        <v>26</v>
      </c>
      <c r="V51" s="175"/>
      <c r="W51" s="175">
        <v>4366</v>
      </c>
      <c r="X51" s="175"/>
      <c r="Y51" s="175"/>
      <c r="Z51" s="175">
        <v>3847</v>
      </c>
      <c r="AA51" s="175"/>
      <c r="AB51" s="175"/>
    </row>
    <row r="52" spans="1:28" ht="19.5" customHeight="1">
      <c r="A52" s="156" t="s">
        <v>6</v>
      </c>
      <c r="B52" s="148"/>
      <c r="C52" s="70">
        <v>36</v>
      </c>
      <c r="D52" s="47">
        <v>26346</v>
      </c>
      <c r="E52" s="47" t="s">
        <v>280</v>
      </c>
      <c r="F52" s="47" t="s">
        <v>280</v>
      </c>
      <c r="G52" s="47" t="s">
        <v>280</v>
      </c>
      <c r="H52" s="47" t="s">
        <v>280</v>
      </c>
      <c r="I52" s="47">
        <v>1109</v>
      </c>
      <c r="J52" s="47">
        <v>165922</v>
      </c>
      <c r="L52" s="129" t="s">
        <v>159</v>
      </c>
      <c r="M52" s="129"/>
      <c r="N52" s="130"/>
      <c r="O52" s="285">
        <v>31</v>
      </c>
      <c r="P52" s="175"/>
      <c r="Q52" s="175">
        <f t="shared" si="4"/>
        <v>178</v>
      </c>
      <c r="R52" s="175"/>
      <c r="S52" s="175">
        <v>170</v>
      </c>
      <c r="T52" s="175"/>
      <c r="U52" s="175">
        <v>8</v>
      </c>
      <c r="V52" s="175"/>
      <c r="W52" s="175">
        <v>2980</v>
      </c>
      <c r="X52" s="175"/>
      <c r="Y52" s="175"/>
      <c r="Z52" s="175">
        <v>2691</v>
      </c>
      <c r="AA52" s="175"/>
      <c r="AB52" s="175"/>
    </row>
    <row r="53" spans="1:28" ht="19.5" customHeight="1">
      <c r="A53" s="156" t="s">
        <v>7</v>
      </c>
      <c r="B53" s="148"/>
      <c r="C53" s="70">
        <v>27</v>
      </c>
      <c r="D53" s="47">
        <v>17066</v>
      </c>
      <c r="E53" s="47">
        <v>1</v>
      </c>
      <c r="F53" s="47">
        <v>3994</v>
      </c>
      <c r="G53" s="47">
        <v>4</v>
      </c>
      <c r="H53" s="47">
        <v>910</v>
      </c>
      <c r="I53" s="47">
        <v>130</v>
      </c>
      <c r="J53" s="47">
        <v>12769</v>
      </c>
      <c r="L53" s="129" t="s">
        <v>160</v>
      </c>
      <c r="M53" s="129"/>
      <c r="N53" s="130"/>
      <c r="O53" s="285">
        <v>39</v>
      </c>
      <c r="P53" s="175"/>
      <c r="Q53" s="175">
        <f t="shared" si="4"/>
        <v>235</v>
      </c>
      <c r="R53" s="175"/>
      <c r="S53" s="175">
        <v>220</v>
      </c>
      <c r="T53" s="175"/>
      <c r="U53" s="175">
        <v>15</v>
      </c>
      <c r="V53" s="175"/>
      <c r="W53" s="175">
        <v>3205</v>
      </c>
      <c r="X53" s="175"/>
      <c r="Y53" s="175"/>
      <c r="Z53" s="175">
        <v>2888</v>
      </c>
      <c r="AA53" s="175"/>
      <c r="AB53" s="175"/>
    </row>
    <row r="54" spans="1:28" ht="19.5" customHeight="1">
      <c r="A54" s="156" t="s">
        <v>186</v>
      </c>
      <c r="B54" s="148"/>
      <c r="C54" s="70">
        <v>34</v>
      </c>
      <c r="D54" s="47">
        <v>33235</v>
      </c>
      <c r="E54" s="47" t="s">
        <v>280</v>
      </c>
      <c r="F54" s="47" t="s">
        <v>280</v>
      </c>
      <c r="G54" s="47">
        <v>7</v>
      </c>
      <c r="H54" s="47">
        <v>2207</v>
      </c>
      <c r="I54" s="47">
        <v>150</v>
      </c>
      <c r="J54" s="47">
        <v>16407</v>
      </c>
      <c r="L54" s="129" t="s">
        <v>161</v>
      </c>
      <c r="M54" s="129"/>
      <c r="N54" s="130"/>
      <c r="O54" s="285">
        <v>27</v>
      </c>
      <c r="P54" s="175"/>
      <c r="Q54" s="175">
        <f t="shared" si="4"/>
        <v>142</v>
      </c>
      <c r="R54" s="175"/>
      <c r="S54" s="175">
        <v>133</v>
      </c>
      <c r="T54" s="175"/>
      <c r="U54" s="175">
        <v>9</v>
      </c>
      <c r="V54" s="175"/>
      <c r="W54" s="175">
        <v>2080</v>
      </c>
      <c r="X54" s="175"/>
      <c r="Y54" s="175"/>
      <c r="Z54" s="175">
        <v>1874</v>
      </c>
      <c r="AA54" s="175"/>
      <c r="AB54" s="175"/>
    </row>
    <row r="55" spans="1:28" ht="19.5" customHeight="1">
      <c r="A55" s="156" t="s">
        <v>187</v>
      </c>
      <c r="B55" s="148"/>
      <c r="C55" s="70">
        <v>39</v>
      </c>
      <c r="D55" s="47">
        <v>29475</v>
      </c>
      <c r="E55" s="47">
        <v>1</v>
      </c>
      <c r="F55" s="47">
        <v>4026</v>
      </c>
      <c r="G55" s="47">
        <v>3</v>
      </c>
      <c r="H55" s="47">
        <v>769</v>
      </c>
      <c r="I55" s="47">
        <v>1151</v>
      </c>
      <c r="J55" s="47">
        <v>170591</v>
      </c>
      <c r="L55" s="129" t="s">
        <v>162</v>
      </c>
      <c r="M55" s="129"/>
      <c r="N55" s="130"/>
      <c r="O55" s="285">
        <v>4</v>
      </c>
      <c r="P55" s="175"/>
      <c r="Q55" s="175">
        <f t="shared" si="4"/>
        <v>22</v>
      </c>
      <c r="R55" s="175"/>
      <c r="S55" s="175">
        <v>19</v>
      </c>
      <c r="T55" s="175"/>
      <c r="U55" s="175">
        <v>3</v>
      </c>
      <c r="V55" s="175"/>
      <c r="W55" s="175">
        <v>330</v>
      </c>
      <c r="X55" s="175"/>
      <c r="Y55" s="175"/>
      <c r="Z55" s="175">
        <v>295</v>
      </c>
      <c r="AA55" s="175"/>
      <c r="AB55" s="175"/>
    </row>
    <row r="56" spans="1:28" ht="19.5" customHeight="1">
      <c r="A56" s="154"/>
      <c r="B56" s="297"/>
      <c r="C56" s="70"/>
      <c r="D56" s="47"/>
      <c r="E56" s="47"/>
      <c r="F56" s="47"/>
      <c r="G56" s="47"/>
      <c r="H56" s="47"/>
      <c r="I56" s="47"/>
      <c r="J56" s="47"/>
      <c r="L56" s="294"/>
      <c r="M56" s="294"/>
      <c r="N56" s="295"/>
      <c r="O56" s="153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</row>
    <row r="57" spans="1:10" ht="19.5" customHeight="1">
      <c r="A57" s="156" t="s">
        <v>188</v>
      </c>
      <c r="B57" s="148"/>
      <c r="C57" s="70">
        <v>46</v>
      </c>
      <c r="D57" s="47">
        <v>29304</v>
      </c>
      <c r="E57" s="47">
        <v>1</v>
      </c>
      <c r="F57" s="47">
        <v>2488</v>
      </c>
      <c r="G57" s="47">
        <v>8</v>
      </c>
      <c r="H57" s="47">
        <v>2280</v>
      </c>
      <c r="I57" s="47">
        <v>140</v>
      </c>
      <c r="J57" s="47">
        <v>23332</v>
      </c>
    </row>
    <row r="58" spans="1:29" ht="19.5" customHeight="1">
      <c r="A58" s="160" t="s">
        <v>241</v>
      </c>
      <c r="B58" s="148"/>
      <c r="C58" s="70">
        <v>22</v>
      </c>
      <c r="D58" s="47">
        <v>17077</v>
      </c>
      <c r="E58" s="47">
        <v>1</v>
      </c>
      <c r="F58" s="47">
        <v>3360</v>
      </c>
      <c r="G58" s="47">
        <v>5</v>
      </c>
      <c r="H58" s="47">
        <v>1558</v>
      </c>
      <c r="I58" s="47">
        <v>173</v>
      </c>
      <c r="J58" s="47">
        <v>11467</v>
      </c>
      <c r="L58" s="127" t="s">
        <v>440</v>
      </c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</row>
    <row r="59" spans="1:29" ht="19.5" customHeight="1" thickBot="1">
      <c r="A59" s="156" t="s">
        <v>8</v>
      </c>
      <c r="B59" s="148"/>
      <c r="C59" s="70">
        <v>25</v>
      </c>
      <c r="D59" s="47">
        <v>20796</v>
      </c>
      <c r="E59" s="47" t="s">
        <v>280</v>
      </c>
      <c r="F59" s="47" t="s">
        <v>280</v>
      </c>
      <c r="G59" s="47">
        <v>3</v>
      </c>
      <c r="H59" s="47">
        <v>831</v>
      </c>
      <c r="I59" s="47">
        <v>1148</v>
      </c>
      <c r="J59" s="47">
        <v>152662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</row>
    <row r="60" spans="1:29" ht="19.5" customHeight="1">
      <c r="A60" s="156" t="s">
        <v>9</v>
      </c>
      <c r="B60" s="148"/>
      <c r="C60" s="70">
        <v>33</v>
      </c>
      <c r="D60" s="47">
        <v>28348</v>
      </c>
      <c r="E60" s="47" t="s">
        <v>280</v>
      </c>
      <c r="F60" s="47" t="s">
        <v>280</v>
      </c>
      <c r="G60" s="47">
        <v>2</v>
      </c>
      <c r="H60" s="47">
        <v>670</v>
      </c>
      <c r="I60" s="47">
        <v>315</v>
      </c>
      <c r="J60" s="47">
        <v>30808</v>
      </c>
      <c r="L60" s="135" t="s">
        <v>429</v>
      </c>
      <c r="M60" s="200"/>
      <c r="N60" s="200"/>
      <c r="O60" s="200" t="s">
        <v>430</v>
      </c>
      <c r="P60" s="200"/>
      <c r="Q60" s="200" t="s">
        <v>431</v>
      </c>
      <c r="R60" s="200" t="s">
        <v>432</v>
      </c>
      <c r="S60" s="200" t="s">
        <v>433</v>
      </c>
      <c r="T60" s="200" t="s">
        <v>434</v>
      </c>
      <c r="U60" s="200" t="s">
        <v>435</v>
      </c>
      <c r="V60" s="200" t="s">
        <v>436</v>
      </c>
      <c r="W60" s="200" t="s">
        <v>437</v>
      </c>
      <c r="X60" s="200" t="s">
        <v>167</v>
      </c>
      <c r="Y60" s="200" t="s">
        <v>168</v>
      </c>
      <c r="Z60" s="134" t="s">
        <v>438</v>
      </c>
      <c r="AA60" s="135"/>
      <c r="AB60" s="200" t="s">
        <v>439</v>
      </c>
      <c r="AC60" s="134" t="s">
        <v>310</v>
      </c>
    </row>
    <row r="61" spans="1:29" ht="19.5" customHeight="1">
      <c r="A61" s="156" t="s">
        <v>258</v>
      </c>
      <c r="B61" s="148"/>
      <c r="C61" s="70">
        <v>5</v>
      </c>
      <c r="D61" s="47">
        <v>4107</v>
      </c>
      <c r="E61" s="47">
        <v>1</v>
      </c>
      <c r="F61" s="47">
        <v>3006</v>
      </c>
      <c r="G61" s="47">
        <v>1</v>
      </c>
      <c r="H61" s="47">
        <v>215</v>
      </c>
      <c r="I61" s="47">
        <v>14</v>
      </c>
      <c r="J61" s="47">
        <v>1032</v>
      </c>
      <c r="L61" s="137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136"/>
      <c r="AA61" s="137"/>
      <c r="AB61" s="201"/>
      <c r="AC61" s="136"/>
    </row>
    <row r="62" spans="1:16" ht="19.5" customHeight="1">
      <c r="A62" s="127"/>
      <c r="B62" s="297"/>
      <c r="C62" s="70"/>
      <c r="D62" s="47"/>
      <c r="E62" s="47"/>
      <c r="F62" s="47"/>
      <c r="G62" s="47"/>
      <c r="H62" s="47"/>
      <c r="I62" s="47"/>
      <c r="J62" s="47"/>
      <c r="L62" s="151"/>
      <c r="M62" s="151"/>
      <c r="N62" s="151"/>
      <c r="O62" s="165"/>
      <c r="P62" s="151"/>
    </row>
    <row r="63" spans="1:29" ht="19.5" customHeight="1">
      <c r="A63" s="160" t="s">
        <v>139</v>
      </c>
      <c r="B63" s="148"/>
      <c r="C63" s="70">
        <v>5</v>
      </c>
      <c r="D63" s="47">
        <v>2949</v>
      </c>
      <c r="E63" s="47">
        <v>1</v>
      </c>
      <c r="F63" s="47">
        <v>1800</v>
      </c>
      <c r="G63" s="47">
        <v>3</v>
      </c>
      <c r="H63" s="47">
        <v>655</v>
      </c>
      <c r="I63" s="47">
        <v>31</v>
      </c>
      <c r="J63" s="47">
        <v>9121</v>
      </c>
      <c r="L63" s="313" t="s">
        <v>281</v>
      </c>
      <c r="M63" s="313"/>
      <c r="N63" s="313"/>
      <c r="O63" s="311">
        <f>SUM(Q63:AC63)</f>
        <v>3401</v>
      </c>
      <c r="P63" s="312"/>
      <c r="Q63" s="60">
        <f>SUM(Q64:Q65)</f>
        <v>169</v>
      </c>
      <c r="R63" s="60">
        <f aca="true" t="shared" si="5" ref="R63:Y63">SUM(R64:R65)</f>
        <v>195</v>
      </c>
      <c r="S63" s="60">
        <f t="shared" si="5"/>
        <v>212</v>
      </c>
      <c r="T63" s="60">
        <f t="shared" si="5"/>
        <v>248</v>
      </c>
      <c r="U63" s="60">
        <f t="shared" si="5"/>
        <v>214</v>
      </c>
      <c r="V63" s="60">
        <f t="shared" si="5"/>
        <v>188</v>
      </c>
      <c r="W63" s="60">
        <f t="shared" si="5"/>
        <v>164</v>
      </c>
      <c r="X63" s="60">
        <f t="shared" si="5"/>
        <v>158</v>
      </c>
      <c r="Y63" s="60">
        <f t="shared" si="5"/>
        <v>214</v>
      </c>
      <c r="Z63" s="194">
        <f>SUM(Z64:AA65)</f>
        <v>196</v>
      </c>
      <c r="AA63" s="194"/>
      <c r="AB63" s="60">
        <f>SUM(AB64:AB65)</f>
        <v>300</v>
      </c>
      <c r="AC63" s="60">
        <f>SUM(AC64:AC65)</f>
        <v>1143</v>
      </c>
    </row>
    <row r="64" spans="1:29" ht="19.5" customHeight="1">
      <c r="A64" s="125"/>
      <c r="B64" s="141"/>
      <c r="C64" s="51"/>
      <c r="D64" s="65"/>
      <c r="E64" s="65"/>
      <c r="F64" s="65"/>
      <c r="G64" s="65"/>
      <c r="H64" s="65"/>
      <c r="I64" s="65"/>
      <c r="J64" s="65"/>
      <c r="L64" s="126" t="s">
        <v>169</v>
      </c>
      <c r="M64" s="126"/>
      <c r="N64" s="126"/>
      <c r="O64" s="142">
        <f>SUM(Q64:AC64)</f>
        <v>2173</v>
      </c>
      <c r="P64" s="128"/>
      <c r="Q64" s="35">
        <v>116</v>
      </c>
      <c r="R64" s="35">
        <v>125</v>
      </c>
      <c r="S64" s="35">
        <v>145</v>
      </c>
      <c r="T64" s="35">
        <v>164</v>
      </c>
      <c r="U64" s="35">
        <v>139</v>
      </c>
      <c r="V64" s="35">
        <v>121</v>
      </c>
      <c r="W64" s="35">
        <v>111</v>
      </c>
      <c r="X64" s="35">
        <v>104</v>
      </c>
      <c r="Y64" s="35">
        <v>129</v>
      </c>
      <c r="Z64" s="140">
        <v>123</v>
      </c>
      <c r="AA64" s="140"/>
      <c r="AB64" s="35">
        <v>191</v>
      </c>
      <c r="AC64" s="35">
        <v>705</v>
      </c>
    </row>
    <row r="65" spans="1:29" ht="19.5" customHeight="1">
      <c r="A65" s="24" t="s">
        <v>407</v>
      </c>
      <c r="L65" s="127" t="s">
        <v>170</v>
      </c>
      <c r="M65" s="127"/>
      <c r="N65" s="161"/>
      <c r="O65" s="142">
        <f>SUM(Q65:AC65)</f>
        <v>1228</v>
      </c>
      <c r="P65" s="128"/>
      <c r="Q65" s="35">
        <v>53</v>
      </c>
      <c r="R65" s="35">
        <v>70</v>
      </c>
      <c r="S65" s="35">
        <v>67</v>
      </c>
      <c r="T65" s="35">
        <v>84</v>
      </c>
      <c r="U65" s="35">
        <v>75</v>
      </c>
      <c r="V65" s="35">
        <v>67</v>
      </c>
      <c r="W65" s="35">
        <v>53</v>
      </c>
      <c r="X65" s="35">
        <v>54</v>
      </c>
      <c r="Y65" s="35">
        <v>85</v>
      </c>
      <c r="Z65" s="140">
        <v>73</v>
      </c>
      <c r="AA65" s="140"/>
      <c r="AB65" s="35">
        <v>109</v>
      </c>
      <c r="AC65" s="35">
        <v>438</v>
      </c>
    </row>
    <row r="66" spans="1:29" ht="19.5" customHeight="1">
      <c r="A66" s="24" t="s">
        <v>411</v>
      </c>
      <c r="L66" s="125"/>
      <c r="M66" s="125"/>
      <c r="N66" s="141"/>
      <c r="O66" s="189"/>
      <c r="P66" s="187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</row>
    <row r="67" spans="12:29" ht="19.5" customHeight="1">
      <c r="L67" s="24" t="s">
        <v>163</v>
      </c>
      <c r="M67" s="34"/>
      <c r="N67" s="34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</row>
  </sheetData>
  <sheetProtection/>
  <mergeCells count="249">
    <mergeCell ref="L58:AC58"/>
    <mergeCell ref="L32:AB32"/>
    <mergeCell ref="L3:AC3"/>
    <mergeCell ref="L5:AC5"/>
    <mergeCell ref="AB12:AB13"/>
    <mergeCell ref="AC12:AC13"/>
    <mergeCell ref="Z63:AA63"/>
    <mergeCell ref="Z64:AA64"/>
    <mergeCell ref="Z65:AA65"/>
    <mergeCell ref="Y7:AA7"/>
    <mergeCell ref="AC60:AC61"/>
    <mergeCell ref="Z60:AA61"/>
    <mergeCell ref="W34:Y35"/>
    <mergeCell ref="Z34:AB35"/>
    <mergeCell ref="Z36:AB36"/>
    <mergeCell ref="W38:Y38"/>
    <mergeCell ref="W12:W13"/>
    <mergeCell ref="X12:X13"/>
    <mergeCell ref="Y12:Y13"/>
    <mergeCell ref="Z8:AA8"/>
    <mergeCell ref="S12:S13"/>
    <mergeCell ref="T12:T13"/>
    <mergeCell ref="U12:U13"/>
    <mergeCell ref="V12:V13"/>
    <mergeCell ref="O12:O13"/>
    <mergeCell ref="P12:P13"/>
    <mergeCell ref="Q12:Q13"/>
    <mergeCell ref="R12:R13"/>
    <mergeCell ref="A60:B60"/>
    <mergeCell ref="L12:L13"/>
    <mergeCell ref="M12:M13"/>
    <mergeCell ref="N12:N13"/>
    <mergeCell ref="A52:B52"/>
    <mergeCell ref="A53:B53"/>
    <mergeCell ref="A54:B54"/>
    <mergeCell ref="A5:J5"/>
    <mergeCell ref="I6:J6"/>
    <mergeCell ref="A7:A8"/>
    <mergeCell ref="B7:D7"/>
    <mergeCell ref="E7:G7"/>
    <mergeCell ref="H7:J7"/>
    <mergeCell ref="A36:J36"/>
    <mergeCell ref="A38:B39"/>
    <mergeCell ref="G38:H38"/>
    <mergeCell ref="I38:J38"/>
    <mergeCell ref="C38:D38"/>
    <mergeCell ref="E38:F38"/>
    <mergeCell ref="A46:B46"/>
    <mergeCell ref="A40:B40"/>
    <mergeCell ref="A41:B41"/>
    <mergeCell ref="A42:B42"/>
    <mergeCell ref="A43:B43"/>
    <mergeCell ref="A44:B44"/>
    <mergeCell ref="A45:B45"/>
    <mergeCell ref="A63:B63"/>
    <mergeCell ref="A64:B64"/>
    <mergeCell ref="A47:B47"/>
    <mergeCell ref="A48:B48"/>
    <mergeCell ref="A49:B49"/>
    <mergeCell ref="A50:B50"/>
    <mergeCell ref="A59:B59"/>
    <mergeCell ref="A61:B61"/>
    <mergeCell ref="A62:B62"/>
    <mergeCell ref="A51:B51"/>
    <mergeCell ref="A55:B55"/>
    <mergeCell ref="A56:B56"/>
    <mergeCell ref="A57:B57"/>
    <mergeCell ref="A58:B58"/>
    <mergeCell ref="L7:L8"/>
    <mergeCell ref="M7:N7"/>
    <mergeCell ref="O7:P7"/>
    <mergeCell ref="Q7:R7"/>
    <mergeCell ref="S7:T7"/>
    <mergeCell ref="U7:V7"/>
    <mergeCell ref="W7:X7"/>
    <mergeCell ref="AB7:AC7"/>
    <mergeCell ref="L34:N35"/>
    <mergeCell ref="O34:P35"/>
    <mergeCell ref="Q35:R35"/>
    <mergeCell ref="S35:T35"/>
    <mergeCell ref="U35:V35"/>
    <mergeCell ref="Q34:V34"/>
    <mergeCell ref="O36:P36"/>
    <mergeCell ref="Q36:R36"/>
    <mergeCell ref="S36:T36"/>
    <mergeCell ref="U36:V36"/>
    <mergeCell ref="W36:Y36"/>
    <mergeCell ref="O56:P56"/>
    <mergeCell ref="Q56:R56"/>
    <mergeCell ref="S56:T56"/>
    <mergeCell ref="U56:V56"/>
    <mergeCell ref="W56:Y56"/>
    <mergeCell ref="Z56:AB56"/>
    <mergeCell ref="O37:P37"/>
    <mergeCell ref="Q37:R37"/>
    <mergeCell ref="S37:T37"/>
    <mergeCell ref="U37:V37"/>
    <mergeCell ref="W37:Y37"/>
    <mergeCell ref="Z37:AB37"/>
    <mergeCell ref="O38:P38"/>
    <mergeCell ref="Q38:R38"/>
    <mergeCell ref="S38:T38"/>
    <mergeCell ref="U38:V38"/>
    <mergeCell ref="W40:Y40"/>
    <mergeCell ref="Z40:AB40"/>
    <mergeCell ref="O39:P39"/>
    <mergeCell ref="Q39:R39"/>
    <mergeCell ref="S39:T39"/>
    <mergeCell ref="U39:V39"/>
    <mergeCell ref="Z38:AB38"/>
    <mergeCell ref="W39:Y39"/>
    <mergeCell ref="Z39:AB39"/>
    <mergeCell ref="W41:Y41"/>
    <mergeCell ref="Z41:AB41"/>
    <mergeCell ref="O40:P40"/>
    <mergeCell ref="Q40:R40"/>
    <mergeCell ref="O41:P41"/>
    <mergeCell ref="Q41:R41"/>
    <mergeCell ref="S41:T41"/>
    <mergeCell ref="U41:V41"/>
    <mergeCell ref="S40:T40"/>
    <mergeCell ref="U40:V40"/>
    <mergeCell ref="O42:P42"/>
    <mergeCell ref="Q42:R42"/>
    <mergeCell ref="S42:T42"/>
    <mergeCell ref="U42:V42"/>
    <mergeCell ref="O43:P43"/>
    <mergeCell ref="Q43:R43"/>
    <mergeCell ref="S43:T43"/>
    <mergeCell ref="U43:V43"/>
    <mergeCell ref="O44:P44"/>
    <mergeCell ref="Q44:R44"/>
    <mergeCell ref="W42:Y42"/>
    <mergeCell ref="Z42:AB42"/>
    <mergeCell ref="W43:Y43"/>
    <mergeCell ref="Z43:AB43"/>
    <mergeCell ref="W45:Y45"/>
    <mergeCell ref="Z45:AB45"/>
    <mergeCell ref="W44:Y44"/>
    <mergeCell ref="Z44:AB44"/>
    <mergeCell ref="O45:P45"/>
    <mergeCell ref="Q45:R45"/>
    <mergeCell ref="S45:T45"/>
    <mergeCell ref="U45:V45"/>
    <mergeCell ref="S44:T44"/>
    <mergeCell ref="U44:V44"/>
    <mergeCell ref="O46:P46"/>
    <mergeCell ref="Q46:R46"/>
    <mergeCell ref="S46:T46"/>
    <mergeCell ref="U46:V46"/>
    <mergeCell ref="W48:Y48"/>
    <mergeCell ref="Z48:AB48"/>
    <mergeCell ref="O47:P47"/>
    <mergeCell ref="Q47:R47"/>
    <mergeCell ref="S47:T47"/>
    <mergeCell ref="U47:V47"/>
    <mergeCell ref="W46:Y46"/>
    <mergeCell ref="Z46:AB46"/>
    <mergeCell ref="W47:Y47"/>
    <mergeCell ref="Z47:AB47"/>
    <mergeCell ref="W49:Y49"/>
    <mergeCell ref="Z49:AB49"/>
    <mergeCell ref="O48:P48"/>
    <mergeCell ref="Q48:R48"/>
    <mergeCell ref="O49:P49"/>
    <mergeCell ref="Q49:R49"/>
    <mergeCell ref="S49:T49"/>
    <mergeCell ref="U49:V49"/>
    <mergeCell ref="S48:T48"/>
    <mergeCell ref="U48:V48"/>
    <mergeCell ref="O50:P50"/>
    <mergeCell ref="Q50:R50"/>
    <mergeCell ref="S50:T50"/>
    <mergeCell ref="U50:V50"/>
    <mergeCell ref="W52:Y52"/>
    <mergeCell ref="Z52:AB52"/>
    <mergeCell ref="O51:P51"/>
    <mergeCell ref="Q51:R51"/>
    <mergeCell ref="S51:T51"/>
    <mergeCell ref="U51:V51"/>
    <mergeCell ref="W50:Y50"/>
    <mergeCell ref="Z50:AB50"/>
    <mergeCell ref="W51:Y51"/>
    <mergeCell ref="Z51:AB51"/>
    <mergeCell ref="W53:Y53"/>
    <mergeCell ref="Z53:AB53"/>
    <mergeCell ref="O53:P53"/>
    <mergeCell ref="Q53:R53"/>
    <mergeCell ref="S53:T53"/>
    <mergeCell ref="U53:V53"/>
    <mergeCell ref="S52:T52"/>
    <mergeCell ref="U52:V52"/>
    <mergeCell ref="O52:P52"/>
    <mergeCell ref="Q52:R52"/>
    <mergeCell ref="W55:Y55"/>
    <mergeCell ref="Z55:AB55"/>
    <mergeCell ref="O54:P54"/>
    <mergeCell ref="Q54:R54"/>
    <mergeCell ref="S54:T54"/>
    <mergeCell ref="U54:V54"/>
    <mergeCell ref="S55:T55"/>
    <mergeCell ref="U55:V55"/>
    <mergeCell ref="O55:P55"/>
    <mergeCell ref="Q55:R55"/>
    <mergeCell ref="L36:N36"/>
    <mergeCell ref="L37:N37"/>
    <mergeCell ref="L38:N38"/>
    <mergeCell ref="L39:N39"/>
    <mergeCell ref="L47:N47"/>
    <mergeCell ref="L56:N56"/>
    <mergeCell ref="L40:N40"/>
    <mergeCell ref="L41:N41"/>
    <mergeCell ref="L42:N42"/>
    <mergeCell ref="L43:N43"/>
    <mergeCell ref="L44:N44"/>
    <mergeCell ref="L45:N45"/>
    <mergeCell ref="L46:N46"/>
    <mergeCell ref="L48:N48"/>
    <mergeCell ref="L49:N49"/>
    <mergeCell ref="L50:N50"/>
    <mergeCell ref="W60:W61"/>
    <mergeCell ref="X60:X61"/>
    <mergeCell ref="L52:N52"/>
    <mergeCell ref="L51:N51"/>
    <mergeCell ref="L53:N53"/>
    <mergeCell ref="L54:N54"/>
    <mergeCell ref="L55:N55"/>
    <mergeCell ref="W54:Y54"/>
    <mergeCell ref="Z54:AB54"/>
    <mergeCell ref="L62:N62"/>
    <mergeCell ref="L63:N63"/>
    <mergeCell ref="L60:N61"/>
    <mergeCell ref="AB60:AB61"/>
    <mergeCell ref="Q60:Q61"/>
    <mergeCell ref="R60:R61"/>
    <mergeCell ref="S60:S61"/>
    <mergeCell ref="T60:T61"/>
    <mergeCell ref="U60:U61"/>
    <mergeCell ref="V60:V61"/>
    <mergeCell ref="L64:N64"/>
    <mergeCell ref="L65:N65"/>
    <mergeCell ref="Y60:Y61"/>
    <mergeCell ref="O60:P61"/>
    <mergeCell ref="L66:N66"/>
    <mergeCell ref="O66:P66"/>
    <mergeCell ref="O62:P62"/>
    <mergeCell ref="O63:P63"/>
    <mergeCell ref="O64:P64"/>
    <mergeCell ref="O65:P65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zoomScale="85" zoomScaleNormal="85" zoomScalePageLayoutView="0" workbookViewId="0" topLeftCell="A46">
      <selection activeCell="L57" sqref="L57"/>
    </sheetView>
  </sheetViews>
  <sheetFormatPr defaultColWidth="9.00390625" defaultRowHeight="21.75" customHeight="1"/>
  <cols>
    <col min="1" max="1" width="13.00390625" style="24" customWidth="1"/>
    <col min="2" max="2" width="10.125" style="24" bestFit="1" customWidth="1"/>
    <col min="3" max="11" width="11.875" style="24" customWidth="1"/>
    <col min="12" max="12" width="25.00390625" style="24" customWidth="1"/>
    <col min="13" max="14" width="9.00390625" style="24" customWidth="1"/>
    <col min="15" max="15" width="13.00390625" style="24" customWidth="1"/>
    <col min="16" max="16" width="13.625" style="24" customWidth="1"/>
    <col min="17" max="22" width="12.375" style="24" customWidth="1"/>
    <col min="23" max="23" width="14.625" style="24" customWidth="1"/>
    <col min="24" max="16384" width="9.00390625" style="24" customWidth="1"/>
  </cols>
  <sheetData>
    <row r="1" spans="1:23" ht="21.75" customHeight="1">
      <c r="A1" s="41" t="s">
        <v>171</v>
      </c>
      <c r="V1" s="180" t="s">
        <v>183</v>
      </c>
      <c r="W1" s="180"/>
    </row>
    <row r="3" spans="1:19" ht="21.75" customHeight="1">
      <c r="A3" s="183" t="s">
        <v>443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3"/>
      <c r="M3" s="3"/>
      <c r="N3" s="3"/>
      <c r="O3" s="3"/>
      <c r="P3" s="3"/>
      <c r="Q3" s="3"/>
      <c r="R3" s="3"/>
      <c r="S3" s="3"/>
    </row>
    <row r="4" spans="1:13" ht="21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23" ht="21.75" customHeight="1">
      <c r="A5" s="126" t="s">
        <v>444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3"/>
      <c r="M5" s="126" t="s">
        <v>451</v>
      </c>
      <c r="N5" s="126"/>
      <c r="O5" s="126"/>
      <c r="P5" s="126"/>
      <c r="Q5" s="126"/>
      <c r="R5" s="126"/>
      <c r="S5" s="126"/>
      <c r="T5" s="126"/>
      <c r="U5" s="126"/>
      <c r="V5" s="126"/>
      <c r="W5" s="126"/>
    </row>
    <row r="7" spans="1:23" ht="21.75" customHeight="1">
      <c r="A7" s="127" t="s">
        <v>445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2"/>
      <c r="M7" s="127" t="s">
        <v>452</v>
      </c>
      <c r="N7" s="127"/>
      <c r="O7" s="127"/>
      <c r="P7" s="127"/>
      <c r="Q7" s="127"/>
      <c r="R7" s="127"/>
      <c r="S7" s="127"/>
      <c r="T7" s="127"/>
      <c r="U7" s="127"/>
      <c r="V7" s="127"/>
      <c r="W7" s="127"/>
    </row>
    <row r="8" spans="10:23" ht="21.75" customHeight="1" thickBot="1">
      <c r="J8" s="214" t="s">
        <v>442</v>
      </c>
      <c r="K8" s="214"/>
      <c r="V8" s="214" t="s">
        <v>184</v>
      </c>
      <c r="W8" s="214"/>
    </row>
    <row r="9" spans="1:23" ht="21.75" customHeight="1">
      <c r="A9" s="135" t="s">
        <v>172</v>
      </c>
      <c r="B9" s="200"/>
      <c r="C9" s="200" t="s">
        <v>441</v>
      </c>
      <c r="D9" s="200" t="s">
        <v>181</v>
      </c>
      <c r="E9" s="200" t="s">
        <v>173</v>
      </c>
      <c r="F9" s="200" t="s">
        <v>174</v>
      </c>
      <c r="G9" s="200" t="s">
        <v>175</v>
      </c>
      <c r="H9" s="200" t="s">
        <v>176</v>
      </c>
      <c r="I9" s="200" t="s">
        <v>177</v>
      </c>
      <c r="J9" s="200" t="s">
        <v>178</v>
      </c>
      <c r="K9" s="134" t="s">
        <v>179</v>
      </c>
      <c r="M9" s="135" t="s">
        <v>172</v>
      </c>
      <c r="N9" s="200"/>
      <c r="O9" s="200" t="s">
        <v>371</v>
      </c>
      <c r="P9" s="200" t="s">
        <v>173</v>
      </c>
      <c r="Q9" s="200" t="s">
        <v>174</v>
      </c>
      <c r="R9" s="200" t="s">
        <v>175</v>
      </c>
      <c r="S9" s="200" t="s">
        <v>176</v>
      </c>
      <c r="T9" s="200" t="s">
        <v>177</v>
      </c>
      <c r="U9" s="200" t="s">
        <v>178</v>
      </c>
      <c r="V9" s="134" t="s">
        <v>179</v>
      </c>
      <c r="W9" s="318" t="s">
        <v>185</v>
      </c>
    </row>
    <row r="10" spans="1:23" ht="21.75" customHeight="1">
      <c r="A10" s="137"/>
      <c r="B10" s="201"/>
      <c r="C10" s="201"/>
      <c r="D10" s="201"/>
      <c r="E10" s="201"/>
      <c r="F10" s="201"/>
      <c r="G10" s="201"/>
      <c r="H10" s="201"/>
      <c r="I10" s="201"/>
      <c r="J10" s="201"/>
      <c r="K10" s="136"/>
      <c r="M10" s="137"/>
      <c r="N10" s="201"/>
      <c r="O10" s="201"/>
      <c r="P10" s="201"/>
      <c r="Q10" s="201"/>
      <c r="R10" s="201"/>
      <c r="S10" s="201"/>
      <c r="T10" s="201"/>
      <c r="U10" s="201"/>
      <c r="V10" s="136"/>
      <c r="W10" s="319"/>
    </row>
    <row r="11" spans="1:15" ht="21.75" customHeight="1">
      <c r="A11" s="126"/>
      <c r="B11" s="126"/>
      <c r="C11" s="68"/>
      <c r="M11" s="126"/>
      <c r="N11" s="126"/>
      <c r="O11" s="68"/>
    </row>
    <row r="12" spans="1:23" ht="21.75" customHeight="1">
      <c r="A12" s="160" t="s">
        <v>244</v>
      </c>
      <c r="B12" s="160"/>
      <c r="C12" s="70">
        <v>7736</v>
      </c>
      <c r="D12" s="47">
        <v>13277</v>
      </c>
      <c r="E12" s="47">
        <v>5855</v>
      </c>
      <c r="F12" s="47">
        <v>2152</v>
      </c>
      <c r="G12" s="47">
        <v>978</v>
      </c>
      <c r="H12" s="47">
        <v>4270</v>
      </c>
      <c r="I12" s="47">
        <v>1</v>
      </c>
      <c r="J12" s="47">
        <v>6</v>
      </c>
      <c r="K12" s="47">
        <v>16</v>
      </c>
      <c r="M12" s="160" t="s">
        <v>244</v>
      </c>
      <c r="N12" s="160"/>
      <c r="O12" s="18">
        <f>SUM(P12:W12)</f>
        <v>2499302</v>
      </c>
      <c r="P12" s="35">
        <v>627180</v>
      </c>
      <c r="Q12" s="35">
        <v>47715</v>
      </c>
      <c r="R12" s="35">
        <v>23811</v>
      </c>
      <c r="S12" s="35">
        <v>1723692</v>
      </c>
      <c r="T12" s="47">
        <v>186</v>
      </c>
      <c r="U12" s="47">
        <v>1203</v>
      </c>
      <c r="V12" s="47">
        <v>3099</v>
      </c>
      <c r="W12" s="35">
        <v>72416</v>
      </c>
    </row>
    <row r="13" spans="1:23" ht="21.75" customHeight="1">
      <c r="A13" s="296">
        <v>48</v>
      </c>
      <c r="B13" s="296"/>
      <c r="C13" s="70">
        <v>7035</v>
      </c>
      <c r="D13" s="47">
        <v>12372</v>
      </c>
      <c r="E13" s="47">
        <v>5372</v>
      </c>
      <c r="F13" s="47">
        <v>1987</v>
      </c>
      <c r="G13" s="47">
        <v>875</v>
      </c>
      <c r="H13" s="47">
        <v>4120</v>
      </c>
      <c r="I13" s="47">
        <v>0</v>
      </c>
      <c r="J13" s="47">
        <v>7</v>
      </c>
      <c r="K13" s="47">
        <v>10</v>
      </c>
      <c r="M13" s="296">
        <v>48</v>
      </c>
      <c r="N13" s="296"/>
      <c r="O13" s="18">
        <v>2642199</v>
      </c>
      <c r="P13" s="35">
        <v>728655</v>
      </c>
      <c r="Q13" s="35">
        <v>48200</v>
      </c>
      <c r="R13" s="35">
        <v>26309</v>
      </c>
      <c r="S13" s="35">
        <v>1743202</v>
      </c>
      <c r="T13" s="47">
        <v>142</v>
      </c>
      <c r="U13" s="47">
        <v>1347</v>
      </c>
      <c r="V13" s="47">
        <v>2410</v>
      </c>
      <c r="W13" s="35">
        <v>91933</v>
      </c>
    </row>
    <row r="14" spans="1:23" ht="21.75" customHeight="1">
      <c r="A14" s="296">
        <v>49</v>
      </c>
      <c r="B14" s="296"/>
      <c r="C14" s="70">
        <v>6876</v>
      </c>
      <c r="D14" s="47">
        <f>SUM(E14:K14)</f>
        <v>11967</v>
      </c>
      <c r="E14" s="47">
        <v>5186</v>
      </c>
      <c r="F14" s="47">
        <v>1866</v>
      </c>
      <c r="G14" s="47">
        <v>821</v>
      </c>
      <c r="H14" s="47">
        <v>4077</v>
      </c>
      <c r="I14" s="47">
        <v>1</v>
      </c>
      <c r="J14" s="47">
        <v>6</v>
      </c>
      <c r="K14" s="47">
        <v>10</v>
      </c>
      <c r="M14" s="296">
        <v>49</v>
      </c>
      <c r="N14" s="296"/>
      <c r="O14" s="18">
        <f>SUM(P14:W14)</f>
        <v>3493737</v>
      </c>
      <c r="P14" s="35">
        <v>868623</v>
      </c>
      <c r="Q14" s="35">
        <v>53873</v>
      </c>
      <c r="R14" s="35">
        <v>30547</v>
      </c>
      <c r="S14" s="35">
        <v>2396861</v>
      </c>
      <c r="T14" s="47">
        <v>213</v>
      </c>
      <c r="U14" s="47">
        <v>625</v>
      </c>
      <c r="V14" s="47">
        <v>2793</v>
      </c>
      <c r="W14" s="35">
        <v>140202</v>
      </c>
    </row>
    <row r="15" spans="1:23" ht="21.75" customHeight="1">
      <c r="A15" s="296">
        <v>50</v>
      </c>
      <c r="B15" s="296"/>
      <c r="C15" s="70">
        <v>7026</v>
      </c>
      <c r="D15" s="47">
        <v>12674</v>
      </c>
      <c r="E15" s="47">
        <v>5242</v>
      </c>
      <c r="F15" s="47">
        <v>2029</v>
      </c>
      <c r="G15" s="47">
        <v>840</v>
      </c>
      <c r="H15" s="47">
        <v>4549</v>
      </c>
      <c r="I15" s="47">
        <v>0</v>
      </c>
      <c r="J15" s="47">
        <v>5</v>
      </c>
      <c r="K15" s="47">
        <v>8</v>
      </c>
      <c r="M15" s="296">
        <v>50</v>
      </c>
      <c r="N15" s="296"/>
      <c r="O15" s="18">
        <f>SUM(P15:W15)</f>
        <v>4119693</v>
      </c>
      <c r="P15" s="35">
        <v>1027944</v>
      </c>
      <c r="Q15" s="35">
        <v>64523</v>
      </c>
      <c r="R15" s="35">
        <v>36909</v>
      </c>
      <c r="S15" s="35">
        <v>2822903</v>
      </c>
      <c r="T15" s="47">
        <v>100</v>
      </c>
      <c r="U15" s="47">
        <v>842</v>
      </c>
      <c r="V15" s="47">
        <v>3555</v>
      </c>
      <c r="W15" s="35">
        <v>162917</v>
      </c>
    </row>
    <row r="16" spans="1:23" ht="21.75" customHeight="1">
      <c r="A16" s="300">
        <v>51</v>
      </c>
      <c r="B16" s="300"/>
      <c r="C16" s="93">
        <f>AVERAGE(C18:C21,C23:C26,C28:C31)</f>
        <v>6905.666666666667</v>
      </c>
      <c r="D16" s="53">
        <v>12591</v>
      </c>
      <c r="E16" s="53">
        <f aca="true" t="shared" si="0" ref="E16:K16">AVERAGE(E18:E21,E23:E26,E28:E31)</f>
        <v>5096.083333333333</v>
      </c>
      <c r="F16" s="53">
        <f t="shared" si="0"/>
        <v>2069.5</v>
      </c>
      <c r="G16" s="53">
        <f t="shared" si="0"/>
        <v>862.25</v>
      </c>
      <c r="H16" s="53">
        <f t="shared" si="0"/>
        <v>4551.5</v>
      </c>
      <c r="I16" s="53">
        <f t="shared" si="0"/>
        <v>1.2</v>
      </c>
      <c r="J16" s="53">
        <v>4</v>
      </c>
      <c r="K16" s="53">
        <f t="shared" si="0"/>
        <v>7.416666666666667</v>
      </c>
      <c r="M16" s="300">
        <v>51</v>
      </c>
      <c r="N16" s="300"/>
      <c r="O16" s="59">
        <f>SUM(O18:O21,O23:O26,O28:O31)</f>
        <v>4565085</v>
      </c>
      <c r="P16" s="60">
        <f aca="true" t="shared" si="1" ref="P16:V16">SUM(P18:P21,P23:P26,P28:P31)</f>
        <v>1059609</v>
      </c>
      <c r="Q16" s="60">
        <f t="shared" si="1"/>
        <v>74597</v>
      </c>
      <c r="R16" s="60">
        <v>40795</v>
      </c>
      <c r="S16" s="60">
        <f t="shared" si="1"/>
        <v>3192033</v>
      </c>
      <c r="T16" s="53">
        <f t="shared" si="1"/>
        <v>299</v>
      </c>
      <c r="U16" s="53">
        <f t="shared" si="1"/>
        <v>1089</v>
      </c>
      <c r="V16" s="53">
        <f t="shared" si="1"/>
        <v>4092</v>
      </c>
      <c r="W16" s="60">
        <f>SUM(W18:W21,W23:W26,W28:W31)</f>
        <v>192571</v>
      </c>
    </row>
    <row r="17" spans="1:23" ht="21.75" customHeight="1">
      <c r="A17" s="126"/>
      <c r="B17" s="126"/>
      <c r="C17" s="70"/>
      <c r="D17" s="47"/>
      <c r="E17" s="47"/>
      <c r="F17" s="47"/>
      <c r="G17" s="47"/>
      <c r="H17" s="47"/>
      <c r="I17" s="47"/>
      <c r="J17" s="47"/>
      <c r="K17" s="47"/>
      <c r="M17" s="126"/>
      <c r="N17" s="126"/>
      <c r="O17" s="18"/>
      <c r="P17" s="35"/>
      <c r="Q17" s="35"/>
      <c r="R17" s="35"/>
      <c r="S17" s="35"/>
      <c r="T17" s="47"/>
      <c r="U17" s="47"/>
      <c r="V17" s="47"/>
      <c r="W17" s="35"/>
    </row>
    <row r="18" spans="1:23" ht="21.75" customHeight="1">
      <c r="A18" s="160" t="s">
        <v>240</v>
      </c>
      <c r="B18" s="160"/>
      <c r="C18" s="70">
        <v>7030</v>
      </c>
      <c r="D18" s="47">
        <f>SUM(E18:K18)</f>
        <v>12723</v>
      </c>
      <c r="E18" s="47">
        <v>5210</v>
      </c>
      <c r="F18" s="47">
        <v>2088</v>
      </c>
      <c r="G18" s="47">
        <v>849</v>
      </c>
      <c r="H18" s="47">
        <v>4565</v>
      </c>
      <c r="I18" s="47">
        <v>1</v>
      </c>
      <c r="J18" s="47">
        <v>6</v>
      </c>
      <c r="K18" s="47">
        <v>4</v>
      </c>
      <c r="M18" s="160" t="s">
        <v>240</v>
      </c>
      <c r="N18" s="160"/>
      <c r="O18" s="18">
        <f>SUM(P18:W18)</f>
        <v>352416</v>
      </c>
      <c r="P18" s="35">
        <v>83231</v>
      </c>
      <c r="Q18" s="35">
        <v>5888</v>
      </c>
      <c r="R18" s="35">
        <v>3247</v>
      </c>
      <c r="S18" s="35">
        <v>245933</v>
      </c>
      <c r="T18" s="47" t="s">
        <v>280</v>
      </c>
      <c r="U18" s="47">
        <v>246</v>
      </c>
      <c r="V18" s="47">
        <v>282</v>
      </c>
      <c r="W18" s="35">
        <v>13589</v>
      </c>
    </row>
    <row r="19" spans="1:23" ht="21.75" customHeight="1">
      <c r="A19" s="156" t="s">
        <v>3</v>
      </c>
      <c r="B19" s="156"/>
      <c r="C19" s="70">
        <v>6946</v>
      </c>
      <c r="D19" s="47">
        <f>SUM(E19:K19)</f>
        <v>12667</v>
      </c>
      <c r="E19" s="47">
        <v>5171</v>
      </c>
      <c r="F19" s="47">
        <v>2073</v>
      </c>
      <c r="G19" s="47">
        <v>851</v>
      </c>
      <c r="H19" s="47">
        <v>4558</v>
      </c>
      <c r="I19" s="47">
        <v>1</v>
      </c>
      <c r="J19" s="47">
        <v>3</v>
      </c>
      <c r="K19" s="47">
        <v>10</v>
      </c>
      <c r="M19" s="156" t="s">
        <v>3</v>
      </c>
      <c r="N19" s="156"/>
      <c r="O19" s="18">
        <v>362367</v>
      </c>
      <c r="P19" s="35">
        <v>85234</v>
      </c>
      <c r="Q19" s="35">
        <v>5808</v>
      </c>
      <c r="R19" s="35">
        <v>3209</v>
      </c>
      <c r="S19" s="35">
        <v>254161</v>
      </c>
      <c r="T19" s="47">
        <v>44</v>
      </c>
      <c r="U19" s="47">
        <v>107</v>
      </c>
      <c r="V19" s="47">
        <v>283</v>
      </c>
      <c r="W19" s="35">
        <v>13520</v>
      </c>
    </row>
    <row r="20" spans="1:23" ht="21.75" customHeight="1">
      <c r="A20" s="156" t="s">
        <v>4</v>
      </c>
      <c r="B20" s="156"/>
      <c r="C20" s="70">
        <v>7000</v>
      </c>
      <c r="D20" s="47">
        <f>SUM(E20:K20)</f>
        <v>12806</v>
      </c>
      <c r="E20" s="47">
        <v>5172</v>
      </c>
      <c r="F20" s="47">
        <v>2095</v>
      </c>
      <c r="G20" s="47">
        <v>864</v>
      </c>
      <c r="H20" s="47">
        <v>4666</v>
      </c>
      <c r="I20" s="47" t="s">
        <v>280</v>
      </c>
      <c r="J20" s="47">
        <v>1</v>
      </c>
      <c r="K20" s="47">
        <v>8</v>
      </c>
      <c r="M20" s="156" t="s">
        <v>4</v>
      </c>
      <c r="N20" s="156"/>
      <c r="O20" s="18">
        <v>378782</v>
      </c>
      <c r="P20" s="35">
        <v>84379</v>
      </c>
      <c r="Q20" s="35">
        <v>5933</v>
      </c>
      <c r="R20" s="35">
        <v>4193</v>
      </c>
      <c r="S20" s="35">
        <v>270228</v>
      </c>
      <c r="T20" s="47">
        <v>43</v>
      </c>
      <c r="U20" s="47">
        <v>6</v>
      </c>
      <c r="V20" s="47">
        <v>312</v>
      </c>
      <c r="W20" s="35">
        <v>13687</v>
      </c>
    </row>
    <row r="21" spans="1:23" ht="21.75" customHeight="1">
      <c r="A21" s="156" t="s">
        <v>5</v>
      </c>
      <c r="B21" s="156"/>
      <c r="C21" s="70">
        <v>6967</v>
      </c>
      <c r="D21" s="47">
        <f>SUM(E21:K21)</f>
        <v>12745</v>
      </c>
      <c r="E21" s="47">
        <v>5143</v>
      </c>
      <c r="F21" s="47">
        <v>2078</v>
      </c>
      <c r="G21" s="47">
        <v>878</v>
      </c>
      <c r="H21" s="47">
        <v>4643</v>
      </c>
      <c r="I21" s="47" t="s">
        <v>280</v>
      </c>
      <c r="J21" s="47" t="s">
        <v>280</v>
      </c>
      <c r="K21" s="47">
        <v>3</v>
      </c>
      <c r="M21" s="156" t="s">
        <v>5</v>
      </c>
      <c r="N21" s="156"/>
      <c r="O21" s="18">
        <f>SUM(P21:W21)</f>
        <v>370672</v>
      </c>
      <c r="P21" s="35">
        <v>83763</v>
      </c>
      <c r="Q21" s="35">
        <v>6155</v>
      </c>
      <c r="R21" s="35">
        <v>3259</v>
      </c>
      <c r="S21" s="35">
        <v>260823</v>
      </c>
      <c r="T21" s="47" t="s">
        <v>280</v>
      </c>
      <c r="U21" s="47">
        <v>35</v>
      </c>
      <c r="V21" s="47">
        <v>250</v>
      </c>
      <c r="W21" s="35">
        <v>16387</v>
      </c>
    </row>
    <row r="22" spans="1:23" ht="21.75" customHeight="1">
      <c r="A22" s="154"/>
      <c r="B22" s="154"/>
      <c r="C22" s="70"/>
      <c r="D22" s="47"/>
      <c r="E22" s="47"/>
      <c r="F22" s="47"/>
      <c r="G22" s="47"/>
      <c r="H22" s="47"/>
      <c r="I22" s="47"/>
      <c r="J22" s="47"/>
      <c r="K22" s="47"/>
      <c r="M22" s="154"/>
      <c r="N22" s="154"/>
      <c r="O22" s="18"/>
      <c r="P22" s="35"/>
      <c r="Q22" s="35"/>
      <c r="R22" s="35"/>
      <c r="S22" s="35"/>
      <c r="T22" s="47"/>
      <c r="U22" s="47"/>
      <c r="V22" s="47"/>
      <c r="W22" s="35"/>
    </row>
    <row r="23" spans="1:23" ht="21.75" customHeight="1">
      <c r="A23" s="156" t="s">
        <v>6</v>
      </c>
      <c r="B23" s="156"/>
      <c r="C23" s="70">
        <v>6892</v>
      </c>
      <c r="D23" s="47">
        <f>SUM(E23:K23)</f>
        <v>12653</v>
      </c>
      <c r="E23" s="47">
        <v>5154</v>
      </c>
      <c r="F23" s="47">
        <v>2056</v>
      </c>
      <c r="G23" s="47">
        <v>867</v>
      </c>
      <c r="H23" s="47">
        <v>4569</v>
      </c>
      <c r="I23" s="47">
        <v>2</v>
      </c>
      <c r="J23" s="47" t="s">
        <v>280</v>
      </c>
      <c r="K23" s="47">
        <v>5</v>
      </c>
      <c r="M23" s="156" t="s">
        <v>6</v>
      </c>
      <c r="N23" s="156"/>
      <c r="O23" s="18">
        <f>SUM(P23:W23)</f>
        <v>375146</v>
      </c>
      <c r="P23" s="35">
        <v>82084</v>
      </c>
      <c r="Q23" s="35">
        <v>5982</v>
      </c>
      <c r="R23" s="35">
        <v>3279</v>
      </c>
      <c r="S23" s="35">
        <v>268926</v>
      </c>
      <c r="T23" s="47" t="s">
        <v>280</v>
      </c>
      <c r="U23" s="47" t="s">
        <v>280</v>
      </c>
      <c r="V23" s="47">
        <v>226</v>
      </c>
      <c r="W23" s="35">
        <v>14649</v>
      </c>
    </row>
    <row r="24" spans="1:23" ht="21.75" customHeight="1">
      <c r="A24" s="156" t="s">
        <v>7</v>
      </c>
      <c r="B24" s="156"/>
      <c r="C24" s="70">
        <v>6892</v>
      </c>
      <c r="D24" s="47">
        <f>SUM(E24:K24)</f>
        <v>12485</v>
      </c>
      <c r="E24" s="47">
        <v>5043</v>
      </c>
      <c r="F24" s="47">
        <v>2015</v>
      </c>
      <c r="G24" s="47">
        <v>855</v>
      </c>
      <c r="H24" s="47">
        <v>4565</v>
      </c>
      <c r="I24" s="47" t="s">
        <v>280</v>
      </c>
      <c r="J24" s="47" t="s">
        <v>280</v>
      </c>
      <c r="K24" s="47">
        <v>7</v>
      </c>
      <c r="M24" s="156" t="s">
        <v>7</v>
      </c>
      <c r="N24" s="156"/>
      <c r="O24" s="18">
        <f>SUM(P24:W24)</f>
        <v>363497</v>
      </c>
      <c r="P24" s="35">
        <v>82083</v>
      </c>
      <c r="Q24" s="35">
        <v>6175</v>
      </c>
      <c r="R24" s="35">
        <v>3285</v>
      </c>
      <c r="S24" s="35">
        <v>256863</v>
      </c>
      <c r="T24" s="47">
        <v>116</v>
      </c>
      <c r="U24" s="47" t="s">
        <v>280</v>
      </c>
      <c r="V24" s="47">
        <v>304</v>
      </c>
      <c r="W24" s="35">
        <v>14671</v>
      </c>
    </row>
    <row r="25" spans="1:23" ht="21.75" customHeight="1">
      <c r="A25" s="156" t="s">
        <v>186</v>
      </c>
      <c r="B25" s="156"/>
      <c r="C25" s="70">
        <v>6881</v>
      </c>
      <c r="D25" s="47">
        <f>SUM(E25:K25)</f>
        <v>12400</v>
      </c>
      <c r="E25" s="47">
        <v>5028</v>
      </c>
      <c r="F25" s="47">
        <v>2030</v>
      </c>
      <c r="G25" s="47">
        <v>855</v>
      </c>
      <c r="H25" s="47">
        <v>4480</v>
      </c>
      <c r="I25" s="47" t="s">
        <v>280</v>
      </c>
      <c r="J25" s="47" t="s">
        <v>280</v>
      </c>
      <c r="K25" s="47">
        <v>7</v>
      </c>
      <c r="M25" s="320" t="s">
        <v>186</v>
      </c>
      <c r="N25" s="320"/>
      <c r="O25" s="18">
        <f>SUM(P25:W25)</f>
        <v>372446</v>
      </c>
      <c r="P25" s="35">
        <v>81626</v>
      </c>
      <c r="Q25" s="35">
        <v>5965</v>
      </c>
      <c r="R25" s="35">
        <v>3171</v>
      </c>
      <c r="S25" s="35">
        <v>266230</v>
      </c>
      <c r="T25" s="47" t="s">
        <v>280</v>
      </c>
      <c r="U25" s="47" t="s">
        <v>280</v>
      </c>
      <c r="V25" s="47">
        <v>478</v>
      </c>
      <c r="W25" s="35">
        <v>14976</v>
      </c>
    </row>
    <row r="26" spans="1:23" ht="21.75" customHeight="1">
      <c r="A26" s="156" t="s">
        <v>187</v>
      </c>
      <c r="B26" s="156"/>
      <c r="C26" s="70">
        <v>6921</v>
      </c>
      <c r="D26" s="47">
        <f>SUM(E26:K26)</f>
        <v>12654</v>
      </c>
      <c r="E26" s="47">
        <v>5195</v>
      </c>
      <c r="F26" s="47">
        <v>2061</v>
      </c>
      <c r="G26" s="47">
        <v>858</v>
      </c>
      <c r="H26" s="47">
        <v>4534</v>
      </c>
      <c r="I26" s="47" t="s">
        <v>280</v>
      </c>
      <c r="J26" s="47" t="s">
        <v>280</v>
      </c>
      <c r="K26" s="47">
        <v>6</v>
      </c>
      <c r="M26" s="156" t="s">
        <v>187</v>
      </c>
      <c r="N26" s="156"/>
      <c r="O26" s="18">
        <v>393391</v>
      </c>
      <c r="P26" s="35">
        <v>88697</v>
      </c>
      <c r="Q26" s="35">
        <v>6455</v>
      </c>
      <c r="R26" s="35">
        <v>3348</v>
      </c>
      <c r="S26" s="35">
        <v>278539</v>
      </c>
      <c r="T26" s="47" t="s">
        <v>280</v>
      </c>
      <c r="U26" s="47" t="s">
        <v>280</v>
      </c>
      <c r="V26" s="47">
        <v>197</v>
      </c>
      <c r="W26" s="35">
        <v>16156</v>
      </c>
    </row>
    <row r="27" spans="1:23" ht="21.75" customHeight="1">
      <c r="A27" s="154"/>
      <c r="B27" s="154"/>
      <c r="C27" s="70"/>
      <c r="D27" s="47"/>
      <c r="E27" s="47"/>
      <c r="F27" s="47"/>
      <c r="G27" s="47"/>
      <c r="H27" s="47"/>
      <c r="I27" s="47"/>
      <c r="J27" s="47" t="s">
        <v>446</v>
      </c>
      <c r="K27" s="47"/>
      <c r="M27" s="154"/>
      <c r="N27" s="154"/>
      <c r="O27" s="18"/>
      <c r="P27" s="35"/>
      <c r="Q27" s="35"/>
      <c r="R27" s="35"/>
      <c r="S27" s="35"/>
      <c r="T27" s="47"/>
      <c r="U27" s="47"/>
      <c r="V27" s="47"/>
      <c r="W27" s="35"/>
    </row>
    <row r="28" spans="1:23" ht="21.75" customHeight="1">
      <c r="A28" s="156" t="s">
        <v>188</v>
      </c>
      <c r="B28" s="156"/>
      <c r="C28" s="70">
        <v>6855</v>
      </c>
      <c r="D28" s="47">
        <f>SUM(E28:K28)</f>
        <v>12428</v>
      </c>
      <c r="E28" s="47">
        <v>4995</v>
      </c>
      <c r="F28" s="47">
        <v>2063</v>
      </c>
      <c r="G28" s="47">
        <v>869</v>
      </c>
      <c r="H28" s="47">
        <v>4492</v>
      </c>
      <c r="I28" s="47">
        <v>1</v>
      </c>
      <c r="J28" s="47" t="s">
        <v>280</v>
      </c>
      <c r="K28" s="47">
        <v>8</v>
      </c>
      <c r="M28" s="156" t="s">
        <v>188</v>
      </c>
      <c r="N28" s="156"/>
      <c r="O28" s="18">
        <v>430572</v>
      </c>
      <c r="P28" s="35">
        <v>122032</v>
      </c>
      <c r="Q28" s="35">
        <v>6555</v>
      </c>
      <c r="R28" s="35">
        <v>3223</v>
      </c>
      <c r="S28" s="35">
        <v>282904</v>
      </c>
      <c r="T28" s="47" t="s">
        <v>280</v>
      </c>
      <c r="U28" s="47" t="s">
        <v>280</v>
      </c>
      <c r="V28" s="47">
        <v>373</v>
      </c>
      <c r="W28" s="35">
        <v>15486</v>
      </c>
    </row>
    <row r="29" spans="1:23" ht="21.75" customHeight="1">
      <c r="A29" s="160" t="s">
        <v>241</v>
      </c>
      <c r="B29" s="160"/>
      <c r="C29" s="70">
        <v>6802</v>
      </c>
      <c r="D29" s="47">
        <f>SUM(E29:K29)</f>
        <v>12356</v>
      </c>
      <c r="E29" s="47">
        <v>4946</v>
      </c>
      <c r="F29" s="47">
        <v>2086</v>
      </c>
      <c r="G29" s="47">
        <v>869</v>
      </c>
      <c r="H29" s="47">
        <v>4443</v>
      </c>
      <c r="I29" s="47" t="s">
        <v>280</v>
      </c>
      <c r="J29" s="47" t="s">
        <v>280</v>
      </c>
      <c r="K29" s="47">
        <v>12</v>
      </c>
      <c r="M29" s="160" t="s">
        <v>241</v>
      </c>
      <c r="N29" s="160"/>
      <c r="O29" s="18">
        <f>SUM(P29:W29)</f>
        <v>398681</v>
      </c>
      <c r="P29" s="35">
        <v>89951</v>
      </c>
      <c r="Q29" s="35">
        <v>6199</v>
      </c>
      <c r="R29" s="35">
        <v>3291</v>
      </c>
      <c r="S29" s="35">
        <v>283050</v>
      </c>
      <c r="T29" s="47" t="s">
        <v>280</v>
      </c>
      <c r="U29" s="47" t="s">
        <v>280</v>
      </c>
      <c r="V29" s="47">
        <v>509</v>
      </c>
      <c r="W29" s="35">
        <v>15681</v>
      </c>
    </row>
    <row r="30" spans="1:23" ht="21.75" customHeight="1">
      <c r="A30" s="156" t="s">
        <v>8</v>
      </c>
      <c r="B30" s="156"/>
      <c r="C30" s="70">
        <v>6803</v>
      </c>
      <c r="D30" s="47">
        <f>SUM(E30:K30)</f>
        <v>12376</v>
      </c>
      <c r="E30" s="47">
        <v>4968</v>
      </c>
      <c r="F30" s="47">
        <v>2060</v>
      </c>
      <c r="G30" s="47">
        <v>867</v>
      </c>
      <c r="H30" s="47">
        <v>4467</v>
      </c>
      <c r="I30" s="47" t="s">
        <v>280</v>
      </c>
      <c r="J30" s="47">
        <v>5</v>
      </c>
      <c r="K30" s="47">
        <v>9</v>
      </c>
      <c r="M30" s="156" t="s">
        <v>8</v>
      </c>
      <c r="N30" s="156"/>
      <c r="O30" s="18">
        <v>404181</v>
      </c>
      <c r="P30" s="35">
        <v>85968</v>
      </c>
      <c r="Q30" s="35">
        <v>6619</v>
      </c>
      <c r="R30" s="35">
        <v>3317</v>
      </c>
      <c r="S30" s="35">
        <v>280759</v>
      </c>
      <c r="T30" s="47" t="s">
        <v>280</v>
      </c>
      <c r="U30" s="47" t="s">
        <v>280</v>
      </c>
      <c r="V30" s="47">
        <v>513</v>
      </c>
      <c r="W30" s="35">
        <v>27006</v>
      </c>
    </row>
    <row r="31" spans="1:23" ht="21.75" customHeight="1">
      <c r="A31" s="156" t="s">
        <v>9</v>
      </c>
      <c r="B31" s="156"/>
      <c r="C31" s="70">
        <v>6879</v>
      </c>
      <c r="D31" s="47">
        <f>SUM(E31:K31)</f>
        <v>12803</v>
      </c>
      <c r="E31" s="47">
        <v>5128</v>
      </c>
      <c r="F31" s="47">
        <v>2129</v>
      </c>
      <c r="G31" s="47">
        <v>865</v>
      </c>
      <c r="H31" s="47">
        <v>4636</v>
      </c>
      <c r="I31" s="47">
        <v>1</v>
      </c>
      <c r="J31" s="47">
        <v>34</v>
      </c>
      <c r="K31" s="47">
        <v>10</v>
      </c>
      <c r="M31" s="156" t="s">
        <v>9</v>
      </c>
      <c r="N31" s="156"/>
      <c r="O31" s="18">
        <f>SUM(P31:W31)</f>
        <v>362934</v>
      </c>
      <c r="P31" s="35">
        <v>90561</v>
      </c>
      <c r="Q31" s="35">
        <v>6863</v>
      </c>
      <c r="R31" s="35">
        <v>3974</v>
      </c>
      <c r="S31" s="35">
        <v>243617</v>
      </c>
      <c r="T31" s="47">
        <v>96</v>
      </c>
      <c r="U31" s="47">
        <v>695</v>
      </c>
      <c r="V31" s="47">
        <v>365</v>
      </c>
      <c r="W31" s="35">
        <v>16763</v>
      </c>
    </row>
    <row r="32" spans="1:23" ht="21.75" customHeight="1">
      <c r="A32" s="55"/>
      <c r="B32" s="55"/>
      <c r="C32" s="51"/>
      <c r="D32" s="65"/>
      <c r="E32" s="65"/>
      <c r="F32" s="65"/>
      <c r="G32" s="65"/>
      <c r="H32" s="65"/>
      <c r="I32" s="65"/>
      <c r="J32" s="65"/>
      <c r="K32" s="65"/>
      <c r="M32" s="55"/>
      <c r="N32" s="55"/>
      <c r="O32" s="58"/>
      <c r="P32" s="55"/>
      <c r="Q32" s="55"/>
      <c r="R32" s="55"/>
      <c r="S32" s="55"/>
      <c r="T32" s="55"/>
      <c r="U32" s="55"/>
      <c r="V32" s="55"/>
      <c r="W32" s="55"/>
    </row>
    <row r="36" spans="1:23" ht="21.75" customHeight="1">
      <c r="A36" s="127" t="s">
        <v>448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M36" s="127" t="s">
        <v>453</v>
      </c>
      <c r="N36" s="127"/>
      <c r="O36" s="127"/>
      <c r="P36" s="127"/>
      <c r="Q36" s="127"/>
      <c r="R36" s="127"/>
      <c r="S36" s="127"/>
      <c r="T36" s="127"/>
      <c r="U36" s="127"/>
      <c r="V36" s="127"/>
      <c r="W36" s="127"/>
    </row>
    <row r="37" spans="22:23" ht="21.75" customHeight="1" thickBot="1">
      <c r="V37" s="214" t="s">
        <v>184</v>
      </c>
      <c r="W37" s="214"/>
    </row>
    <row r="38" spans="1:23" ht="21.75" customHeight="1">
      <c r="A38" s="162" t="s">
        <v>141</v>
      </c>
      <c r="B38" s="199" t="s">
        <v>450</v>
      </c>
      <c r="C38" s="199"/>
      <c r="D38" s="199" t="s">
        <v>181</v>
      </c>
      <c r="E38" s="199" t="s">
        <v>182</v>
      </c>
      <c r="F38" s="199"/>
      <c r="G38" s="199"/>
      <c r="H38" s="199"/>
      <c r="I38" s="199"/>
      <c r="J38" s="199"/>
      <c r="K38" s="132"/>
      <c r="M38" s="162" t="s">
        <v>141</v>
      </c>
      <c r="N38" s="134" t="s">
        <v>454</v>
      </c>
      <c r="O38" s="135"/>
      <c r="P38" s="200" t="s">
        <v>173</v>
      </c>
      <c r="Q38" s="200" t="s">
        <v>174</v>
      </c>
      <c r="R38" s="200" t="s">
        <v>175</v>
      </c>
      <c r="S38" s="200" t="s">
        <v>176</v>
      </c>
      <c r="T38" s="200" t="s">
        <v>177</v>
      </c>
      <c r="U38" s="200" t="s">
        <v>178</v>
      </c>
      <c r="V38" s="134" t="s">
        <v>179</v>
      </c>
      <c r="W38" s="318" t="s">
        <v>185</v>
      </c>
    </row>
    <row r="39" spans="1:23" ht="21.75" customHeight="1">
      <c r="A39" s="164"/>
      <c r="B39" s="8" t="s">
        <v>44</v>
      </c>
      <c r="C39" s="8" t="s">
        <v>449</v>
      </c>
      <c r="D39" s="198"/>
      <c r="E39" s="8" t="s">
        <v>173</v>
      </c>
      <c r="F39" s="8" t="s">
        <v>174</v>
      </c>
      <c r="G39" s="8" t="s">
        <v>175</v>
      </c>
      <c r="H39" s="8" t="s">
        <v>176</v>
      </c>
      <c r="I39" s="8" t="s">
        <v>177</v>
      </c>
      <c r="J39" s="8" t="s">
        <v>178</v>
      </c>
      <c r="K39" s="9" t="s">
        <v>179</v>
      </c>
      <c r="M39" s="164"/>
      <c r="N39" s="136"/>
      <c r="O39" s="137"/>
      <c r="P39" s="201"/>
      <c r="Q39" s="201"/>
      <c r="R39" s="201"/>
      <c r="S39" s="201"/>
      <c r="T39" s="201"/>
      <c r="U39" s="201"/>
      <c r="V39" s="136"/>
      <c r="W39" s="319"/>
    </row>
    <row r="40" spans="2:23" ht="21.75" customHeight="1">
      <c r="B40" s="68"/>
      <c r="E40" s="10"/>
      <c r="F40" s="10"/>
      <c r="G40" s="10"/>
      <c r="H40" s="10"/>
      <c r="I40" s="10"/>
      <c r="J40" s="10"/>
      <c r="K40" s="10"/>
      <c r="N40" s="314"/>
      <c r="O40" s="315"/>
      <c r="Q40" s="10"/>
      <c r="R40" s="10"/>
      <c r="S40" s="10"/>
      <c r="T40" s="10"/>
      <c r="U40" s="10"/>
      <c r="V40" s="10"/>
      <c r="W40" s="10"/>
    </row>
    <row r="41" spans="1:23" ht="21.75" customHeight="1">
      <c r="A41" s="301" t="s">
        <v>12</v>
      </c>
      <c r="B41" s="93">
        <f>SUM(B43:B50,B52:B59)</f>
        <v>4342</v>
      </c>
      <c r="C41" s="53">
        <f>SUM(C43:C50,C52:C59)</f>
        <v>6879</v>
      </c>
      <c r="D41" s="53">
        <f aca="true" t="shared" si="2" ref="D41:D59">SUM(E41:K41)</f>
        <v>12803</v>
      </c>
      <c r="E41" s="53">
        <f aca="true" t="shared" si="3" ref="E41:K41">SUM(E43:E50,E52:E59)</f>
        <v>5128</v>
      </c>
      <c r="F41" s="53">
        <f t="shared" si="3"/>
        <v>2129</v>
      </c>
      <c r="G41" s="53">
        <f t="shared" si="3"/>
        <v>865</v>
      </c>
      <c r="H41" s="53">
        <f t="shared" si="3"/>
        <v>4636</v>
      </c>
      <c r="I41" s="53">
        <f t="shared" si="3"/>
        <v>1</v>
      </c>
      <c r="J41" s="53">
        <f t="shared" si="3"/>
        <v>34</v>
      </c>
      <c r="K41" s="53">
        <f t="shared" si="3"/>
        <v>10</v>
      </c>
      <c r="M41" s="301" t="s">
        <v>12</v>
      </c>
      <c r="N41" s="309">
        <f>SUM(P43:W50,P52:W59)</f>
        <v>4565085</v>
      </c>
      <c r="O41" s="310"/>
      <c r="P41" s="53">
        <f>SUM(P43:P50,P52:P59)</f>
        <v>1059609</v>
      </c>
      <c r="Q41" s="53">
        <f aca="true" t="shared" si="4" ref="Q41:W41">SUM(Q43:Q50,Q52:Q59)</f>
        <v>74597</v>
      </c>
      <c r="R41" s="53">
        <f t="shared" si="4"/>
        <v>40795</v>
      </c>
      <c r="S41" s="46">
        <f t="shared" si="4"/>
        <v>3192033</v>
      </c>
      <c r="T41" s="53">
        <f t="shared" si="4"/>
        <v>299</v>
      </c>
      <c r="U41" s="53">
        <f t="shared" si="4"/>
        <v>1089</v>
      </c>
      <c r="V41" s="53">
        <f t="shared" si="4"/>
        <v>4092</v>
      </c>
      <c r="W41" s="53">
        <f t="shared" si="4"/>
        <v>192571</v>
      </c>
    </row>
    <row r="42" spans="2:23" ht="21.75" customHeight="1">
      <c r="B42" s="316"/>
      <c r="C42" s="317"/>
      <c r="D42" s="47"/>
      <c r="E42" s="47"/>
      <c r="F42" s="47"/>
      <c r="G42" s="47"/>
      <c r="H42" s="47"/>
      <c r="I42" s="47"/>
      <c r="J42" s="47"/>
      <c r="K42" s="47"/>
      <c r="N42" s="285"/>
      <c r="O42" s="286"/>
      <c r="P42" s="47"/>
      <c r="Q42" s="47"/>
      <c r="R42" s="47"/>
      <c r="S42" s="42"/>
      <c r="T42" s="47"/>
      <c r="U42" s="47"/>
      <c r="V42" s="47"/>
      <c r="W42" s="47"/>
    </row>
    <row r="43" spans="1:23" ht="21.75" customHeight="1">
      <c r="A43" s="4" t="s">
        <v>147</v>
      </c>
      <c r="B43" s="70">
        <v>1726</v>
      </c>
      <c r="C43" s="47">
        <v>2612</v>
      </c>
      <c r="D43" s="47">
        <f t="shared" si="2"/>
        <v>5145</v>
      </c>
      <c r="E43" s="47">
        <v>1885</v>
      </c>
      <c r="F43" s="47">
        <v>1159</v>
      </c>
      <c r="G43" s="47">
        <v>295</v>
      </c>
      <c r="H43" s="47">
        <v>1794</v>
      </c>
      <c r="I43" s="47" t="s">
        <v>280</v>
      </c>
      <c r="J43" s="47">
        <v>7</v>
      </c>
      <c r="K43" s="47">
        <v>5</v>
      </c>
      <c r="M43" s="4" t="s">
        <v>147</v>
      </c>
      <c r="N43" s="285">
        <f>SUM(P43:W43)</f>
        <v>1895428</v>
      </c>
      <c r="O43" s="286"/>
      <c r="P43" s="47">
        <v>440343</v>
      </c>
      <c r="Q43" s="47">
        <v>48528</v>
      </c>
      <c r="R43" s="47">
        <v>11281</v>
      </c>
      <c r="S43" s="42">
        <v>1323651</v>
      </c>
      <c r="T43" s="47">
        <v>43</v>
      </c>
      <c r="U43" s="47">
        <v>205</v>
      </c>
      <c r="V43" s="47">
        <v>2070</v>
      </c>
      <c r="W43" s="47">
        <v>69307</v>
      </c>
    </row>
    <row r="44" spans="1:23" ht="21.75" customHeight="1">
      <c r="A44" s="4" t="s">
        <v>148</v>
      </c>
      <c r="B44" s="70">
        <v>199</v>
      </c>
      <c r="C44" s="47">
        <v>356</v>
      </c>
      <c r="D44" s="47">
        <f t="shared" si="2"/>
        <v>635</v>
      </c>
      <c r="E44" s="47">
        <v>281</v>
      </c>
      <c r="F44" s="47">
        <v>91</v>
      </c>
      <c r="G44" s="47">
        <v>52</v>
      </c>
      <c r="H44" s="47">
        <v>210</v>
      </c>
      <c r="I44" s="47" t="s">
        <v>280</v>
      </c>
      <c r="J44" s="47" t="s">
        <v>280</v>
      </c>
      <c r="K44" s="47">
        <v>1</v>
      </c>
      <c r="M44" s="4" t="s">
        <v>148</v>
      </c>
      <c r="N44" s="285">
        <f aca="true" t="shared" si="5" ref="N44:N50">SUM(P44:W44)</f>
        <v>218787</v>
      </c>
      <c r="O44" s="286"/>
      <c r="P44" s="47">
        <v>49148</v>
      </c>
      <c r="Q44" s="47">
        <v>2578</v>
      </c>
      <c r="R44" s="47">
        <v>2566</v>
      </c>
      <c r="S44" s="42">
        <v>153825</v>
      </c>
      <c r="T44" s="47">
        <v>40</v>
      </c>
      <c r="U44" s="47">
        <v>100</v>
      </c>
      <c r="V44" s="47">
        <v>88</v>
      </c>
      <c r="W44" s="47">
        <v>10442</v>
      </c>
    </row>
    <row r="45" spans="1:23" ht="21.75" customHeight="1">
      <c r="A45" s="4" t="s">
        <v>149</v>
      </c>
      <c r="B45" s="70">
        <v>347</v>
      </c>
      <c r="C45" s="47">
        <v>527</v>
      </c>
      <c r="D45" s="47">
        <f t="shared" si="2"/>
        <v>981</v>
      </c>
      <c r="E45" s="47">
        <v>386</v>
      </c>
      <c r="F45" s="47">
        <v>171</v>
      </c>
      <c r="G45" s="47">
        <v>54</v>
      </c>
      <c r="H45" s="47">
        <v>364</v>
      </c>
      <c r="I45" s="47" t="s">
        <v>280</v>
      </c>
      <c r="J45" s="47">
        <v>6</v>
      </c>
      <c r="K45" s="47" t="s">
        <v>280</v>
      </c>
      <c r="M45" s="4" t="s">
        <v>149</v>
      </c>
      <c r="N45" s="285">
        <v>322019</v>
      </c>
      <c r="O45" s="286"/>
      <c r="P45" s="47">
        <v>72796</v>
      </c>
      <c r="Q45" s="47">
        <v>5566</v>
      </c>
      <c r="R45" s="47">
        <v>2303</v>
      </c>
      <c r="S45" s="42">
        <v>233113</v>
      </c>
      <c r="T45" s="47" t="s">
        <v>280</v>
      </c>
      <c r="U45" s="47">
        <v>100</v>
      </c>
      <c r="V45" s="47" t="s">
        <v>280</v>
      </c>
      <c r="W45" s="47">
        <v>8142</v>
      </c>
    </row>
    <row r="46" spans="1:23" ht="21.75" customHeight="1">
      <c r="A46" s="4" t="s">
        <v>150</v>
      </c>
      <c r="B46" s="70">
        <v>199</v>
      </c>
      <c r="C46" s="47">
        <v>356</v>
      </c>
      <c r="D46" s="47">
        <f t="shared" si="2"/>
        <v>660</v>
      </c>
      <c r="E46" s="47">
        <v>291</v>
      </c>
      <c r="F46" s="47">
        <v>80</v>
      </c>
      <c r="G46" s="47">
        <v>48</v>
      </c>
      <c r="H46" s="47">
        <v>240</v>
      </c>
      <c r="I46" s="47" t="s">
        <v>280</v>
      </c>
      <c r="J46" s="47">
        <v>1</v>
      </c>
      <c r="K46" s="47" t="s">
        <v>280</v>
      </c>
      <c r="M46" s="4" t="s">
        <v>150</v>
      </c>
      <c r="N46" s="285">
        <f t="shared" si="5"/>
        <v>180090</v>
      </c>
      <c r="O46" s="286"/>
      <c r="P46" s="47">
        <v>54260</v>
      </c>
      <c r="Q46" s="47">
        <v>1113</v>
      </c>
      <c r="R46" s="47">
        <v>2470</v>
      </c>
      <c r="S46" s="42">
        <v>117309</v>
      </c>
      <c r="T46" s="47" t="s">
        <v>280</v>
      </c>
      <c r="U46" s="47">
        <v>20</v>
      </c>
      <c r="V46" s="47" t="s">
        <v>280</v>
      </c>
      <c r="W46" s="47">
        <v>4918</v>
      </c>
    </row>
    <row r="47" spans="1:23" ht="21.75" customHeight="1">
      <c r="A47" s="4" t="s">
        <v>151</v>
      </c>
      <c r="B47" s="70">
        <v>148</v>
      </c>
      <c r="C47" s="47">
        <v>255</v>
      </c>
      <c r="D47" s="47">
        <f>SUM(E47:K47)</f>
        <v>451</v>
      </c>
      <c r="E47" s="47">
        <v>204</v>
      </c>
      <c r="F47" s="47">
        <v>31</v>
      </c>
      <c r="G47" s="47">
        <v>51</v>
      </c>
      <c r="H47" s="47">
        <v>161</v>
      </c>
      <c r="I47" s="47" t="s">
        <v>280</v>
      </c>
      <c r="J47" s="47">
        <v>4</v>
      </c>
      <c r="K47" s="47" t="s">
        <v>280</v>
      </c>
      <c r="M47" s="4" t="s">
        <v>151</v>
      </c>
      <c r="N47" s="285">
        <f t="shared" si="5"/>
        <v>133241</v>
      </c>
      <c r="O47" s="286"/>
      <c r="P47" s="47">
        <v>38616</v>
      </c>
      <c r="Q47" s="47">
        <v>718</v>
      </c>
      <c r="R47" s="47">
        <v>2454</v>
      </c>
      <c r="S47" s="42">
        <v>80408</v>
      </c>
      <c r="T47" s="47" t="s">
        <v>280</v>
      </c>
      <c r="U47" s="47">
        <v>15</v>
      </c>
      <c r="V47" s="47">
        <v>80</v>
      </c>
      <c r="W47" s="47">
        <v>10950</v>
      </c>
    </row>
    <row r="48" spans="1:23" ht="21.75" customHeight="1">
      <c r="A48" s="4" t="s">
        <v>152</v>
      </c>
      <c r="B48" s="70">
        <v>189</v>
      </c>
      <c r="C48" s="47">
        <v>227</v>
      </c>
      <c r="D48" s="47">
        <f t="shared" si="2"/>
        <v>363</v>
      </c>
      <c r="E48" s="47">
        <v>139</v>
      </c>
      <c r="F48" s="47">
        <v>51</v>
      </c>
      <c r="G48" s="47">
        <v>8</v>
      </c>
      <c r="H48" s="47">
        <v>165</v>
      </c>
      <c r="I48" s="47" t="s">
        <v>280</v>
      </c>
      <c r="J48" s="47" t="s">
        <v>280</v>
      </c>
      <c r="K48" s="47" t="s">
        <v>280</v>
      </c>
      <c r="M48" s="4" t="s">
        <v>152</v>
      </c>
      <c r="N48" s="285">
        <f t="shared" si="5"/>
        <v>180344</v>
      </c>
      <c r="O48" s="286"/>
      <c r="P48" s="47">
        <v>34505</v>
      </c>
      <c r="Q48" s="47">
        <v>3084</v>
      </c>
      <c r="R48" s="47">
        <v>507</v>
      </c>
      <c r="S48" s="42">
        <v>130925</v>
      </c>
      <c r="T48" s="47" t="s">
        <v>280</v>
      </c>
      <c r="U48" s="47">
        <v>35</v>
      </c>
      <c r="V48" s="47">
        <v>95</v>
      </c>
      <c r="W48" s="47">
        <v>11193</v>
      </c>
    </row>
    <row r="49" spans="1:23" ht="21.75" customHeight="1">
      <c r="A49" s="4" t="s">
        <v>153</v>
      </c>
      <c r="B49" s="70">
        <v>114</v>
      </c>
      <c r="C49" s="47">
        <v>193</v>
      </c>
      <c r="D49" s="47">
        <f t="shared" si="2"/>
        <v>354</v>
      </c>
      <c r="E49" s="47">
        <v>146</v>
      </c>
      <c r="F49" s="47">
        <v>49</v>
      </c>
      <c r="G49" s="47">
        <v>29</v>
      </c>
      <c r="H49" s="47">
        <v>128</v>
      </c>
      <c r="I49" s="47" t="s">
        <v>280</v>
      </c>
      <c r="J49" s="47">
        <v>2</v>
      </c>
      <c r="K49" s="47" t="s">
        <v>280</v>
      </c>
      <c r="M49" s="4" t="s">
        <v>153</v>
      </c>
      <c r="N49" s="285">
        <f t="shared" si="5"/>
        <v>123740</v>
      </c>
      <c r="O49" s="286"/>
      <c r="P49" s="47">
        <v>24742</v>
      </c>
      <c r="Q49" s="47">
        <v>1425</v>
      </c>
      <c r="R49" s="47">
        <v>1397</v>
      </c>
      <c r="S49" s="42">
        <v>89724</v>
      </c>
      <c r="T49" s="47" t="s">
        <v>280</v>
      </c>
      <c r="U49" s="47">
        <v>70</v>
      </c>
      <c r="V49" s="47">
        <v>156</v>
      </c>
      <c r="W49" s="47">
        <v>6226</v>
      </c>
    </row>
    <row r="50" spans="1:23" ht="21.75" customHeight="1">
      <c r="A50" s="4" t="s">
        <v>154</v>
      </c>
      <c r="B50" s="70">
        <v>46</v>
      </c>
      <c r="C50" s="47">
        <v>76</v>
      </c>
      <c r="D50" s="47">
        <f t="shared" si="2"/>
        <v>146</v>
      </c>
      <c r="E50" s="47">
        <v>48</v>
      </c>
      <c r="F50" s="47">
        <v>27</v>
      </c>
      <c r="G50" s="47">
        <v>10</v>
      </c>
      <c r="H50" s="47">
        <v>61</v>
      </c>
      <c r="I50" s="47" t="s">
        <v>280</v>
      </c>
      <c r="J50" s="47" t="s">
        <v>280</v>
      </c>
      <c r="K50" s="47" t="s">
        <v>280</v>
      </c>
      <c r="M50" s="4" t="s">
        <v>154</v>
      </c>
      <c r="N50" s="285">
        <f t="shared" si="5"/>
        <v>59725</v>
      </c>
      <c r="O50" s="286"/>
      <c r="P50" s="47">
        <v>9433</v>
      </c>
      <c r="Q50" s="47">
        <v>724</v>
      </c>
      <c r="R50" s="47">
        <v>516</v>
      </c>
      <c r="S50" s="42">
        <v>47796</v>
      </c>
      <c r="T50" s="47" t="s">
        <v>280</v>
      </c>
      <c r="U50" s="47">
        <v>20</v>
      </c>
      <c r="V50" s="47" t="s">
        <v>280</v>
      </c>
      <c r="W50" s="47">
        <v>1236</v>
      </c>
    </row>
    <row r="51" spans="1:23" ht="21.75" customHeight="1">
      <c r="A51" s="4"/>
      <c r="B51" s="70"/>
      <c r="C51" s="47"/>
      <c r="D51" s="47"/>
      <c r="E51" s="47"/>
      <c r="F51" s="47"/>
      <c r="G51" s="47"/>
      <c r="H51" s="47"/>
      <c r="I51" s="47"/>
      <c r="J51" s="47"/>
      <c r="K51" s="47"/>
      <c r="M51" s="4"/>
      <c r="N51" s="285"/>
      <c r="O51" s="286"/>
      <c r="P51" s="47"/>
      <c r="Q51" s="47"/>
      <c r="R51" s="47"/>
      <c r="S51" s="42"/>
      <c r="T51" s="47"/>
      <c r="U51" s="47"/>
      <c r="V51" s="47"/>
      <c r="W51" s="47"/>
    </row>
    <row r="52" spans="1:23" ht="21.75" customHeight="1">
      <c r="A52" s="4" t="s">
        <v>155</v>
      </c>
      <c r="B52" s="285">
        <v>154</v>
      </c>
      <c r="C52" s="175">
        <v>246</v>
      </c>
      <c r="D52" s="175">
        <f>SUM(E52:K53)</f>
        <v>459</v>
      </c>
      <c r="E52" s="175">
        <v>180</v>
      </c>
      <c r="F52" s="175">
        <v>83</v>
      </c>
      <c r="G52" s="175">
        <v>35</v>
      </c>
      <c r="H52" s="175">
        <v>160</v>
      </c>
      <c r="I52" s="175" t="s">
        <v>280</v>
      </c>
      <c r="J52" s="175">
        <v>1</v>
      </c>
      <c r="K52" s="175" t="s">
        <v>280</v>
      </c>
      <c r="M52" s="4" t="s">
        <v>155</v>
      </c>
      <c r="N52" s="285">
        <f>SUM(P52:W55)</f>
        <v>632440</v>
      </c>
      <c r="O52" s="286"/>
      <c r="P52" s="175">
        <v>155630</v>
      </c>
      <c r="Q52" s="175">
        <v>7769</v>
      </c>
      <c r="R52" s="175">
        <v>8713</v>
      </c>
      <c r="S52" s="186">
        <v>436923</v>
      </c>
      <c r="T52" s="175">
        <v>172</v>
      </c>
      <c r="U52" s="175">
        <v>272</v>
      </c>
      <c r="V52" s="175">
        <v>979</v>
      </c>
      <c r="W52" s="175">
        <v>21982</v>
      </c>
    </row>
    <row r="53" spans="1:23" ht="21.75" customHeight="1">
      <c r="A53" s="4" t="s">
        <v>156</v>
      </c>
      <c r="B53" s="285"/>
      <c r="C53" s="175"/>
      <c r="D53" s="175">
        <f t="shared" si="2"/>
        <v>0</v>
      </c>
      <c r="E53" s="175"/>
      <c r="F53" s="175"/>
      <c r="G53" s="175"/>
      <c r="H53" s="175"/>
      <c r="I53" s="175"/>
      <c r="J53" s="175"/>
      <c r="K53" s="175"/>
      <c r="M53" s="4" t="s">
        <v>156</v>
      </c>
      <c r="N53" s="285"/>
      <c r="O53" s="286"/>
      <c r="P53" s="175"/>
      <c r="Q53" s="175"/>
      <c r="R53" s="175"/>
      <c r="S53" s="186"/>
      <c r="T53" s="175"/>
      <c r="U53" s="175"/>
      <c r="V53" s="175"/>
      <c r="W53" s="175"/>
    </row>
    <row r="54" spans="1:23" ht="21.75" customHeight="1">
      <c r="A54" s="4" t="s">
        <v>157</v>
      </c>
      <c r="B54" s="285">
        <v>462</v>
      </c>
      <c r="C54" s="175">
        <v>822</v>
      </c>
      <c r="D54" s="175">
        <f>SUM(E54:K55)</f>
        <v>1563</v>
      </c>
      <c r="E54" s="175">
        <v>641</v>
      </c>
      <c r="F54" s="175">
        <v>255</v>
      </c>
      <c r="G54" s="175">
        <v>135</v>
      </c>
      <c r="H54" s="175">
        <v>522</v>
      </c>
      <c r="I54" s="175">
        <v>1</v>
      </c>
      <c r="J54" s="175">
        <v>6</v>
      </c>
      <c r="K54" s="175">
        <v>3</v>
      </c>
      <c r="M54" s="4" t="s">
        <v>157</v>
      </c>
      <c r="N54" s="285"/>
      <c r="O54" s="286"/>
      <c r="P54" s="175"/>
      <c r="Q54" s="175"/>
      <c r="R54" s="175"/>
      <c r="S54" s="186"/>
      <c r="T54" s="175"/>
      <c r="U54" s="175"/>
      <c r="V54" s="175"/>
      <c r="W54" s="175"/>
    </row>
    <row r="55" spans="1:23" ht="21.75" customHeight="1">
      <c r="A55" s="4" t="s">
        <v>158</v>
      </c>
      <c r="B55" s="285"/>
      <c r="C55" s="175"/>
      <c r="D55" s="175">
        <f t="shared" si="2"/>
        <v>0</v>
      </c>
      <c r="E55" s="175"/>
      <c r="F55" s="175"/>
      <c r="G55" s="175"/>
      <c r="H55" s="175"/>
      <c r="I55" s="175"/>
      <c r="J55" s="175"/>
      <c r="K55" s="175"/>
      <c r="M55" s="4" t="s">
        <v>158</v>
      </c>
      <c r="N55" s="285"/>
      <c r="O55" s="286"/>
      <c r="P55" s="175"/>
      <c r="Q55" s="175"/>
      <c r="R55" s="175"/>
      <c r="S55" s="186"/>
      <c r="T55" s="175"/>
      <c r="U55" s="175"/>
      <c r="V55" s="175"/>
      <c r="W55" s="175"/>
    </row>
    <row r="56" spans="1:23" ht="21.75" customHeight="1">
      <c r="A56" s="4" t="s">
        <v>159</v>
      </c>
      <c r="B56" s="285">
        <v>371</v>
      </c>
      <c r="C56" s="175">
        <v>543</v>
      </c>
      <c r="D56" s="175">
        <f>SUM(E56:K57)</f>
        <v>909</v>
      </c>
      <c r="E56" s="175">
        <v>394</v>
      </c>
      <c r="F56" s="175">
        <v>60</v>
      </c>
      <c r="G56" s="175">
        <v>56</v>
      </c>
      <c r="H56" s="175">
        <v>392</v>
      </c>
      <c r="I56" s="175" t="s">
        <v>280</v>
      </c>
      <c r="J56" s="175">
        <v>7</v>
      </c>
      <c r="K56" s="175" t="s">
        <v>280</v>
      </c>
      <c r="M56" s="4" t="s">
        <v>159</v>
      </c>
      <c r="N56" s="285">
        <v>406798</v>
      </c>
      <c r="O56" s="286"/>
      <c r="P56" s="175">
        <v>75880</v>
      </c>
      <c r="Q56" s="175">
        <v>1379</v>
      </c>
      <c r="R56" s="175">
        <v>3269</v>
      </c>
      <c r="S56" s="186">
        <v>299474</v>
      </c>
      <c r="T56" s="175">
        <v>44</v>
      </c>
      <c r="U56" s="175">
        <v>117</v>
      </c>
      <c r="V56" s="175">
        <v>195</v>
      </c>
      <c r="W56" s="175">
        <v>26441</v>
      </c>
    </row>
    <row r="57" spans="1:23" ht="21.75" customHeight="1">
      <c r="A57" s="4" t="s">
        <v>160</v>
      </c>
      <c r="B57" s="285"/>
      <c r="C57" s="175"/>
      <c r="D57" s="175">
        <f t="shared" si="2"/>
        <v>0</v>
      </c>
      <c r="E57" s="175"/>
      <c r="F57" s="175"/>
      <c r="G57" s="175"/>
      <c r="H57" s="175"/>
      <c r="I57" s="175"/>
      <c r="J57" s="175"/>
      <c r="K57" s="175"/>
      <c r="M57" s="4" t="s">
        <v>160</v>
      </c>
      <c r="N57" s="285"/>
      <c r="O57" s="286"/>
      <c r="P57" s="175"/>
      <c r="Q57" s="175"/>
      <c r="R57" s="175"/>
      <c r="S57" s="186"/>
      <c r="T57" s="175"/>
      <c r="U57" s="175"/>
      <c r="V57" s="175"/>
      <c r="W57" s="175"/>
    </row>
    <row r="58" spans="1:23" ht="21.75" customHeight="1">
      <c r="A58" s="4" t="s">
        <v>161</v>
      </c>
      <c r="B58" s="285">
        <v>387</v>
      </c>
      <c r="C58" s="175">
        <v>666</v>
      </c>
      <c r="D58" s="175">
        <f>SUM(E58:K59)</f>
        <v>1137</v>
      </c>
      <c r="E58" s="175">
        <v>533</v>
      </c>
      <c r="F58" s="175">
        <v>72</v>
      </c>
      <c r="G58" s="175">
        <v>92</v>
      </c>
      <c r="H58" s="175">
        <v>439</v>
      </c>
      <c r="I58" s="175" t="s">
        <v>280</v>
      </c>
      <c r="J58" s="175" t="s">
        <v>280</v>
      </c>
      <c r="K58" s="175">
        <v>1</v>
      </c>
      <c r="M58" s="4" t="s">
        <v>161</v>
      </c>
      <c r="N58" s="285">
        <f>SUM(P58:W59)</f>
        <v>412471</v>
      </c>
      <c r="O58" s="286"/>
      <c r="P58" s="175">
        <v>104256</v>
      </c>
      <c r="Q58" s="175">
        <v>1713</v>
      </c>
      <c r="R58" s="175">
        <v>5319</v>
      </c>
      <c r="S58" s="186">
        <v>278885</v>
      </c>
      <c r="T58" s="175" t="s">
        <v>280</v>
      </c>
      <c r="U58" s="175">
        <v>135</v>
      </c>
      <c r="V58" s="175">
        <v>429</v>
      </c>
      <c r="W58" s="175">
        <v>21734</v>
      </c>
    </row>
    <row r="59" spans="1:23" ht="21.75" customHeight="1">
      <c r="A59" s="4" t="s">
        <v>162</v>
      </c>
      <c r="B59" s="285"/>
      <c r="C59" s="175"/>
      <c r="D59" s="175">
        <f t="shared" si="2"/>
        <v>0</v>
      </c>
      <c r="E59" s="175"/>
      <c r="F59" s="175"/>
      <c r="G59" s="175"/>
      <c r="H59" s="175"/>
      <c r="I59" s="175"/>
      <c r="J59" s="175"/>
      <c r="K59" s="175"/>
      <c r="M59" s="4" t="s">
        <v>162</v>
      </c>
      <c r="N59" s="285"/>
      <c r="O59" s="286"/>
      <c r="P59" s="175"/>
      <c r="Q59" s="175"/>
      <c r="R59" s="175"/>
      <c r="S59" s="186"/>
      <c r="T59" s="175"/>
      <c r="U59" s="175"/>
      <c r="V59" s="175"/>
      <c r="W59" s="175"/>
    </row>
    <row r="60" spans="1:23" ht="21.75" customHeight="1">
      <c r="A60" s="55"/>
      <c r="B60" s="58"/>
      <c r="C60" s="55"/>
      <c r="D60" s="55"/>
      <c r="E60" s="55"/>
      <c r="F60" s="55"/>
      <c r="G60" s="55"/>
      <c r="H60" s="55"/>
      <c r="I60" s="55"/>
      <c r="J60" s="55"/>
      <c r="K60" s="55"/>
      <c r="M60" s="55"/>
      <c r="N60" s="58"/>
      <c r="O60" s="55"/>
      <c r="P60" s="55"/>
      <c r="Q60" s="55"/>
      <c r="R60" s="55"/>
      <c r="S60" s="55"/>
      <c r="T60" s="55"/>
      <c r="U60" s="55"/>
      <c r="V60" s="55"/>
      <c r="W60" s="55"/>
    </row>
    <row r="61" spans="1:13" ht="21.75" customHeight="1">
      <c r="A61" s="24" t="s">
        <v>195</v>
      </c>
      <c r="M61" s="24" t="s">
        <v>447</v>
      </c>
    </row>
    <row r="62" ht="21.75" customHeight="1">
      <c r="M62" s="24" t="s">
        <v>180</v>
      </c>
    </row>
  </sheetData>
  <sheetProtection/>
  <mergeCells count="166">
    <mergeCell ref="A22:B22"/>
    <mergeCell ref="H54:H55"/>
    <mergeCell ref="I54:I55"/>
    <mergeCell ref="I9:I10"/>
    <mergeCell ref="J9:J10"/>
    <mergeCell ref="K9:K10"/>
    <mergeCell ref="A9:B10"/>
    <mergeCell ref="F9:F10"/>
    <mergeCell ref="G9:G10"/>
    <mergeCell ref="H9:H10"/>
    <mergeCell ref="A30:B30"/>
    <mergeCell ref="A23:B23"/>
    <mergeCell ref="A24:B24"/>
    <mergeCell ref="A25:B25"/>
    <mergeCell ref="A26:B26"/>
    <mergeCell ref="A27:B27"/>
    <mergeCell ref="A28:B28"/>
    <mergeCell ref="A29:B29"/>
    <mergeCell ref="M17:N17"/>
    <mergeCell ref="M18:N18"/>
    <mergeCell ref="A11:B11"/>
    <mergeCell ref="R9:R10"/>
    <mergeCell ref="P9:P10"/>
    <mergeCell ref="Q9:Q10"/>
    <mergeCell ref="M13:N13"/>
    <mergeCell ref="M14:N14"/>
    <mergeCell ref="D9:D10"/>
    <mergeCell ref="E9:E10"/>
    <mergeCell ref="A12:B12"/>
    <mergeCell ref="C9:C10"/>
    <mergeCell ref="M9:N10"/>
    <mergeCell ref="O9:O10"/>
    <mergeCell ref="M15:N15"/>
    <mergeCell ref="M16:N16"/>
    <mergeCell ref="A19:B19"/>
    <mergeCell ref="A20:B20"/>
    <mergeCell ref="A21:B21"/>
    <mergeCell ref="A13:B13"/>
    <mergeCell ref="A14:B14"/>
    <mergeCell ref="A15:B15"/>
    <mergeCell ref="A16:B16"/>
    <mergeCell ref="A17:B17"/>
    <mergeCell ref="A18:B18"/>
    <mergeCell ref="A38:A39"/>
    <mergeCell ref="D38:D39"/>
    <mergeCell ref="B38:C38"/>
    <mergeCell ref="E38:K38"/>
    <mergeCell ref="A36:K36"/>
    <mergeCell ref="A31:B31"/>
    <mergeCell ref="A3:K3"/>
    <mergeCell ref="M5:W5"/>
    <mergeCell ref="M7:W7"/>
    <mergeCell ref="V8:W8"/>
    <mergeCell ref="A5:K5"/>
    <mergeCell ref="A7:K7"/>
    <mergeCell ref="J8:K8"/>
    <mergeCell ref="T9:T10"/>
    <mergeCell ref="U9:U10"/>
    <mergeCell ref="V9:V10"/>
    <mergeCell ref="W9:W10"/>
    <mergeCell ref="M11:N11"/>
    <mergeCell ref="M12:N12"/>
    <mergeCell ref="S9:S10"/>
    <mergeCell ref="M19:N19"/>
    <mergeCell ref="M20:N20"/>
    <mergeCell ref="M21:N21"/>
    <mergeCell ref="M22:N22"/>
    <mergeCell ref="M23:N23"/>
    <mergeCell ref="M24:N24"/>
    <mergeCell ref="M25:N25"/>
    <mergeCell ref="M26:N26"/>
    <mergeCell ref="N38:O39"/>
    <mergeCell ref="Q38:Q39"/>
    <mergeCell ref="R38:R39"/>
    <mergeCell ref="W38:W39"/>
    <mergeCell ref="T38:T39"/>
    <mergeCell ref="U38:U39"/>
    <mergeCell ref="M27:N27"/>
    <mergeCell ref="M28:N28"/>
    <mergeCell ref="M29:N29"/>
    <mergeCell ref="M30:N30"/>
    <mergeCell ref="S38:S39"/>
    <mergeCell ref="N44:O44"/>
    <mergeCell ref="M31:N31"/>
    <mergeCell ref="M36:W36"/>
    <mergeCell ref="M38:M39"/>
    <mergeCell ref="P38:P39"/>
    <mergeCell ref="V37:W37"/>
    <mergeCell ref="N45:O45"/>
    <mergeCell ref="N40:O40"/>
    <mergeCell ref="N41:O41"/>
    <mergeCell ref="N42:O42"/>
    <mergeCell ref="V1:W1"/>
    <mergeCell ref="N51:O51"/>
    <mergeCell ref="N46:O46"/>
    <mergeCell ref="N47:O47"/>
    <mergeCell ref="N48:O48"/>
    <mergeCell ref="N49:O49"/>
    <mergeCell ref="N50:O50"/>
    <mergeCell ref="V38:V39"/>
    <mergeCell ref="N43:O43"/>
    <mergeCell ref="B56:B57"/>
    <mergeCell ref="B58:B59"/>
    <mergeCell ref="C56:C57"/>
    <mergeCell ref="C58:C59"/>
    <mergeCell ref="B52:B53"/>
    <mergeCell ref="C52:C53"/>
    <mergeCell ref="B54:B55"/>
    <mergeCell ref="C54:C55"/>
    <mergeCell ref="D52:D53"/>
    <mergeCell ref="E52:E53"/>
    <mergeCell ref="F52:F53"/>
    <mergeCell ref="G52:G53"/>
    <mergeCell ref="D54:D55"/>
    <mergeCell ref="E54:E55"/>
    <mergeCell ref="F54:F55"/>
    <mergeCell ref="G54:G55"/>
    <mergeCell ref="H58:H59"/>
    <mergeCell ref="I58:I59"/>
    <mergeCell ref="J58:J59"/>
    <mergeCell ref="D56:D57"/>
    <mergeCell ref="E56:E57"/>
    <mergeCell ref="F56:F57"/>
    <mergeCell ref="G56:G57"/>
    <mergeCell ref="D58:D59"/>
    <mergeCell ref="E58:E59"/>
    <mergeCell ref="F58:F59"/>
    <mergeCell ref="G58:G59"/>
    <mergeCell ref="P52:P55"/>
    <mergeCell ref="Q52:Q55"/>
    <mergeCell ref="R52:R55"/>
    <mergeCell ref="H56:H57"/>
    <mergeCell ref="I56:I57"/>
    <mergeCell ref="J56:J57"/>
    <mergeCell ref="K56:K57"/>
    <mergeCell ref="H52:H53"/>
    <mergeCell ref="I52:I53"/>
    <mergeCell ref="U52:U55"/>
    <mergeCell ref="J52:J53"/>
    <mergeCell ref="K58:K59"/>
    <mergeCell ref="N52:O55"/>
    <mergeCell ref="N56:O57"/>
    <mergeCell ref="N58:O59"/>
    <mergeCell ref="K52:K53"/>
    <mergeCell ref="J54:J55"/>
    <mergeCell ref="K54:K55"/>
    <mergeCell ref="S58:S59"/>
    <mergeCell ref="S52:S55"/>
    <mergeCell ref="V52:V55"/>
    <mergeCell ref="W52:W55"/>
    <mergeCell ref="P56:P57"/>
    <mergeCell ref="T56:T57"/>
    <mergeCell ref="U56:U57"/>
    <mergeCell ref="V56:V57"/>
    <mergeCell ref="W56:W57"/>
    <mergeCell ref="T52:T55"/>
    <mergeCell ref="T58:T59"/>
    <mergeCell ref="U58:U59"/>
    <mergeCell ref="V58:V59"/>
    <mergeCell ref="W58:W59"/>
    <mergeCell ref="P58:P59"/>
    <mergeCell ref="Q56:Q57"/>
    <mergeCell ref="R56:R57"/>
    <mergeCell ref="S56:S57"/>
    <mergeCell ref="Q58:Q59"/>
    <mergeCell ref="R58:R59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85" zoomScaleNormal="85" zoomScalePageLayoutView="0" workbookViewId="0" topLeftCell="A41">
      <selection activeCell="A61" sqref="A61"/>
    </sheetView>
  </sheetViews>
  <sheetFormatPr defaultColWidth="9.00390625" defaultRowHeight="19.5" customHeight="1"/>
  <cols>
    <col min="1" max="16384" width="13.875" style="24" customWidth="1"/>
  </cols>
  <sheetData>
    <row r="1" spans="1:19" ht="19.5" customHeight="1">
      <c r="A1" s="41" t="s">
        <v>189</v>
      </c>
      <c r="S1" s="50" t="s">
        <v>455</v>
      </c>
    </row>
    <row r="3" spans="1:19" ht="19.5" customHeight="1">
      <c r="A3" s="183" t="s">
        <v>456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</row>
    <row r="4" spans="1:8" ht="19.5" customHeight="1" thickBot="1">
      <c r="A4" s="3"/>
      <c r="B4" s="3"/>
      <c r="C4" s="3"/>
      <c r="D4" s="3"/>
      <c r="E4" s="3"/>
      <c r="F4" s="3"/>
      <c r="G4" s="3"/>
      <c r="H4" s="3"/>
    </row>
    <row r="5" spans="1:19" ht="19.5" customHeight="1">
      <c r="A5" s="162" t="s">
        <v>141</v>
      </c>
      <c r="B5" s="200" t="s">
        <v>371</v>
      </c>
      <c r="C5" s="199" t="s">
        <v>217</v>
      </c>
      <c r="D5" s="199"/>
      <c r="E5" s="199"/>
      <c r="F5" s="134" t="s">
        <v>190</v>
      </c>
      <c r="G5" s="138"/>
      <c r="H5" s="138"/>
      <c r="I5" s="134" t="s">
        <v>219</v>
      </c>
      <c r="J5" s="138"/>
      <c r="K5" s="199" t="s">
        <v>225</v>
      </c>
      <c r="L5" s="199"/>
      <c r="M5" s="199"/>
      <c r="N5" s="199" t="s">
        <v>192</v>
      </c>
      <c r="O5" s="132"/>
      <c r="P5" s="132" t="s">
        <v>461</v>
      </c>
      <c r="Q5" s="133"/>
      <c r="R5" s="133"/>
      <c r="S5" s="133"/>
    </row>
    <row r="6" spans="1:19" ht="19.5" customHeight="1">
      <c r="A6" s="164"/>
      <c r="B6" s="252"/>
      <c r="C6" s="208" t="s">
        <v>470</v>
      </c>
      <c r="D6" s="208" t="s">
        <v>222</v>
      </c>
      <c r="E6" s="208" t="s">
        <v>221</v>
      </c>
      <c r="F6" s="208" t="s">
        <v>223</v>
      </c>
      <c r="G6" s="208" t="s">
        <v>224</v>
      </c>
      <c r="H6" s="208" t="s">
        <v>227</v>
      </c>
      <c r="I6" s="208" t="s">
        <v>220</v>
      </c>
      <c r="J6" s="208" t="s">
        <v>224</v>
      </c>
      <c r="K6" s="208" t="s">
        <v>458</v>
      </c>
      <c r="L6" s="208" t="s">
        <v>459</v>
      </c>
      <c r="M6" s="208" t="s">
        <v>460</v>
      </c>
      <c r="N6" s="208" t="s">
        <v>226</v>
      </c>
      <c r="O6" s="323" t="s">
        <v>191</v>
      </c>
      <c r="P6" s="287" t="s">
        <v>221</v>
      </c>
      <c r="Q6" s="324" t="s">
        <v>250</v>
      </c>
      <c r="R6" s="287" t="s">
        <v>251</v>
      </c>
      <c r="S6" s="324" t="s">
        <v>252</v>
      </c>
    </row>
    <row r="7" spans="1:19" ht="19.5" customHeight="1">
      <c r="A7" s="164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324"/>
      <c r="P7" s="287"/>
      <c r="Q7" s="324"/>
      <c r="R7" s="287"/>
      <c r="S7" s="324"/>
    </row>
    <row r="8" spans="1:19" ht="19.5" customHeight="1">
      <c r="A8" s="164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325"/>
      <c r="P8" s="136"/>
      <c r="Q8" s="325"/>
      <c r="R8" s="136"/>
      <c r="S8" s="325"/>
    </row>
    <row r="9" spans="2:19" ht="19.5" customHeight="1">
      <c r="B9" s="68"/>
      <c r="E9" s="13"/>
      <c r="G9" s="13"/>
      <c r="O9" s="13"/>
      <c r="P9" s="13"/>
      <c r="Q9" s="13"/>
      <c r="R9" s="13"/>
      <c r="S9" s="13"/>
    </row>
    <row r="10" spans="1:19" s="321" customFormat="1" ht="19.5" customHeight="1">
      <c r="A10" s="301" t="s">
        <v>12</v>
      </c>
      <c r="B10" s="93">
        <f>SUM(C12:S19,C21:S28)</f>
        <v>29</v>
      </c>
      <c r="C10" s="53">
        <f>SUM(C12:C19,C21:C28)</f>
        <v>2</v>
      </c>
      <c r="D10" s="53">
        <f aca="true" t="shared" si="0" ref="D10:R10">SUM(D12:D19,D21:D28)</f>
        <v>1</v>
      </c>
      <c r="E10" s="53" t="s">
        <v>280</v>
      </c>
      <c r="F10" s="53">
        <f t="shared" si="0"/>
        <v>1</v>
      </c>
      <c r="G10" s="53">
        <f t="shared" si="0"/>
        <v>1</v>
      </c>
      <c r="H10" s="53">
        <f t="shared" si="0"/>
        <v>1</v>
      </c>
      <c r="I10" s="53">
        <f t="shared" si="0"/>
        <v>6</v>
      </c>
      <c r="J10" s="53">
        <f t="shared" si="0"/>
        <v>1</v>
      </c>
      <c r="K10" s="53">
        <f t="shared" si="0"/>
        <v>4</v>
      </c>
      <c r="L10" s="53">
        <f t="shared" si="0"/>
        <v>4</v>
      </c>
      <c r="M10" s="53">
        <f t="shared" si="0"/>
        <v>1</v>
      </c>
      <c r="N10" s="53">
        <f t="shared" si="0"/>
        <v>1</v>
      </c>
      <c r="O10" s="53">
        <f t="shared" si="0"/>
        <v>1</v>
      </c>
      <c r="P10" s="53">
        <f t="shared" si="0"/>
        <v>2</v>
      </c>
      <c r="Q10" s="53">
        <f t="shared" si="0"/>
        <v>2</v>
      </c>
      <c r="R10" s="53">
        <f t="shared" si="0"/>
        <v>1</v>
      </c>
      <c r="S10" s="53" t="s">
        <v>280</v>
      </c>
    </row>
    <row r="11" spans="2:19" ht="19.5" customHeight="1">
      <c r="B11" s="70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88"/>
      <c r="P11" s="88"/>
      <c r="Q11" s="88"/>
      <c r="R11" s="88"/>
      <c r="S11" s="88"/>
    </row>
    <row r="12" spans="1:19" ht="19.5" customHeight="1">
      <c r="A12" s="4" t="s">
        <v>147</v>
      </c>
      <c r="B12" s="70">
        <f>SUM(C12:S12)</f>
        <v>14</v>
      </c>
      <c r="C12" s="47">
        <v>2</v>
      </c>
      <c r="D12" s="47" t="s">
        <v>280</v>
      </c>
      <c r="E12" s="47" t="s">
        <v>280</v>
      </c>
      <c r="F12" s="47" t="s">
        <v>280</v>
      </c>
      <c r="G12" s="47">
        <v>1</v>
      </c>
      <c r="H12" s="47" t="s">
        <v>280</v>
      </c>
      <c r="I12" s="47">
        <v>4</v>
      </c>
      <c r="J12" s="47">
        <v>1</v>
      </c>
      <c r="K12" s="47">
        <v>1</v>
      </c>
      <c r="L12" s="47">
        <v>1</v>
      </c>
      <c r="M12" s="47" t="s">
        <v>280</v>
      </c>
      <c r="N12" s="47">
        <v>1</v>
      </c>
      <c r="O12" s="47">
        <v>1</v>
      </c>
      <c r="P12" s="47">
        <v>2</v>
      </c>
      <c r="Q12" s="47" t="s">
        <v>280</v>
      </c>
      <c r="R12" s="47" t="s">
        <v>280</v>
      </c>
      <c r="S12" s="47" t="s">
        <v>280</v>
      </c>
    </row>
    <row r="13" spans="1:19" ht="19.5" customHeight="1">
      <c r="A13" s="4" t="s">
        <v>148</v>
      </c>
      <c r="B13" s="70">
        <f>SUM(C13:S13)</f>
        <v>3</v>
      </c>
      <c r="C13" s="47" t="s">
        <v>280</v>
      </c>
      <c r="D13" s="47">
        <v>1</v>
      </c>
      <c r="E13" s="47" t="s">
        <v>280</v>
      </c>
      <c r="F13" s="47" t="s">
        <v>280</v>
      </c>
      <c r="G13" s="47" t="s">
        <v>280</v>
      </c>
      <c r="H13" s="47" t="s">
        <v>280</v>
      </c>
      <c r="I13" s="47" t="s">
        <v>280</v>
      </c>
      <c r="J13" s="47" t="s">
        <v>280</v>
      </c>
      <c r="K13" s="47">
        <v>1</v>
      </c>
      <c r="L13" s="47">
        <v>1</v>
      </c>
      <c r="M13" s="47" t="s">
        <v>280</v>
      </c>
      <c r="N13" s="47" t="s">
        <v>280</v>
      </c>
      <c r="O13" s="47" t="s">
        <v>280</v>
      </c>
      <c r="P13" s="47" t="s">
        <v>280</v>
      </c>
      <c r="Q13" s="47" t="s">
        <v>280</v>
      </c>
      <c r="R13" s="47" t="s">
        <v>280</v>
      </c>
      <c r="S13" s="47" t="s">
        <v>280</v>
      </c>
    </row>
    <row r="14" spans="1:19" ht="19.5" customHeight="1">
      <c r="A14" s="4" t="s">
        <v>149</v>
      </c>
      <c r="B14" s="70">
        <f>SUM(C14:S14)</f>
        <v>5</v>
      </c>
      <c r="C14" s="47" t="s">
        <v>280</v>
      </c>
      <c r="D14" s="47" t="s">
        <v>280</v>
      </c>
      <c r="E14" s="47" t="s">
        <v>280</v>
      </c>
      <c r="F14" s="47" t="s">
        <v>280</v>
      </c>
      <c r="G14" s="47" t="s">
        <v>280</v>
      </c>
      <c r="H14" s="47">
        <v>1</v>
      </c>
      <c r="I14" s="47">
        <v>1</v>
      </c>
      <c r="J14" s="47" t="s">
        <v>280</v>
      </c>
      <c r="K14" s="47">
        <v>1</v>
      </c>
      <c r="L14" s="47">
        <v>1</v>
      </c>
      <c r="M14" s="47" t="s">
        <v>280</v>
      </c>
      <c r="N14" s="47" t="s">
        <v>280</v>
      </c>
      <c r="O14" s="47" t="s">
        <v>280</v>
      </c>
      <c r="P14" s="47" t="s">
        <v>280</v>
      </c>
      <c r="Q14" s="47" t="s">
        <v>280</v>
      </c>
      <c r="R14" s="47">
        <v>1</v>
      </c>
      <c r="S14" s="47" t="s">
        <v>280</v>
      </c>
    </row>
    <row r="15" spans="1:19" ht="19.5" customHeight="1">
      <c r="A15" s="4" t="s">
        <v>150</v>
      </c>
      <c r="B15" s="70" t="s">
        <v>280</v>
      </c>
      <c r="C15" s="47" t="s">
        <v>280</v>
      </c>
      <c r="D15" s="47" t="s">
        <v>280</v>
      </c>
      <c r="E15" s="47" t="s">
        <v>280</v>
      </c>
      <c r="F15" s="47" t="s">
        <v>280</v>
      </c>
      <c r="G15" s="47" t="s">
        <v>280</v>
      </c>
      <c r="H15" s="47" t="s">
        <v>280</v>
      </c>
      <c r="I15" s="47" t="s">
        <v>280</v>
      </c>
      <c r="J15" s="47" t="s">
        <v>280</v>
      </c>
      <c r="K15" s="47" t="s">
        <v>280</v>
      </c>
      <c r="L15" s="47" t="s">
        <v>280</v>
      </c>
      <c r="M15" s="47" t="s">
        <v>280</v>
      </c>
      <c r="N15" s="47" t="s">
        <v>280</v>
      </c>
      <c r="O15" s="47" t="s">
        <v>280</v>
      </c>
      <c r="P15" s="47" t="s">
        <v>280</v>
      </c>
      <c r="Q15" s="47" t="s">
        <v>280</v>
      </c>
      <c r="R15" s="47" t="s">
        <v>280</v>
      </c>
      <c r="S15" s="47" t="s">
        <v>280</v>
      </c>
    </row>
    <row r="16" spans="1:19" ht="19.5" customHeight="1">
      <c r="A16" s="4" t="s">
        <v>151</v>
      </c>
      <c r="B16" s="70" t="s">
        <v>280</v>
      </c>
      <c r="C16" s="47" t="s">
        <v>280</v>
      </c>
      <c r="D16" s="47" t="s">
        <v>280</v>
      </c>
      <c r="E16" s="47" t="s">
        <v>280</v>
      </c>
      <c r="F16" s="47" t="s">
        <v>280</v>
      </c>
      <c r="G16" s="47" t="s">
        <v>280</v>
      </c>
      <c r="H16" s="47" t="s">
        <v>280</v>
      </c>
      <c r="I16" s="47" t="s">
        <v>280</v>
      </c>
      <c r="J16" s="47" t="s">
        <v>280</v>
      </c>
      <c r="K16" s="47" t="s">
        <v>280</v>
      </c>
      <c r="L16" s="47" t="s">
        <v>280</v>
      </c>
      <c r="M16" s="47" t="s">
        <v>280</v>
      </c>
      <c r="N16" s="47" t="s">
        <v>280</v>
      </c>
      <c r="O16" s="47" t="s">
        <v>280</v>
      </c>
      <c r="P16" s="47" t="s">
        <v>280</v>
      </c>
      <c r="Q16" s="47" t="s">
        <v>280</v>
      </c>
      <c r="R16" s="47" t="s">
        <v>280</v>
      </c>
      <c r="S16" s="47" t="s">
        <v>280</v>
      </c>
    </row>
    <row r="17" spans="1:19" ht="19.5" customHeight="1">
      <c r="A17" s="4" t="s">
        <v>152</v>
      </c>
      <c r="B17" s="70" t="s">
        <v>280</v>
      </c>
      <c r="C17" s="47" t="s">
        <v>280</v>
      </c>
      <c r="D17" s="47" t="s">
        <v>280</v>
      </c>
      <c r="E17" s="47" t="s">
        <v>280</v>
      </c>
      <c r="F17" s="47" t="s">
        <v>280</v>
      </c>
      <c r="G17" s="47" t="s">
        <v>280</v>
      </c>
      <c r="H17" s="47" t="s">
        <v>280</v>
      </c>
      <c r="I17" s="47" t="s">
        <v>280</v>
      </c>
      <c r="J17" s="47" t="s">
        <v>280</v>
      </c>
      <c r="K17" s="47" t="s">
        <v>280</v>
      </c>
      <c r="L17" s="47" t="s">
        <v>280</v>
      </c>
      <c r="M17" s="47" t="s">
        <v>280</v>
      </c>
      <c r="N17" s="47" t="s">
        <v>280</v>
      </c>
      <c r="O17" s="47" t="s">
        <v>280</v>
      </c>
      <c r="P17" s="47" t="s">
        <v>280</v>
      </c>
      <c r="Q17" s="47" t="s">
        <v>280</v>
      </c>
      <c r="R17" s="47" t="s">
        <v>280</v>
      </c>
      <c r="S17" s="47" t="s">
        <v>280</v>
      </c>
    </row>
    <row r="18" spans="1:19" ht="19.5" customHeight="1">
      <c r="A18" s="4" t="s">
        <v>153</v>
      </c>
      <c r="B18" s="70" t="s">
        <v>280</v>
      </c>
      <c r="C18" s="47" t="s">
        <v>280</v>
      </c>
      <c r="D18" s="47" t="s">
        <v>280</v>
      </c>
      <c r="E18" s="47" t="s">
        <v>280</v>
      </c>
      <c r="F18" s="47" t="s">
        <v>280</v>
      </c>
      <c r="G18" s="47" t="s">
        <v>280</v>
      </c>
      <c r="H18" s="47" t="s">
        <v>280</v>
      </c>
      <c r="I18" s="47" t="s">
        <v>280</v>
      </c>
      <c r="J18" s="47" t="s">
        <v>280</v>
      </c>
      <c r="K18" s="47" t="s">
        <v>280</v>
      </c>
      <c r="L18" s="47" t="s">
        <v>280</v>
      </c>
      <c r="M18" s="47" t="s">
        <v>280</v>
      </c>
      <c r="N18" s="47" t="s">
        <v>280</v>
      </c>
      <c r="O18" s="47" t="s">
        <v>280</v>
      </c>
      <c r="P18" s="47" t="s">
        <v>280</v>
      </c>
      <c r="Q18" s="47" t="s">
        <v>280</v>
      </c>
      <c r="R18" s="47" t="s">
        <v>280</v>
      </c>
      <c r="S18" s="47" t="s">
        <v>280</v>
      </c>
    </row>
    <row r="19" spans="1:19" ht="19.5" customHeight="1">
      <c r="A19" s="4" t="s">
        <v>154</v>
      </c>
      <c r="B19" s="70" t="s">
        <v>280</v>
      </c>
      <c r="C19" s="47" t="s">
        <v>280</v>
      </c>
      <c r="D19" s="47" t="s">
        <v>280</v>
      </c>
      <c r="E19" s="47" t="s">
        <v>280</v>
      </c>
      <c r="F19" s="47" t="s">
        <v>280</v>
      </c>
      <c r="G19" s="47" t="s">
        <v>280</v>
      </c>
      <c r="H19" s="47" t="s">
        <v>280</v>
      </c>
      <c r="I19" s="47" t="s">
        <v>280</v>
      </c>
      <c r="J19" s="47" t="s">
        <v>280</v>
      </c>
      <c r="K19" s="47" t="s">
        <v>280</v>
      </c>
      <c r="L19" s="47" t="s">
        <v>280</v>
      </c>
      <c r="M19" s="47" t="s">
        <v>280</v>
      </c>
      <c r="N19" s="47" t="s">
        <v>280</v>
      </c>
      <c r="O19" s="47" t="s">
        <v>280</v>
      </c>
      <c r="P19" s="47" t="s">
        <v>280</v>
      </c>
      <c r="Q19" s="47" t="s">
        <v>280</v>
      </c>
      <c r="R19" s="47" t="s">
        <v>280</v>
      </c>
      <c r="S19" s="47" t="s">
        <v>280</v>
      </c>
    </row>
    <row r="20" spans="1:19" ht="19.5" customHeight="1">
      <c r="A20" s="4"/>
      <c r="B20" s="70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88"/>
      <c r="R20" s="88"/>
      <c r="S20" s="88"/>
    </row>
    <row r="21" spans="1:19" ht="19.5" customHeight="1">
      <c r="A21" s="4" t="s">
        <v>155</v>
      </c>
      <c r="B21" s="70" t="s">
        <v>280</v>
      </c>
      <c r="C21" s="47" t="s">
        <v>280</v>
      </c>
      <c r="D21" s="47" t="s">
        <v>280</v>
      </c>
      <c r="E21" s="47" t="s">
        <v>280</v>
      </c>
      <c r="F21" s="47" t="s">
        <v>280</v>
      </c>
      <c r="G21" s="47" t="s">
        <v>280</v>
      </c>
      <c r="H21" s="47" t="s">
        <v>280</v>
      </c>
      <c r="I21" s="47" t="s">
        <v>280</v>
      </c>
      <c r="J21" s="47" t="s">
        <v>280</v>
      </c>
      <c r="K21" s="47" t="s">
        <v>280</v>
      </c>
      <c r="L21" s="47" t="s">
        <v>280</v>
      </c>
      <c r="M21" s="47" t="s">
        <v>280</v>
      </c>
      <c r="N21" s="47" t="s">
        <v>280</v>
      </c>
      <c r="O21" s="47" t="s">
        <v>280</v>
      </c>
      <c r="P21" s="47" t="s">
        <v>280</v>
      </c>
      <c r="Q21" s="47" t="s">
        <v>280</v>
      </c>
      <c r="R21" s="47" t="s">
        <v>280</v>
      </c>
      <c r="S21" s="47" t="s">
        <v>280</v>
      </c>
    </row>
    <row r="22" spans="1:19" ht="19.5" customHeight="1">
      <c r="A22" s="4" t="s">
        <v>156</v>
      </c>
      <c r="B22" s="70" t="s">
        <v>280</v>
      </c>
      <c r="C22" s="47" t="s">
        <v>280</v>
      </c>
      <c r="D22" s="47" t="s">
        <v>280</v>
      </c>
      <c r="E22" s="47" t="s">
        <v>280</v>
      </c>
      <c r="F22" s="47" t="s">
        <v>280</v>
      </c>
      <c r="G22" s="47" t="s">
        <v>280</v>
      </c>
      <c r="H22" s="47" t="s">
        <v>280</v>
      </c>
      <c r="I22" s="47" t="s">
        <v>280</v>
      </c>
      <c r="J22" s="47" t="s">
        <v>280</v>
      </c>
      <c r="K22" s="47" t="s">
        <v>280</v>
      </c>
      <c r="L22" s="47" t="s">
        <v>280</v>
      </c>
      <c r="M22" s="47" t="s">
        <v>280</v>
      </c>
      <c r="N22" s="47" t="s">
        <v>280</v>
      </c>
      <c r="O22" s="47" t="s">
        <v>280</v>
      </c>
      <c r="P22" s="47" t="s">
        <v>280</v>
      </c>
      <c r="Q22" s="47" t="s">
        <v>280</v>
      </c>
      <c r="R22" s="47" t="s">
        <v>280</v>
      </c>
      <c r="S22" s="47" t="s">
        <v>280</v>
      </c>
    </row>
    <row r="23" spans="1:19" ht="19.5" customHeight="1">
      <c r="A23" s="4" t="s">
        <v>157</v>
      </c>
      <c r="B23" s="70">
        <f>SUM(C23:S23)</f>
        <v>4</v>
      </c>
      <c r="C23" s="47" t="s">
        <v>280</v>
      </c>
      <c r="D23" s="47" t="s">
        <v>280</v>
      </c>
      <c r="E23" s="47" t="s">
        <v>280</v>
      </c>
      <c r="F23" s="47">
        <v>1</v>
      </c>
      <c r="G23" s="47" t="s">
        <v>280</v>
      </c>
      <c r="H23" s="47" t="s">
        <v>280</v>
      </c>
      <c r="I23" s="47" t="s">
        <v>280</v>
      </c>
      <c r="J23" s="47" t="s">
        <v>280</v>
      </c>
      <c r="K23" s="47" t="s">
        <v>280</v>
      </c>
      <c r="L23" s="47" t="s">
        <v>280</v>
      </c>
      <c r="M23" s="47">
        <v>1</v>
      </c>
      <c r="N23" s="47" t="s">
        <v>280</v>
      </c>
      <c r="O23" s="47" t="s">
        <v>280</v>
      </c>
      <c r="P23" s="47" t="s">
        <v>280</v>
      </c>
      <c r="Q23" s="47">
        <v>2</v>
      </c>
      <c r="R23" s="47" t="s">
        <v>280</v>
      </c>
      <c r="S23" s="47" t="s">
        <v>280</v>
      </c>
    </row>
    <row r="24" spans="1:19" ht="19.5" customHeight="1">
      <c r="A24" s="4" t="s">
        <v>158</v>
      </c>
      <c r="B24" s="70" t="s">
        <v>280</v>
      </c>
      <c r="C24" s="47" t="s">
        <v>280</v>
      </c>
      <c r="D24" s="47" t="s">
        <v>280</v>
      </c>
      <c r="E24" s="47" t="s">
        <v>280</v>
      </c>
      <c r="F24" s="47" t="s">
        <v>280</v>
      </c>
      <c r="G24" s="47" t="s">
        <v>280</v>
      </c>
      <c r="H24" s="47" t="s">
        <v>280</v>
      </c>
      <c r="I24" s="47" t="s">
        <v>280</v>
      </c>
      <c r="J24" s="47" t="s">
        <v>280</v>
      </c>
      <c r="K24" s="47" t="s">
        <v>280</v>
      </c>
      <c r="L24" s="47" t="s">
        <v>280</v>
      </c>
      <c r="M24" s="47" t="s">
        <v>280</v>
      </c>
      <c r="N24" s="47" t="s">
        <v>280</v>
      </c>
      <c r="O24" s="47" t="s">
        <v>280</v>
      </c>
      <c r="P24" s="47" t="s">
        <v>280</v>
      </c>
      <c r="Q24" s="47" t="s">
        <v>280</v>
      </c>
      <c r="R24" s="47" t="s">
        <v>280</v>
      </c>
      <c r="S24" s="47" t="s">
        <v>280</v>
      </c>
    </row>
    <row r="25" spans="1:19" ht="19.5" customHeight="1">
      <c r="A25" s="4" t="s">
        <v>159</v>
      </c>
      <c r="B25" s="70" t="s">
        <v>280</v>
      </c>
      <c r="C25" s="47" t="s">
        <v>280</v>
      </c>
      <c r="D25" s="47" t="s">
        <v>280</v>
      </c>
      <c r="E25" s="47" t="s">
        <v>280</v>
      </c>
      <c r="F25" s="47" t="s">
        <v>280</v>
      </c>
      <c r="G25" s="47" t="s">
        <v>280</v>
      </c>
      <c r="H25" s="47" t="s">
        <v>280</v>
      </c>
      <c r="I25" s="47" t="s">
        <v>280</v>
      </c>
      <c r="J25" s="47" t="s">
        <v>280</v>
      </c>
      <c r="K25" s="47" t="s">
        <v>280</v>
      </c>
      <c r="L25" s="47" t="s">
        <v>280</v>
      </c>
      <c r="M25" s="47" t="s">
        <v>280</v>
      </c>
      <c r="N25" s="47" t="s">
        <v>280</v>
      </c>
      <c r="O25" s="47" t="s">
        <v>280</v>
      </c>
      <c r="P25" s="47" t="s">
        <v>280</v>
      </c>
      <c r="Q25" s="47" t="s">
        <v>280</v>
      </c>
      <c r="R25" s="47" t="s">
        <v>280</v>
      </c>
      <c r="S25" s="47" t="s">
        <v>280</v>
      </c>
    </row>
    <row r="26" spans="1:19" ht="19.5" customHeight="1">
      <c r="A26" s="4" t="s">
        <v>160</v>
      </c>
      <c r="B26" s="70" t="s">
        <v>280</v>
      </c>
      <c r="C26" s="47" t="s">
        <v>280</v>
      </c>
      <c r="D26" s="47" t="s">
        <v>280</v>
      </c>
      <c r="E26" s="47" t="s">
        <v>280</v>
      </c>
      <c r="F26" s="47" t="s">
        <v>280</v>
      </c>
      <c r="G26" s="47" t="s">
        <v>280</v>
      </c>
      <c r="H26" s="47" t="s">
        <v>280</v>
      </c>
      <c r="I26" s="47" t="s">
        <v>280</v>
      </c>
      <c r="J26" s="47" t="s">
        <v>280</v>
      </c>
      <c r="K26" s="47" t="s">
        <v>280</v>
      </c>
      <c r="L26" s="47" t="s">
        <v>280</v>
      </c>
      <c r="M26" s="47" t="s">
        <v>280</v>
      </c>
      <c r="N26" s="47" t="s">
        <v>280</v>
      </c>
      <c r="O26" s="47" t="s">
        <v>280</v>
      </c>
      <c r="P26" s="47" t="s">
        <v>280</v>
      </c>
      <c r="Q26" s="47" t="s">
        <v>280</v>
      </c>
      <c r="R26" s="47" t="s">
        <v>280</v>
      </c>
      <c r="S26" s="47" t="s">
        <v>280</v>
      </c>
    </row>
    <row r="27" spans="1:19" ht="19.5" customHeight="1">
      <c r="A27" s="4" t="s">
        <v>161</v>
      </c>
      <c r="B27" s="70">
        <f>SUM(C27:S27)</f>
        <v>3</v>
      </c>
      <c r="C27" s="47" t="s">
        <v>280</v>
      </c>
      <c r="D27" s="47" t="s">
        <v>280</v>
      </c>
      <c r="E27" s="47" t="s">
        <v>280</v>
      </c>
      <c r="F27" s="47" t="s">
        <v>280</v>
      </c>
      <c r="G27" s="47" t="s">
        <v>280</v>
      </c>
      <c r="H27" s="47" t="s">
        <v>280</v>
      </c>
      <c r="I27" s="47">
        <v>1</v>
      </c>
      <c r="J27" s="47" t="s">
        <v>280</v>
      </c>
      <c r="K27" s="47">
        <v>1</v>
      </c>
      <c r="L27" s="47">
        <v>1</v>
      </c>
      <c r="M27" s="47" t="s">
        <v>280</v>
      </c>
      <c r="N27" s="47" t="s">
        <v>280</v>
      </c>
      <c r="O27" s="47" t="s">
        <v>280</v>
      </c>
      <c r="P27" s="47" t="s">
        <v>280</v>
      </c>
      <c r="Q27" s="47" t="s">
        <v>280</v>
      </c>
      <c r="R27" s="47" t="s">
        <v>280</v>
      </c>
      <c r="S27" s="47" t="s">
        <v>280</v>
      </c>
    </row>
    <row r="28" spans="1:19" ht="19.5" customHeight="1">
      <c r="A28" s="4" t="s">
        <v>162</v>
      </c>
      <c r="B28" s="70" t="s">
        <v>457</v>
      </c>
      <c r="C28" s="47" t="s">
        <v>280</v>
      </c>
      <c r="D28" s="47" t="s">
        <v>280</v>
      </c>
      <c r="E28" s="47" t="s">
        <v>280</v>
      </c>
      <c r="F28" s="47" t="s">
        <v>280</v>
      </c>
      <c r="G28" s="47" t="s">
        <v>280</v>
      </c>
      <c r="H28" s="47" t="s">
        <v>280</v>
      </c>
      <c r="I28" s="47" t="s">
        <v>280</v>
      </c>
      <c r="J28" s="47" t="s">
        <v>280</v>
      </c>
      <c r="K28" s="47" t="s">
        <v>280</v>
      </c>
      <c r="L28" s="47" t="s">
        <v>280</v>
      </c>
      <c r="M28" s="47" t="s">
        <v>280</v>
      </c>
      <c r="N28" s="47" t="s">
        <v>280</v>
      </c>
      <c r="O28" s="47" t="s">
        <v>280</v>
      </c>
      <c r="P28" s="47" t="s">
        <v>280</v>
      </c>
      <c r="Q28" s="47" t="s">
        <v>280</v>
      </c>
      <c r="R28" s="47" t="s">
        <v>280</v>
      </c>
      <c r="S28" s="47" t="s">
        <v>280</v>
      </c>
    </row>
    <row r="29" spans="1:10" ht="19.5" customHeight="1">
      <c r="A29" s="322"/>
      <c r="B29" s="78"/>
      <c r="J29" s="55"/>
    </row>
    <row r="30" spans="1:19" ht="19.5" customHeight="1">
      <c r="A30" s="24" t="s">
        <v>249</v>
      </c>
      <c r="B30" s="38"/>
      <c r="C30" s="38"/>
      <c r="D30" s="38"/>
      <c r="E30" s="38"/>
      <c r="F30" s="38"/>
      <c r="G30" s="38"/>
      <c r="H30" s="38"/>
      <c r="I30" s="38"/>
      <c r="J30" s="34"/>
      <c r="K30" s="38"/>
      <c r="L30" s="38"/>
      <c r="M30" s="38"/>
      <c r="N30" s="38"/>
      <c r="O30" s="38"/>
      <c r="P30" s="38"/>
      <c r="Q30" s="38"/>
      <c r="R30" s="38"/>
      <c r="S30" s="38"/>
    </row>
    <row r="31" spans="11:15" ht="19.5" customHeight="1">
      <c r="K31" s="34"/>
      <c r="L31" s="34"/>
      <c r="M31" s="34"/>
      <c r="N31" s="34"/>
      <c r="O31" s="34"/>
    </row>
    <row r="32" spans="11:15" ht="19.5" customHeight="1">
      <c r="K32" s="34"/>
      <c r="L32" s="34"/>
      <c r="M32" s="34"/>
      <c r="N32" s="34"/>
      <c r="O32" s="34"/>
    </row>
    <row r="33" spans="11:15" ht="19.5" customHeight="1">
      <c r="K33" s="34"/>
      <c r="L33" s="34"/>
      <c r="M33" s="34"/>
      <c r="N33" s="34"/>
      <c r="O33" s="34"/>
    </row>
    <row r="34" spans="11:15" ht="19.5" customHeight="1">
      <c r="K34" s="34"/>
      <c r="L34" s="34"/>
      <c r="M34" s="34"/>
      <c r="N34" s="34"/>
      <c r="O34" s="34"/>
    </row>
    <row r="35" spans="11:15" ht="19.5" customHeight="1">
      <c r="K35" s="34"/>
      <c r="L35" s="34"/>
      <c r="M35" s="34"/>
      <c r="N35" s="34"/>
      <c r="O35" s="34"/>
    </row>
    <row r="36" spans="1:16" ht="19.5" customHeight="1">
      <c r="A36" s="183" t="s">
        <v>462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</row>
    <row r="37" spans="14:16" ht="19.5" customHeight="1" thickBot="1">
      <c r="N37" s="39"/>
      <c r="O37" s="39"/>
      <c r="P37" s="39"/>
    </row>
    <row r="38" spans="1:16" ht="19.5" customHeight="1">
      <c r="A38" s="135" t="s">
        <v>141</v>
      </c>
      <c r="B38" s="132" t="s">
        <v>293</v>
      </c>
      <c r="C38" s="133"/>
      <c r="D38" s="162"/>
      <c r="E38" s="200" t="s">
        <v>463</v>
      </c>
      <c r="F38" s="200" t="s">
        <v>464</v>
      </c>
      <c r="G38" s="200" t="s">
        <v>465</v>
      </c>
      <c r="H38" s="200" t="s">
        <v>471</v>
      </c>
      <c r="I38" s="200" t="s">
        <v>468</v>
      </c>
      <c r="J38" s="200" t="s">
        <v>469</v>
      </c>
      <c r="K38" s="200" t="s">
        <v>466</v>
      </c>
      <c r="L38" s="200" t="s">
        <v>228</v>
      </c>
      <c r="M38" s="200" t="s">
        <v>229</v>
      </c>
      <c r="N38" s="200" t="s">
        <v>230</v>
      </c>
      <c r="O38" s="200" t="s">
        <v>53</v>
      </c>
      <c r="P38" s="134" t="s">
        <v>467</v>
      </c>
    </row>
    <row r="39" spans="1:16" ht="19.5" customHeight="1">
      <c r="A39" s="137"/>
      <c r="B39" s="29" t="s">
        <v>48</v>
      </c>
      <c r="C39" s="29" t="s">
        <v>169</v>
      </c>
      <c r="D39" s="29" t="s">
        <v>170</v>
      </c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136"/>
    </row>
    <row r="40" spans="1:16" ht="19.5" customHeight="1">
      <c r="A40" s="25"/>
      <c r="B40" s="6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7"/>
    </row>
    <row r="41" spans="1:16" ht="19.5" customHeight="1">
      <c r="A41" s="67" t="s">
        <v>12</v>
      </c>
      <c r="B41" s="327">
        <f>SUM(E41:P41)</f>
        <v>2089</v>
      </c>
      <c r="C41" s="328">
        <f>SUM(C43:C50,C52:C59)</f>
        <v>1500</v>
      </c>
      <c r="D41" s="85">
        <f aca="true" t="shared" si="1" ref="D41:P41">SUM(D43:D50,D52:D59)</f>
        <v>589</v>
      </c>
      <c r="E41" s="85">
        <f t="shared" si="1"/>
        <v>11</v>
      </c>
      <c r="F41" s="85">
        <f t="shared" si="1"/>
        <v>92</v>
      </c>
      <c r="G41" s="85">
        <f t="shared" si="1"/>
        <v>7</v>
      </c>
      <c r="H41" s="85">
        <f t="shared" si="1"/>
        <v>12</v>
      </c>
      <c r="I41" s="99" t="s">
        <v>280</v>
      </c>
      <c r="J41" s="85">
        <f t="shared" si="1"/>
        <v>13</v>
      </c>
      <c r="K41" s="85">
        <f t="shared" si="1"/>
        <v>708</v>
      </c>
      <c r="L41" s="85">
        <f t="shared" si="1"/>
        <v>496</v>
      </c>
      <c r="M41" s="85">
        <f t="shared" si="1"/>
        <v>227</v>
      </c>
      <c r="N41" s="85">
        <f t="shared" si="1"/>
        <v>48</v>
      </c>
      <c r="O41" s="85">
        <f t="shared" si="1"/>
        <v>126</v>
      </c>
      <c r="P41" s="85">
        <f t="shared" si="1"/>
        <v>349</v>
      </c>
    </row>
    <row r="42" spans="1:16" ht="19.5" customHeight="1">
      <c r="A42" s="25"/>
      <c r="B42" s="326"/>
      <c r="C42" s="87"/>
      <c r="D42" s="87"/>
      <c r="E42" s="87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47"/>
    </row>
    <row r="43" spans="1:16" ht="19.5" customHeight="1">
      <c r="A43" s="11" t="s">
        <v>147</v>
      </c>
      <c r="B43" s="326">
        <f aca="true" t="shared" si="2" ref="B43:B50">SUM(E43:P43)</f>
        <v>616</v>
      </c>
      <c r="C43" s="87">
        <v>437</v>
      </c>
      <c r="D43" s="87">
        <v>179</v>
      </c>
      <c r="E43" s="88">
        <v>8</v>
      </c>
      <c r="F43" s="88">
        <v>30</v>
      </c>
      <c r="G43" s="88">
        <v>5</v>
      </c>
      <c r="H43" s="88">
        <v>6</v>
      </c>
      <c r="I43" s="47" t="s">
        <v>280</v>
      </c>
      <c r="J43" s="88">
        <v>9</v>
      </c>
      <c r="K43" s="88">
        <v>103</v>
      </c>
      <c r="L43" s="88">
        <v>170</v>
      </c>
      <c r="M43" s="88">
        <v>88</v>
      </c>
      <c r="N43" s="88">
        <v>16</v>
      </c>
      <c r="O43" s="88">
        <v>40</v>
      </c>
      <c r="P43" s="47">
        <v>141</v>
      </c>
    </row>
    <row r="44" spans="1:16" ht="19.5" customHeight="1">
      <c r="A44" s="11" t="s">
        <v>148</v>
      </c>
      <c r="B44" s="326">
        <f t="shared" si="2"/>
        <v>116</v>
      </c>
      <c r="C44" s="87">
        <v>77</v>
      </c>
      <c r="D44" s="87">
        <v>39</v>
      </c>
      <c r="E44" s="47" t="s">
        <v>280</v>
      </c>
      <c r="F44" s="88">
        <v>5</v>
      </c>
      <c r="G44" s="47" t="s">
        <v>280</v>
      </c>
      <c r="H44" s="47" t="s">
        <v>280</v>
      </c>
      <c r="I44" s="47" t="s">
        <v>280</v>
      </c>
      <c r="J44" s="47" t="s">
        <v>280</v>
      </c>
      <c r="K44" s="88">
        <v>33</v>
      </c>
      <c r="L44" s="88">
        <v>28</v>
      </c>
      <c r="M44" s="88">
        <v>9</v>
      </c>
      <c r="N44" s="88">
        <v>5</v>
      </c>
      <c r="O44" s="88">
        <v>13</v>
      </c>
      <c r="P44" s="47">
        <v>23</v>
      </c>
    </row>
    <row r="45" spans="1:16" ht="19.5" customHeight="1">
      <c r="A45" s="11" t="s">
        <v>149</v>
      </c>
      <c r="B45" s="326">
        <f t="shared" si="2"/>
        <v>200</v>
      </c>
      <c r="C45" s="87">
        <v>172</v>
      </c>
      <c r="D45" s="87">
        <v>28</v>
      </c>
      <c r="E45" s="88">
        <v>1</v>
      </c>
      <c r="F45" s="88">
        <v>3</v>
      </c>
      <c r="G45" s="47" t="s">
        <v>280</v>
      </c>
      <c r="H45" s="47" t="s">
        <v>280</v>
      </c>
      <c r="I45" s="47" t="s">
        <v>280</v>
      </c>
      <c r="J45" s="88">
        <v>2</v>
      </c>
      <c r="K45" s="88">
        <v>52</v>
      </c>
      <c r="L45" s="88">
        <v>71</v>
      </c>
      <c r="M45" s="88">
        <v>29</v>
      </c>
      <c r="N45" s="88">
        <v>7</v>
      </c>
      <c r="O45" s="88">
        <v>14</v>
      </c>
      <c r="P45" s="47">
        <v>21</v>
      </c>
    </row>
    <row r="46" spans="1:16" ht="19.5" customHeight="1">
      <c r="A46" s="11" t="s">
        <v>150</v>
      </c>
      <c r="B46" s="326">
        <f t="shared" si="2"/>
        <v>95</v>
      </c>
      <c r="C46" s="87">
        <v>63</v>
      </c>
      <c r="D46" s="87">
        <v>32</v>
      </c>
      <c r="E46" s="47" t="s">
        <v>280</v>
      </c>
      <c r="F46" s="88">
        <v>7</v>
      </c>
      <c r="G46" s="47" t="s">
        <v>280</v>
      </c>
      <c r="H46" s="47" t="s">
        <v>280</v>
      </c>
      <c r="I46" s="47" t="s">
        <v>280</v>
      </c>
      <c r="J46" s="47" t="s">
        <v>280</v>
      </c>
      <c r="K46" s="88">
        <v>54</v>
      </c>
      <c r="L46" s="88">
        <v>14</v>
      </c>
      <c r="M46" s="88">
        <v>2</v>
      </c>
      <c r="N46" s="47" t="s">
        <v>280</v>
      </c>
      <c r="O46" s="88">
        <v>5</v>
      </c>
      <c r="P46" s="47">
        <v>13</v>
      </c>
    </row>
    <row r="47" spans="1:16" ht="19.5" customHeight="1">
      <c r="A47" s="11" t="s">
        <v>151</v>
      </c>
      <c r="B47" s="326">
        <f t="shared" si="2"/>
        <v>82</v>
      </c>
      <c r="C47" s="87">
        <v>59</v>
      </c>
      <c r="D47" s="87">
        <v>23</v>
      </c>
      <c r="E47" s="47" t="s">
        <v>280</v>
      </c>
      <c r="F47" s="88">
        <v>12</v>
      </c>
      <c r="G47" s="47" t="s">
        <v>280</v>
      </c>
      <c r="H47" s="88">
        <v>3</v>
      </c>
      <c r="I47" s="47" t="s">
        <v>280</v>
      </c>
      <c r="J47" s="47" t="s">
        <v>280</v>
      </c>
      <c r="K47" s="88">
        <v>36</v>
      </c>
      <c r="L47" s="88">
        <v>6</v>
      </c>
      <c r="M47" s="88">
        <v>5</v>
      </c>
      <c r="N47" s="88">
        <v>2</v>
      </c>
      <c r="O47" s="88">
        <v>12</v>
      </c>
      <c r="P47" s="47">
        <v>6</v>
      </c>
    </row>
    <row r="48" spans="1:16" ht="19.5" customHeight="1">
      <c r="A48" s="11" t="s">
        <v>152</v>
      </c>
      <c r="B48" s="326">
        <f t="shared" si="2"/>
        <v>107</v>
      </c>
      <c r="C48" s="87">
        <v>88</v>
      </c>
      <c r="D48" s="87">
        <v>19</v>
      </c>
      <c r="E48" s="88">
        <v>1</v>
      </c>
      <c r="F48" s="88">
        <v>4</v>
      </c>
      <c r="G48" s="88">
        <v>1</v>
      </c>
      <c r="H48" s="88">
        <v>2</v>
      </c>
      <c r="I48" s="47" t="s">
        <v>280</v>
      </c>
      <c r="J48" s="47" t="s">
        <v>280</v>
      </c>
      <c r="K48" s="88">
        <v>44</v>
      </c>
      <c r="L48" s="88">
        <v>22</v>
      </c>
      <c r="M48" s="88">
        <v>6</v>
      </c>
      <c r="N48" s="88">
        <v>2</v>
      </c>
      <c r="O48" s="88">
        <v>12</v>
      </c>
      <c r="P48" s="47">
        <v>13</v>
      </c>
    </row>
    <row r="49" spans="1:16" ht="19.5" customHeight="1">
      <c r="A49" s="11" t="s">
        <v>153</v>
      </c>
      <c r="B49" s="326">
        <f t="shared" si="2"/>
        <v>73</v>
      </c>
      <c r="C49" s="87">
        <v>45</v>
      </c>
      <c r="D49" s="87">
        <v>28</v>
      </c>
      <c r="E49" s="47" t="s">
        <v>280</v>
      </c>
      <c r="F49" s="47" t="s">
        <v>280</v>
      </c>
      <c r="G49" s="47" t="s">
        <v>280</v>
      </c>
      <c r="H49" s="47" t="s">
        <v>280</v>
      </c>
      <c r="I49" s="47" t="s">
        <v>280</v>
      </c>
      <c r="J49" s="47" t="s">
        <v>280</v>
      </c>
      <c r="K49" s="88">
        <v>25</v>
      </c>
      <c r="L49" s="88">
        <v>14</v>
      </c>
      <c r="M49" s="88">
        <v>3</v>
      </c>
      <c r="N49" s="88">
        <v>3</v>
      </c>
      <c r="O49" s="88">
        <v>5</v>
      </c>
      <c r="P49" s="47">
        <v>23</v>
      </c>
    </row>
    <row r="50" spans="1:16" ht="19.5" customHeight="1">
      <c r="A50" s="11" t="s">
        <v>154</v>
      </c>
      <c r="B50" s="326">
        <f t="shared" si="2"/>
        <v>60</v>
      </c>
      <c r="C50" s="87">
        <v>55</v>
      </c>
      <c r="D50" s="87">
        <v>5</v>
      </c>
      <c r="E50" s="47" t="s">
        <v>280</v>
      </c>
      <c r="F50" s="88">
        <v>2</v>
      </c>
      <c r="G50" s="47" t="s">
        <v>280</v>
      </c>
      <c r="H50" s="47" t="s">
        <v>280</v>
      </c>
      <c r="I50" s="47" t="s">
        <v>280</v>
      </c>
      <c r="J50" s="47" t="s">
        <v>280</v>
      </c>
      <c r="K50" s="88">
        <v>33</v>
      </c>
      <c r="L50" s="88">
        <v>9</v>
      </c>
      <c r="M50" s="88">
        <v>5</v>
      </c>
      <c r="N50" s="88">
        <v>3</v>
      </c>
      <c r="O50" s="88">
        <v>4</v>
      </c>
      <c r="P50" s="47">
        <v>4</v>
      </c>
    </row>
    <row r="51" spans="1:16" ht="19.5" customHeight="1">
      <c r="A51" s="11"/>
      <c r="B51" s="326"/>
      <c r="C51" s="87"/>
      <c r="D51" s="87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47"/>
    </row>
    <row r="52" spans="1:16" ht="19.5" customHeight="1">
      <c r="A52" s="11" t="s">
        <v>155</v>
      </c>
      <c r="B52" s="326">
        <f aca="true" t="shared" si="3" ref="B52:B59">SUM(E52:P52)</f>
        <v>36</v>
      </c>
      <c r="C52" s="87">
        <v>26</v>
      </c>
      <c r="D52" s="87">
        <v>10</v>
      </c>
      <c r="E52" s="47" t="s">
        <v>280</v>
      </c>
      <c r="F52" s="88">
        <v>1</v>
      </c>
      <c r="G52" s="47" t="s">
        <v>280</v>
      </c>
      <c r="H52" s="47" t="s">
        <v>280</v>
      </c>
      <c r="I52" s="47" t="s">
        <v>280</v>
      </c>
      <c r="J52" s="47" t="s">
        <v>280</v>
      </c>
      <c r="K52" s="88">
        <v>4</v>
      </c>
      <c r="L52" s="88">
        <v>13</v>
      </c>
      <c r="M52" s="88">
        <v>7</v>
      </c>
      <c r="N52" s="88">
        <v>1</v>
      </c>
      <c r="O52" s="88">
        <v>3</v>
      </c>
      <c r="P52" s="47">
        <v>7</v>
      </c>
    </row>
    <row r="53" spans="1:16" ht="19.5" customHeight="1">
      <c r="A53" s="11" t="s">
        <v>156</v>
      </c>
      <c r="B53" s="326">
        <f t="shared" si="3"/>
        <v>72</v>
      </c>
      <c r="C53" s="87">
        <v>54</v>
      </c>
      <c r="D53" s="87">
        <v>18</v>
      </c>
      <c r="E53" s="47" t="s">
        <v>280</v>
      </c>
      <c r="F53" s="88">
        <v>3</v>
      </c>
      <c r="G53" s="47" t="s">
        <v>280</v>
      </c>
      <c r="H53" s="47" t="s">
        <v>280</v>
      </c>
      <c r="I53" s="47" t="s">
        <v>280</v>
      </c>
      <c r="J53" s="47" t="s">
        <v>280</v>
      </c>
      <c r="K53" s="88">
        <v>26</v>
      </c>
      <c r="L53" s="88">
        <v>15</v>
      </c>
      <c r="M53" s="88">
        <v>10</v>
      </c>
      <c r="N53" s="88">
        <v>1</v>
      </c>
      <c r="O53" s="88">
        <v>2</v>
      </c>
      <c r="P53" s="47">
        <v>15</v>
      </c>
    </row>
    <row r="54" spans="1:16" ht="19.5" customHeight="1">
      <c r="A54" s="11" t="s">
        <v>157</v>
      </c>
      <c r="B54" s="326">
        <f t="shared" si="3"/>
        <v>116</v>
      </c>
      <c r="C54" s="87">
        <v>85</v>
      </c>
      <c r="D54" s="87">
        <v>31</v>
      </c>
      <c r="E54" s="47" t="s">
        <v>280</v>
      </c>
      <c r="F54" s="88">
        <v>3</v>
      </c>
      <c r="G54" s="47" t="s">
        <v>280</v>
      </c>
      <c r="H54" s="47" t="s">
        <v>280</v>
      </c>
      <c r="I54" s="47" t="s">
        <v>280</v>
      </c>
      <c r="J54" s="88">
        <v>2</v>
      </c>
      <c r="K54" s="88">
        <v>33</v>
      </c>
      <c r="L54" s="88">
        <v>29</v>
      </c>
      <c r="M54" s="88">
        <v>18</v>
      </c>
      <c r="N54" s="88">
        <v>2</v>
      </c>
      <c r="O54" s="88">
        <v>6</v>
      </c>
      <c r="P54" s="47">
        <v>23</v>
      </c>
    </row>
    <row r="55" spans="1:16" ht="19.5" customHeight="1">
      <c r="A55" s="11" t="s">
        <v>158</v>
      </c>
      <c r="B55" s="326">
        <f t="shared" si="3"/>
        <v>127</v>
      </c>
      <c r="C55" s="87">
        <v>94</v>
      </c>
      <c r="D55" s="87">
        <v>33</v>
      </c>
      <c r="E55" s="47" t="s">
        <v>280</v>
      </c>
      <c r="F55" s="88">
        <v>5</v>
      </c>
      <c r="G55" s="47" t="s">
        <v>280</v>
      </c>
      <c r="H55" s="47" t="s">
        <v>280</v>
      </c>
      <c r="I55" s="47" t="s">
        <v>280</v>
      </c>
      <c r="J55" s="47" t="s">
        <v>280</v>
      </c>
      <c r="K55" s="88">
        <v>51</v>
      </c>
      <c r="L55" s="88">
        <v>33</v>
      </c>
      <c r="M55" s="88">
        <v>15</v>
      </c>
      <c r="N55" s="88">
        <v>1</v>
      </c>
      <c r="O55" s="88">
        <v>2</v>
      </c>
      <c r="P55" s="47">
        <v>20</v>
      </c>
    </row>
    <row r="56" spans="1:16" ht="19.5" customHeight="1">
      <c r="A56" s="11" t="s">
        <v>159</v>
      </c>
      <c r="B56" s="326">
        <f t="shared" si="3"/>
        <v>123</v>
      </c>
      <c r="C56" s="87">
        <v>79</v>
      </c>
      <c r="D56" s="87">
        <v>44</v>
      </c>
      <c r="E56" s="47" t="s">
        <v>280</v>
      </c>
      <c r="F56" s="88">
        <v>5</v>
      </c>
      <c r="G56" s="47" t="s">
        <v>280</v>
      </c>
      <c r="H56" s="47" t="s">
        <v>280</v>
      </c>
      <c r="I56" s="47" t="s">
        <v>280</v>
      </c>
      <c r="J56" s="47" t="s">
        <v>280</v>
      </c>
      <c r="K56" s="88">
        <v>75</v>
      </c>
      <c r="L56" s="88">
        <v>25</v>
      </c>
      <c r="M56" s="88">
        <v>7</v>
      </c>
      <c r="N56" s="88">
        <v>1</v>
      </c>
      <c r="O56" s="88">
        <v>3</v>
      </c>
      <c r="P56" s="47">
        <v>7</v>
      </c>
    </row>
    <row r="57" spans="1:16" ht="19.5" customHeight="1">
      <c r="A57" s="11" t="s">
        <v>160</v>
      </c>
      <c r="B57" s="326">
        <f t="shared" si="3"/>
        <v>106</v>
      </c>
      <c r="C57" s="87">
        <v>68</v>
      </c>
      <c r="D57" s="87">
        <v>38</v>
      </c>
      <c r="E57" s="47" t="s">
        <v>280</v>
      </c>
      <c r="F57" s="88">
        <v>5</v>
      </c>
      <c r="G57" s="47" t="s">
        <v>280</v>
      </c>
      <c r="H57" s="47">
        <v>1</v>
      </c>
      <c r="I57" s="47" t="s">
        <v>280</v>
      </c>
      <c r="J57" s="47" t="s">
        <v>280</v>
      </c>
      <c r="K57" s="88">
        <v>55</v>
      </c>
      <c r="L57" s="88">
        <v>22</v>
      </c>
      <c r="M57" s="88">
        <v>10</v>
      </c>
      <c r="N57" s="88">
        <v>2</v>
      </c>
      <c r="O57" s="47" t="s">
        <v>280</v>
      </c>
      <c r="P57" s="47">
        <v>11</v>
      </c>
    </row>
    <row r="58" spans="1:16" ht="19.5" customHeight="1">
      <c r="A58" s="11" t="s">
        <v>161</v>
      </c>
      <c r="B58" s="326">
        <f t="shared" si="3"/>
        <v>136</v>
      </c>
      <c r="C58" s="87">
        <v>84</v>
      </c>
      <c r="D58" s="87">
        <v>52</v>
      </c>
      <c r="E58" s="88">
        <v>1</v>
      </c>
      <c r="F58" s="88">
        <v>6</v>
      </c>
      <c r="G58" s="88">
        <v>1</v>
      </c>
      <c r="H58" s="47" t="s">
        <v>280</v>
      </c>
      <c r="I58" s="47" t="s">
        <v>280</v>
      </c>
      <c r="J58" s="47" t="s">
        <v>280</v>
      </c>
      <c r="K58" s="88">
        <v>74</v>
      </c>
      <c r="L58" s="88">
        <v>19</v>
      </c>
      <c r="M58" s="88">
        <v>11</v>
      </c>
      <c r="N58" s="88">
        <v>2</v>
      </c>
      <c r="O58" s="88">
        <v>5</v>
      </c>
      <c r="P58" s="47">
        <v>17</v>
      </c>
    </row>
    <row r="59" spans="1:16" ht="19.5" customHeight="1">
      <c r="A59" s="11" t="s">
        <v>162</v>
      </c>
      <c r="B59" s="326">
        <f t="shared" si="3"/>
        <v>24</v>
      </c>
      <c r="C59" s="87">
        <v>14</v>
      </c>
      <c r="D59" s="87">
        <v>10</v>
      </c>
      <c r="E59" s="47" t="s">
        <v>280</v>
      </c>
      <c r="F59" s="88">
        <v>1</v>
      </c>
      <c r="G59" s="47" t="s">
        <v>280</v>
      </c>
      <c r="H59" s="47" t="s">
        <v>280</v>
      </c>
      <c r="I59" s="47" t="s">
        <v>280</v>
      </c>
      <c r="J59" s="47" t="s">
        <v>280</v>
      </c>
      <c r="K59" s="88">
        <v>10</v>
      </c>
      <c r="L59" s="88">
        <v>6</v>
      </c>
      <c r="M59" s="88">
        <v>2</v>
      </c>
      <c r="N59" s="47" t="s">
        <v>280</v>
      </c>
      <c r="O59" s="47" t="s">
        <v>280</v>
      </c>
      <c r="P59" s="47">
        <v>5</v>
      </c>
    </row>
    <row r="60" spans="1:16" ht="19.5" customHeight="1">
      <c r="A60" s="322"/>
      <c r="B60" s="58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36"/>
    </row>
    <row r="61" spans="1:16" ht="19.5" customHeight="1">
      <c r="A61" s="24" t="s">
        <v>231</v>
      </c>
      <c r="N61" s="38"/>
      <c r="O61" s="38"/>
      <c r="P61" s="38"/>
    </row>
  </sheetData>
  <sheetProtection/>
  <mergeCells count="41">
    <mergeCell ref="L38:L39"/>
    <mergeCell ref="A3:S3"/>
    <mergeCell ref="A36:P36"/>
    <mergeCell ref="H38:H39"/>
    <mergeCell ref="D6:D8"/>
    <mergeCell ref="N38:N39"/>
    <mergeCell ref="O38:O39"/>
    <mergeCell ref="I38:I39"/>
    <mergeCell ref="O6:O8"/>
    <mergeCell ref="J6:J8"/>
    <mergeCell ref="I6:I8"/>
    <mergeCell ref="J38:J39"/>
    <mergeCell ref="K38:K39"/>
    <mergeCell ref="K5:M5"/>
    <mergeCell ref="P38:P39"/>
    <mergeCell ref="N6:N8"/>
    <mergeCell ref="L6:L8"/>
    <mergeCell ref="M6:M8"/>
    <mergeCell ref="K6:K8"/>
    <mergeCell ref="A5:A8"/>
    <mergeCell ref="G38:G39"/>
    <mergeCell ref="H6:H8"/>
    <mergeCell ref="C5:E5"/>
    <mergeCell ref="C6:C8"/>
    <mergeCell ref="E6:E8"/>
    <mergeCell ref="M38:M39"/>
    <mergeCell ref="A38:A39"/>
    <mergeCell ref="B38:D38"/>
    <mergeCell ref="E38:E39"/>
    <mergeCell ref="F38:F39"/>
    <mergeCell ref="B5:B8"/>
    <mergeCell ref="P5:S5"/>
    <mergeCell ref="Q6:Q8"/>
    <mergeCell ref="R6:R8"/>
    <mergeCell ref="S6:S8"/>
    <mergeCell ref="P6:P8"/>
    <mergeCell ref="F5:H5"/>
    <mergeCell ref="N5:O5"/>
    <mergeCell ref="I5:J5"/>
    <mergeCell ref="F6:F8"/>
    <mergeCell ref="G6:G8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川向　裕</cp:lastModifiedBy>
  <cp:lastPrinted>2016-04-20T05:47:14Z</cp:lastPrinted>
  <dcterms:created xsi:type="dcterms:W3CDTF">2004-02-10T04:57:10Z</dcterms:created>
  <dcterms:modified xsi:type="dcterms:W3CDTF">2016-04-20T06:00:31Z</dcterms:modified>
  <cp:category/>
  <cp:version/>
  <cp:contentType/>
  <cp:contentStatus/>
</cp:coreProperties>
</file>