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00" windowHeight="6750" activeTab="0"/>
  </bookViews>
  <sheets>
    <sheet name="286" sheetId="1" r:id="rId1"/>
    <sheet name="288" sheetId="2" r:id="rId2"/>
    <sheet name="290" sheetId="3" r:id="rId3"/>
    <sheet name="292" sheetId="4" r:id="rId4"/>
    <sheet name="294" sheetId="5" r:id="rId5"/>
    <sheet name="296" sheetId="6" r:id="rId6"/>
    <sheet name="298" sheetId="7" r:id="rId7"/>
  </sheets>
  <definedNames>
    <definedName name="_xlnm.Print_Area" localSheetId="0">'286'!$A$1:$AE$76</definedName>
    <definedName name="_xlnm.Print_Area" localSheetId="1">'288'!$A$1:$W$59</definedName>
    <definedName name="_xlnm.Print_Area" localSheetId="2">'290'!$A$1:$V$67</definedName>
    <definedName name="_xlnm.Print_Area" localSheetId="3">'292'!$A$1:$AA$62</definedName>
    <definedName name="_xlnm.Print_Area" localSheetId="4">'294'!$A$1:$AD$70</definedName>
    <definedName name="_xlnm.Print_Area" localSheetId="5">'296'!$A$1:$W$62</definedName>
    <definedName name="_xlnm.Print_Area" localSheetId="6">'298'!$A$1:$S$59</definedName>
  </definedNames>
  <calcPr fullCalcOnLoad="1"/>
</workbook>
</file>

<file path=xl/sharedStrings.xml><?xml version="1.0" encoding="utf-8"?>
<sst xmlns="http://schemas.openxmlformats.org/spreadsheetml/2006/main" count="1953" uniqueCount="465">
  <si>
    <t>事業所数</t>
  </si>
  <si>
    <t>被保険者数</t>
  </si>
  <si>
    <t>平均標準報酬月額</t>
  </si>
  <si>
    <r>
      <t>昭和59年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</si>
  <si>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</si>
  <si>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</si>
  <si>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</si>
  <si>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</si>
  <si>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</si>
  <si>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</si>
  <si>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t>件数</t>
  </si>
  <si>
    <t>金額</t>
  </si>
  <si>
    <t>総数</t>
  </si>
  <si>
    <t>一般診療</t>
  </si>
  <si>
    <t>歯科診療</t>
  </si>
  <si>
    <t>薬剤支給</t>
  </si>
  <si>
    <t>療養費</t>
  </si>
  <si>
    <t>高額療養費</t>
  </si>
  <si>
    <t>看護費</t>
  </si>
  <si>
    <t>傷病手当金</t>
  </si>
  <si>
    <t>埋葬料</t>
  </si>
  <si>
    <t>出産手当金</t>
  </si>
  <si>
    <t>育児手当金</t>
  </si>
  <si>
    <t>家族埋葬料</t>
  </si>
  <si>
    <t>配偶者分娩費</t>
  </si>
  <si>
    <t>（単位　金額千円）</t>
  </si>
  <si>
    <t>（単位　金額千円）</t>
  </si>
  <si>
    <t>286　社会保障</t>
  </si>
  <si>
    <t>平均標準報酬月報</t>
  </si>
  <si>
    <t>脱退手当金</t>
  </si>
  <si>
    <t>障害手当金</t>
  </si>
  <si>
    <t>その他の</t>
  </si>
  <si>
    <t>船舶所有者数</t>
  </si>
  <si>
    <t>（単位　金額千円）</t>
  </si>
  <si>
    <t>老齢年金</t>
  </si>
  <si>
    <t>一時金</t>
  </si>
  <si>
    <t>障害年金</t>
  </si>
  <si>
    <t>通算老齢年金</t>
  </si>
  <si>
    <t>通算遺族年金</t>
  </si>
  <si>
    <t>収入済額</t>
  </si>
  <si>
    <t>失業給付</t>
  </si>
  <si>
    <t>年金給付</t>
  </si>
  <si>
    <t>保険料収入</t>
  </si>
  <si>
    <t>保険給付</t>
  </si>
  <si>
    <t>288　社会保障</t>
  </si>
  <si>
    <t>経営主体別</t>
  </si>
  <si>
    <t>市町村</t>
  </si>
  <si>
    <t>国保組合</t>
  </si>
  <si>
    <t>保険者数</t>
  </si>
  <si>
    <t>世帯数</t>
  </si>
  <si>
    <t>事務職員数</t>
  </si>
  <si>
    <t>予算現額</t>
  </si>
  <si>
    <t>決算額</t>
  </si>
  <si>
    <t>計</t>
  </si>
  <si>
    <t>事務費負担金</t>
  </si>
  <si>
    <t>普通調整交付金</t>
  </si>
  <si>
    <t>特別調整交付金</t>
  </si>
  <si>
    <t>助産費補助金</t>
  </si>
  <si>
    <t>その他</t>
  </si>
  <si>
    <t>都道府県支出金</t>
  </si>
  <si>
    <t>基金等</t>
  </si>
  <si>
    <t>直診勘定</t>
  </si>
  <si>
    <t>その他の収入</t>
  </si>
  <si>
    <t>市町村債（組合債）</t>
  </si>
  <si>
    <t>国庫支出金</t>
  </si>
  <si>
    <t>繰入金</t>
  </si>
  <si>
    <t>総額</t>
  </si>
  <si>
    <t>総務費</t>
  </si>
  <si>
    <t>小計</t>
  </si>
  <si>
    <t>助産諸費</t>
  </si>
  <si>
    <t>葬祭諸費</t>
  </si>
  <si>
    <t>育児諸費</t>
  </si>
  <si>
    <t>保健施設費</t>
  </si>
  <si>
    <t>公債費</t>
  </si>
  <si>
    <t>その他の支出</t>
  </si>
  <si>
    <t>前年度繰上充用金</t>
  </si>
  <si>
    <t>調定額</t>
  </si>
  <si>
    <t>収納額</t>
  </si>
  <si>
    <t>未収額</t>
  </si>
  <si>
    <t>支払義務額</t>
  </si>
  <si>
    <t>支払済額</t>
  </si>
  <si>
    <t>徴収金等</t>
  </si>
  <si>
    <t>現年分</t>
  </si>
  <si>
    <t>繰越分</t>
  </si>
  <si>
    <t>療養の給付</t>
  </si>
  <si>
    <t>現年度分</t>
  </si>
  <si>
    <t>その他の保険給付</t>
  </si>
  <si>
    <t>保険者負担分</t>
  </si>
  <si>
    <t>一部負担分</t>
  </si>
  <si>
    <t>他法優先</t>
  </si>
  <si>
    <t>国保優先</t>
  </si>
  <si>
    <t>他法負担分</t>
  </si>
  <si>
    <t>診療費</t>
  </si>
  <si>
    <t>薬剤支給</t>
  </si>
  <si>
    <t>療　養　費</t>
  </si>
  <si>
    <t>（参考）</t>
  </si>
  <si>
    <t>年間平均世帯数</t>
  </si>
  <si>
    <t>受診率</t>
  </si>
  <si>
    <t>入院外</t>
  </si>
  <si>
    <t>入　院</t>
  </si>
  <si>
    <t>費用額　　　（千円）</t>
  </si>
  <si>
    <t>1人当たり　費用額（円）</t>
  </si>
  <si>
    <t>1件当たり　日数</t>
  </si>
  <si>
    <t>助産給付</t>
  </si>
  <si>
    <t>育児手当</t>
  </si>
  <si>
    <t>葬祭給付</t>
  </si>
  <si>
    <t>傷病手当</t>
  </si>
  <si>
    <t>給付額</t>
  </si>
  <si>
    <t>290　社会保障</t>
  </si>
  <si>
    <t>4人以下</t>
  </si>
  <si>
    <t>5～29</t>
  </si>
  <si>
    <t>30～99</t>
  </si>
  <si>
    <t>100～499</t>
  </si>
  <si>
    <t>500人以上</t>
  </si>
  <si>
    <t>農業</t>
  </si>
  <si>
    <t>林、狩、水産業</t>
  </si>
  <si>
    <t>鉱業</t>
  </si>
  <si>
    <t>建設業</t>
  </si>
  <si>
    <t>製造業</t>
  </si>
  <si>
    <t>食料品・タバコ製造業</t>
  </si>
  <si>
    <t>繊維関係工業</t>
  </si>
  <si>
    <t>木材家具関係工業</t>
  </si>
  <si>
    <t>パルプ、出版関係工業</t>
  </si>
  <si>
    <t>鉄鋼業</t>
  </si>
  <si>
    <t>非鉄金属製品製造業</t>
  </si>
  <si>
    <t>金属製品製造業</t>
  </si>
  <si>
    <t>機械関係工業</t>
  </si>
  <si>
    <t>その他の製造業</t>
  </si>
  <si>
    <t>卸売業・小売業</t>
  </si>
  <si>
    <t>金融保険・不動産業</t>
  </si>
  <si>
    <t>運輸・通信・その他</t>
  </si>
  <si>
    <t>の公益事業</t>
  </si>
  <si>
    <t>電気・ガス・水道業</t>
  </si>
  <si>
    <t>サービス業</t>
  </si>
  <si>
    <t>公務</t>
  </si>
  <si>
    <t>資料　石川県雇用保険課「雇用保険業務概況」による。</t>
  </si>
  <si>
    <t>社会保障　291</t>
  </si>
  <si>
    <t>徴収決定額</t>
  </si>
  <si>
    <t>収入済額</t>
  </si>
  <si>
    <t>収入未済額</t>
  </si>
  <si>
    <t>不納欠損額</t>
  </si>
  <si>
    <t>求職者給付支給数（所定日数内給付）</t>
  </si>
  <si>
    <t>離職票　　　　提出件数</t>
  </si>
  <si>
    <t>初　　　回　受給者数</t>
  </si>
  <si>
    <t>安定所別</t>
  </si>
  <si>
    <t>支給額</t>
  </si>
  <si>
    <t>特例一時金</t>
  </si>
  <si>
    <t>求職者給付</t>
  </si>
  <si>
    <t>常用就職支度金</t>
  </si>
  <si>
    <t>広域求職活動費</t>
  </si>
  <si>
    <t>労働者数</t>
  </si>
  <si>
    <t>平均賃金</t>
  </si>
  <si>
    <t>保険料　　収入済額</t>
  </si>
  <si>
    <t>千円</t>
  </si>
  <si>
    <t>円</t>
  </si>
  <si>
    <t>292　社会保障</t>
  </si>
  <si>
    <t>業務災害</t>
  </si>
  <si>
    <t>通勤災害</t>
  </si>
  <si>
    <t>年金等給付</t>
  </si>
  <si>
    <t>社会保障　293</t>
  </si>
  <si>
    <t>市郡別</t>
  </si>
  <si>
    <t>施設数</t>
  </si>
  <si>
    <t>定員</t>
  </si>
  <si>
    <t>養護施設</t>
  </si>
  <si>
    <t>精薄児施設</t>
  </si>
  <si>
    <t>助産施設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</si>
  <si>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</si>
  <si>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</si>
  <si>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</si>
  <si>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</si>
  <si>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</si>
  <si>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</si>
  <si>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</si>
  <si>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</si>
  <si>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</si>
  <si>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能美郡</t>
  </si>
  <si>
    <t>石川郡</t>
  </si>
  <si>
    <t>河北郡</t>
  </si>
  <si>
    <t>羽咋郡</t>
  </si>
  <si>
    <t>鹿島郡</t>
  </si>
  <si>
    <t>鳳至郡</t>
  </si>
  <si>
    <t>珠洲郡</t>
  </si>
  <si>
    <t>資料　石川県婦人児童課「児童福祉統計」による。</t>
  </si>
  <si>
    <t>保育所数</t>
  </si>
  <si>
    <t>保育児童定員</t>
  </si>
  <si>
    <t>10月</t>
  </si>
  <si>
    <t>11月</t>
  </si>
  <si>
    <t>12月</t>
  </si>
  <si>
    <t>男</t>
  </si>
  <si>
    <t>女</t>
  </si>
  <si>
    <t>294　社会保障</t>
  </si>
  <si>
    <t>年度及び月次</t>
  </si>
  <si>
    <t>生活扶助</t>
  </si>
  <si>
    <t>住宅扶助</t>
  </si>
  <si>
    <t>教育扶助</t>
  </si>
  <si>
    <t>医療扶助</t>
  </si>
  <si>
    <t>出産扶助</t>
  </si>
  <si>
    <t>生業扶助</t>
  </si>
  <si>
    <t>葬祭扶助</t>
  </si>
  <si>
    <t>資料　石川県民生課「生活保護統計調査」による。</t>
  </si>
  <si>
    <t>延人員</t>
  </si>
  <si>
    <t>保護の種類別</t>
  </si>
  <si>
    <t>社会保障　295</t>
  </si>
  <si>
    <t>（単位　金額千円）</t>
  </si>
  <si>
    <r>
      <t>昭和59年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</si>
  <si>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</si>
  <si>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</si>
  <si>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t>296　社会保障</t>
  </si>
  <si>
    <t>298　社会保障</t>
  </si>
  <si>
    <t>救援施設</t>
  </si>
  <si>
    <t>点字図書館</t>
  </si>
  <si>
    <t>身体障害者福祉法関係</t>
  </si>
  <si>
    <t>養護老人ホーム</t>
  </si>
  <si>
    <t>売春防止法関係</t>
  </si>
  <si>
    <t>5～29</t>
  </si>
  <si>
    <t>30～99</t>
  </si>
  <si>
    <t>100～499</t>
  </si>
  <si>
    <t>注　この数には停止分も含まれている。</t>
  </si>
  <si>
    <t>社会保障　287</t>
  </si>
  <si>
    <t>年度及び月次</t>
  </si>
  <si>
    <t>遺族年金（寡婦かん夫）</t>
  </si>
  <si>
    <t>資料　石川県保険課「船員保険事業状況統計表」による。</t>
  </si>
  <si>
    <t>繰越金</t>
  </si>
  <si>
    <t>社会保障　297</t>
  </si>
  <si>
    <t>資料　石川県民生課「社会福祉統計」、婦人児童課、障害福祉課調による。</t>
  </si>
  <si>
    <t>軽費老人ホーム</t>
  </si>
  <si>
    <t>資料　石川県保険課「国民健康保険事業状況報告書（年報）」による。</t>
  </si>
  <si>
    <t>一部負担金</t>
  </si>
  <si>
    <t>臨時調整補助金</t>
  </si>
  <si>
    <t>一般会計（市町村費補助）</t>
  </si>
  <si>
    <t>療養諸費</t>
  </si>
  <si>
    <t>手数料</t>
  </si>
  <si>
    <t>5月31日現在基金等保有額</t>
  </si>
  <si>
    <t>戻入未済額</t>
  </si>
  <si>
    <t>過年度分</t>
  </si>
  <si>
    <t>窯業・土石製品製造業</t>
  </si>
  <si>
    <t>有資格者</t>
  </si>
  <si>
    <t>無資格者</t>
  </si>
  <si>
    <t>保険給付費</t>
  </si>
  <si>
    <t>療養費</t>
  </si>
  <si>
    <t>1件当たり　障害補償費</t>
  </si>
  <si>
    <t>1日当たり　休業補償費</t>
  </si>
  <si>
    <t>1日当たり　療養補償費</t>
  </si>
  <si>
    <t>労災保険　　加入事業所数</t>
  </si>
  <si>
    <t>化学関係工業</t>
  </si>
  <si>
    <t>保険金　　　支出済額</t>
  </si>
  <si>
    <t>移送料</t>
  </si>
  <si>
    <t>療養給付費負担金</t>
  </si>
  <si>
    <t>就職促進給付</t>
  </si>
  <si>
    <t>生活保護法関係</t>
  </si>
  <si>
    <t>重度身体障害者     授産施設</t>
  </si>
  <si>
    <t>143　　厚　　　　　生　　　　　年　　　　　金</t>
  </si>
  <si>
    <t>世帯主数</t>
  </si>
  <si>
    <t>精神薄弱者福祉法関係</t>
  </si>
  <si>
    <t>援護施設</t>
  </si>
  <si>
    <t>授産施設</t>
  </si>
  <si>
    <t>更生施設</t>
  </si>
  <si>
    <t>更生施設（肢体不自由者）</t>
  </si>
  <si>
    <t>更生相談所</t>
  </si>
  <si>
    <t>老人福祉法関係</t>
  </si>
  <si>
    <t>婦人相談所</t>
  </si>
  <si>
    <t>身体障害者  療護施設</t>
  </si>
  <si>
    <t>身体障害者 福祉工場</t>
  </si>
  <si>
    <t>宗教家及び宗教教師</t>
  </si>
  <si>
    <t>弁護士</t>
  </si>
  <si>
    <t>教育者</t>
  </si>
  <si>
    <t>自営業</t>
  </si>
  <si>
    <t>会社員</t>
  </si>
  <si>
    <t>公務員</t>
  </si>
  <si>
    <t>社会福祉 事業従事者</t>
  </si>
  <si>
    <t>資料　石川県民生課「民生委員状況調」による。</t>
  </si>
  <si>
    <t>昭和52年度平均</t>
  </si>
  <si>
    <t>昭和48年度</t>
  </si>
  <si>
    <t>昭和52年4月</t>
  </si>
  <si>
    <t>昭和53年1月</t>
  </si>
  <si>
    <t>昭和52年度平均</t>
  </si>
  <si>
    <t>資料　石川県保険課「健康保険事業統計」による。</t>
  </si>
  <si>
    <t>資料　石川県保険課「厚生年金事業統計」による。</t>
  </si>
  <si>
    <t>昭和48年度</t>
  </si>
  <si>
    <t>予算額</t>
  </si>
  <si>
    <t>保健婦補助金</t>
  </si>
  <si>
    <t>事業費施設費返済金</t>
  </si>
  <si>
    <t>…</t>
  </si>
  <si>
    <t>…</t>
  </si>
  <si>
    <t>1件当たり　  費用額（円）</t>
  </si>
  <si>
    <r>
      <t>昭和59年</t>
    </r>
    <r>
      <rPr>
        <sz val="12"/>
        <rFont val="ＭＳ 明朝"/>
        <family val="1"/>
      </rPr>
      <t>4</t>
    </r>
    <r>
      <rPr>
        <sz val="12"/>
        <color indexed="9"/>
        <rFont val="ＭＳ 明朝"/>
        <family val="1"/>
      </rPr>
      <t>月</t>
    </r>
  </si>
  <si>
    <t>し体不自由児施設</t>
  </si>
  <si>
    <t>－</t>
  </si>
  <si>
    <t>金　額</t>
  </si>
  <si>
    <t>件　数</t>
  </si>
  <si>
    <t>金　　額</t>
  </si>
  <si>
    <t>件　　数</t>
  </si>
  <si>
    <t>総　　　　　　　数</t>
  </si>
  <si>
    <t>区　　　　分</t>
  </si>
  <si>
    <t>４　　月</t>
  </si>
  <si>
    <t>５　　　　　月</t>
  </si>
  <si>
    <t>６　　　月</t>
  </si>
  <si>
    <t>７　　　月</t>
  </si>
  <si>
    <t>８　　　月</t>
  </si>
  <si>
    <t>９　　　月</t>
  </si>
  <si>
    <t>10　　月</t>
  </si>
  <si>
    <t>11　　月</t>
  </si>
  <si>
    <t>12　　月</t>
  </si>
  <si>
    <t>１　　月</t>
  </si>
  <si>
    <t>２　　　　月</t>
  </si>
  <si>
    <t>３　　　　月</t>
  </si>
  <si>
    <t>２１　　社　　　　　　　　　　　　会　　　　　　　　　　　　保　　　　　　　　　　　　障</t>
  </si>
  <si>
    <t>142　　健　　　　　　　　　　康　　　　　　　　　　保　　　　　　　　　　険</t>
  </si>
  <si>
    <t>（１）　　健　　　康　　　保　　　険　　　適　　　用　　　状　　　況　（昭和52年度）</t>
  </si>
  <si>
    <t>（２）　　保　　　険　　　給　　　付　　　の　　　状　　　況　（昭和48～52年度）</t>
  </si>
  <si>
    <t>ア　　被　　　　　保　　　　　険　　　　　者</t>
  </si>
  <si>
    <t>イ　　被　　　　　扶　　　　　養　　　　　者</t>
  </si>
  <si>
    <t>件　　　数</t>
  </si>
  <si>
    <t>金　　　額</t>
  </si>
  <si>
    <t>総　　　　　　　　数</t>
  </si>
  <si>
    <t>移　送　費</t>
  </si>
  <si>
    <t>そ　の　他</t>
  </si>
  <si>
    <t>　</t>
  </si>
  <si>
    <t>分　娩　費</t>
  </si>
  <si>
    <t>療　養　費</t>
  </si>
  <si>
    <t>社会保障　289</t>
  </si>
  <si>
    <t>（１）　　厚　生　年　金　適　用　状　況　（昭和52年度）</t>
  </si>
  <si>
    <t>（２）　　保　険　給　付　の　状　況　（昭和48～52年度）</t>
  </si>
  <si>
    <t>区　　　　　分</t>
  </si>
  <si>
    <t>４　　　月</t>
  </si>
  <si>
    <t>５　　　月</t>
  </si>
  <si>
    <t>６　　月</t>
  </si>
  <si>
    <t>７　　月</t>
  </si>
  <si>
    <t>８　　月</t>
  </si>
  <si>
    <t>９　　　月</t>
  </si>
  <si>
    <t>10　　　月</t>
  </si>
  <si>
    <t>11　　　月</t>
  </si>
  <si>
    <t>12　　　　　　　月</t>
  </si>
  <si>
    <t>１　　月</t>
  </si>
  <si>
    <t>２　月</t>
  </si>
  <si>
    <t>３　　月</t>
  </si>
  <si>
    <t>年　　　　　度</t>
  </si>
  <si>
    <t>注　　本表に関する保険給付の裁定及び支払は、昭和42年度より、脱退手当金を除き、一括、社会保険庁において行われるよう変更された結果、年度末現在者分のみを掲げた。</t>
  </si>
  <si>
    <t>年　　度</t>
  </si>
  <si>
    <t>平均標準報酬月額（円）</t>
  </si>
  <si>
    <t>144　　船　　　　　員　　　　　保　　　　　険　（昭和48～52年度）</t>
  </si>
  <si>
    <t>徴収決定済額</t>
  </si>
  <si>
    <t>船　舶　数</t>
  </si>
  <si>
    <t>適　　　用　　　状　　　況</t>
  </si>
  <si>
    <t>標準報酬月額総計</t>
  </si>
  <si>
    <t>疾　病　給　付</t>
  </si>
  <si>
    <t>金　　　　　額</t>
  </si>
  <si>
    <t>保　　　険　　　給　　　付</t>
  </si>
  <si>
    <t>金　　　　額</t>
  </si>
  <si>
    <t>種　　別</t>
  </si>
  <si>
    <t>収納率％</t>
  </si>
  <si>
    <t>前年度末</t>
  </si>
  <si>
    <t>145　　国　民　健　康　保　険　（昭和52年度）</t>
  </si>
  <si>
    <t>年間平均被保険者数</t>
  </si>
  <si>
    <t>(料)　保険税</t>
  </si>
  <si>
    <t>給　付　　療養の</t>
  </si>
  <si>
    <t>（１）　　一　　　般　　　状　　　況</t>
  </si>
  <si>
    <t>保健婦数</t>
  </si>
  <si>
    <t>本　　年　　度　　末</t>
  </si>
  <si>
    <t>本年度中増減 保 険 者 数</t>
  </si>
  <si>
    <t>（２）　　経　　　理　　　状　　　況</t>
  </si>
  <si>
    <t>ア　　収　　支　　状　　況</t>
  </si>
  <si>
    <t>科　　　　　　　　　　目</t>
  </si>
  <si>
    <t>保　　　険　　　料（税）</t>
  </si>
  <si>
    <t>イ　　収　　納　　状　　況</t>
  </si>
  <si>
    <t>ウ　　支　　払　　状　　況</t>
  </si>
  <si>
    <t>収支差引残</t>
  </si>
  <si>
    <t>種　　　　　　　　　別</t>
  </si>
  <si>
    <t>費　用　額</t>
  </si>
  <si>
    <t>保 険 者 数　　　　　43</t>
  </si>
  <si>
    <t>種　　　　別</t>
  </si>
  <si>
    <t>日　　数</t>
  </si>
  <si>
    <t>点　　　数</t>
  </si>
  <si>
    <t>収　　　　　　　　　　　　　　　入</t>
  </si>
  <si>
    <t>支　　　　　　　　　　　　　　　出</t>
  </si>
  <si>
    <t>（３）　　保　　　険　　　給　　　付　　　状　　　況</t>
  </si>
  <si>
    <t>ア　　療　養　諸　費　費　用　額　負　担　区　分</t>
  </si>
  <si>
    <t>イ　　療　養　の　給　付　（　診　療　費　）　内　訳</t>
  </si>
  <si>
    <t>ウ　　高 額 療 養 費 ・ そ の 他 の 保 険 給 付 状 況</t>
  </si>
  <si>
    <t>直診勘定繰出金</t>
  </si>
  <si>
    <t>該当なし</t>
  </si>
  <si>
    <t>産　　業　　別</t>
  </si>
  <si>
    <t>500人　　以上</t>
  </si>
  <si>
    <t>総　数</t>
  </si>
  <si>
    <t>総　　数</t>
  </si>
  <si>
    <t>146　　雇　　　用　　　保　　　険</t>
  </si>
  <si>
    <t>（１）　　産業別、規模別適用事業所数及び被保険者数　（昭和53.3.31現在）</t>
  </si>
  <si>
    <t>（２）　　保険料収入及び給付状況　（昭和48～52年度）</t>
  </si>
  <si>
    <t>人　　　　　員</t>
  </si>
  <si>
    <t>（３）　　失業給付の支給状況　（昭和52年度）</t>
  </si>
  <si>
    <t>金　　沢</t>
  </si>
  <si>
    <t>小　　松</t>
  </si>
  <si>
    <t>七　　尾</t>
  </si>
  <si>
    <t>能　　都</t>
  </si>
  <si>
    <t>加　　賀</t>
  </si>
  <si>
    <t>羽　　咋</t>
  </si>
  <si>
    <t>穴　　水</t>
  </si>
  <si>
    <t>人　員</t>
  </si>
  <si>
    <t>一　　　般</t>
  </si>
  <si>
    <t>日　　　雇</t>
  </si>
  <si>
    <t>人　　員</t>
  </si>
  <si>
    <t>移　　転　　費</t>
  </si>
  <si>
    <t>147　　労　　　災　　　保　　　険　（昭和48～52年度）</t>
  </si>
  <si>
    <t>（１）　　労災保険事業成績及び各種補償費平均支給額</t>
  </si>
  <si>
    <t>遺　族</t>
  </si>
  <si>
    <t>葬　祭</t>
  </si>
  <si>
    <t>1件当たり遺族補償費　　　及　び　葬　祭　料</t>
  </si>
  <si>
    <t>（２）　　労　働　者　災　害　補　償　保　険　給　付　状　況</t>
  </si>
  <si>
    <t>注　　通勤災害は年度分である。</t>
  </si>
  <si>
    <t>新　規</t>
  </si>
  <si>
    <t>日　数</t>
  </si>
  <si>
    <t>療　　　　　　　養</t>
  </si>
  <si>
    <t>休　　　　　　　業</t>
  </si>
  <si>
    <t>労　働　者　災　害　補　償　保　険　給　付　状　況　（つづき）</t>
  </si>
  <si>
    <t>障　　　　害</t>
  </si>
  <si>
    <t>遺　　　　族</t>
  </si>
  <si>
    <t>葬　　　　祭</t>
  </si>
  <si>
    <t>148　　児　童　福　祉　状　況</t>
  </si>
  <si>
    <t>重症心身　　　　障害児施設</t>
  </si>
  <si>
    <t>（１）　　市 郡 別 施 設 数 及 び 定 員 数　（昭和53.3.31現在）</t>
  </si>
  <si>
    <t>教　護　院</t>
  </si>
  <si>
    <t>乳　児　院</t>
  </si>
  <si>
    <t>母　子　寮</t>
  </si>
  <si>
    <t>市　　　郡　　　別</t>
  </si>
  <si>
    <t>保　　　　　母　　　　　数</t>
  </si>
  <si>
    <t>措　置　人　員</t>
  </si>
  <si>
    <t>（２）　　市　郡　別　保　育　状　況　（昭和53.3.31現在）</t>
  </si>
  <si>
    <t>性　　　　　別</t>
  </si>
  <si>
    <t>総　　　　　数</t>
  </si>
  <si>
    <t>４月</t>
  </si>
  <si>
    <t>５月</t>
  </si>
  <si>
    <t>６月</t>
  </si>
  <si>
    <t>７月</t>
  </si>
  <si>
    <t>８月</t>
  </si>
  <si>
    <t>９月</t>
  </si>
  <si>
    <t>１月</t>
  </si>
  <si>
    <t>２月</t>
  </si>
  <si>
    <t>３月</t>
  </si>
  <si>
    <t>（３）　　月　別　児　童　相　談　所　取　扱　件　数　（昭和52年度）</t>
  </si>
  <si>
    <t>資料　石川労働基準局「労災保険事業概況」による。</t>
  </si>
  <si>
    <t>（１ヵ月平均）</t>
  </si>
  <si>
    <t>実　　数</t>
  </si>
  <si>
    <t>149　　生　活　保　護　状　況</t>
  </si>
  <si>
    <t>ア　　月　別　保　護　人　員　（昭和48～52年度）</t>
  </si>
  <si>
    <t>（１）　　生　　活　　保　　護　　人　　員</t>
  </si>
  <si>
    <t>　</t>
  </si>
  <si>
    <t>イ　　市　郡　別　保　護　人　員　（昭和53年3月分）</t>
  </si>
  <si>
    <t>注　　四捨五入のため計と内訳不一致の場合がある。</t>
  </si>
  <si>
    <t>総　　額</t>
  </si>
  <si>
    <t>（２）　　生　活　保　護　費　支　出　状　況</t>
  </si>
  <si>
    <t>ア　　月　別　保　護　費　支　出　状　況　（昭和48～52年度）</t>
  </si>
  <si>
    <t>イ　　市　郡　別　保　護　費　支　出　状　況　（昭和52年度）</t>
  </si>
  <si>
    <t>総　　　　　額</t>
  </si>
  <si>
    <t>保護施設事務費</t>
  </si>
  <si>
    <t>及び委託事務費</t>
  </si>
  <si>
    <t>実　　　　数</t>
  </si>
  <si>
    <t>社会保障　299</t>
  </si>
  <si>
    <t>150　　市　郡　別　社　会　福　祉　事　業　施　設　数　（昭和52.12.31現在）</t>
  </si>
  <si>
    <t>農　業</t>
  </si>
  <si>
    <t>無　職</t>
  </si>
  <si>
    <t>151　　市郡別、職業別民生委員（兼児童委員）数　（昭和52.12.31現在）</t>
  </si>
  <si>
    <t>特別養護　老人ホーム</t>
  </si>
  <si>
    <t>婦人保護施　設</t>
  </si>
  <si>
    <t>医師及び　歯科医師</t>
  </si>
  <si>
    <t>その他医療保健業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</si>
</sst>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#,##0_);[Red]\(#,##0\)"/>
    <numFmt numFmtId="179" formatCode="#,##0.0_);[Red]\(#,##0.0\)"/>
    <numFmt numFmtId="180" formatCode="_ * #,##0_ ;_ * \-#,##0_ ;_ * &quot;―&quot;_ ;_ @_ "/>
    <numFmt numFmtId="181" formatCode="#,##0.000"/>
    <numFmt numFmtId="182" formatCode="#,##0.0000"/>
    <numFmt numFmtId="183" formatCode="#,##0;[Red]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2"/>
      <color indexed="9"/>
      <name val="ＭＳ 明朝"/>
      <family val="1"/>
    </font>
    <font>
      <b/>
      <sz val="12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4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libri Light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 textRotation="255" shrinkToFit="1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3" fontId="3" fillId="0" borderId="19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vertical="center" textRotation="255"/>
    </xf>
    <xf numFmtId="0" fontId="3" fillId="0" borderId="0" xfId="0" applyFont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180" fontId="3" fillId="0" borderId="0" xfId="0" applyNumberFormat="1" applyFont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83" fontId="3" fillId="0" borderId="18" xfId="0" applyNumberFormat="1" applyFont="1" applyBorder="1" applyAlignment="1">
      <alignment horizontal="right" vertical="center"/>
    </xf>
    <xf numFmtId="183" fontId="3" fillId="0" borderId="0" xfId="0" applyNumberFormat="1" applyFont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right" vertical="center"/>
    </xf>
    <xf numFmtId="183" fontId="9" fillId="0" borderId="0" xfId="0" applyNumberFormat="1" applyFont="1" applyAlignment="1">
      <alignment horizontal="right" vertical="center"/>
    </xf>
    <xf numFmtId="183" fontId="3" fillId="0" borderId="0" xfId="0" applyNumberFormat="1" applyFont="1" applyAlignment="1">
      <alignment vertical="center"/>
    </xf>
    <xf numFmtId="183" fontId="4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3" fontId="9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183" fontId="3" fillId="0" borderId="0" xfId="0" applyNumberFormat="1" applyFont="1" applyBorder="1" applyAlignment="1">
      <alignment horizontal="right" vertical="center"/>
    </xf>
    <xf numFmtId="183" fontId="9" fillId="0" borderId="18" xfId="0" applyNumberFormat="1" applyFont="1" applyBorder="1" applyAlignment="1">
      <alignment horizontal="right" vertical="center"/>
    </xf>
    <xf numFmtId="183" fontId="9" fillId="0" borderId="0" xfId="0" applyNumberFormat="1" applyFont="1" applyBorder="1" applyAlignment="1">
      <alignment horizontal="right" vertical="center"/>
    </xf>
    <xf numFmtId="183" fontId="9" fillId="0" borderId="0" xfId="0" applyNumberFormat="1" applyFont="1" applyFill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16" xfId="0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3" fontId="3" fillId="0" borderId="18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0" fontId="3" fillId="0" borderId="18" xfId="0" applyFont="1" applyBorder="1" applyAlignment="1">
      <alignment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21" xfId="0" applyNumberFormat="1" applyFont="1" applyBorder="1" applyAlignment="1">
      <alignment horizontal="right" vertical="center"/>
    </xf>
    <xf numFmtId="176" fontId="3" fillId="0" borderId="22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26" xfId="0" applyFont="1" applyBorder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horizontal="distributed" vertical="center"/>
    </xf>
    <xf numFmtId="183" fontId="9" fillId="0" borderId="18" xfId="0" applyNumberFormat="1" applyFont="1" applyFill="1" applyBorder="1" applyAlignment="1">
      <alignment horizontal="right" vertical="center"/>
    </xf>
    <xf numFmtId="183" fontId="9" fillId="0" borderId="22" xfId="0" applyNumberFormat="1" applyFont="1" applyBorder="1" applyAlignment="1">
      <alignment vertical="center"/>
    </xf>
    <xf numFmtId="183" fontId="3" fillId="0" borderId="18" xfId="0" applyNumberFormat="1" applyFont="1" applyBorder="1" applyAlignment="1">
      <alignment vertical="center"/>
    </xf>
    <xf numFmtId="183" fontId="3" fillId="0" borderId="0" xfId="0" applyNumberFormat="1" applyFont="1" applyBorder="1" applyAlignment="1">
      <alignment vertical="center"/>
    </xf>
    <xf numFmtId="3" fontId="9" fillId="0" borderId="17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Alignment="1">
      <alignment horizontal="right" vertical="center"/>
    </xf>
    <xf numFmtId="0" fontId="3" fillId="0" borderId="0" xfId="0" applyFont="1" applyBorder="1" applyAlignment="1">
      <alignment vertical="center"/>
    </xf>
    <xf numFmtId="183" fontId="9" fillId="0" borderId="0" xfId="0" applyNumberFormat="1" applyFont="1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3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3" fontId="6" fillId="0" borderId="0" xfId="0" applyNumberFormat="1" applyFont="1" applyBorder="1" applyAlignment="1">
      <alignment horizontal="right" vertical="center"/>
    </xf>
    <xf numFmtId="183" fontId="6" fillId="0" borderId="0" xfId="0" applyNumberFormat="1" applyFont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80" fontId="3" fillId="0" borderId="18" xfId="0" applyNumberFormat="1" applyFont="1" applyBorder="1" applyAlignment="1">
      <alignment vertical="center"/>
    </xf>
    <xf numFmtId="180" fontId="3" fillId="0" borderId="0" xfId="0" applyNumberFormat="1" applyFont="1" applyAlignment="1">
      <alignment vertical="center"/>
    </xf>
    <xf numFmtId="180" fontId="3" fillId="0" borderId="10" xfId="0" applyNumberFormat="1" applyFont="1" applyBorder="1" applyAlignment="1">
      <alignment vertical="center"/>
    </xf>
    <xf numFmtId="180" fontId="3" fillId="0" borderId="21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 shrinkToFit="1"/>
    </xf>
    <xf numFmtId="183" fontId="9" fillId="0" borderId="1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183" fontId="7" fillId="0" borderId="17" xfId="0" applyNumberFormat="1" applyFont="1" applyBorder="1" applyAlignment="1">
      <alignment horizontal="right" vertical="center"/>
    </xf>
    <xf numFmtId="183" fontId="7" fillId="0" borderId="22" xfId="0" applyNumberFormat="1" applyFont="1" applyBorder="1" applyAlignment="1">
      <alignment horizontal="right" vertical="center"/>
    </xf>
    <xf numFmtId="183" fontId="7" fillId="0" borderId="18" xfId="0" applyNumberFormat="1" applyFont="1" applyBorder="1" applyAlignment="1">
      <alignment horizontal="right" vertical="center"/>
    </xf>
    <xf numFmtId="183" fontId="7" fillId="0" borderId="0" xfId="0" applyNumberFormat="1" applyFont="1" applyAlignment="1">
      <alignment horizontal="right" vertical="center"/>
    </xf>
    <xf numFmtId="183" fontId="8" fillId="0" borderId="18" xfId="0" applyNumberFormat="1" applyFont="1" applyBorder="1" applyAlignment="1">
      <alignment horizontal="right" vertical="center"/>
    </xf>
    <xf numFmtId="183" fontId="8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distributed" vertical="center"/>
    </xf>
    <xf numFmtId="38" fontId="3" fillId="0" borderId="18" xfId="48" applyFont="1" applyFill="1" applyBorder="1" applyAlignment="1">
      <alignment horizontal="right" vertical="center"/>
    </xf>
    <xf numFmtId="38" fontId="3" fillId="0" borderId="0" xfId="48" applyFont="1" applyFill="1" applyAlignment="1">
      <alignment horizontal="right" vertical="center"/>
    </xf>
    <xf numFmtId="38" fontId="3" fillId="0" borderId="0" xfId="48" applyFont="1" applyAlignment="1">
      <alignment vertical="center"/>
    </xf>
    <xf numFmtId="38" fontId="3" fillId="0" borderId="0" xfId="48" applyFont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38" fontId="9" fillId="0" borderId="18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183" fontId="9" fillId="0" borderId="0" xfId="48" applyNumberFormat="1" applyFont="1" applyFill="1" applyAlignment="1">
      <alignment horizontal="right" vertical="center"/>
    </xf>
    <xf numFmtId="183" fontId="3" fillId="0" borderId="0" xfId="48" applyNumberFormat="1" applyFont="1" applyFill="1" applyAlignment="1">
      <alignment horizontal="right" vertical="center"/>
    </xf>
    <xf numFmtId="183" fontId="6" fillId="0" borderId="18" xfId="0" applyNumberFormat="1" applyFont="1" applyBorder="1" applyAlignment="1">
      <alignment horizontal="right" vertical="center"/>
    </xf>
    <xf numFmtId="0" fontId="9" fillId="0" borderId="0" xfId="0" applyFont="1" applyAlignment="1">
      <alignment horizontal="distributed" vertical="center"/>
    </xf>
    <xf numFmtId="0" fontId="3" fillId="0" borderId="27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183" fontId="3" fillId="0" borderId="18" xfId="0" applyNumberFormat="1" applyFont="1" applyBorder="1" applyAlignment="1">
      <alignment horizontal="right" vertical="center"/>
    </xf>
    <xf numFmtId="183" fontId="3" fillId="0" borderId="0" xfId="0" applyNumberFormat="1" applyFont="1" applyBorder="1" applyAlignment="1">
      <alignment horizontal="right" vertical="center"/>
    </xf>
    <xf numFmtId="183" fontId="3" fillId="0" borderId="0" xfId="0" applyNumberFormat="1" applyFont="1" applyFill="1" applyAlignment="1">
      <alignment horizontal="right" vertical="center"/>
    </xf>
    <xf numFmtId="0" fontId="3" fillId="0" borderId="28" xfId="0" applyFont="1" applyBorder="1" applyAlignment="1">
      <alignment horizontal="distributed" vertical="center"/>
    </xf>
    <xf numFmtId="3" fontId="3" fillId="0" borderId="21" xfId="0" applyNumberFormat="1" applyFont="1" applyFill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0" fontId="3" fillId="0" borderId="27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183" fontId="5" fillId="0" borderId="0" xfId="0" applyNumberFormat="1" applyFont="1" applyBorder="1" applyAlignment="1">
      <alignment horizontal="distributed" vertical="center"/>
    </xf>
    <xf numFmtId="183" fontId="5" fillId="0" borderId="16" xfId="0" applyNumberFormat="1" applyFont="1" applyBorder="1" applyAlignment="1">
      <alignment horizontal="distributed" vertical="center"/>
    </xf>
    <xf numFmtId="183" fontId="5" fillId="0" borderId="0" xfId="0" applyNumberFormat="1" applyFont="1" applyBorder="1" applyAlignment="1">
      <alignment horizontal="center" vertical="center"/>
    </xf>
    <xf numFmtId="183" fontId="5" fillId="0" borderId="16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3" fontId="3" fillId="0" borderId="0" xfId="0" applyNumberFormat="1" applyFont="1" applyBorder="1" applyAlignment="1">
      <alignment horizontal="distributed" vertical="center"/>
    </xf>
    <xf numFmtId="183" fontId="3" fillId="0" borderId="16" xfId="0" applyNumberFormat="1" applyFont="1" applyBorder="1" applyAlignment="1">
      <alignment horizontal="distributed" vertical="center"/>
    </xf>
    <xf numFmtId="183" fontId="3" fillId="0" borderId="0" xfId="0" applyNumberFormat="1" applyFont="1" applyAlignment="1">
      <alignment horizontal="center" vertical="center"/>
    </xf>
    <xf numFmtId="183" fontId="3" fillId="0" borderId="16" xfId="0" applyNumberFormat="1" applyFont="1" applyBorder="1" applyAlignment="1">
      <alignment horizontal="center" vertical="center"/>
    </xf>
    <xf numFmtId="183" fontId="7" fillId="0" borderId="0" xfId="0" applyNumberFormat="1" applyFont="1" applyAlignment="1">
      <alignment horizontal="center" vertical="center"/>
    </xf>
    <xf numFmtId="183" fontId="7" fillId="0" borderId="16" xfId="0" applyNumberFormat="1" applyFont="1" applyBorder="1" applyAlignment="1">
      <alignment horizontal="center" vertical="center"/>
    </xf>
    <xf numFmtId="183" fontId="8" fillId="0" borderId="0" xfId="0" applyNumberFormat="1" applyFont="1" applyAlignment="1">
      <alignment horizontal="center" vertical="center"/>
    </xf>
    <xf numFmtId="183" fontId="8" fillId="0" borderId="16" xfId="0" applyNumberFormat="1" applyFont="1" applyBorder="1" applyAlignment="1">
      <alignment horizontal="center" vertical="center"/>
    </xf>
    <xf numFmtId="183" fontId="9" fillId="0" borderId="18" xfId="0" applyNumberFormat="1" applyFont="1" applyBorder="1" applyAlignment="1">
      <alignment horizontal="right" vertical="center"/>
    </xf>
    <xf numFmtId="183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0" fontId="3" fillId="0" borderId="15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2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83" fontId="3" fillId="0" borderId="0" xfId="0" applyNumberFormat="1" applyFont="1" applyAlignment="1">
      <alignment horizontal="distributed" vertical="center"/>
    </xf>
    <xf numFmtId="183" fontId="9" fillId="0" borderId="0" xfId="0" applyNumberFormat="1" applyFont="1" applyFill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3" fontId="3" fillId="0" borderId="18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top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3" fontId="3" fillId="0" borderId="18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3" fontId="9" fillId="0" borderId="18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35" xfId="0" applyFont="1" applyBorder="1" applyAlignment="1">
      <alignment horizontal="distributed" vertical="center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 shrinkToFit="1"/>
    </xf>
    <xf numFmtId="0" fontId="3" fillId="0" borderId="0" xfId="0" applyFont="1" applyBorder="1" applyAlignment="1">
      <alignment horizontal="left" vertical="center" textRotation="255" wrapText="1"/>
    </xf>
    <xf numFmtId="0" fontId="3" fillId="0" borderId="25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distributed" vertical="center"/>
    </xf>
    <xf numFmtId="0" fontId="9" fillId="0" borderId="36" xfId="0" applyFont="1" applyBorder="1" applyAlignment="1">
      <alignment horizontal="distributed" vertical="center"/>
    </xf>
    <xf numFmtId="0" fontId="9" fillId="0" borderId="31" xfId="0" applyFont="1" applyBorder="1" applyAlignment="1">
      <alignment horizontal="distributed" vertical="center"/>
    </xf>
    <xf numFmtId="0" fontId="3" fillId="0" borderId="25" xfId="0" applyFont="1" applyBorder="1" applyAlignment="1">
      <alignment horizontal="center" vertical="center" textRotation="255" wrapText="1"/>
    </xf>
    <xf numFmtId="183" fontId="6" fillId="0" borderId="0" xfId="0" applyNumberFormat="1" applyFont="1" applyAlignment="1">
      <alignment horizontal="right" vertical="center"/>
    </xf>
    <xf numFmtId="183" fontId="3" fillId="0" borderId="0" xfId="0" applyNumberFormat="1" applyFont="1" applyAlignment="1">
      <alignment horizontal="right" vertical="center"/>
    </xf>
    <xf numFmtId="0" fontId="3" fillId="0" borderId="15" xfId="0" applyFont="1" applyBorder="1" applyAlignment="1">
      <alignment horizontal="distributed" vertical="center"/>
    </xf>
    <xf numFmtId="0" fontId="3" fillId="0" borderId="13" xfId="0" applyFont="1" applyBorder="1" applyAlignment="1">
      <alignment vertical="center"/>
    </xf>
    <xf numFmtId="0" fontId="9" fillId="0" borderId="22" xfId="0" applyFont="1" applyBorder="1" applyAlignment="1">
      <alignment horizontal="distributed" vertical="center"/>
    </xf>
    <xf numFmtId="183" fontId="9" fillId="0" borderId="0" xfId="0" applyNumberFormat="1" applyFont="1" applyAlignment="1">
      <alignment horizontal="right" vertical="center"/>
    </xf>
    <xf numFmtId="0" fontId="0" fillId="0" borderId="0" xfId="0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 wrapText="1"/>
    </xf>
    <xf numFmtId="0" fontId="3" fillId="0" borderId="37" xfId="0" applyFont="1" applyBorder="1" applyAlignment="1">
      <alignment horizontal="distributed" vertical="center" wrapText="1"/>
    </xf>
    <xf numFmtId="0" fontId="3" fillId="0" borderId="34" xfId="0" applyFont="1" applyBorder="1" applyAlignment="1">
      <alignment horizontal="distributed" vertical="center" wrapText="1"/>
    </xf>
    <xf numFmtId="0" fontId="3" fillId="0" borderId="37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distributed" textRotation="255"/>
    </xf>
    <xf numFmtId="0" fontId="3" fillId="0" borderId="27" xfId="0" applyFont="1" applyBorder="1" applyAlignment="1">
      <alignment horizontal="distributed" vertical="center" wrapText="1"/>
    </xf>
    <xf numFmtId="0" fontId="3" fillId="0" borderId="18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38" fontId="3" fillId="0" borderId="31" xfId="48" applyFont="1" applyBorder="1" applyAlignment="1">
      <alignment horizontal="right" vertical="center"/>
    </xf>
    <xf numFmtId="38" fontId="3" fillId="0" borderId="30" xfId="48" applyFont="1" applyBorder="1" applyAlignment="1">
      <alignment horizontal="right" vertical="center"/>
    </xf>
    <xf numFmtId="0" fontId="9" fillId="0" borderId="16" xfId="0" applyFont="1" applyBorder="1" applyAlignment="1">
      <alignment horizontal="distributed" vertical="center"/>
    </xf>
    <xf numFmtId="3" fontId="6" fillId="0" borderId="18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0" fontId="3" fillId="0" borderId="39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180" fontId="3" fillId="0" borderId="22" xfId="48" applyNumberFormat="1" applyFont="1" applyBorder="1" applyAlignment="1">
      <alignment horizontal="right" vertical="center"/>
    </xf>
    <xf numFmtId="180" fontId="3" fillId="0" borderId="21" xfId="48" applyNumberFormat="1" applyFont="1" applyBorder="1" applyAlignment="1">
      <alignment horizontal="right" vertical="center"/>
    </xf>
    <xf numFmtId="3" fontId="3" fillId="0" borderId="17" xfId="0" applyNumberFormat="1" applyFont="1" applyBorder="1" applyAlignment="1">
      <alignment horizontal="left" vertical="center"/>
    </xf>
    <xf numFmtId="3" fontId="3" fillId="0" borderId="22" xfId="0" applyNumberFormat="1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left" vertical="center"/>
    </xf>
    <xf numFmtId="3" fontId="3" fillId="0" borderId="21" xfId="0" applyNumberFormat="1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distributed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 textRotation="255"/>
    </xf>
    <xf numFmtId="0" fontId="0" fillId="0" borderId="0" xfId="0" applyAlignment="1">
      <alignment horizontal="center" vertical="distributed" textRotation="255"/>
    </xf>
    <xf numFmtId="183" fontId="7" fillId="0" borderId="22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distributed" vertical="center"/>
    </xf>
    <xf numFmtId="0" fontId="3" fillId="0" borderId="37" xfId="0" applyFont="1" applyBorder="1" applyAlignment="1">
      <alignment horizontal="center" vertical="center"/>
    </xf>
    <xf numFmtId="183" fontId="7" fillId="0" borderId="0" xfId="0" applyNumberFormat="1" applyFont="1" applyBorder="1" applyAlignment="1">
      <alignment horizontal="right" vertical="center"/>
    </xf>
    <xf numFmtId="183" fontId="7" fillId="0" borderId="0" xfId="0" applyNumberFormat="1" applyFont="1" applyAlignment="1">
      <alignment horizontal="right" vertical="center"/>
    </xf>
    <xf numFmtId="183" fontId="8" fillId="0" borderId="0" xfId="0" applyNumberFormat="1" applyFont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20" xfId="0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3" fillId="0" borderId="22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7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183" fontId="3" fillId="0" borderId="18" xfId="0" applyNumberFormat="1" applyFont="1" applyBorder="1" applyAlignment="1">
      <alignment horizontal="center" vertical="center"/>
    </xf>
    <xf numFmtId="183" fontId="3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7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183" fontId="9" fillId="0" borderId="18" xfId="0" applyNumberFormat="1" applyFont="1" applyBorder="1" applyAlignment="1">
      <alignment vertical="center"/>
    </xf>
    <xf numFmtId="183" fontId="3" fillId="0" borderId="18" xfId="0" applyNumberFormat="1" applyFont="1" applyBorder="1" applyAlignment="1">
      <alignment vertical="center"/>
    </xf>
    <xf numFmtId="0" fontId="2" fillId="0" borderId="35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27</xdr:row>
      <xdr:rowOff>66675</xdr:rowOff>
    </xdr:from>
    <xdr:to>
      <xdr:col>0</xdr:col>
      <xdr:colOff>466725</xdr:colOff>
      <xdr:row>35</xdr:row>
      <xdr:rowOff>142875</xdr:rowOff>
    </xdr:to>
    <xdr:sp>
      <xdr:nvSpPr>
        <xdr:cNvPr id="1" name="AutoShape 2"/>
        <xdr:cNvSpPr>
          <a:spLocks/>
        </xdr:cNvSpPr>
      </xdr:nvSpPr>
      <xdr:spPr>
        <a:xfrm>
          <a:off x="361950" y="5314950"/>
          <a:ext cx="104775" cy="1543050"/>
        </a:xfrm>
        <a:prstGeom prst="leftBrace">
          <a:avLst>
            <a:gd name="adj" fmla="val -3611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428625</xdr:colOff>
      <xdr:row>27</xdr:row>
      <xdr:rowOff>38100</xdr:rowOff>
    </xdr:from>
    <xdr:to>
      <xdr:col>6</xdr:col>
      <xdr:colOff>542925</xdr:colOff>
      <xdr:row>36</xdr:row>
      <xdr:rowOff>171450</xdr:rowOff>
    </xdr:to>
    <xdr:sp>
      <xdr:nvSpPr>
        <xdr:cNvPr id="2" name="AutoShape 9"/>
        <xdr:cNvSpPr>
          <a:spLocks/>
        </xdr:cNvSpPr>
      </xdr:nvSpPr>
      <xdr:spPr>
        <a:xfrm>
          <a:off x="5857875" y="5286375"/>
          <a:ext cx="114300" cy="1781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1343025</xdr:colOff>
      <xdr:row>10</xdr:row>
      <xdr:rowOff>171450</xdr:rowOff>
    </xdr:from>
    <xdr:to>
      <xdr:col>13</xdr:col>
      <xdr:colOff>1409700</xdr:colOff>
      <xdr:row>14</xdr:row>
      <xdr:rowOff>28575</xdr:rowOff>
    </xdr:to>
    <xdr:sp>
      <xdr:nvSpPr>
        <xdr:cNvPr id="3" name="AutoShape 17"/>
        <xdr:cNvSpPr>
          <a:spLocks/>
        </xdr:cNvSpPr>
      </xdr:nvSpPr>
      <xdr:spPr>
        <a:xfrm>
          <a:off x="12982575" y="2190750"/>
          <a:ext cx="66675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1352550</xdr:colOff>
      <xdr:row>15</xdr:row>
      <xdr:rowOff>19050</xdr:rowOff>
    </xdr:from>
    <xdr:to>
      <xdr:col>13</xdr:col>
      <xdr:colOff>1419225</xdr:colOff>
      <xdr:row>17</xdr:row>
      <xdr:rowOff>171450</xdr:rowOff>
    </xdr:to>
    <xdr:sp>
      <xdr:nvSpPr>
        <xdr:cNvPr id="4" name="AutoShape 18"/>
        <xdr:cNvSpPr>
          <a:spLocks/>
        </xdr:cNvSpPr>
      </xdr:nvSpPr>
      <xdr:spPr>
        <a:xfrm>
          <a:off x="12992100" y="2943225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733425</xdr:colOff>
      <xdr:row>37</xdr:row>
      <xdr:rowOff>38100</xdr:rowOff>
    </xdr:from>
    <xdr:to>
      <xdr:col>13</xdr:col>
      <xdr:colOff>847725</xdr:colOff>
      <xdr:row>40</xdr:row>
      <xdr:rowOff>0</xdr:rowOff>
    </xdr:to>
    <xdr:sp>
      <xdr:nvSpPr>
        <xdr:cNvPr id="5" name="AutoShape 19"/>
        <xdr:cNvSpPr>
          <a:spLocks/>
        </xdr:cNvSpPr>
      </xdr:nvSpPr>
      <xdr:spPr>
        <a:xfrm>
          <a:off x="12372975" y="7115175"/>
          <a:ext cx="114300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390525</xdr:colOff>
      <xdr:row>39</xdr:row>
      <xdr:rowOff>28575</xdr:rowOff>
    </xdr:from>
    <xdr:to>
      <xdr:col>0</xdr:col>
      <xdr:colOff>457200</xdr:colOff>
      <xdr:row>41</xdr:row>
      <xdr:rowOff>161925</xdr:rowOff>
    </xdr:to>
    <xdr:sp>
      <xdr:nvSpPr>
        <xdr:cNvPr id="6" name="AutoShape 21"/>
        <xdr:cNvSpPr>
          <a:spLocks/>
        </xdr:cNvSpPr>
      </xdr:nvSpPr>
      <xdr:spPr>
        <a:xfrm>
          <a:off x="390525" y="7467600"/>
          <a:ext cx="66675" cy="495300"/>
        </a:xfrm>
        <a:prstGeom prst="leftBrace">
          <a:avLst>
            <a:gd name="adj" fmla="val -4161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400050</xdr:colOff>
      <xdr:row>54</xdr:row>
      <xdr:rowOff>180975</xdr:rowOff>
    </xdr:from>
    <xdr:to>
      <xdr:col>1</xdr:col>
      <xdr:colOff>57150</xdr:colOff>
      <xdr:row>57</xdr:row>
      <xdr:rowOff>333375</xdr:rowOff>
    </xdr:to>
    <xdr:sp>
      <xdr:nvSpPr>
        <xdr:cNvPr id="7" name="AutoShape 22"/>
        <xdr:cNvSpPr>
          <a:spLocks/>
        </xdr:cNvSpPr>
      </xdr:nvSpPr>
      <xdr:spPr>
        <a:xfrm>
          <a:off x="400050" y="10353675"/>
          <a:ext cx="152400" cy="876300"/>
        </a:xfrm>
        <a:prstGeom prst="leftBrace">
          <a:avLst>
            <a:gd name="adj" fmla="val -417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485775</xdr:colOff>
      <xdr:row>55</xdr:row>
      <xdr:rowOff>19050</xdr:rowOff>
    </xdr:from>
    <xdr:to>
      <xdr:col>7</xdr:col>
      <xdr:colOff>0</xdr:colOff>
      <xdr:row>57</xdr:row>
      <xdr:rowOff>342900</xdr:rowOff>
    </xdr:to>
    <xdr:sp>
      <xdr:nvSpPr>
        <xdr:cNvPr id="8" name="AutoShape 23"/>
        <xdr:cNvSpPr>
          <a:spLocks/>
        </xdr:cNvSpPr>
      </xdr:nvSpPr>
      <xdr:spPr>
        <a:xfrm>
          <a:off x="5915025" y="10372725"/>
          <a:ext cx="762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457200</xdr:colOff>
      <xdr:row>59</xdr:row>
      <xdr:rowOff>19050</xdr:rowOff>
    </xdr:from>
    <xdr:to>
      <xdr:col>7</xdr:col>
      <xdr:colOff>9525</xdr:colOff>
      <xdr:row>62</xdr:row>
      <xdr:rowOff>0</xdr:rowOff>
    </xdr:to>
    <xdr:sp>
      <xdr:nvSpPr>
        <xdr:cNvPr id="9" name="AutoShape 24"/>
        <xdr:cNvSpPr>
          <a:spLocks/>
        </xdr:cNvSpPr>
      </xdr:nvSpPr>
      <xdr:spPr>
        <a:xfrm>
          <a:off x="5886450" y="11458575"/>
          <a:ext cx="114300" cy="885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371475</xdr:colOff>
      <xdr:row>58</xdr:row>
      <xdr:rowOff>171450</xdr:rowOff>
    </xdr:from>
    <xdr:to>
      <xdr:col>1</xdr:col>
      <xdr:colOff>28575</xdr:colOff>
      <xdr:row>61</xdr:row>
      <xdr:rowOff>323850</xdr:rowOff>
    </xdr:to>
    <xdr:sp>
      <xdr:nvSpPr>
        <xdr:cNvPr id="10" name="AutoShape 27"/>
        <xdr:cNvSpPr>
          <a:spLocks/>
        </xdr:cNvSpPr>
      </xdr:nvSpPr>
      <xdr:spPr>
        <a:xfrm>
          <a:off x="371475" y="11430000"/>
          <a:ext cx="152400" cy="876300"/>
        </a:xfrm>
        <a:prstGeom prst="leftBrace">
          <a:avLst>
            <a:gd name="adj" fmla="val -4162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28</xdr:row>
      <xdr:rowOff>38100</xdr:rowOff>
    </xdr:from>
    <xdr:to>
      <xdr:col>8</xdr:col>
      <xdr:colOff>0</xdr:colOff>
      <xdr:row>31</xdr:row>
      <xdr:rowOff>152400</xdr:rowOff>
    </xdr:to>
    <xdr:sp>
      <xdr:nvSpPr>
        <xdr:cNvPr id="11" name="AutoShape 28"/>
        <xdr:cNvSpPr>
          <a:spLocks/>
        </xdr:cNvSpPr>
      </xdr:nvSpPr>
      <xdr:spPr>
        <a:xfrm>
          <a:off x="6334125" y="5476875"/>
          <a:ext cx="133350" cy="666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55</xdr:row>
      <xdr:rowOff>47625</xdr:rowOff>
    </xdr:from>
    <xdr:to>
      <xdr:col>1</xdr:col>
      <xdr:colOff>152400</xdr:colOff>
      <xdr:row>56</xdr:row>
      <xdr:rowOff>200025</xdr:rowOff>
    </xdr:to>
    <xdr:sp>
      <xdr:nvSpPr>
        <xdr:cNvPr id="1" name="AutoShape 3"/>
        <xdr:cNvSpPr>
          <a:spLocks/>
        </xdr:cNvSpPr>
      </xdr:nvSpPr>
      <xdr:spPr>
        <a:xfrm>
          <a:off x="1095375" y="13144500"/>
          <a:ext cx="47625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51</xdr:row>
      <xdr:rowOff>47625</xdr:rowOff>
    </xdr:from>
    <xdr:to>
      <xdr:col>13</xdr:col>
      <xdr:colOff>142875</xdr:colOff>
      <xdr:row>54</xdr:row>
      <xdr:rowOff>142875</xdr:rowOff>
    </xdr:to>
    <xdr:sp>
      <xdr:nvSpPr>
        <xdr:cNvPr id="2" name="AutoShape 4"/>
        <xdr:cNvSpPr>
          <a:spLocks/>
        </xdr:cNvSpPr>
      </xdr:nvSpPr>
      <xdr:spPr>
        <a:xfrm>
          <a:off x="11258550" y="12192000"/>
          <a:ext cx="76200" cy="809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</xdr:colOff>
      <xdr:row>55</xdr:row>
      <xdr:rowOff>28575</xdr:rowOff>
    </xdr:from>
    <xdr:to>
      <xdr:col>13</xdr:col>
      <xdr:colOff>133350</xdr:colOff>
      <xdr:row>56</xdr:row>
      <xdr:rowOff>142875</xdr:rowOff>
    </xdr:to>
    <xdr:sp>
      <xdr:nvSpPr>
        <xdr:cNvPr id="3" name="AutoShape 5"/>
        <xdr:cNvSpPr>
          <a:spLocks/>
        </xdr:cNvSpPr>
      </xdr:nvSpPr>
      <xdr:spPr>
        <a:xfrm>
          <a:off x="11268075" y="13125450"/>
          <a:ext cx="57150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28575</xdr:rowOff>
    </xdr:from>
    <xdr:to>
      <xdr:col>13</xdr:col>
      <xdr:colOff>133350</xdr:colOff>
      <xdr:row>58</xdr:row>
      <xdr:rowOff>142875</xdr:rowOff>
    </xdr:to>
    <xdr:sp>
      <xdr:nvSpPr>
        <xdr:cNvPr id="4" name="AutoShape 7"/>
        <xdr:cNvSpPr>
          <a:spLocks/>
        </xdr:cNvSpPr>
      </xdr:nvSpPr>
      <xdr:spPr>
        <a:xfrm>
          <a:off x="11258550" y="13601700"/>
          <a:ext cx="6667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57</xdr:row>
      <xdr:rowOff>57150</xdr:rowOff>
    </xdr:from>
    <xdr:to>
      <xdr:col>1</xdr:col>
      <xdr:colOff>152400</xdr:colOff>
      <xdr:row>58</xdr:row>
      <xdr:rowOff>209550</xdr:rowOff>
    </xdr:to>
    <xdr:sp>
      <xdr:nvSpPr>
        <xdr:cNvPr id="5" name="AutoShape 14"/>
        <xdr:cNvSpPr>
          <a:spLocks/>
        </xdr:cNvSpPr>
      </xdr:nvSpPr>
      <xdr:spPr>
        <a:xfrm>
          <a:off x="1095375" y="13630275"/>
          <a:ext cx="47625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51</xdr:row>
      <xdr:rowOff>47625</xdr:rowOff>
    </xdr:from>
    <xdr:to>
      <xdr:col>1</xdr:col>
      <xdr:colOff>142875</xdr:colOff>
      <xdr:row>52</xdr:row>
      <xdr:rowOff>200025</xdr:rowOff>
    </xdr:to>
    <xdr:sp>
      <xdr:nvSpPr>
        <xdr:cNvPr id="6" name="AutoShape 16"/>
        <xdr:cNvSpPr>
          <a:spLocks/>
        </xdr:cNvSpPr>
      </xdr:nvSpPr>
      <xdr:spPr>
        <a:xfrm>
          <a:off x="1085850" y="12192000"/>
          <a:ext cx="47625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53</xdr:row>
      <xdr:rowOff>38100</xdr:rowOff>
    </xdr:from>
    <xdr:to>
      <xdr:col>1</xdr:col>
      <xdr:colOff>152400</xdr:colOff>
      <xdr:row>54</xdr:row>
      <xdr:rowOff>190500</xdr:rowOff>
    </xdr:to>
    <xdr:sp>
      <xdr:nvSpPr>
        <xdr:cNvPr id="7" name="AutoShape 17"/>
        <xdr:cNvSpPr>
          <a:spLocks/>
        </xdr:cNvSpPr>
      </xdr:nvSpPr>
      <xdr:spPr>
        <a:xfrm>
          <a:off x="1095375" y="12658725"/>
          <a:ext cx="47625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7"/>
  <sheetViews>
    <sheetView tabSelected="1" zoomScalePageLayoutView="0" workbookViewId="0" topLeftCell="A1">
      <selection activeCell="A1" sqref="A1"/>
    </sheetView>
  </sheetViews>
  <sheetFormatPr defaultColWidth="9.00390625" defaultRowHeight="18.75" customHeight="1"/>
  <cols>
    <col min="1" max="6" width="9.00390625" style="24" customWidth="1"/>
    <col min="7" max="7" width="14.125" style="24" customWidth="1"/>
    <col min="8" max="8" width="14.75390625" style="24" customWidth="1"/>
    <col min="9" max="9" width="11.75390625" style="24" customWidth="1"/>
    <col min="10" max="10" width="13.75390625" style="24" customWidth="1"/>
    <col min="11" max="11" width="11.875" style="24" customWidth="1"/>
    <col min="12" max="12" width="12.125" style="24" customWidth="1"/>
    <col min="13" max="13" width="9.50390625" style="24" customWidth="1"/>
    <col min="14" max="14" width="11.25390625" style="24" customWidth="1"/>
    <col min="15" max="15" width="9.00390625" style="24" customWidth="1"/>
    <col min="16" max="16" width="10.625" style="24" customWidth="1"/>
    <col min="17" max="17" width="13.50390625" style="24" bestFit="1" customWidth="1"/>
    <col min="18" max="18" width="9.50390625" style="24" bestFit="1" customWidth="1"/>
    <col min="19" max="19" width="11.00390625" style="24" customWidth="1"/>
    <col min="20" max="20" width="9.50390625" style="24" bestFit="1" customWidth="1"/>
    <col min="21" max="21" width="13.25390625" style="24" bestFit="1" customWidth="1"/>
    <col min="22" max="22" width="9.50390625" style="24" bestFit="1" customWidth="1"/>
    <col min="23" max="23" width="11.875" style="24" customWidth="1"/>
    <col min="24" max="24" width="9.50390625" style="24" bestFit="1" customWidth="1"/>
    <col min="25" max="25" width="10.375" style="24" bestFit="1" customWidth="1"/>
    <col min="26" max="26" width="8.75390625" style="24" customWidth="1"/>
    <col min="27" max="27" width="8.625" style="24" customWidth="1"/>
    <col min="28" max="28" width="10.125" style="24" customWidth="1"/>
    <col min="29" max="29" width="11.625" style="24" customWidth="1"/>
    <col min="30" max="30" width="7.875" style="24" customWidth="1"/>
    <col min="31" max="31" width="9.375" style="24" customWidth="1"/>
    <col min="32" max="16384" width="9.00390625" style="24" customWidth="1"/>
  </cols>
  <sheetData>
    <row r="1" spans="1:31" ht="18.75" customHeight="1">
      <c r="A1" s="48" t="s">
        <v>27</v>
      </c>
      <c r="AE1" s="49" t="s">
        <v>218</v>
      </c>
    </row>
    <row r="3" spans="1:31" ht="18.75" customHeight="1">
      <c r="A3" s="146" t="s">
        <v>306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</row>
    <row r="5" spans="1:31" ht="18.75" customHeight="1">
      <c r="A5" s="147" t="s">
        <v>307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</row>
    <row r="7" spans="1:31" ht="18.75" customHeight="1">
      <c r="A7" s="148" t="s">
        <v>308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</row>
    <row r="8" spans="1:31" ht="18.75" customHeight="1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39" t="s">
        <v>203</v>
      </c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</row>
    <row r="9" spans="1:31" ht="18.75" customHeight="1">
      <c r="A9" s="142" t="s">
        <v>293</v>
      </c>
      <c r="B9" s="143"/>
      <c r="C9" s="150" t="s">
        <v>271</v>
      </c>
      <c r="D9" s="143"/>
      <c r="E9" s="150" t="s">
        <v>294</v>
      </c>
      <c r="F9" s="143"/>
      <c r="G9" s="150" t="s">
        <v>295</v>
      </c>
      <c r="H9" s="143"/>
      <c r="I9" s="150" t="s">
        <v>296</v>
      </c>
      <c r="J9" s="143"/>
      <c r="K9" s="150" t="s">
        <v>297</v>
      </c>
      <c r="L9" s="143"/>
      <c r="M9" s="150" t="s">
        <v>298</v>
      </c>
      <c r="N9" s="142"/>
      <c r="P9" s="142" t="s">
        <v>299</v>
      </c>
      <c r="Q9" s="143"/>
      <c r="R9" s="150" t="s">
        <v>300</v>
      </c>
      <c r="S9" s="143"/>
      <c r="T9" s="150" t="s">
        <v>301</v>
      </c>
      <c r="U9" s="143"/>
      <c r="V9" s="150" t="s">
        <v>302</v>
      </c>
      <c r="W9" s="143"/>
      <c r="X9" s="150" t="s">
        <v>303</v>
      </c>
      <c r="Y9" s="143"/>
      <c r="Z9" s="150" t="s">
        <v>304</v>
      </c>
      <c r="AA9" s="142"/>
      <c r="AB9" s="143"/>
      <c r="AC9" s="150" t="s">
        <v>305</v>
      </c>
      <c r="AD9" s="142"/>
      <c r="AE9" s="142"/>
    </row>
    <row r="10" spans="1:31" ht="18.75" customHeight="1">
      <c r="A10" s="144"/>
      <c r="B10" s="145"/>
      <c r="C10" s="151"/>
      <c r="D10" s="145"/>
      <c r="E10" s="151"/>
      <c r="F10" s="145"/>
      <c r="G10" s="151"/>
      <c r="H10" s="145"/>
      <c r="I10" s="151"/>
      <c r="J10" s="145"/>
      <c r="K10" s="151"/>
      <c r="L10" s="145"/>
      <c r="M10" s="151"/>
      <c r="N10" s="144"/>
      <c r="P10" s="144"/>
      <c r="Q10" s="145"/>
      <c r="R10" s="151"/>
      <c r="S10" s="145"/>
      <c r="T10" s="151"/>
      <c r="U10" s="145"/>
      <c r="V10" s="151"/>
      <c r="W10" s="145"/>
      <c r="X10" s="151"/>
      <c r="Y10" s="145"/>
      <c r="Z10" s="151"/>
      <c r="AA10" s="144"/>
      <c r="AB10" s="145"/>
      <c r="AC10" s="151"/>
      <c r="AD10" s="144"/>
      <c r="AE10" s="144"/>
    </row>
    <row r="11" spans="1:31" ht="18.75" customHeight="1">
      <c r="A11" s="10"/>
      <c r="B11" s="27"/>
      <c r="C11" s="28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36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ht="18.75" customHeight="1">
      <c r="A12" s="180" t="s">
        <v>0</v>
      </c>
      <c r="B12" s="178"/>
      <c r="C12" s="179">
        <f>AVERAGE(E12:N12,P12:AE12)</f>
        <v>10141.666666666666</v>
      </c>
      <c r="D12" s="176"/>
      <c r="E12" s="176">
        <v>10054</v>
      </c>
      <c r="F12" s="176"/>
      <c r="G12" s="176">
        <v>10074</v>
      </c>
      <c r="H12" s="176"/>
      <c r="I12" s="176">
        <v>10106</v>
      </c>
      <c r="J12" s="176"/>
      <c r="K12" s="176">
        <v>10129</v>
      </c>
      <c r="L12" s="176"/>
      <c r="M12" s="176">
        <v>10129</v>
      </c>
      <c r="N12" s="176"/>
      <c r="O12" s="33"/>
      <c r="P12" s="176">
        <v>10128</v>
      </c>
      <c r="Q12" s="176"/>
      <c r="R12" s="176">
        <v>10115</v>
      </c>
      <c r="S12" s="176"/>
      <c r="T12" s="176">
        <v>10155</v>
      </c>
      <c r="U12" s="176"/>
      <c r="V12" s="176">
        <v>10185</v>
      </c>
      <c r="W12" s="176"/>
      <c r="X12" s="176">
        <v>10185</v>
      </c>
      <c r="Y12" s="176"/>
      <c r="Z12" s="176">
        <v>10217</v>
      </c>
      <c r="AA12" s="176"/>
      <c r="AB12" s="176"/>
      <c r="AC12" s="176">
        <v>10223</v>
      </c>
      <c r="AD12" s="176"/>
      <c r="AE12" s="176"/>
    </row>
    <row r="13" spans="1:31" ht="18.75" customHeight="1">
      <c r="A13" s="177" t="s">
        <v>1</v>
      </c>
      <c r="B13" s="178"/>
      <c r="C13" s="179">
        <f>AVERAGE(E13:N13,P13:AE13)</f>
        <v>180282.83333333334</v>
      </c>
      <c r="D13" s="176"/>
      <c r="E13" s="149">
        <v>180210</v>
      </c>
      <c r="F13" s="149"/>
      <c r="G13" s="149">
        <v>180808</v>
      </c>
      <c r="H13" s="149"/>
      <c r="I13" s="149">
        <v>181307</v>
      </c>
      <c r="J13" s="149"/>
      <c r="K13" s="149">
        <v>181649</v>
      </c>
      <c r="L13" s="149"/>
      <c r="M13" s="149">
        <v>180928</v>
      </c>
      <c r="N13" s="149"/>
      <c r="O13" s="33"/>
      <c r="P13" s="176">
        <v>180445</v>
      </c>
      <c r="Q13" s="176"/>
      <c r="R13" s="149">
        <v>179883</v>
      </c>
      <c r="S13" s="149"/>
      <c r="T13" s="149">
        <v>179954</v>
      </c>
      <c r="U13" s="149"/>
      <c r="V13" s="149">
        <v>180032</v>
      </c>
      <c r="W13" s="149"/>
      <c r="X13" s="149">
        <v>178987</v>
      </c>
      <c r="Y13" s="149"/>
      <c r="Z13" s="149">
        <v>178908</v>
      </c>
      <c r="AA13" s="149"/>
      <c r="AB13" s="149"/>
      <c r="AC13" s="149">
        <v>180283</v>
      </c>
      <c r="AD13" s="149"/>
      <c r="AE13" s="149"/>
    </row>
    <row r="14" spans="1:31" ht="18.75" customHeight="1">
      <c r="A14" s="177" t="s">
        <v>2</v>
      </c>
      <c r="B14" s="178"/>
      <c r="C14" s="179">
        <f>AVERAGE(E14:N14,P14:AE14)</f>
        <v>125.41666666666667</v>
      </c>
      <c r="D14" s="176"/>
      <c r="E14" s="149">
        <v>119</v>
      </c>
      <c r="F14" s="149"/>
      <c r="G14" s="149">
        <v>119</v>
      </c>
      <c r="H14" s="149"/>
      <c r="I14" s="149">
        <v>119</v>
      </c>
      <c r="J14" s="149"/>
      <c r="K14" s="149">
        <v>121</v>
      </c>
      <c r="L14" s="149"/>
      <c r="M14" s="149">
        <v>124</v>
      </c>
      <c r="N14" s="149"/>
      <c r="O14" s="33"/>
      <c r="P14" s="176">
        <v>125</v>
      </c>
      <c r="Q14" s="176"/>
      <c r="R14" s="149">
        <v>129</v>
      </c>
      <c r="S14" s="149"/>
      <c r="T14" s="149">
        <v>129</v>
      </c>
      <c r="U14" s="149"/>
      <c r="V14" s="149">
        <v>129</v>
      </c>
      <c r="W14" s="149"/>
      <c r="X14" s="149">
        <v>130</v>
      </c>
      <c r="Y14" s="149"/>
      <c r="Z14" s="149">
        <v>131</v>
      </c>
      <c r="AA14" s="149"/>
      <c r="AB14" s="149"/>
      <c r="AC14" s="149">
        <v>130</v>
      </c>
      <c r="AD14" s="149"/>
      <c r="AE14" s="149"/>
    </row>
    <row r="15" spans="1:31" ht="18.75" customHeight="1">
      <c r="A15" s="140"/>
      <c r="B15" s="156"/>
      <c r="C15" s="157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</row>
    <row r="19" spans="1:31" ht="18.75" customHeight="1">
      <c r="A19" s="148" t="s">
        <v>309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</row>
    <row r="20" spans="1:31" ht="18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8.75" customHeight="1">
      <c r="A21" s="141" t="s">
        <v>310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</row>
    <row r="22" spans="1:31" ht="18.75" customHeight="1" thickBo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Z22" s="139" t="s">
        <v>26</v>
      </c>
      <c r="AA22" s="139"/>
      <c r="AB22" s="139"/>
      <c r="AC22" s="139"/>
      <c r="AD22" s="139"/>
      <c r="AE22" s="139"/>
    </row>
    <row r="23" spans="1:31" ht="18.75" customHeight="1">
      <c r="A23" s="142" t="s">
        <v>219</v>
      </c>
      <c r="B23" s="143"/>
      <c r="C23" s="130" t="s">
        <v>292</v>
      </c>
      <c r="D23" s="135"/>
      <c r="E23" s="135"/>
      <c r="F23" s="131"/>
      <c r="G23" s="130" t="s">
        <v>13</v>
      </c>
      <c r="H23" s="131"/>
      <c r="I23" s="130" t="s">
        <v>14</v>
      </c>
      <c r="J23" s="131"/>
      <c r="K23" s="130" t="s">
        <v>319</v>
      </c>
      <c r="L23" s="135"/>
      <c r="M23" s="130" t="s">
        <v>18</v>
      </c>
      <c r="N23" s="135"/>
      <c r="O23" s="36"/>
      <c r="P23" s="135" t="s">
        <v>19</v>
      </c>
      <c r="Q23" s="131"/>
      <c r="R23" s="130" t="s">
        <v>20</v>
      </c>
      <c r="S23" s="131"/>
      <c r="T23" s="130" t="s">
        <v>318</v>
      </c>
      <c r="U23" s="131"/>
      <c r="V23" s="130" t="s">
        <v>21</v>
      </c>
      <c r="W23" s="131"/>
      <c r="X23" s="130" t="s">
        <v>22</v>
      </c>
      <c r="Y23" s="131"/>
      <c r="Z23" s="130" t="s">
        <v>246</v>
      </c>
      <c r="AA23" s="131"/>
      <c r="AB23" s="130" t="s">
        <v>15</v>
      </c>
      <c r="AC23" s="131"/>
      <c r="AD23" s="130" t="s">
        <v>58</v>
      </c>
      <c r="AE23" s="135"/>
    </row>
    <row r="24" spans="1:31" ht="18.75" customHeight="1">
      <c r="A24" s="144"/>
      <c r="B24" s="145"/>
      <c r="C24" s="169" t="s">
        <v>291</v>
      </c>
      <c r="D24" s="170"/>
      <c r="E24" s="169" t="s">
        <v>290</v>
      </c>
      <c r="F24" s="170"/>
      <c r="G24" s="8" t="s">
        <v>289</v>
      </c>
      <c r="H24" s="8" t="s">
        <v>288</v>
      </c>
      <c r="I24" s="8" t="s">
        <v>10</v>
      </c>
      <c r="J24" s="8" t="s">
        <v>288</v>
      </c>
      <c r="K24" s="8" t="s">
        <v>10</v>
      </c>
      <c r="L24" s="8" t="s">
        <v>11</v>
      </c>
      <c r="M24" s="8" t="s">
        <v>10</v>
      </c>
      <c r="N24" s="9" t="s">
        <v>11</v>
      </c>
      <c r="P24" s="7" t="s">
        <v>10</v>
      </c>
      <c r="Q24" s="8" t="s">
        <v>288</v>
      </c>
      <c r="R24" s="8" t="s">
        <v>10</v>
      </c>
      <c r="S24" s="8" t="s">
        <v>288</v>
      </c>
      <c r="T24" s="8" t="s">
        <v>10</v>
      </c>
      <c r="U24" s="8" t="s">
        <v>288</v>
      </c>
      <c r="V24" s="8" t="s">
        <v>10</v>
      </c>
      <c r="W24" s="9" t="s">
        <v>288</v>
      </c>
      <c r="X24" s="8" t="s">
        <v>10</v>
      </c>
      <c r="Y24" s="8" t="s">
        <v>11</v>
      </c>
      <c r="Z24" s="8" t="s">
        <v>10</v>
      </c>
      <c r="AA24" s="8" t="s">
        <v>11</v>
      </c>
      <c r="AB24" s="8" t="s">
        <v>10</v>
      </c>
      <c r="AC24" s="8" t="s">
        <v>288</v>
      </c>
      <c r="AD24" s="8" t="s">
        <v>10</v>
      </c>
      <c r="AE24" s="31" t="s">
        <v>288</v>
      </c>
    </row>
    <row r="25" spans="1:31" ht="18.75" customHeight="1">
      <c r="A25" s="171"/>
      <c r="B25" s="172"/>
      <c r="C25" s="173"/>
      <c r="D25" s="171"/>
      <c r="E25" s="171"/>
      <c r="F25" s="171"/>
      <c r="AE25" s="38"/>
    </row>
    <row r="26" spans="1:31" ht="18.75" customHeight="1">
      <c r="A26" s="174" t="s">
        <v>272</v>
      </c>
      <c r="B26" s="159"/>
      <c r="C26" s="132">
        <f>SUM(G26,I26,K26,M26,P26,R26,T26,V26,X26,Z26,AB26,AD26)</f>
        <v>1329322</v>
      </c>
      <c r="D26" s="133"/>
      <c r="E26" s="134">
        <f>SUM(H26,J26,L26,N26,Q26,S26,U26,W26,Y26,AA26,AC26,AE26)</f>
        <v>9190862</v>
      </c>
      <c r="F26" s="134"/>
      <c r="G26" s="40">
        <v>1102944</v>
      </c>
      <c r="H26" s="40">
        <v>7351227</v>
      </c>
      <c r="I26" s="40">
        <v>174702</v>
      </c>
      <c r="J26" s="40">
        <v>812395</v>
      </c>
      <c r="K26" s="40">
        <v>12804</v>
      </c>
      <c r="L26" s="40">
        <v>36505</v>
      </c>
      <c r="M26" s="40">
        <v>39</v>
      </c>
      <c r="N26" s="40">
        <v>1028</v>
      </c>
      <c r="O26" s="40"/>
      <c r="P26" s="40">
        <v>18061</v>
      </c>
      <c r="Q26" s="40">
        <v>529137</v>
      </c>
      <c r="R26" s="40">
        <v>436</v>
      </c>
      <c r="S26" s="40">
        <v>31235</v>
      </c>
      <c r="T26" s="40">
        <v>5214</v>
      </c>
      <c r="U26" s="40">
        <v>166966</v>
      </c>
      <c r="V26" s="40">
        <v>4575</v>
      </c>
      <c r="W26" s="40">
        <v>225649</v>
      </c>
      <c r="X26" s="40">
        <v>5069</v>
      </c>
      <c r="Y26" s="40">
        <v>10138</v>
      </c>
      <c r="Z26" s="40">
        <v>1</v>
      </c>
      <c r="AA26" s="40">
        <v>2</v>
      </c>
      <c r="AB26" s="40" t="s">
        <v>287</v>
      </c>
      <c r="AC26" s="40" t="s">
        <v>287</v>
      </c>
      <c r="AD26" s="40">
        <v>5477</v>
      </c>
      <c r="AE26" s="40">
        <v>26580</v>
      </c>
    </row>
    <row r="27" spans="1:31" ht="18.75" customHeight="1">
      <c r="A27" s="162">
        <v>49</v>
      </c>
      <c r="B27" s="163"/>
      <c r="C27" s="132">
        <f>SUM(G27,I27,K27,M27,P27,R27,T27,V27,X27,Z27,AB27,AD27)</f>
        <v>1354335</v>
      </c>
      <c r="D27" s="133"/>
      <c r="E27" s="134">
        <v>12457914</v>
      </c>
      <c r="F27" s="134"/>
      <c r="G27" s="40">
        <v>1109190</v>
      </c>
      <c r="H27" s="40">
        <v>9848572</v>
      </c>
      <c r="I27" s="40">
        <v>188798</v>
      </c>
      <c r="J27" s="40">
        <v>1196082</v>
      </c>
      <c r="K27" s="40">
        <v>14902</v>
      </c>
      <c r="L27" s="40">
        <v>64389</v>
      </c>
      <c r="M27" s="40">
        <v>23</v>
      </c>
      <c r="N27" s="40">
        <v>911</v>
      </c>
      <c r="O27" s="40"/>
      <c r="P27" s="40">
        <v>18020</v>
      </c>
      <c r="Q27" s="40">
        <v>662920</v>
      </c>
      <c r="R27" s="40">
        <v>444</v>
      </c>
      <c r="S27" s="40">
        <v>40655</v>
      </c>
      <c r="T27" s="40">
        <v>5390</v>
      </c>
      <c r="U27" s="40">
        <v>297001</v>
      </c>
      <c r="V27" s="40">
        <v>4851</v>
      </c>
      <c r="W27" s="40">
        <v>304109</v>
      </c>
      <c r="X27" s="40">
        <v>5226</v>
      </c>
      <c r="Y27" s="40">
        <v>10452</v>
      </c>
      <c r="Z27" s="40">
        <v>2</v>
      </c>
      <c r="AA27" s="40">
        <v>16</v>
      </c>
      <c r="AB27" s="40" t="s">
        <v>287</v>
      </c>
      <c r="AC27" s="40" t="s">
        <v>287</v>
      </c>
      <c r="AD27" s="40">
        <v>7489</v>
      </c>
      <c r="AE27" s="46">
        <v>32808</v>
      </c>
    </row>
    <row r="28" spans="1:31" ht="18.75" customHeight="1">
      <c r="A28" s="162">
        <v>50</v>
      </c>
      <c r="B28" s="163"/>
      <c r="C28" s="132">
        <f>SUM(G28,I28,K28,M28,P28,R28,T28,V28,X28,Z28,AB28,AD28)</f>
        <v>1343928</v>
      </c>
      <c r="D28" s="133"/>
      <c r="E28" s="134">
        <f>SUM(H28,J28,L28,N28,Q28,S28,U28,W28,Y28,AA28,AC28,AE28)</f>
        <v>14366405</v>
      </c>
      <c r="F28" s="134"/>
      <c r="G28" s="40">
        <v>1100130</v>
      </c>
      <c r="H28" s="40">
        <v>11427816</v>
      </c>
      <c r="I28" s="40">
        <v>185061</v>
      </c>
      <c r="J28" s="40">
        <v>1394518</v>
      </c>
      <c r="K28" s="40">
        <v>16575</v>
      </c>
      <c r="L28" s="40">
        <v>89182</v>
      </c>
      <c r="M28" s="40">
        <v>51</v>
      </c>
      <c r="N28" s="40">
        <v>3994</v>
      </c>
      <c r="O28" s="40"/>
      <c r="P28" s="40">
        <v>17223</v>
      </c>
      <c r="Q28" s="40">
        <v>783855</v>
      </c>
      <c r="R28" s="40">
        <v>399</v>
      </c>
      <c r="S28" s="40">
        <v>42178</v>
      </c>
      <c r="T28" s="40">
        <v>4623</v>
      </c>
      <c r="U28" s="40">
        <v>256842</v>
      </c>
      <c r="V28" s="40">
        <v>4112</v>
      </c>
      <c r="W28" s="40">
        <v>312525</v>
      </c>
      <c r="X28" s="40">
        <v>4485</v>
      </c>
      <c r="Y28" s="40">
        <v>8970</v>
      </c>
      <c r="Z28" s="40">
        <v>2</v>
      </c>
      <c r="AA28" s="40">
        <v>30</v>
      </c>
      <c r="AB28" s="40">
        <v>11267</v>
      </c>
      <c r="AC28" s="40">
        <v>46495</v>
      </c>
      <c r="AD28" s="40" t="s">
        <v>287</v>
      </c>
      <c r="AE28" s="40" t="s">
        <v>287</v>
      </c>
    </row>
    <row r="29" spans="1:31" ht="18.75" customHeight="1">
      <c r="A29" s="162">
        <v>51</v>
      </c>
      <c r="B29" s="163"/>
      <c r="C29" s="132">
        <f>SUM(G29,I29,K29,M29,P29,R29,T29,V29,X29,Z29,AB29,AD29)</f>
        <v>1368569</v>
      </c>
      <c r="D29" s="133"/>
      <c r="E29" s="134">
        <f>SUM(H29,J29,L29,N29,Q29,S29,U29,W29,Y29,AA29,AC29,AE29)</f>
        <v>16544250</v>
      </c>
      <c r="F29" s="134"/>
      <c r="G29" s="40">
        <v>1113516</v>
      </c>
      <c r="H29" s="40">
        <v>13203526</v>
      </c>
      <c r="I29" s="40">
        <v>190182</v>
      </c>
      <c r="J29" s="40">
        <v>1631150</v>
      </c>
      <c r="K29" s="40">
        <v>21195</v>
      </c>
      <c r="L29" s="40">
        <v>135642</v>
      </c>
      <c r="M29" s="40">
        <v>29</v>
      </c>
      <c r="N29" s="40">
        <v>3263</v>
      </c>
      <c r="O29" s="40"/>
      <c r="P29" s="40">
        <v>15842</v>
      </c>
      <c r="Q29" s="40">
        <v>804885</v>
      </c>
      <c r="R29" s="40">
        <v>414</v>
      </c>
      <c r="S29" s="40">
        <v>49031</v>
      </c>
      <c r="T29" s="40">
        <v>4217</v>
      </c>
      <c r="U29" s="40">
        <v>327780</v>
      </c>
      <c r="V29" s="40">
        <v>3655</v>
      </c>
      <c r="W29" s="40">
        <v>309729</v>
      </c>
      <c r="X29" s="40">
        <v>4094</v>
      </c>
      <c r="Y29" s="40">
        <v>8188</v>
      </c>
      <c r="Z29" s="40">
        <v>1</v>
      </c>
      <c r="AA29" s="40">
        <v>5</v>
      </c>
      <c r="AB29" s="40">
        <v>15424</v>
      </c>
      <c r="AC29" s="40">
        <v>71051</v>
      </c>
      <c r="AD29" s="40" t="s">
        <v>287</v>
      </c>
      <c r="AE29" s="40" t="s">
        <v>287</v>
      </c>
    </row>
    <row r="30" spans="1:31" ht="18.75" customHeight="1">
      <c r="A30" s="164">
        <v>52</v>
      </c>
      <c r="B30" s="165"/>
      <c r="C30" s="166">
        <f>SUM(G30,I30,K30,M30,P30,R30,T30,V30,X30,Z30,AB30,AD30)</f>
        <v>1409361</v>
      </c>
      <c r="D30" s="167"/>
      <c r="E30" s="175">
        <v>18287794</v>
      </c>
      <c r="F30" s="175"/>
      <c r="G30" s="45">
        <f>SUM(G32:G35,G37:G40,G42:G45)</f>
        <v>1123078</v>
      </c>
      <c r="H30" s="45">
        <v>14339646</v>
      </c>
      <c r="I30" s="45">
        <f>SUM(I32:I35,I37:I40,I42:I45)</f>
        <v>202878</v>
      </c>
      <c r="J30" s="45">
        <v>1889547</v>
      </c>
      <c r="K30" s="45">
        <f>SUM(K32:K35,K37:K40,K42:K45)</f>
        <v>27953</v>
      </c>
      <c r="L30" s="45">
        <v>183140</v>
      </c>
      <c r="M30" s="45">
        <f>SUM(M32:M35,M37:M40,M42:M45)</f>
        <v>41</v>
      </c>
      <c r="N30" s="45">
        <v>3639</v>
      </c>
      <c r="O30" s="47"/>
      <c r="P30" s="45">
        <f aca="true" t="shared" si="0" ref="P30:AB30">SUM(P32:P35,P37:P40,P42:P45)</f>
        <v>16956</v>
      </c>
      <c r="Q30" s="45">
        <v>953493</v>
      </c>
      <c r="R30" s="45">
        <f t="shared" si="0"/>
        <v>379</v>
      </c>
      <c r="S30" s="45">
        <f t="shared" si="0"/>
        <v>50450</v>
      </c>
      <c r="T30" s="45">
        <f t="shared" si="0"/>
        <v>4235</v>
      </c>
      <c r="U30" s="45">
        <f t="shared" si="0"/>
        <v>391130</v>
      </c>
      <c r="V30" s="45">
        <f t="shared" si="0"/>
        <v>3662</v>
      </c>
      <c r="W30" s="45">
        <v>339140</v>
      </c>
      <c r="X30" s="45">
        <f t="shared" si="0"/>
        <v>4097</v>
      </c>
      <c r="Y30" s="45">
        <f t="shared" si="0"/>
        <v>8194</v>
      </c>
      <c r="Z30" s="45">
        <f t="shared" si="0"/>
        <v>2</v>
      </c>
      <c r="AA30" s="45">
        <f t="shared" si="0"/>
        <v>62</v>
      </c>
      <c r="AB30" s="45">
        <f t="shared" si="0"/>
        <v>26080</v>
      </c>
      <c r="AC30" s="45">
        <v>129350</v>
      </c>
      <c r="AD30" s="45" t="s">
        <v>287</v>
      </c>
      <c r="AE30" s="45" t="s">
        <v>287</v>
      </c>
    </row>
    <row r="31" spans="1:31" ht="18.75" customHeight="1">
      <c r="A31" s="160"/>
      <c r="B31" s="161"/>
      <c r="C31" s="132"/>
      <c r="D31" s="133"/>
      <c r="E31" s="134"/>
      <c r="F31" s="134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ht="18.75" customHeight="1">
      <c r="A32" s="158" t="s">
        <v>273</v>
      </c>
      <c r="B32" s="159"/>
      <c r="C32" s="132">
        <f>SUM(G32,I32,K32,M32,P32,R32,T32,V32,X32,Z32,AB32,AD32)</f>
        <v>111141</v>
      </c>
      <c r="D32" s="133"/>
      <c r="E32" s="134">
        <v>1404538</v>
      </c>
      <c r="F32" s="134"/>
      <c r="G32" s="40">
        <v>89587</v>
      </c>
      <c r="H32" s="40">
        <v>1088085</v>
      </c>
      <c r="I32" s="40">
        <v>16076</v>
      </c>
      <c r="J32" s="40">
        <v>146945</v>
      </c>
      <c r="K32" s="40">
        <v>1334</v>
      </c>
      <c r="L32" s="40">
        <v>8970</v>
      </c>
      <c r="M32" s="40">
        <v>3</v>
      </c>
      <c r="N32" s="40">
        <v>253</v>
      </c>
      <c r="O32" s="40"/>
      <c r="P32" s="40">
        <v>1586</v>
      </c>
      <c r="Q32" s="40">
        <v>82976</v>
      </c>
      <c r="R32" s="40">
        <v>29</v>
      </c>
      <c r="S32" s="40">
        <v>4030</v>
      </c>
      <c r="T32" s="40">
        <v>385</v>
      </c>
      <c r="U32" s="40">
        <v>35580</v>
      </c>
      <c r="V32" s="40">
        <v>353</v>
      </c>
      <c r="W32" s="40">
        <v>30191</v>
      </c>
      <c r="X32" s="40">
        <v>367</v>
      </c>
      <c r="Y32" s="40">
        <v>734</v>
      </c>
      <c r="Z32" s="40" t="s">
        <v>287</v>
      </c>
      <c r="AA32" s="40" t="s">
        <v>287</v>
      </c>
      <c r="AB32" s="40">
        <v>1421</v>
      </c>
      <c r="AC32" s="40">
        <v>6771</v>
      </c>
      <c r="AD32" s="40" t="s">
        <v>287</v>
      </c>
      <c r="AE32" s="40" t="s">
        <v>287</v>
      </c>
    </row>
    <row r="33" spans="1:31" ht="18.75" customHeight="1">
      <c r="A33" s="152" t="s">
        <v>3</v>
      </c>
      <c r="B33" s="153"/>
      <c r="C33" s="132">
        <f>SUM(G33,I33,K33,M33,P33,R33,T33,V33,X33,Z33,AB33,AD33)</f>
        <v>119259</v>
      </c>
      <c r="D33" s="133"/>
      <c r="E33" s="134">
        <v>1495840</v>
      </c>
      <c r="F33" s="134"/>
      <c r="G33" s="40">
        <v>95889</v>
      </c>
      <c r="H33" s="40">
        <v>1170085</v>
      </c>
      <c r="I33" s="40">
        <v>16991</v>
      </c>
      <c r="J33" s="40">
        <v>150484</v>
      </c>
      <c r="K33" s="40">
        <v>2078</v>
      </c>
      <c r="L33" s="40">
        <v>13710</v>
      </c>
      <c r="M33" s="40">
        <v>4</v>
      </c>
      <c r="N33" s="40">
        <v>371</v>
      </c>
      <c r="O33" s="40"/>
      <c r="P33" s="40">
        <v>1491</v>
      </c>
      <c r="Q33" s="40">
        <v>79328</v>
      </c>
      <c r="R33" s="40">
        <v>34</v>
      </c>
      <c r="S33" s="40">
        <v>4610</v>
      </c>
      <c r="T33" s="40">
        <v>418</v>
      </c>
      <c r="U33" s="40">
        <v>38720</v>
      </c>
      <c r="V33" s="40">
        <v>339</v>
      </c>
      <c r="W33" s="40">
        <v>30275</v>
      </c>
      <c r="X33" s="40">
        <v>405</v>
      </c>
      <c r="Y33" s="40">
        <v>810</v>
      </c>
      <c r="Z33" s="40" t="s">
        <v>287</v>
      </c>
      <c r="AA33" s="40" t="s">
        <v>287</v>
      </c>
      <c r="AB33" s="40">
        <v>1610</v>
      </c>
      <c r="AC33" s="40">
        <v>7444</v>
      </c>
      <c r="AD33" s="40" t="s">
        <v>287</v>
      </c>
      <c r="AE33" s="40" t="s">
        <v>287</v>
      </c>
    </row>
    <row r="34" spans="1:31" ht="18.75" customHeight="1">
      <c r="A34" s="152" t="s">
        <v>4</v>
      </c>
      <c r="B34" s="153"/>
      <c r="C34" s="132">
        <f>SUM(G34,I34,K34,M34,P34,R34,T34,V34,X34,Z34,AB34,AD34)</f>
        <v>123282</v>
      </c>
      <c r="D34" s="133"/>
      <c r="E34" s="134">
        <v>1555521</v>
      </c>
      <c r="F34" s="134"/>
      <c r="G34" s="40">
        <v>96948</v>
      </c>
      <c r="H34" s="40">
        <v>1205885</v>
      </c>
      <c r="I34" s="40">
        <v>18454</v>
      </c>
      <c r="J34" s="40">
        <v>166926</v>
      </c>
      <c r="K34" s="40">
        <v>2978</v>
      </c>
      <c r="L34" s="40">
        <v>19227</v>
      </c>
      <c r="M34" s="40">
        <v>2</v>
      </c>
      <c r="N34" s="40">
        <v>135</v>
      </c>
      <c r="O34" s="40"/>
      <c r="P34" s="40">
        <v>1517</v>
      </c>
      <c r="Q34" s="40">
        <v>84318</v>
      </c>
      <c r="R34" s="40">
        <v>39</v>
      </c>
      <c r="S34" s="40">
        <v>4990</v>
      </c>
      <c r="T34" s="40">
        <v>344</v>
      </c>
      <c r="U34" s="40">
        <v>32030</v>
      </c>
      <c r="V34" s="40">
        <v>326</v>
      </c>
      <c r="W34" s="40">
        <v>30456</v>
      </c>
      <c r="X34" s="40">
        <v>335</v>
      </c>
      <c r="Y34" s="40">
        <v>670</v>
      </c>
      <c r="Z34" s="40" t="s">
        <v>287</v>
      </c>
      <c r="AA34" s="40" t="s">
        <v>287</v>
      </c>
      <c r="AB34" s="40">
        <v>2339</v>
      </c>
      <c r="AC34" s="40">
        <v>10880</v>
      </c>
      <c r="AD34" s="40" t="s">
        <v>287</v>
      </c>
      <c r="AE34" s="40" t="s">
        <v>287</v>
      </c>
    </row>
    <row r="35" spans="1:31" ht="18.75" customHeight="1">
      <c r="A35" s="152" t="s">
        <v>5</v>
      </c>
      <c r="B35" s="153"/>
      <c r="C35" s="132">
        <f>SUM(G35,I35,K35,M35,P35,R35,T35,V35,X35,Z35,AB35,AD35)</f>
        <v>119779</v>
      </c>
      <c r="D35" s="133"/>
      <c r="E35" s="134">
        <v>1546364</v>
      </c>
      <c r="F35" s="134"/>
      <c r="G35" s="40">
        <v>94893</v>
      </c>
      <c r="H35" s="40">
        <v>1218132</v>
      </c>
      <c r="I35" s="40">
        <v>17468</v>
      </c>
      <c r="J35" s="40">
        <v>159536</v>
      </c>
      <c r="K35" s="40">
        <v>2646</v>
      </c>
      <c r="L35" s="40">
        <v>18620</v>
      </c>
      <c r="M35" s="40">
        <v>6</v>
      </c>
      <c r="N35" s="40">
        <v>299</v>
      </c>
      <c r="O35" s="40"/>
      <c r="P35" s="40">
        <v>1375</v>
      </c>
      <c r="Q35" s="40">
        <v>74402</v>
      </c>
      <c r="R35" s="40">
        <v>35</v>
      </c>
      <c r="S35" s="40">
        <v>3906</v>
      </c>
      <c r="T35" s="40">
        <v>349</v>
      </c>
      <c r="U35" s="40">
        <v>32610</v>
      </c>
      <c r="V35" s="40">
        <v>297</v>
      </c>
      <c r="W35" s="40">
        <v>27250</v>
      </c>
      <c r="X35" s="40">
        <v>343</v>
      </c>
      <c r="Y35" s="40">
        <v>686</v>
      </c>
      <c r="Z35" s="40">
        <v>1</v>
      </c>
      <c r="AA35" s="40">
        <v>16</v>
      </c>
      <c r="AB35" s="40">
        <v>2366</v>
      </c>
      <c r="AC35" s="40">
        <v>10904</v>
      </c>
      <c r="AD35" s="40" t="s">
        <v>287</v>
      </c>
      <c r="AE35" s="40" t="s">
        <v>287</v>
      </c>
    </row>
    <row r="36" spans="1:31" ht="18.75" customHeight="1">
      <c r="A36" s="154"/>
      <c r="B36" s="155"/>
      <c r="C36" s="132"/>
      <c r="D36" s="133"/>
      <c r="E36" s="134"/>
      <c r="F36" s="134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 t="s">
        <v>317</v>
      </c>
      <c r="AE36" s="40" t="s">
        <v>317</v>
      </c>
    </row>
    <row r="37" spans="1:31" ht="18.75" customHeight="1">
      <c r="A37" s="152" t="s">
        <v>6</v>
      </c>
      <c r="B37" s="153"/>
      <c r="C37" s="132">
        <f>SUM(G37,I37,K37,M37,P37,R37,T37,V37,X37,Z37,AB37,AD37)</f>
        <v>112454</v>
      </c>
      <c r="D37" s="133"/>
      <c r="E37" s="134">
        <v>1457474</v>
      </c>
      <c r="F37" s="134"/>
      <c r="G37" s="40">
        <v>90623</v>
      </c>
      <c r="H37" s="40">
        <v>1179177</v>
      </c>
      <c r="I37" s="40">
        <v>15983</v>
      </c>
      <c r="J37" s="40">
        <v>136375</v>
      </c>
      <c r="K37" s="40">
        <v>1380</v>
      </c>
      <c r="L37" s="40">
        <v>8551</v>
      </c>
      <c r="M37" s="40">
        <v>1</v>
      </c>
      <c r="N37" s="40">
        <v>231</v>
      </c>
      <c r="O37" s="40"/>
      <c r="P37" s="40">
        <v>1221</v>
      </c>
      <c r="Q37" s="40">
        <v>66871</v>
      </c>
      <c r="R37" s="40">
        <v>32</v>
      </c>
      <c r="S37" s="40">
        <v>3958</v>
      </c>
      <c r="T37" s="40">
        <v>309</v>
      </c>
      <c r="U37" s="40">
        <v>27760</v>
      </c>
      <c r="V37" s="40">
        <v>253</v>
      </c>
      <c r="W37" s="40">
        <v>22468</v>
      </c>
      <c r="X37" s="40">
        <v>299</v>
      </c>
      <c r="Y37" s="40">
        <v>598</v>
      </c>
      <c r="Z37" s="40">
        <v>1</v>
      </c>
      <c r="AA37" s="40">
        <v>46</v>
      </c>
      <c r="AB37" s="40">
        <v>2352</v>
      </c>
      <c r="AC37" s="40">
        <v>11435</v>
      </c>
      <c r="AD37" s="40" t="s">
        <v>287</v>
      </c>
      <c r="AE37" s="40" t="s">
        <v>287</v>
      </c>
    </row>
    <row r="38" spans="1:31" ht="18.75" customHeight="1">
      <c r="A38" s="152" t="s">
        <v>7</v>
      </c>
      <c r="B38" s="153"/>
      <c r="C38" s="132">
        <f>SUM(G38,I38,K38,M38,P38,R38,T38,V38,X38,Z38,AB38,AD38)</f>
        <v>118702</v>
      </c>
      <c r="D38" s="133"/>
      <c r="E38" s="134">
        <v>1501924</v>
      </c>
      <c r="F38" s="134"/>
      <c r="G38" s="40">
        <v>94652</v>
      </c>
      <c r="H38" s="40">
        <v>1153944</v>
      </c>
      <c r="I38" s="40">
        <v>16243</v>
      </c>
      <c r="J38" s="40">
        <v>148447</v>
      </c>
      <c r="K38" s="40">
        <v>2505</v>
      </c>
      <c r="L38" s="40">
        <v>16494</v>
      </c>
      <c r="M38" s="40">
        <v>1</v>
      </c>
      <c r="N38" s="40">
        <v>26</v>
      </c>
      <c r="O38" s="40"/>
      <c r="P38" s="40">
        <v>1746</v>
      </c>
      <c r="Q38" s="40">
        <v>96967</v>
      </c>
      <c r="R38" s="40">
        <v>28</v>
      </c>
      <c r="S38" s="40">
        <v>3182</v>
      </c>
      <c r="T38" s="40">
        <v>422</v>
      </c>
      <c r="U38" s="40">
        <v>38750</v>
      </c>
      <c r="V38" s="40">
        <v>351</v>
      </c>
      <c r="W38" s="40">
        <v>32101</v>
      </c>
      <c r="X38" s="40">
        <v>410</v>
      </c>
      <c r="Y38" s="40">
        <v>820</v>
      </c>
      <c r="Z38" s="40" t="s">
        <v>287</v>
      </c>
      <c r="AA38" s="40" t="s">
        <v>287</v>
      </c>
      <c r="AB38" s="40">
        <v>2344</v>
      </c>
      <c r="AC38" s="40">
        <v>11191</v>
      </c>
      <c r="AD38" s="40" t="s">
        <v>287</v>
      </c>
      <c r="AE38" s="40" t="s">
        <v>287</v>
      </c>
    </row>
    <row r="39" spans="1:31" ht="18.75" customHeight="1">
      <c r="A39" s="152" t="s">
        <v>204</v>
      </c>
      <c r="B39" s="153"/>
      <c r="C39" s="132">
        <f>SUM(G39,I39,K39,M39,P39,R39,T39,V39,X39,Z39,AB39,AD39)</f>
        <v>127221</v>
      </c>
      <c r="D39" s="133"/>
      <c r="E39" s="134">
        <v>1602444</v>
      </c>
      <c r="F39" s="134"/>
      <c r="G39" s="40">
        <v>101291</v>
      </c>
      <c r="H39" s="40">
        <v>1241677</v>
      </c>
      <c r="I39" s="40">
        <v>17210</v>
      </c>
      <c r="J39" s="40">
        <v>152093</v>
      </c>
      <c r="K39" s="40">
        <v>3450</v>
      </c>
      <c r="L39" s="40">
        <v>22273</v>
      </c>
      <c r="M39" s="40">
        <v>8</v>
      </c>
      <c r="N39" s="40">
        <v>1034</v>
      </c>
      <c r="O39" s="40"/>
      <c r="P39" s="40">
        <v>1642</v>
      </c>
      <c r="Q39" s="40">
        <v>94278</v>
      </c>
      <c r="R39" s="40">
        <v>33</v>
      </c>
      <c r="S39" s="40">
        <v>5256</v>
      </c>
      <c r="T39" s="40">
        <v>410</v>
      </c>
      <c r="U39" s="40">
        <v>37760</v>
      </c>
      <c r="V39" s="40">
        <v>380</v>
      </c>
      <c r="W39" s="40">
        <v>35246</v>
      </c>
      <c r="X39" s="40">
        <v>393</v>
      </c>
      <c r="Y39" s="40">
        <v>786</v>
      </c>
      <c r="Z39" s="40" t="s">
        <v>287</v>
      </c>
      <c r="AA39" s="40" t="s">
        <v>287</v>
      </c>
      <c r="AB39" s="40">
        <v>2404</v>
      </c>
      <c r="AC39" s="40">
        <v>12038</v>
      </c>
      <c r="AD39" s="40" t="s">
        <v>287</v>
      </c>
      <c r="AE39" s="40" t="s">
        <v>287</v>
      </c>
    </row>
    <row r="40" spans="1:31" ht="18.75" customHeight="1">
      <c r="A40" s="152" t="s">
        <v>205</v>
      </c>
      <c r="B40" s="153"/>
      <c r="C40" s="132">
        <f>SUM(G40,I40,K40,M40,P40,R40,T40,V40,X40,Z40,AB40,AD40)</f>
        <v>116317</v>
      </c>
      <c r="D40" s="133"/>
      <c r="E40" s="134">
        <v>1499934</v>
      </c>
      <c r="F40" s="134"/>
      <c r="G40" s="40">
        <v>90823</v>
      </c>
      <c r="H40" s="40">
        <v>1158744</v>
      </c>
      <c r="I40" s="40">
        <v>17682</v>
      </c>
      <c r="J40" s="40">
        <v>159198</v>
      </c>
      <c r="K40" s="40">
        <v>3016</v>
      </c>
      <c r="L40" s="40">
        <v>19747</v>
      </c>
      <c r="M40" s="40">
        <v>8</v>
      </c>
      <c r="N40" s="40">
        <v>953</v>
      </c>
      <c r="O40" s="40"/>
      <c r="P40" s="40">
        <v>1462</v>
      </c>
      <c r="Q40" s="40">
        <v>82301</v>
      </c>
      <c r="R40" s="40">
        <v>34</v>
      </c>
      <c r="S40" s="40">
        <v>4484</v>
      </c>
      <c r="T40" s="40">
        <v>355</v>
      </c>
      <c r="U40" s="40">
        <v>32850</v>
      </c>
      <c r="V40" s="40">
        <v>309</v>
      </c>
      <c r="W40" s="40">
        <v>29755</v>
      </c>
      <c r="X40" s="40">
        <v>344</v>
      </c>
      <c r="Y40" s="40">
        <v>688</v>
      </c>
      <c r="Z40" s="40" t="s">
        <v>287</v>
      </c>
      <c r="AA40" s="40" t="s">
        <v>287</v>
      </c>
      <c r="AB40" s="40">
        <v>2284</v>
      </c>
      <c r="AC40" s="40">
        <v>11209</v>
      </c>
      <c r="AD40" s="40" t="s">
        <v>287</v>
      </c>
      <c r="AE40" s="40" t="s">
        <v>287</v>
      </c>
    </row>
    <row r="41" spans="1:31" ht="18.75" customHeight="1">
      <c r="A41" s="154"/>
      <c r="B41" s="155"/>
      <c r="C41" s="132"/>
      <c r="D41" s="133"/>
      <c r="E41" s="134"/>
      <c r="F41" s="134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 t="s">
        <v>317</v>
      </c>
      <c r="AE41" s="40" t="s">
        <v>317</v>
      </c>
    </row>
    <row r="42" spans="1:31" ht="18.75" customHeight="1">
      <c r="A42" s="152" t="s">
        <v>206</v>
      </c>
      <c r="B42" s="153"/>
      <c r="C42" s="132">
        <f>SUM(G42,I42,K42,M42,P42,R42,T42,V42,X42,Z42,AB42,AD42)</f>
        <v>118088</v>
      </c>
      <c r="D42" s="133"/>
      <c r="E42" s="134">
        <v>1559208</v>
      </c>
      <c r="F42" s="134"/>
      <c r="G42" s="40">
        <v>93466</v>
      </c>
      <c r="H42" s="40">
        <v>1210287</v>
      </c>
      <c r="I42" s="40">
        <v>17128</v>
      </c>
      <c r="J42" s="40">
        <v>163942</v>
      </c>
      <c r="K42" s="40">
        <v>2747</v>
      </c>
      <c r="L42" s="40">
        <v>19009</v>
      </c>
      <c r="M42" s="40">
        <v>4</v>
      </c>
      <c r="N42" s="40">
        <v>209</v>
      </c>
      <c r="O42" s="40"/>
      <c r="P42" s="40">
        <v>1425</v>
      </c>
      <c r="Q42" s="40">
        <v>84506</v>
      </c>
      <c r="R42" s="40">
        <v>28</v>
      </c>
      <c r="S42" s="40">
        <v>4220</v>
      </c>
      <c r="T42" s="40">
        <v>349</v>
      </c>
      <c r="U42" s="40">
        <v>32350</v>
      </c>
      <c r="V42" s="40">
        <v>308</v>
      </c>
      <c r="W42" s="40">
        <v>31421</v>
      </c>
      <c r="X42" s="40">
        <v>337</v>
      </c>
      <c r="Y42" s="40">
        <v>674</v>
      </c>
      <c r="Z42" s="40" t="s">
        <v>287</v>
      </c>
      <c r="AA42" s="40" t="s">
        <v>287</v>
      </c>
      <c r="AB42" s="40">
        <v>2296</v>
      </c>
      <c r="AC42" s="40">
        <v>12587</v>
      </c>
      <c r="AD42" s="40" t="s">
        <v>287</v>
      </c>
      <c r="AE42" s="40" t="s">
        <v>287</v>
      </c>
    </row>
    <row r="43" spans="1:31" ht="18.75" customHeight="1">
      <c r="A43" s="158" t="s">
        <v>274</v>
      </c>
      <c r="B43" s="159"/>
      <c r="C43" s="132">
        <f>SUM(G43,I43,K43,M43,P43,R43,T43,V43,X43,Z43,AB43,AD43)</f>
        <v>119310</v>
      </c>
      <c r="D43" s="133"/>
      <c r="E43" s="134">
        <v>1462356</v>
      </c>
      <c r="F43" s="134"/>
      <c r="G43" s="40">
        <v>97804</v>
      </c>
      <c r="H43" s="40">
        <v>1215463</v>
      </c>
      <c r="I43" s="40">
        <v>16051</v>
      </c>
      <c r="J43" s="40">
        <v>135008</v>
      </c>
      <c r="K43" s="40">
        <v>1742</v>
      </c>
      <c r="L43" s="40">
        <v>10990</v>
      </c>
      <c r="M43" s="40" t="s">
        <v>287</v>
      </c>
      <c r="N43" s="40" t="s">
        <v>287</v>
      </c>
      <c r="O43" s="40"/>
      <c r="P43" s="40">
        <v>824</v>
      </c>
      <c r="Q43" s="40">
        <v>49439</v>
      </c>
      <c r="R43" s="40">
        <v>21</v>
      </c>
      <c r="S43" s="40">
        <v>2984</v>
      </c>
      <c r="T43" s="40">
        <v>241</v>
      </c>
      <c r="U43" s="40">
        <v>22500</v>
      </c>
      <c r="V43" s="40">
        <v>150</v>
      </c>
      <c r="W43" s="40">
        <v>14160</v>
      </c>
      <c r="X43" s="40">
        <v>234</v>
      </c>
      <c r="Y43" s="40">
        <v>468</v>
      </c>
      <c r="Z43" s="40" t="s">
        <v>287</v>
      </c>
      <c r="AA43" s="40" t="s">
        <v>287</v>
      </c>
      <c r="AB43" s="40">
        <v>2243</v>
      </c>
      <c r="AC43" s="40">
        <v>11342</v>
      </c>
      <c r="AD43" s="40" t="s">
        <v>287</v>
      </c>
      <c r="AE43" s="40" t="s">
        <v>287</v>
      </c>
    </row>
    <row r="44" spans="1:31" ht="18.75" customHeight="1">
      <c r="A44" s="152" t="s">
        <v>8</v>
      </c>
      <c r="B44" s="153"/>
      <c r="C44" s="132">
        <f>SUM(G44,I44,K44,M44,P44,R44,T44,V44,X44,Z44,AB44,AD44)</f>
        <v>110384</v>
      </c>
      <c r="D44" s="133"/>
      <c r="E44" s="134">
        <v>1538305</v>
      </c>
      <c r="F44" s="134"/>
      <c r="G44" s="40">
        <v>87538</v>
      </c>
      <c r="H44" s="40">
        <v>1195224</v>
      </c>
      <c r="I44" s="40">
        <v>16131</v>
      </c>
      <c r="J44" s="40">
        <v>174928</v>
      </c>
      <c r="K44" s="40">
        <v>2226</v>
      </c>
      <c r="L44" s="40">
        <v>14314</v>
      </c>
      <c r="M44" s="40">
        <v>2</v>
      </c>
      <c r="N44" s="40">
        <v>89</v>
      </c>
      <c r="O44" s="40"/>
      <c r="P44" s="40">
        <v>1261</v>
      </c>
      <c r="Q44" s="40">
        <v>74510</v>
      </c>
      <c r="R44" s="40">
        <v>44</v>
      </c>
      <c r="S44" s="40">
        <v>6002</v>
      </c>
      <c r="T44" s="40">
        <v>368</v>
      </c>
      <c r="U44" s="40">
        <v>33870</v>
      </c>
      <c r="V44" s="40">
        <v>295</v>
      </c>
      <c r="W44" s="40">
        <v>27402</v>
      </c>
      <c r="X44" s="40">
        <v>355</v>
      </c>
      <c r="Y44" s="40">
        <v>710</v>
      </c>
      <c r="Z44" s="40" t="s">
        <v>287</v>
      </c>
      <c r="AA44" s="40" t="s">
        <v>287</v>
      </c>
      <c r="AB44" s="40">
        <v>2164</v>
      </c>
      <c r="AC44" s="40">
        <v>11252</v>
      </c>
      <c r="AD44" s="40" t="s">
        <v>287</v>
      </c>
      <c r="AE44" s="40" t="s">
        <v>287</v>
      </c>
    </row>
    <row r="45" spans="1:31" ht="18.75" customHeight="1">
      <c r="A45" s="152" t="s">
        <v>9</v>
      </c>
      <c r="B45" s="153"/>
      <c r="C45" s="132">
        <f>SUM(G45,I45,K45,M45,P45,R45,T45,V45,X45,Z45,AB45,AD45)</f>
        <v>113424</v>
      </c>
      <c r="D45" s="133"/>
      <c r="E45" s="134">
        <v>1663882</v>
      </c>
      <c r="F45" s="134"/>
      <c r="G45" s="40">
        <v>89564</v>
      </c>
      <c r="H45" s="40">
        <v>1302937</v>
      </c>
      <c r="I45" s="40">
        <v>17461</v>
      </c>
      <c r="J45" s="40">
        <v>195659</v>
      </c>
      <c r="K45" s="40">
        <v>1851</v>
      </c>
      <c r="L45" s="40">
        <v>11229</v>
      </c>
      <c r="M45" s="40">
        <v>2</v>
      </c>
      <c r="N45" s="40">
        <v>34</v>
      </c>
      <c r="O45" s="40"/>
      <c r="P45" s="40">
        <v>1406</v>
      </c>
      <c r="Q45" s="40">
        <v>83591</v>
      </c>
      <c r="R45" s="40">
        <v>22</v>
      </c>
      <c r="S45" s="40">
        <v>2828</v>
      </c>
      <c r="T45" s="40">
        <v>285</v>
      </c>
      <c r="U45" s="40">
        <v>26350</v>
      </c>
      <c r="V45" s="40">
        <v>301</v>
      </c>
      <c r="W45" s="40">
        <v>28408</v>
      </c>
      <c r="X45" s="40">
        <v>275</v>
      </c>
      <c r="Y45" s="40">
        <v>550</v>
      </c>
      <c r="Z45" s="40" t="s">
        <v>287</v>
      </c>
      <c r="AA45" s="40" t="s">
        <v>287</v>
      </c>
      <c r="AB45" s="40">
        <v>2257</v>
      </c>
      <c r="AC45" s="40">
        <v>12292</v>
      </c>
      <c r="AD45" s="40" t="s">
        <v>287</v>
      </c>
      <c r="AE45" s="40" t="s">
        <v>287</v>
      </c>
    </row>
    <row r="46" spans="1:31" ht="18.75" customHeight="1">
      <c r="A46" s="140"/>
      <c r="B46" s="156"/>
      <c r="C46" s="137"/>
      <c r="D46" s="138"/>
      <c r="E46" s="136"/>
      <c r="F46" s="136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41"/>
    </row>
    <row r="47" spans="1:31" ht="18.75" customHeigh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</row>
    <row r="48" spans="30:31" ht="18.75" customHeight="1">
      <c r="AD48" s="2"/>
      <c r="AE48" s="2"/>
    </row>
    <row r="49" spans="1:28" ht="18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AB49" s="36"/>
    </row>
    <row r="50" spans="1:29" ht="18.75" customHeight="1">
      <c r="A50" s="141" t="s">
        <v>311</v>
      </c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</row>
    <row r="51" spans="1:29" ht="18.75" customHeight="1" thickBo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W51" s="43"/>
      <c r="X51" s="43"/>
      <c r="Y51" s="43"/>
      <c r="Z51" s="43"/>
      <c r="AA51" s="35"/>
      <c r="AB51" s="43"/>
      <c r="AC51" s="35" t="s">
        <v>25</v>
      </c>
    </row>
    <row r="52" spans="1:29" ht="18.75" customHeight="1">
      <c r="A52" s="142" t="s">
        <v>219</v>
      </c>
      <c r="B52" s="143"/>
      <c r="C52" s="130" t="s">
        <v>314</v>
      </c>
      <c r="D52" s="135"/>
      <c r="E52" s="135"/>
      <c r="F52" s="131"/>
      <c r="G52" s="130" t="s">
        <v>13</v>
      </c>
      <c r="H52" s="131"/>
      <c r="I52" s="130" t="s">
        <v>14</v>
      </c>
      <c r="J52" s="131"/>
      <c r="K52" s="130" t="s">
        <v>16</v>
      </c>
      <c r="L52" s="135"/>
      <c r="M52" s="130" t="s">
        <v>18</v>
      </c>
      <c r="N52" s="135"/>
      <c r="O52" s="36"/>
      <c r="P52" s="135" t="s">
        <v>23</v>
      </c>
      <c r="Q52" s="131"/>
      <c r="R52" s="130" t="s">
        <v>24</v>
      </c>
      <c r="S52" s="131"/>
      <c r="T52" s="130" t="s">
        <v>22</v>
      </c>
      <c r="U52" s="131"/>
      <c r="V52" s="130" t="s">
        <v>315</v>
      </c>
      <c r="W52" s="135"/>
      <c r="X52" s="130" t="s">
        <v>17</v>
      </c>
      <c r="Y52" s="131"/>
      <c r="Z52" s="130" t="s">
        <v>15</v>
      </c>
      <c r="AA52" s="135"/>
      <c r="AB52" s="130" t="s">
        <v>316</v>
      </c>
      <c r="AC52" s="135"/>
    </row>
    <row r="53" spans="1:29" ht="18.75" customHeight="1">
      <c r="A53" s="144"/>
      <c r="B53" s="145"/>
      <c r="C53" s="169" t="s">
        <v>312</v>
      </c>
      <c r="D53" s="170"/>
      <c r="E53" s="169" t="s">
        <v>313</v>
      </c>
      <c r="F53" s="170"/>
      <c r="G53" s="8" t="s">
        <v>289</v>
      </c>
      <c r="H53" s="8" t="s">
        <v>288</v>
      </c>
      <c r="I53" s="8" t="s">
        <v>10</v>
      </c>
      <c r="J53" s="8" t="s">
        <v>288</v>
      </c>
      <c r="K53" s="8" t="s">
        <v>10</v>
      </c>
      <c r="L53" s="8" t="s">
        <v>11</v>
      </c>
      <c r="M53" s="8" t="s">
        <v>10</v>
      </c>
      <c r="N53" s="9" t="s">
        <v>11</v>
      </c>
      <c r="P53" s="7" t="s">
        <v>10</v>
      </c>
      <c r="Q53" s="8" t="s">
        <v>290</v>
      </c>
      <c r="R53" s="8" t="s">
        <v>10</v>
      </c>
      <c r="S53" s="8" t="s">
        <v>11</v>
      </c>
      <c r="T53" s="8" t="s">
        <v>10</v>
      </c>
      <c r="U53" s="8" t="s">
        <v>288</v>
      </c>
      <c r="V53" s="8" t="s">
        <v>10</v>
      </c>
      <c r="W53" s="9" t="s">
        <v>288</v>
      </c>
      <c r="X53" s="8" t="s">
        <v>10</v>
      </c>
      <c r="Y53" s="8" t="s">
        <v>11</v>
      </c>
      <c r="Z53" s="8" t="s">
        <v>10</v>
      </c>
      <c r="AA53" s="9" t="s">
        <v>11</v>
      </c>
      <c r="AB53" s="8" t="s">
        <v>10</v>
      </c>
      <c r="AC53" s="9" t="s">
        <v>288</v>
      </c>
    </row>
    <row r="54" spans="1:29" ht="18.75" customHeight="1">
      <c r="A54" s="171"/>
      <c r="B54" s="172"/>
      <c r="C54" s="173"/>
      <c r="D54" s="171"/>
      <c r="E54" s="171"/>
      <c r="F54" s="171"/>
      <c r="Z54" s="13"/>
      <c r="AA54" s="13"/>
      <c r="AB54" s="13"/>
      <c r="AC54" s="13"/>
    </row>
    <row r="55" spans="1:29" ht="18.75" customHeight="1">
      <c r="A55" s="174" t="s">
        <v>272</v>
      </c>
      <c r="B55" s="159"/>
      <c r="C55" s="132">
        <f>SUM(G55,I55,K55,M55,P55,R55,T55,V55,X55,Z55,AB55)</f>
        <v>1029876</v>
      </c>
      <c r="D55" s="133"/>
      <c r="E55" s="149">
        <f>SUM(H55,J55,L55,N55,Q55,S55,U55,W55,Y55,AA55,AC55)</f>
        <v>2794366</v>
      </c>
      <c r="F55" s="149"/>
      <c r="G55" s="33">
        <v>893824</v>
      </c>
      <c r="H55" s="33">
        <v>2421539</v>
      </c>
      <c r="I55" s="33">
        <v>116789</v>
      </c>
      <c r="J55" s="33">
        <v>222473</v>
      </c>
      <c r="K55" s="33">
        <v>10006</v>
      </c>
      <c r="L55" s="33">
        <v>15790</v>
      </c>
      <c r="M55" s="33">
        <v>9</v>
      </c>
      <c r="N55" s="33">
        <v>136</v>
      </c>
      <c r="O55" s="33"/>
      <c r="P55" s="33">
        <v>572</v>
      </c>
      <c r="Q55" s="33">
        <v>8984</v>
      </c>
      <c r="R55" s="33">
        <v>3781</v>
      </c>
      <c r="S55" s="33">
        <v>114304</v>
      </c>
      <c r="T55" s="33">
        <v>3718</v>
      </c>
      <c r="U55" s="33">
        <v>7436</v>
      </c>
      <c r="V55" s="40" t="s">
        <v>287</v>
      </c>
      <c r="W55" s="40" t="s">
        <v>287</v>
      </c>
      <c r="X55" s="40">
        <v>161</v>
      </c>
      <c r="Y55" s="40">
        <v>3049</v>
      </c>
      <c r="Z55" s="40" t="s">
        <v>287</v>
      </c>
      <c r="AA55" s="40" t="s">
        <v>287</v>
      </c>
      <c r="AB55" s="40">
        <v>1016</v>
      </c>
      <c r="AC55" s="40">
        <v>655</v>
      </c>
    </row>
    <row r="56" spans="1:29" ht="18.75" customHeight="1">
      <c r="A56" s="162">
        <v>49</v>
      </c>
      <c r="B56" s="163"/>
      <c r="C56" s="132">
        <f>SUM(G56,I56,K56,M56,P56,R56,T56,V56,X56,Z56,AB56)</f>
        <v>1118757</v>
      </c>
      <c r="D56" s="133"/>
      <c r="E56" s="149">
        <f>SUM(H56,J56,L56,N56,Q56,S56,U56,W56,Y56,AA56,AC56)</f>
        <v>5248686</v>
      </c>
      <c r="F56" s="149"/>
      <c r="G56" s="33">
        <v>957778</v>
      </c>
      <c r="H56" s="33">
        <v>4470249</v>
      </c>
      <c r="I56" s="33">
        <v>134545</v>
      </c>
      <c r="J56" s="33">
        <v>418255</v>
      </c>
      <c r="K56" s="33">
        <v>12622</v>
      </c>
      <c r="L56" s="33">
        <v>37414</v>
      </c>
      <c r="M56" s="33">
        <v>16</v>
      </c>
      <c r="N56" s="33">
        <v>1074</v>
      </c>
      <c r="O56" s="33"/>
      <c r="P56" s="33">
        <v>718</v>
      </c>
      <c r="Q56" s="33">
        <v>20756</v>
      </c>
      <c r="R56" s="33">
        <v>4096</v>
      </c>
      <c r="S56" s="33">
        <v>242906</v>
      </c>
      <c r="T56" s="33">
        <v>3984</v>
      </c>
      <c r="U56" s="33">
        <v>7968</v>
      </c>
      <c r="V56" s="40">
        <v>1</v>
      </c>
      <c r="W56" s="40">
        <v>4</v>
      </c>
      <c r="X56" s="40">
        <v>2225</v>
      </c>
      <c r="Y56" s="40">
        <v>46593</v>
      </c>
      <c r="Z56" s="40" t="s">
        <v>287</v>
      </c>
      <c r="AA56" s="40" t="s">
        <v>287</v>
      </c>
      <c r="AB56" s="40">
        <v>2772</v>
      </c>
      <c r="AC56" s="40">
        <v>3467</v>
      </c>
    </row>
    <row r="57" spans="1:29" ht="18.75" customHeight="1">
      <c r="A57" s="162">
        <v>50</v>
      </c>
      <c r="B57" s="163"/>
      <c r="C57" s="132">
        <f>SUM(G57,I57,K57,M57,P57,R57,T57,V57,X57,Z57,AB57)</f>
        <v>1179911</v>
      </c>
      <c r="D57" s="133"/>
      <c r="E57" s="149">
        <v>6604521</v>
      </c>
      <c r="F57" s="149"/>
      <c r="G57" s="33">
        <v>1005282</v>
      </c>
      <c r="H57" s="33">
        <v>5645851</v>
      </c>
      <c r="I57" s="33">
        <v>140370</v>
      </c>
      <c r="J57" s="33">
        <v>507632</v>
      </c>
      <c r="K57" s="33">
        <v>14248</v>
      </c>
      <c r="L57" s="33">
        <v>55171</v>
      </c>
      <c r="M57" s="33">
        <v>20</v>
      </c>
      <c r="N57" s="33">
        <v>1270</v>
      </c>
      <c r="O57" s="33"/>
      <c r="P57" s="33">
        <v>747</v>
      </c>
      <c r="Q57" s="33">
        <v>22354</v>
      </c>
      <c r="R57" s="33">
        <v>3962</v>
      </c>
      <c r="S57" s="33">
        <v>237420</v>
      </c>
      <c r="T57" s="33">
        <v>3891</v>
      </c>
      <c r="U57" s="33">
        <v>7782</v>
      </c>
      <c r="V57" s="40" t="s">
        <v>287</v>
      </c>
      <c r="W57" s="40" t="s">
        <v>287</v>
      </c>
      <c r="X57" s="40">
        <v>5628</v>
      </c>
      <c r="Y57" s="40">
        <v>116619</v>
      </c>
      <c r="Z57" s="40">
        <v>5763</v>
      </c>
      <c r="AA57" s="40">
        <v>10423</v>
      </c>
      <c r="AB57" s="40" t="s">
        <v>287</v>
      </c>
      <c r="AC57" s="40" t="s">
        <v>287</v>
      </c>
    </row>
    <row r="58" spans="1:29" ht="18.75" customHeight="1">
      <c r="A58" s="162">
        <v>51</v>
      </c>
      <c r="B58" s="163"/>
      <c r="C58" s="132">
        <f>SUM(G58,I58,K58,M58,P58,R58,T58,V58,X58,Z58,AB58)</f>
        <v>1255446</v>
      </c>
      <c r="D58" s="133"/>
      <c r="E58" s="149">
        <f>SUM(H58,J58,L58,N58,Q58,S58,U58,W58,Y58,AA58,AC58)</f>
        <v>8332873</v>
      </c>
      <c r="F58" s="149"/>
      <c r="G58" s="33">
        <v>1067431</v>
      </c>
      <c r="H58" s="33">
        <v>7136422</v>
      </c>
      <c r="I58" s="33">
        <v>150588</v>
      </c>
      <c r="J58" s="33">
        <v>618947</v>
      </c>
      <c r="K58" s="33">
        <v>16713</v>
      </c>
      <c r="L58" s="33">
        <v>74046</v>
      </c>
      <c r="M58" s="33">
        <v>51</v>
      </c>
      <c r="N58" s="33">
        <v>2988</v>
      </c>
      <c r="O58" s="33"/>
      <c r="P58" s="33">
        <v>777</v>
      </c>
      <c r="Q58" s="33">
        <v>32430</v>
      </c>
      <c r="R58" s="33">
        <v>3639</v>
      </c>
      <c r="S58" s="33">
        <v>309480</v>
      </c>
      <c r="T58" s="33">
        <v>3569</v>
      </c>
      <c r="U58" s="33">
        <v>7138</v>
      </c>
      <c r="V58" s="40">
        <v>1</v>
      </c>
      <c r="W58" s="40">
        <v>13</v>
      </c>
      <c r="X58" s="40">
        <v>5252</v>
      </c>
      <c r="Y58" s="40">
        <v>136004</v>
      </c>
      <c r="Z58" s="40">
        <v>7425</v>
      </c>
      <c r="AA58" s="40">
        <v>15405</v>
      </c>
      <c r="AB58" s="40" t="s">
        <v>287</v>
      </c>
      <c r="AC58" s="40" t="s">
        <v>287</v>
      </c>
    </row>
    <row r="59" spans="1:29" ht="18.75" customHeight="1">
      <c r="A59" s="164">
        <v>52</v>
      </c>
      <c r="B59" s="165"/>
      <c r="C59" s="166">
        <f>SUM(G59,I59,K59,M59,P59,R59,T59,V59,X59,Z59,AB59)</f>
        <v>1327817</v>
      </c>
      <c r="D59" s="167"/>
      <c r="E59" s="168">
        <v>9728359</v>
      </c>
      <c r="F59" s="168"/>
      <c r="G59" s="50">
        <f>SUM(G61:G64,G66:G69,G71:G74)</f>
        <v>1114510</v>
      </c>
      <c r="H59" s="50">
        <v>8257284</v>
      </c>
      <c r="I59" s="50">
        <f aca="true" t="shared" si="1" ref="I59:U59">SUM(I61:I64,I66:I69,I71:I74)</f>
        <v>167020</v>
      </c>
      <c r="J59" s="50">
        <v>765807</v>
      </c>
      <c r="K59" s="50">
        <f t="shared" si="1"/>
        <v>21461</v>
      </c>
      <c r="L59" s="50">
        <v>99278</v>
      </c>
      <c r="M59" s="50">
        <f t="shared" si="1"/>
        <v>52</v>
      </c>
      <c r="N59" s="50">
        <v>3388</v>
      </c>
      <c r="O59" s="51"/>
      <c r="P59" s="50">
        <f t="shared" si="1"/>
        <v>928</v>
      </c>
      <c r="Q59" s="50">
        <f t="shared" si="1"/>
        <v>45780</v>
      </c>
      <c r="R59" s="50">
        <f t="shared" si="1"/>
        <v>3680</v>
      </c>
      <c r="S59" s="50">
        <f t="shared" si="1"/>
        <v>367960</v>
      </c>
      <c r="T59" s="50">
        <f t="shared" si="1"/>
        <v>3587</v>
      </c>
      <c r="U59" s="50">
        <f t="shared" si="1"/>
        <v>7174</v>
      </c>
      <c r="V59" s="45" t="s">
        <v>287</v>
      </c>
      <c r="W59" s="45" t="s">
        <v>287</v>
      </c>
      <c r="X59" s="45">
        <f>SUM(X61:X64,X66:X69,X71:X74)</f>
        <v>5405</v>
      </c>
      <c r="Y59" s="45">
        <v>153766</v>
      </c>
      <c r="Z59" s="45">
        <f>SUM(Z61:Z64,Z66:Z69,Z71:Z74)</f>
        <v>11174</v>
      </c>
      <c r="AA59" s="45">
        <v>27920</v>
      </c>
      <c r="AB59" s="45" t="s">
        <v>287</v>
      </c>
      <c r="AC59" s="45" t="s">
        <v>287</v>
      </c>
    </row>
    <row r="60" spans="1:29" ht="18.75" customHeight="1">
      <c r="A60" s="160"/>
      <c r="B60" s="161"/>
      <c r="C60" s="132"/>
      <c r="D60" s="133"/>
      <c r="E60" s="149"/>
      <c r="F60" s="149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0"/>
      <c r="W60" s="40"/>
      <c r="X60" s="40"/>
      <c r="Y60" s="40"/>
      <c r="Z60" s="40"/>
      <c r="AA60" s="40"/>
      <c r="AB60" s="40"/>
      <c r="AC60" s="40"/>
    </row>
    <row r="61" spans="1:29" ht="18.75" customHeight="1">
      <c r="A61" s="158" t="s">
        <v>273</v>
      </c>
      <c r="B61" s="159"/>
      <c r="C61" s="132">
        <f>SUM(G61,I61,K61,M61,P61,R61,T61,V61,X61,Z61,AB61,AD61)</f>
        <v>105382</v>
      </c>
      <c r="D61" s="133"/>
      <c r="E61" s="149">
        <v>742064</v>
      </c>
      <c r="F61" s="149"/>
      <c r="G61" s="33">
        <v>89843</v>
      </c>
      <c r="H61" s="33">
        <v>627075</v>
      </c>
      <c r="I61" s="33">
        <v>12427</v>
      </c>
      <c r="J61" s="33">
        <v>55242</v>
      </c>
      <c r="K61" s="33">
        <v>1016</v>
      </c>
      <c r="L61" s="33">
        <v>4928</v>
      </c>
      <c r="M61" s="33">
        <v>1</v>
      </c>
      <c r="N61" s="33">
        <v>40</v>
      </c>
      <c r="O61" s="33"/>
      <c r="P61" s="33">
        <v>75</v>
      </c>
      <c r="Q61" s="33">
        <v>3610</v>
      </c>
      <c r="R61" s="33">
        <v>299</v>
      </c>
      <c r="S61" s="33">
        <f>R61*100</f>
        <v>29900</v>
      </c>
      <c r="T61" s="33">
        <v>284</v>
      </c>
      <c r="U61" s="33">
        <v>568</v>
      </c>
      <c r="V61" s="40" t="s">
        <v>287</v>
      </c>
      <c r="W61" s="40" t="s">
        <v>287</v>
      </c>
      <c r="X61" s="40">
        <v>767</v>
      </c>
      <c r="Y61" s="40">
        <v>19151</v>
      </c>
      <c r="Z61" s="40">
        <v>670</v>
      </c>
      <c r="AA61" s="40">
        <v>1547</v>
      </c>
      <c r="AB61" s="40" t="s">
        <v>287</v>
      </c>
      <c r="AC61" s="40" t="s">
        <v>287</v>
      </c>
    </row>
    <row r="62" spans="1:29" ht="18.75" customHeight="1">
      <c r="A62" s="152" t="s">
        <v>3</v>
      </c>
      <c r="B62" s="153"/>
      <c r="C62" s="132">
        <f>SUM(G62,I62,K62,M62,P62,R62,T62,V62,X62,Z62,AB62,AD62)</f>
        <v>117693</v>
      </c>
      <c r="D62" s="133"/>
      <c r="E62" s="149">
        <v>799510</v>
      </c>
      <c r="F62" s="149"/>
      <c r="G62" s="33">
        <v>99388</v>
      </c>
      <c r="H62" s="33">
        <v>678039</v>
      </c>
      <c r="I62" s="33">
        <v>14892</v>
      </c>
      <c r="J62" s="33">
        <v>62435</v>
      </c>
      <c r="K62" s="33">
        <v>1574</v>
      </c>
      <c r="L62" s="33">
        <v>7354</v>
      </c>
      <c r="M62" s="33">
        <v>7</v>
      </c>
      <c r="N62" s="33">
        <v>283</v>
      </c>
      <c r="O62" s="33"/>
      <c r="P62" s="33">
        <v>91</v>
      </c>
      <c r="Q62" s="33">
        <v>4430</v>
      </c>
      <c r="R62" s="33">
        <v>352</v>
      </c>
      <c r="S62" s="33">
        <f>R62*100</f>
        <v>35200</v>
      </c>
      <c r="T62" s="33">
        <v>342</v>
      </c>
      <c r="U62" s="33">
        <v>684</v>
      </c>
      <c r="V62" s="40" t="s">
        <v>287</v>
      </c>
      <c r="W62" s="40" t="s">
        <v>287</v>
      </c>
      <c r="X62" s="40">
        <v>304</v>
      </c>
      <c r="Y62" s="40">
        <v>9332</v>
      </c>
      <c r="Z62" s="40">
        <v>743</v>
      </c>
      <c r="AA62" s="40">
        <v>1751</v>
      </c>
      <c r="AB62" s="40" t="s">
        <v>287</v>
      </c>
      <c r="AC62" s="40" t="s">
        <v>287</v>
      </c>
    </row>
    <row r="63" spans="1:29" ht="18.75" customHeight="1">
      <c r="A63" s="152" t="s">
        <v>4</v>
      </c>
      <c r="B63" s="153"/>
      <c r="C63" s="132">
        <f>SUM(G63,I63,K63,M63,P63,R63,T63,V63,X63,Z63,AB63,AD63)</f>
        <v>123268</v>
      </c>
      <c r="D63" s="133"/>
      <c r="E63" s="149">
        <v>833832</v>
      </c>
      <c r="F63" s="149"/>
      <c r="G63" s="33">
        <v>99765</v>
      </c>
      <c r="H63" s="33">
        <v>690814</v>
      </c>
      <c r="I63" s="33">
        <v>18863</v>
      </c>
      <c r="J63" s="33">
        <v>78289</v>
      </c>
      <c r="K63" s="33">
        <v>2551</v>
      </c>
      <c r="L63" s="33">
        <v>11168</v>
      </c>
      <c r="M63" s="33">
        <v>4</v>
      </c>
      <c r="N63" s="33">
        <v>222</v>
      </c>
      <c r="O63" s="33"/>
      <c r="P63" s="33">
        <v>67</v>
      </c>
      <c r="Q63" s="33">
        <v>3290</v>
      </c>
      <c r="R63" s="33">
        <v>321</v>
      </c>
      <c r="S63" s="33">
        <v>32060</v>
      </c>
      <c r="T63" s="33">
        <v>314</v>
      </c>
      <c r="U63" s="33">
        <v>628</v>
      </c>
      <c r="V63" s="40" t="s">
        <v>287</v>
      </c>
      <c r="W63" s="40" t="s">
        <v>287</v>
      </c>
      <c r="X63" s="40">
        <v>518</v>
      </c>
      <c r="Y63" s="40">
        <v>15399</v>
      </c>
      <c r="Z63" s="40">
        <v>865</v>
      </c>
      <c r="AA63" s="40">
        <v>1959</v>
      </c>
      <c r="AB63" s="40" t="s">
        <v>287</v>
      </c>
      <c r="AC63" s="40" t="s">
        <v>287</v>
      </c>
    </row>
    <row r="64" spans="1:29" ht="18.75" customHeight="1">
      <c r="A64" s="152" t="s">
        <v>5</v>
      </c>
      <c r="B64" s="153"/>
      <c r="C64" s="132">
        <f>SUM(G64,I64,K64,M64,P64,R64,T64,V64,X64,Z64,AB64,AD64)</f>
        <v>118020</v>
      </c>
      <c r="D64" s="133"/>
      <c r="E64" s="149">
        <v>835168</v>
      </c>
      <c r="F64" s="149"/>
      <c r="G64" s="33">
        <v>97427</v>
      </c>
      <c r="H64" s="33">
        <v>697785</v>
      </c>
      <c r="I64" s="33">
        <v>16206</v>
      </c>
      <c r="J64" s="33">
        <v>70022</v>
      </c>
      <c r="K64" s="33">
        <v>2114</v>
      </c>
      <c r="L64" s="33">
        <v>10082</v>
      </c>
      <c r="M64" s="33">
        <v>4</v>
      </c>
      <c r="N64" s="33">
        <v>261</v>
      </c>
      <c r="O64" s="33"/>
      <c r="P64" s="33">
        <v>81</v>
      </c>
      <c r="Q64" s="33">
        <v>3970</v>
      </c>
      <c r="R64" s="33">
        <v>353</v>
      </c>
      <c r="S64" s="33">
        <f>R64*100</f>
        <v>35300</v>
      </c>
      <c r="T64" s="33">
        <v>343</v>
      </c>
      <c r="U64" s="33">
        <v>686</v>
      </c>
      <c r="V64" s="40" t="s">
        <v>287</v>
      </c>
      <c r="W64" s="40" t="s">
        <v>287</v>
      </c>
      <c r="X64" s="40">
        <v>454</v>
      </c>
      <c r="Y64" s="40">
        <v>14636</v>
      </c>
      <c r="Z64" s="40">
        <v>1038</v>
      </c>
      <c r="AA64" s="40">
        <v>2422</v>
      </c>
      <c r="AB64" s="40" t="s">
        <v>287</v>
      </c>
      <c r="AC64" s="40" t="s">
        <v>287</v>
      </c>
    </row>
    <row r="65" spans="1:29" ht="18.75" customHeight="1">
      <c r="A65" s="154"/>
      <c r="B65" s="155"/>
      <c r="C65" s="132"/>
      <c r="D65" s="133"/>
      <c r="E65" s="149"/>
      <c r="F65" s="149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40" t="s">
        <v>317</v>
      </c>
      <c r="W65" s="40" t="s">
        <v>317</v>
      </c>
      <c r="X65" s="40"/>
      <c r="Y65" s="40"/>
      <c r="Z65" s="40"/>
      <c r="AA65" s="40"/>
      <c r="AB65" s="40" t="s">
        <v>317</v>
      </c>
      <c r="AC65" s="40" t="s">
        <v>317</v>
      </c>
    </row>
    <row r="66" spans="1:29" ht="18.75" customHeight="1">
      <c r="A66" s="152" t="s">
        <v>6</v>
      </c>
      <c r="B66" s="153"/>
      <c r="C66" s="132">
        <f>SUM(G66,I66,K66,M66,P66,R66,T66,V66,X66,Z66,AB66,AD66)</f>
        <v>115625</v>
      </c>
      <c r="D66" s="133"/>
      <c r="E66" s="149">
        <v>822964</v>
      </c>
      <c r="F66" s="149"/>
      <c r="G66" s="33">
        <v>93643</v>
      </c>
      <c r="H66" s="33">
        <v>693531</v>
      </c>
      <c r="I66" s="33">
        <v>18881</v>
      </c>
      <c r="J66" s="33">
        <v>83520</v>
      </c>
      <c r="K66" s="33">
        <v>1047</v>
      </c>
      <c r="L66" s="33">
        <v>4965</v>
      </c>
      <c r="M66" s="33">
        <v>4</v>
      </c>
      <c r="N66" s="33">
        <v>478</v>
      </c>
      <c r="O66" s="33"/>
      <c r="P66" s="33">
        <v>76</v>
      </c>
      <c r="Q66" s="33">
        <v>3740</v>
      </c>
      <c r="R66" s="33">
        <v>263</v>
      </c>
      <c r="S66" s="33">
        <f>R66*100</f>
        <v>26300</v>
      </c>
      <c r="T66" s="33">
        <v>259</v>
      </c>
      <c r="U66" s="33">
        <v>518</v>
      </c>
      <c r="V66" s="40" t="s">
        <v>287</v>
      </c>
      <c r="W66" s="40" t="s">
        <v>287</v>
      </c>
      <c r="X66" s="40">
        <v>310</v>
      </c>
      <c r="Y66" s="40">
        <v>7251</v>
      </c>
      <c r="Z66" s="40">
        <v>1142</v>
      </c>
      <c r="AA66" s="40">
        <v>2659</v>
      </c>
      <c r="AB66" s="40" t="s">
        <v>287</v>
      </c>
      <c r="AC66" s="40" t="s">
        <v>287</v>
      </c>
    </row>
    <row r="67" spans="1:29" ht="18.75" customHeight="1">
      <c r="A67" s="152" t="s">
        <v>7</v>
      </c>
      <c r="B67" s="153"/>
      <c r="C67" s="132">
        <f>SUM(G67,I67,K67,M67,P67,R67,T67,V67,X67,Z67,AB67,AD67)</f>
        <v>106602</v>
      </c>
      <c r="D67" s="133"/>
      <c r="E67" s="149">
        <v>801878</v>
      </c>
      <c r="F67" s="149"/>
      <c r="G67" s="33">
        <v>89355</v>
      </c>
      <c r="H67" s="33">
        <v>673863</v>
      </c>
      <c r="I67" s="33">
        <v>13111</v>
      </c>
      <c r="J67" s="33">
        <v>58905</v>
      </c>
      <c r="K67" s="33">
        <v>1791</v>
      </c>
      <c r="L67" s="33">
        <v>8603</v>
      </c>
      <c r="M67" s="33">
        <v>7</v>
      </c>
      <c r="N67" s="33">
        <v>373</v>
      </c>
      <c r="O67" s="33"/>
      <c r="P67" s="33">
        <v>75</v>
      </c>
      <c r="Q67" s="33">
        <v>3710</v>
      </c>
      <c r="R67" s="33">
        <v>381</v>
      </c>
      <c r="S67" s="33">
        <f>R67*100</f>
        <v>38100</v>
      </c>
      <c r="T67" s="33">
        <v>374</v>
      </c>
      <c r="U67" s="33">
        <v>748</v>
      </c>
      <c r="V67" s="40" t="s">
        <v>287</v>
      </c>
      <c r="W67" s="40" t="s">
        <v>287</v>
      </c>
      <c r="X67" s="40">
        <v>429</v>
      </c>
      <c r="Y67" s="40">
        <v>14991</v>
      </c>
      <c r="Z67" s="40">
        <v>1079</v>
      </c>
      <c r="AA67" s="40">
        <v>2582</v>
      </c>
      <c r="AB67" s="40" t="s">
        <v>287</v>
      </c>
      <c r="AC67" s="40" t="s">
        <v>287</v>
      </c>
    </row>
    <row r="68" spans="1:29" ht="18.75" customHeight="1">
      <c r="A68" s="152" t="s">
        <v>204</v>
      </c>
      <c r="B68" s="153"/>
      <c r="C68" s="132">
        <f>SUM(G68,I68,K68,M68,P68,R68,T68,V68,X68,Z68,AB68,AD68)</f>
        <v>109015</v>
      </c>
      <c r="D68" s="133"/>
      <c r="E68" s="149">
        <v>794404</v>
      </c>
      <c r="F68" s="149"/>
      <c r="G68" s="33">
        <v>91829</v>
      </c>
      <c r="H68" s="33">
        <v>668591</v>
      </c>
      <c r="I68" s="33">
        <v>12486</v>
      </c>
      <c r="J68" s="33">
        <v>56403</v>
      </c>
      <c r="K68" s="33">
        <v>2480</v>
      </c>
      <c r="L68" s="33">
        <v>11495</v>
      </c>
      <c r="M68" s="33">
        <v>8</v>
      </c>
      <c r="N68" s="33">
        <v>630</v>
      </c>
      <c r="O68" s="33"/>
      <c r="P68" s="33">
        <v>90</v>
      </c>
      <c r="Q68" s="33">
        <v>4460</v>
      </c>
      <c r="R68" s="33">
        <v>328</v>
      </c>
      <c r="S68" s="33">
        <f>R68*100</f>
        <v>32800</v>
      </c>
      <c r="T68" s="33">
        <v>319</v>
      </c>
      <c r="U68" s="33">
        <v>638</v>
      </c>
      <c r="V68" s="40" t="s">
        <v>287</v>
      </c>
      <c r="W68" s="40" t="s">
        <v>287</v>
      </c>
      <c r="X68" s="40">
        <v>530</v>
      </c>
      <c r="Y68" s="40">
        <v>16905</v>
      </c>
      <c r="Z68" s="40">
        <v>945</v>
      </c>
      <c r="AA68" s="40">
        <v>2480</v>
      </c>
      <c r="AB68" s="40" t="s">
        <v>287</v>
      </c>
      <c r="AC68" s="40" t="s">
        <v>287</v>
      </c>
    </row>
    <row r="69" spans="1:29" ht="18.75" customHeight="1">
      <c r="A69" s="152" t="s">
        <v>205</v>
      </c>
      <c r="B69" s="153"/>
      <c r="C69" s="132">
        <f>SUM(G69,I69,K69,M69,P69,R69,T69,V69,X69,Z69,AB69,AD69)</f>
        <v>102821</v>
      </c>
      <c r="D69" s="133"/>
      <c r="E69" s="149">
        <v>762316</v>
      </c>
      <c r="F69" s="149"/>
      <c r="G69" s="33">
        <v>86215</v>
      </c>
      <c r="H69" s="33">
        <v>644187</v>
      </c>
      <c r="I69" s="33">
        <v>11960</v>
      </c>
      <c r="J69" s="33">
        <v>54719</v>
      </c>
      <c r="K69" s="33">
        <v>2410</v>
      </c>
      <c r="L69" s="33">
        <v>10914</v>
      </c>
      <c r="M69" s="33">
        <v>5</v>
      </c>
      <c r="N69" s="33">
        <v>264</v>
      </c>
      <c r="O69" s="33"/>
      <c r="P69" s="33">
        <v>56</v>
      </c>
      <c r="Q69" s="33">
        <v>2780</v>
      </c>
      <c r="R69" s="33">
        <v>325</v>
      </c>
      <c r="S69" s="33">
        <f>R69*100</f>
        <v>32500</v>
      </c>
      <c r="T69" s="33">
        <v>320</v>
      </c>
      <c r="U69" s="33">
        <v>640</v>
      </c>
      <c r="V69" s="40" t="s">
        <v>287</v>
      </c>
      <c r="W69" s="40" t="s">
        <v>287</v>
      </c>
      <c r="X69" s="40">
        <v>590</v>
      </c>
      <c r="Y69" s="40">
        <v>13917</v>
      </c>
      <c r="Z69" s="40">
        <v>940</v>
      </c>
      <c r="AA69" s="40">
        <v>2391</v>
      </c>
      <c r="AB69" s="40" t="s">
        <v>287</v>
      </c>
      <c r="AC69" s="40" t="s">
        <v>287</v>
      </c>
    </row>
    <row r="70" spans="1:29" ht="18.75" customHeight="1">
      <c r="A70" s="154"/>
      <c r="B70" s="155"/>
      <c r="C70" s="132"/>
      <c r="D70" s="133"/>
      <c r="E70" s="149"/>
      <c r="F70" s="149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40" t="s">
        <v>317</v>
      </c>
      <c r="W70" s="40" t="s">
        <v>317</v>
      </c>
      <c r="X70" s="40"/>
      <c r="Y70" s="40"/>
      <c r="Z70" s="40"/>
      <c r="AA70" s="40"/>
      <c r="AB70" s="40" t="s">
        <v>317</v>
      </c>
      <c r="AC70" s="40" t="s">
        <v>317</v>
      </c>
    </row>
    <row r="71" spans="1:29" ht="18.75" customHeight="1">
      <c r="A71" s="152" t="s">
        <v>206</v>
      </c>
      <c r="B71" s="153"/>
      <c r="C71" s="132">
        <f>SUM(G71,I71,K71,M71,P71,R71,T71,V71,X71,Z71,AB71,AD71)</f>
        <v>106942</v>
      </c>
      <c r="D71" s="133"/>
      <c r="E71" s="149">
        <v>801028</v>
      </c>
      <c r="F71" s="149"/>
      <c r="G71" s="33">
        <v>90401</v>
      </c>
      <c r="H71" s="33">
        <v>680432</v>
      </c>
      <c r="I71" s="33">
        <v>12248</v>
      </c>
      <c r="J71" s="33">
        <v>59935</v>
      </c>
      <c r="K71" s="33">
        <v>2184</v>
      </c>
      <c r="L71" s="33">
        <v>10096</v>
      </c>
      <c r="M71" s="33">
        <v>2</v>
      </c>
      <c r="N71" s="33">
        <v>167</v>
      </c>
      <c r="O71" s="33"/>
      <c r="P71" s="33">
        <v>73</v>
      </c>
      <c r="Q71" s="33">
        <v>3650</v>
      </c>
      <c r="R71" s="33">
        <v>298</v>
      </c>
      <c r="S71" s="33">
        <f>R71*100</f>
        <v>29800</v>
      </c>
      <c r="T71" s="33">
        <v>292</v>
      </c>
      <c r="U71" s="33">
        <v>584</v>
      </c>
      <c r="V71" s="40" t="s">
        <v>287</v>
      </c>
      <c r="W71" s="40" t="s">
        <v>287</v>
      </c>
      <c r="X71" s="40">
        <v>437</v>
      </c>
      <c r="Y71" s="40">
        <v>13578</v>
      </c>
      <c r="Z71" s="40">
        <v>1007</v>
      </c>
      <c r="AA71" s="40">
        <v>2783</v>
      </c>
      <c r="AB71" s="40" t="s">
        <v>287</v>
      </c>
      <c r="AC71" s="40" t="s">
        <v>287</v>
      </c>
    </row>
    <row r="72" spans="1:29" ht="18.75" customHeight="1">
      <c r="A72" s="158" t="s">
        <v>274</v>
      </c>
      <c r="B72" s="159"/>
      <c r="C72" s="132">
        <f>SUM(G72,I72,K72,M72,P72,R72,T72,V72,X72,Z72,AB72,AD72)</f>
        <v>107513</v>
      </c>
      <c r="D72" s="133"/>
      <c r="E72" s="149">
        <v>776922</v>
      </c>
      <c r="F72" s="149"/>
      <c r="G72" s="33">
        <v>92834</v>
      </c>
      <c r="H72" s="33">
        <v>682779</v>
      </c>
      <c r="I72" s="33">
        <v>11605</v>
      </c>
      <c r="J72" s="33">
        <v>49912</v>
      </c>
      <c r="K72" s="33">
        <v>1365</v>
      </c>
      <c r="L72" s="33">
        <v>6429</v>
      </c>
      <c r="M72" s="33">
        <v>4</v>
      </c>
      <c r="N72" s="33">
        <v>243</v>
      </c>
      <c r="O72" s="33"/>
      <c r="P72" s="33">
        <v>73</v>
      </c>
      <c r="Q72" s="33">
        <v>3630</v>
      </c>
      <c r="R72" s="33">
        <v>228</v>
      </c>
      <c r="S72" s="33">
        <f>R72*100</f>
        <v>22800</v>
      </c>
      <c r="T72" s="33">
        <v>221</v>
      </c>
      <c r="U72" s="33">
        <v>442</v>
      </c>
      <c r="V72" s="40" t="s">
        <v>287</v>
      </c>
      <c r="W72" s="40" t="s">
        <v>287</v>
      </c>
      <c r="X72" s="40">
        <v>281</v>
      </c>
      <c r="Y72" s="40">
        <v>8400</v>
      </c>
      <c r="Z72" s="40">
        <v>902</v>
      </c>
      <c r="AA72" s="40">
        <v>2284</v>
      </c>
      <c r="AB72" s="40" t="s">
        <v>287</v>
      </c>
      <c r="AC72" s="40" t="s">
        <v>287</v>
      </c>
    </row>
    <row r="73" spans="1:29" ht="18.75" customHeight="1">
      <c r="A73" s="152" t="s">
        <v>8</v>
      </c>
      <c r="B73" s="153"/>
      <c r="C73" s="132">
        <f>SUM(G73,I73,K73,M73,P73,R73,T73,V73,X73,Z73,AB73,AD73)</f>
        <v>99195</v>
      </c>
      <c r="D73" s="133"/>
      <c r="E73" s="149">
        <v>820602</v>
      </c>
      <c r="F73" s="149"/>
      <c r="G73" s="33">
        <v>84569</v>
      </c>
      <c r="H73" s="33">
        <v>699609</v>
      </c>
      <c r="I73" s="33">
        <v>10885</v>
      </c>
      <c r="J73" s="33">
        <v>60454</v>
      </c>
      <c r="K73" s="33">
        <v>1649</v>
      </c>
      <c r="L73" s="33">
        <v>7630</v>
      </c>
      <c r="M73" s="33">
        <v>4</v>
      </c>
      <c r="N73" s="33">
        <v>277</v>
      </c>
      <c r="O73" s="33"/>
      <c r="P73" s="33">
        <v>110</v>
      </c>
      <c r="Q73" s="33">
        <v>5480</v>
      </c>
      <c r="R73" s="33">
        <v>303</v>
      </c>
      <c r="S73" s="33">
        <f>R73*100</f>
        <v>30300</v>
      </c>
      <c r="T73" s="33">
        <v>299</v>
      </c>
      <c r="U73" s="33">
        <v>598</v>
      </c>
      <c r="V73" s="40" t="s">
        <v>287</v>
      </c>
      <c r="W73" s="40" t="s">
        <v>287</v>
      </c>
      <c r="X73" s="40">
        <v>495</v>
      </c>
      <c r="Y73" s="40">
        <v>13919</v>
      </c>
      <c r="Z73" s="40">
        <v>881</v>
      </c>
      <c r="AA73" s="40">
        <v>2333</v>
      </c>
      <c r="AB73" s="40" t="s">
        <v>287</v>
      </c>
      <c r="AC73" s="40" t="s">
        <v>287</v>
      </c>
    </row>
    <row r="74" spans="1:29" ht="18.75" customHeight="1">
      <c r="A74" s="152" t="s">
        <v>9</v>
      </c>
      <c r="B74" s="153"/>
      <c r="C74" s="132">
        <f>SUM(G74,I74,K74,M74,P74,R74,T74,V74,X74,Z74,AB74,AD74)</f>
        <v>115741</v>
      </c>
      <c r="D74" s="133"/>
      <c r="E74" s="149">
        <v>937665</v>
      </c>
      <c r="F74" s="149"/>
      <c r="G74" s="33">
        <v>99241</v>
      </c>
      <c r="H74" s="33">
        <v>820570</v>
      </c>
      <c r="I74" s="33">
        <v>13456</v>
      </c>
      <c r="J74" s="33">
        <v>75965</v>
      </c>
      <c r="K74" s="33">
        <v>1280</v>
      </c>
      <c r="L74" s="33">
        <v>5608</v>
      </c>
      <c r="M74" s="33">
        <v>2</v>
      </c>
      <c r="N74" s="33">
        <v>143</v>
      </c>
      <c r="O74" s="33"/>
      <c r="P74" s="33">
        <v>61</v>
      </c>
      <c r="Q74" s="33">
        <v>3030</v>
      </c>
      <c r="R74" s="33">
        <v>229</v>
      </c>
      <c r="S74" s="33">
        <f>R74*100</f>
        <v>22900</v>
      </c>
      <c r="T74" s="33">
        <v>220</v>
      </c>
      <c r="U74" s="33">
        <v>440</v>
      </c>
      <c r="V74" s="40" t="s">
        <v>287</v>
      </c>
      <c r="W74" s="40" t="s">
        <v>287</v>
      </c>
      <c r="X74" s="40">
        <v>290</v>
      </c>
      <c r="Y74" s="40">
        <v>6282</v>
      </c>
      <c r="Z74" s="40">
        <v>962</v>
      </c>
      <c r="AA74" s="40">
        <v>2724</v>
      </c>
      <c r="AB74" s="40" t="s">
        <v>287</v>
      </c>
      <c r="AC74" s="40" t="s">
        <v>287</v>
      </c>
    </row>
    <row r="75" spans="1:31" ht="18.75" customHeight="1">
      <c r="A75" s="140"/>
      <c r="B75" s="156"/>
      <c r="C75" s="157"/>
      <c r="D75" s="140"/>
      <c r="E75" s="140"/>
      <c r="F75" s="140"/>
      <c r="Z75" s="13"/>
      <c r="AA75" s="13"/>
      <c r="AB75" s="44"/>
      <c r="AC75" s="13"/>
      <c r="AD75" s="36"/>
      <c r="AE75" s="36"/>
    </row>
    <row r="76" spans="1:31" ht="18.75" customHeight="1">
      <c r="A76" s="36" t="s">
        <v>276</v>
      </c>
      <c r="B76" s="38"/>
      <c r="C76" s="38"/>
      <c r="D76" s="38"/>
      <c r="E76" s="38"/>
      <c r="F76" s="38"/>
      <c r="G76" s="42"/>
      <c r="H76" s="42"/>
      <c r="I76" s="42"/>
      <c r="J76" s="42"/>
      <c r="K76" s="42"/>
      <c r="L76" s="42"/>
      <c r="M76" s="42"/>
      <c r="N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36"/>
      <c r="AC76" s="42"/>
      <c r="AD76" s="36"/>
      <c r="AE76" s="36"/>
    </row>
    <row r="77" spans="2:14" ht="18.75" customHeight="1"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</row>
  </sheetData>
  <sheetProtection/>
  <mergeCells count="241">
    <mergeCell ref="V9:W10"/>
    <mergeCell ref="Z9:AB10"/>
    <mergeCell ref="AC9:AE10"/>
    <mergeCell ref="Z15:AB15"/>
    <mergeCell ref="AC15:AE15"/>
    <mergeCell ref="X9:Y10"/>
    <mergeCell ref="X15:Y15"/>
    <mergeCell ref="V12:W12"/>
    <mergeCell ref="Z12:AB12"/>
    <mergeCell ref="AC12:AE12"/>
    <mergeCell ref="X12:Y12"/>
    <mergeCell ref="A12:B12"/>
    <mergeCell ref="E12:F12"/>
    <mergeCell ref="M12:N12"/>
    <mergeCell ref="P12:Q12"/>
    <mergeCell ref="R12:S12"/>
    <mergeCell ref="T12:U12"/>
    <mergeCell ref="A13:B13"/>
    <mergeCell ref="A14:B14"/>
    <mergeCell ref="A15:B15"/>
    <mergeCell ref="C12:D12"/>
    <mergeCell ref="C13:D13"/>
    <mergeCell ref="C14:D14"/>
    <mergeCell ref="C15:D15"/>
    <mergeCell ref="E13:F13"/>
    <mergeCell ref="E14:F14"/>
    <mergeCell ref="E15:F15"/>
    <mergeCell ref="G12:H12"/>
    <mergeCell ref="I12:J12"/>
    <mergeCell ref="K12:L12"/>
    <mergeCell ref="G13:H13"/>
    <mergeCell ref="I13:J13"/>
    <mergeCell ref="K13:L13"/>
    <mergeCell ref="K14:L14"/>
    <mergeCell ref="M14:N14"/>
    <mergeCell ref="G15:H15"/>
    <mergeCell ref="I15:J15"/>
    <mergeCell ref="K15:L15"/>
    <mergeCell ref="M15:N15"/>
    <mergeCell ref="A9:B10"/>
    <mergeCell ref="C9:D10"/>
    <mergeCell ref="E9:F10"/>
    <mergeCell ref="G9:H10"/>
    <mergeCell ref="I9:J10"/>
    <mergeCell ref="K9:L10"/>
    <mergeCell ref="M9:N10"/>
    <mergeCell ref="T9:U10"/>
    <mergeCell ref="A23:B24"/>
    <mergeCell ref="A26:B26"/>
    <mergeCell ref="A27:B27"/>
    <mergeCell ref="A28:B28"/>
    <mergeCell ref="A25:B25"/>
    <mergeCell ref="C24:D24"/>
    <mergeCell ref="E24:F24"/>
    <mergeCell ref="P9:Q10"/>
    <mergeCell ref="A33:B33"/>
    <mergeCell ref="A31:B31"/>
    <mergeCell ref="A41:B41"/>
    <mergeCell ref="A34:B34"/>
    <mergeCell ref="A35:B35"/>
    <mergeCell ref="A36:B36"/>
    <mergeCell ref="A37:B37"/>
    <mergeCell ref="A30:B30"/>
    <mergeCell ref="A32:B32"/>
    <mergeCell ref="A19:AE19"/>
    <mergeCell ref="A21:AE21"/>
    <mergeCell ref="C28:D28"/>
    <mergeCell ref="E28:F28"/>
    <mergeCell ref="C27:D27"/>
    <mergeCell ref="E27:F27"/>
    <mergeCell ref="K23:L23"/>
    <mergeCell ref="P15:Q15"/>
    <mergeCell ref="R15:S15"/>
    <mergeCell ref="A29:B29"/>
    <mergeCell ref="P13:Q13"/>
    <mergeCell ref="R13:S13"/>
    <mergeCell ref="P14:Q14"/>
    <mergeCell ref="R14:S14"/>
    <mergeCell ref="G23:H23"/>
    <mergeCell ref="C23:F23"/>
    <mergeCell ref="I23:J23"/>
    <mergeCell ref="M13:N13"/>
    <mergeCell ref="G14:H14"/>
    <mergeCell ref="I14:J14"/>
    <mergeCell ref="C25:D25"/>
    <mergeCell ref="E25:F25"/>
    <mergeCell ref="C26:D26"/>
    <mergeCell ref="E26:F26"/>
    <mergeCell ref="A42:B42"/>
    <mergeCell ref="A43:B43"/>
    <mergeCell ref="C32:D32"/>
    <mergeCell ref="E32:F32"/>
    <mergeCell ref="C33:D33"/>
    <mergeCell ref="E33:F33"/>
    <mergeCell ref="A45:B45"/>
    <mergeCell ref="A38:B38"/>
    <mergeCell ref="A39:B39"/>
    <mergeCell ref="A40:B40"/>
    <mergeCell ref="E29:F29"/>
    <mergeCell ref="C30:D30"/>
    <mergeCell ref="E30:F30"/>
    <mergeCell ref="C31:D31"/>
    <mergeCell ref="E31:F31"/>
    <mergeCell ref="C29:D29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54:D54"/>
    <mergeCell ref="E54:F54"/>
    <mergeCell ref="A55:B55"/>
    <mergeCell ref="C55:D55"/>
    <mergeCell ref="E55:F55"/>
    <mergeCell ref="C40:D40"/>
    <mergeCell ref="E40:F40"/>
    <mergeCell ref="C41:D41"/>
    <mergeCell ref="E41:F41"/>
    <mergeCell ref="A44:B44"/>
    <mergeCell ref="C53:D53"/>
    <mergeCell ref="A46:B46"/>
    <mergeCell ref="A56:B56"/>
    <mergeCell ref="C56:D56"/>
    <mergeCell ref="E56:F56"/>
    <mergeCell ref="A57:B57"/>
    <mergeCell ref="C57:D57"/>
    <mergeCell ref="E57:F57"/>
    <mergeCell ref="E53:F53"/>
    <mergeCell ref="A54:B54"/>
    <mergeCell ref="A58:B58"/>
    <mergeCell ref="C58:D58"/>
    <mergeCell ref="E58:F58"/>
    <mergeCell ref="A59:B59"/>
    <mergeCell ref="C59:D59"/>
    <mergeCell ref="E59:F59"/>
    <mergeCell ref="A60:B60"/>
    <mergeCell ref="C60:D60"/>
    <mergeCell ref="E60:F60"/>
    <mergeCell ref="A61:B61"/>
    <mergeCell ref="C61:D61"/>
    <mergeCell ref="E61:F61"/>
    <mergeCell ref="A62:B62"/>
    <mergeCell ref="C62:D62"/>
    <mergeCell ref="E62:F62"/>
    <mergeCell ref="A63:B63"/>
    <mergeCell ref="C63:D63"/>
    <mergeCell ref="E63:F63"/>
    <mergeCell ref="A64:B64"/>
    <mergeCell ref="C64:D64"/>
    <mergeCell ref="E64:F64"/>
    <mergeCell ref="A65:B65"/>
    <mergeCell ref="C65:D65"/>
    <mergeCell ref="E65:F65"/>
    <mergeCell ref="A66:B66"/>
    <mergeCell ref="C66:D66"/>
    <mergeCell ref="E66:F66"/>
    <mergeCell ref="A67:B67"/>
    <mergeCell ref="C67:D67"/>
    <mergeCell ref="E67:F67"/>
    <mergeCell ref="E70:F70"/>
    <mergeCell ref="A71:B71"/>
    <mergeCell ref="C71:D71"/>
    <mergeCell ref="E71:F71"/>
    <mergeCell ref="A68:B68"/>
    <mergeCell ref="C68:D68"/>
    <mergeCell ref="E68:F68"/>
    <mergeCell ref="A69:B69"/>
    <mergeCell ref="C69:D69"/>
    <mergeCell ref="E69:F69"/>
    <mergeCell ref="A75:B75"/>
    <mergeCell ref="C75:D75"/>
    <mergeCell ref="E75:F75"/>
    <mergeCell ref="A72:B72"/>
    <mergeCell ref="C72:D72"/>
    <mergeCell ref="E72:F72"/>
    <mergeCell ref="A73:B73"/>
    <mergeCell ref="C73:D73"/>
    <mergeCell ref="E73:F73"/>
    <mergeCell ref="T14:U14"/>
    <mergeCell ref="V14:W14"/>
    <mergeCell ref="Z14:AB14"/>
    <mergeCell ref="AC14:AE14"/>
    <mergeCell ref="X14:Y14"/>
    <mergeCell ref="A74:B74"/>
    <mergeCell ref="C74:D74"/>
    <mergeCell ref="E74:F74"/>
    <mergeCell ref="A70:B70"/>
    <mergeCell ref="C70:D70"/>
    <mergeCell ref="P8:AE8"/>
    <mergeCell ref="A3:AE3"/>
    <mergeCell ref="A5:AE5"/>
    <mergeCell ref="A7:AE7"/>
    <mergeCell ref="T13:U13"/>
    <mergeCell ref="V13:W13"/>
    <mergeCell ref="Z13:AB13"/>
    <mergeCell ref="AC13:AE13"/>
    <mergeCell ref="X13:Y13"/>
    <mergeCell ref="R9:S10"/>
    <mergeCell ref="V52:W52"/>
    <mergeCell ref="AB52:AC52"/>
    <mergeCell ref="T15:U15"/>
    <mergeCell ref="V15:W15"/>
    <mergeCell ref="A50:AC50"/>
    <mergeCell ref="A52:B53"/>
    <mergeCell ref="C52:F52"/>
    <mergeCell ref="E42:F42"/>
    <mergeCell ref="C43:D43"/>
    <mergeCell ref="E43:F43"/>
    <mergeCell ref="AD23:AE23"/>
    <mergeCell ref="Z22:AE22"/>
    <mergeCell ref="M23:N23"/>
    <mergeCell ref="P23:Q23"/>
    <mergeCell ref="R23:S23"/>
    <mergeCell ref="T23:U23"/>
    <mergeCell ref="Z23:AA23"/>
    <mergeCell ref="AB23:AC23"/>
    <mergeCell ref="V23:W23"/>
    <mergeCell ref="X23:Y23"/>
    <mergeCell ref="M52:N52"/>
    <mergeCell ref="Z52:AA52"/>
    <mergeCell ref="P52:Q52"/>
    <mergeCell ref="X52:Y52"/>
    <mergeCell ref="C46:D46"/>
    <mergeCell ref="C42:D42"/>
    <mergeCell ref="C44:D44"/>
    <mergeCell ref="E44:F44"/>
    <mergeCell ref="R52:S52"/>
    <mergeCell ref="T52:U52"/>
    <mergeCell ref="G52:H52"/>
    <mergeCell ref="I52:J52"/>
    <mergeCell ref="C45:D45"/>
    <mergeCell ref="E45:F45"/>
    <mergeCell ref="K52:L52"/>
    <mergeCell ref="E46:F46"/>
  </mergeCells>
  <printOptions horizontalCentered="1"/>
  <pageMargins left="0.35433070866141736" right="0.35433070866141736" top="0.5905511811023623" bottom="0.3937007874015748" header="0" footer="0"/>
  <pageSetup fitToHeight="1" fitToWidth="1" horizontalDpi="600" verticalDpi="600" orientation="landscape" paperSize="8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9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1" width="14.125" style="24" customWidth="1"/>
    <col min="2" max="2" width="9.25390625" style="24" bestFit="1" customWidth="1"/>
    <col min="3" max="3" width="11.75390625" style="24" bestFit="1" customWidth="1"/>
    <col min="4" max="4" width="9.125" style="24" bestFit="1" customWidth="1"/>
    <col min="5" max="5" width="11.625" style="24" bestFit="1" customWidth="1"/>
    <col min="6" max="6" width="9.25390625" style="24" bestFit="1" customWidth="1"/>
    <col min="7" max="7" width="11.625" style="24" bestFit="1" customWidth="1"/>
    <col min="8" max="8" width="9.25390625" style="24" bestFit="1" customWidth="1"/>
    <col min="9" max="11" width="14.50390625" style="24" customWidth="1"/>
    <col min="12" max="12" width="9.00390625" style="24" customWidth="1"/>
    <col min="13" max="13" width="9.25390625" style="24" bestFit="1" customWidth="1"/>
    <col min="14" max="14" width="10.50390625" style="24" bestFit="1" customWidth="1"/>
    <col min="15" max="15" width="12.625" style="24" customWidth="1"/>
    <col min="16" max="16" width="10.50390625" style="24" bestFit="1" customWidth="1"/>
    <col min="17" max="17" width="14.25390625" style="24" customWidth="1"/>
    <col min="18" max="18" width="11.75390625" style="24" customWidth="1"/>
    <col min="19" max="20" width="14.625" style="24" bestFit="1" customWidth="1"/>
    <col min="21" max="21" width="14.75390625" style="24" bestFit="1" customWidth="1"/>
    <col min="22" max="22" width="9.25390625" style="24" bestFit="1" customWidth="1"/>
    <col min="23" max="23" width="10.75390625" style="24" bestFit="1" customWidth="1"/>
    <col min="24" max="16384" width="9.00390625" style="24" customWidth="1"/>
  </cols>
  <sheetData>
    <row r="1" spans="1:23" ht="19.5" customHeight="1">
      <c r="A1" s="48" t="s">
        <v>44</v>
      </c>
      <c r="V1" s="185" t="s">
        <v>320</v>
      </c>
      <c r="W1" s="185"/>
    </row>
    <row r="3" spans="1:32" ht="19.5" customHeight="1">
      <c r="A3" s="147" t="s">
        <v>251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3"/>
      <c r="Y3" s="3"/>
      <c r="Z3" s="3"/>
      <c r="AA3" s="3"/>
      <c r="AB3" s="3"/>
      <c r="AC3" s="3"/>
      <c r="AD3" s="3"/>
      <c r="AE3" s="3"/>
      <c r="AF3" s="3"/>
    </row>
    <row r="5" spans="1:32" ht="19.5" customHeight="1">
      <c r="A5" s="148" t="s">
        <v>321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3"/>
      <c r="Y5" s="3"/>
      <c r="Z5" s="3"/>
      <c r="AA5" s="3"/>
      <c r="AB5" s="3"/>
      <c r="AC5" s="3"/>
      <c r="AD5" s="3"/>
      <c r="AE5" s="3"/>
      <c r="AF5" s="3"/>
    </row>
    <row r="6" spans="13:23" ht="19.5" customHeight="1" thickBot="1">
      <c r="M6" s="139" t="s">
        <v>203</v>
      </c>
      <c r="N6" s="139"/>
      <c r="O6" s="139"/>
      <c r="P6" s="139"/>
      <c r="Q6" s="139"/>
      <c r="R6" s="139"/>
      <c r="S6" s="139"/>
      <c r="T6" s="139"/>
      <c r="U6" s="139"/>
      <c r="V6" s="139"/>
      <c r="W6" s="139"/>
    </row>
    <row r="7" spans="1:23" ht="19.5" customHeight="1">
      <c r="A7" s="143" t="s">
        <v>323</v>
      </c>
      <c r="B7" s="195"/>
      <c r="C7" s="195" t="s">
        <v>275</v>
      </c>
      <c r="D7" s="195"/>
      <c r="E7" s="195" t="s">
        <v>324</v>
      </c>
      <c r="F7" s="195"/>
      <c r="G7" s="195" t="s">
        <v>325</v>
      </c>
      <c r="H7" s="195"/>
      <c r="I7" s="195" t="s">
        <v>326</v>
      </c>
      <c r="J7" s="195" t="s">
        <v>327</v>
      </c>
      <c r="K7" s="150" t="s">
        <v>328</v>
      </c>
      <c r="M7" s="143" t="s">
        <v>329</v>
      </c>
      <c r="N7" s="195"/>
      <c r="O7" s="195" t="s">
        <v>330</v>
      </c>
      <c r="P7" s="195"/>
      <c r="Q7" s="195" t="s">
        <v>331</v>
      </c>
      <c r="R7" s="195"/>
      <c r="S7" s="186" t="s">
        <v>332</v>
      </c>
      <c r="T7" s="187"/>
      <c r="U7" s="195" t="s">
        <v>333</v>
      </c>
      <c r="V7" s="193" t="s">
        <v>334</v>
      </c>
      <c r="W7" s="186" t="s">
        <v>335</v>
      </c>
    </row>
    <row r="8" spans="1:23" ht="19.5" customHeight="1">
      <c r="A8" s="145"/>
      <c r="B8" s="196"/>
      <c r="C8" s="196"/>
      <c r="D8" s="196"/>
      <c r="E8" s="196"/>
      <c r="F8" s="196"/>
      <c r="G8" s="196"/>
      <c r="H8" s="196"/>
      <c r="I8" s="196"/>
      <c r="J8" s="196"/>
      <c r="K8" s="151"/>
      <c r="M8" s="145"/>
      <c r="N8" s="196"/>
      <c r="O8" s="196"/>
      <c r="P8" s="196"/>
      <c r="Q8" s="196"/>
      <c r="R8" s="196"/>
      <c r="S8" s="188"/>
      <c r="T8" s="189"/>
      <c r="U8" s="196"/>
      <c r="V8" s="194"/>
      <c r="W8" s="188"/>
    </row>
    <row r="9" spans="1:20" ht="19.5" customHeight="1">
      <c r="A9" s="148"/>
      <c r="B9" s="148"/>
      <c r="C9" s="218"/>
      <c r="D9" s="141"/>
      <c r="E9" s="148"/>
      <c r="F9" s="148"/>
      <c r="G9" s="148"/>
      <c r="H9" s="148"/>
      <c r="M9" s="171"/>
      <c r="N9" s="171"/>
      <c r="O9" s="148"/>
      <c r="P9" s="148"/>
      <c r="Q9" s="148"/>
      <c r="R9" s="148"/>
      <c r="S9" s="171"/>
      <c r="T9" s="171"/>
    </row>
    <row r="10" spans="1:23" ht="19.5" customHeight="1">
      <c r="A10" s="177" t="s">
        <v>0</v>
      </c>
      <c r="B10" s="177"/>
      <c r="C10" s="179">
        <f>AVERAGE(E10:K10,M10:W10)</f>
        <v>10322.75</v>
      </c>
      <c r="D10" s="176"/>
      <c r="E10" s="149">
        <v>10229</v>
      </c>
      <c r="F10" s="149"/>
      <c r="G10" s="149">
        <v>10248</v>
      </c>
      <c r="H10" s="149"/>
      <c r="I10" s="33">
        <v>10287</v>
      </c>
      <c r="J10" s="33">
        <v>10310</v>
      </c>
      <c r="K10" s="33">
        <v>10310</v>
      </c>
      <c r="L10" s="33"/>
      <c r="M10" s="176">
        <v>10310</v>
      </c>
      <c r="N10" s="176"/>
      <c r="O10" s="149">
        <v>10299</v>
      </c>
      <c r="P10" s="149"/>
      <c r="Q10" s="149">
        <v>10339</v>
      </c>
      <c r="R10" s="149"/>
      <c r="S10" s="149">
        <v>10368</v>
      </c>
      <c r="T10" s="149"/>
      <c r="U10" s="33">
        <v>10368</v>
      </c>
      <c r="V10" s="33">
        <v>10400</v>
      </c>
      <c r="W10" s="33">
        <v>10405</v>
      </c>
    </row>
    <row r="11" spans="1:23" ht="19.5" customHeight="1">
      <c r="A11" s="177" t="s">
        <v>1</v>
      </c>
      <c r="B11" s="177"/>
      <c r="C11" s="179">
        <v>220901</v>
      </c>
      <c r="D11" s="176"/>
      <c r="E11" s="149">
        <v>221456</v>
      </c>
      <c r="F11" s="149"/>
      <c r="G11" s="149">
        <v>221983</v>
      </c>
      <c r="H11" s="149"/>
      <c r="I11" s="33">
        <v>222643</v>
      </c>
      <c r="J11" s="33">
        <v>222801</v>
      </c>
      <c r="K11" s="33">
        <v>221901</v>
      </c>
      <c r="L11" s="33"/>
      <c r="M11" s="176">
        <v>221122</v>
      </c>
      <c r="N11" s="176"/>
      <c r="O11" s="149">
        <v>220349</v>
      </c>
      <c r="P11" s="149"/>
      <c r="Q11" s="149">
        <v>220443</v>
      </c>
      <c r="R11" s="149"/>
      <c r="S11" s="149">
        <v>220257</v>
      </c>
      <c r="T11" s="149"/>
      <c r="U11" s="33">
        <v>218824</v>
      </c>
      <c r="V11" s="33">
        <v>218681</v>
      </c>
      <c r="W11" s="33">
        <v>220344</v>
      </c>
    </row>
    <row r="12" spans="1:23" ht="19.5" customHeight="1">
      <c r="A12" s="177" t="s">
        <v>28</v>
      </c>
      <c r="B12" s="177"/>
      <c r="C12" s="179">
        <f>AVERAGE(E12:K12,M12:W12)</f>
        <v>132.08333333333334</v>
      </c>
      <c r="D12" s="176"/>
      <c r="E12" s="149">
        <v>125</v>
      </c>
      <c r="F12" s="149"/>
      <c r="G12" s="149">
        <v>125</v>
      </c>
      <c r="H12" s="149"/>
      <c r="I12" s="33">
        <v>125</v>
      </c>
      <c r="J12" s="33">
        <v>127</v>
      </c>
      <c r="K12" s="33">
        <v>130</v>
      </c>
      <c r="L12" s="33"/>
      <c r="M12" s="176">
        <v>132</v>
      </c>
      <c r="N12" s="176"/>
      <c r="O12" s="149">
        <v>136</v>
      </c>
      <c r="P12" s="149"/>
      <c r="Q12" s="149">
        <v>137</v>
      </c>
      <c r="R12" s="149"/>
      <c r="S12" s="149">
        <v>137</v>
      </c>
      <c r="T12" s="149"/>
      <c r="U12" s="33">
        <v>137</v>
      </c>
      <c r="V12" s="33">
        <v>137</v>
      </c>
      <c r="W12" s="33">
        <v>137</v>
      </c>
    </row>
    <row r="13" spans="1:23" ht="19.5" customHeight="1">
      <c r="A13" s="148"/>
      <c r="B13" s="148"/>
      <c r="C13" s="157"/>
      <c r="D13" s="140"/>
      <c r="E13" s="148"/>
      <c r="F13" s="148"/>
      <c r="G13" s="148"/>
      <c r="H13" s="148"/>
      <c r="M13" s="140"/>
      <c r="N13" s="140"/>
      <c r="O13" s="148"/>
      <c r="P13" s="148"/>
      <c r="Q13" s="148"/>
      <c r="R13" s="148"/>
      <c r="S13" s="140"/>
      <c r="T13" s="140"/>
      <c r="W13" s="56"/>
    </row>
    <row r="14" spans="1:22" ht="19.5" customHeight="1">
      <c r="A14" s="42"/>
      <c r="B14" s="42"/>
      <c r="C14" s="42"/>
      <c r="D14" s="42"/>
      <c r="E14" s="42"/>
      <c r="F14" s="42"/>
      <c r="G14" s="171"/>
      <c r="H14" s="171"/>
      <c r="I14" s="42"/>
      <c r="J14" s="42"/>
      <c r="K14" s="42"/>
      <c r="O14" s="42"/>
      <c r="P14" s="42"/>
      <c r="Q14" s="42"/>
      <c r="R14" s="42"/>
      <c r="S14" s="42"/>
      <c r="T14" s="42"/>
      <c r="U14" s="42"/>
      <c r="V14" s="42"/>
    </row>
    <row r="16" spans="3:8" ht="19.5" customHeight="1">
      <c r="C16" s="148"/>
      <c r="D16" s="148"/>
      <c r="E16" s="148"/>
      <c r="F16" s="148"/>
      <c r="G16" s="148"/>
      <c r="H16" s="148"/>
    </row>
    <row r="17" spans="1:23" ht="19.5" customHeight="1">
      <c r="A17" s="148" t="s">
        <v>322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</row>
    <row r="18" spans="13:23" ht="19.5" customHeight="1" thickBot="1">
      <c r="M18" s="139" t="s">
        <v>33</v>
      </c>
      <c r="N18" s="139"/>
      <c r="O18" s="139"/>
      <c r="P18" s="139"/>
      <c r="Q18" s="139"/>
      <c r="R18" s="139"/>
      <c r="S18" s="139"/>
      <c r="T18" s="139"/>
      <c r="U18" s="139"/>
      <c r="V18" s="139"/>
      <c r="W18" s="139"/>
    </row>
    <row r="19" spans="1:23" ht="19.5" customHeight="1">
      <c r="A19" s="131" t="s">
        <v>336</v>
      </c>
      <c r="B19" s="190"/>
      <c r="C19" s="190" t="s">
        <v>292</v>
      </c>
      <c r="D19" s="190"/>
      <c r="E19" s="190"/>
      <c r="F19" s="190" t="s">
        <v>29</v>
      </c>
      <c r="G19" s="190"/>
      <c r="H19" s="190"/>
      <c r="I19" s="190" t="s">
        <v>30</v>
      </c>
      <c r="J19" s="190"/>
      <c r="K19" s="6" t="s">
        <v>31</v>
      </c>
      <c r="M19" s="5" t="s">
        <v>35</v>
      </c>
      <c r="N19" s="190" t="s">
        <v>34</v>
      </c>
      <c r="O19" s="190"/>
      <c r="P19" s="190" t="s">
        <v>220</v>
      </c>
      <c r="Q19" s="190"/>
      <c r="R19" s="190" t="s">
        <v>36</v>
      </c>
      <c r="S19" s="190"/>
      <c r="T19" s="190" t="s">
        <v>37</v>
      </c>
      <c r="U19" s="190"/>
      <c r="V19" s="190" t="s">
        <v>38</v>
      </c>
      <c r="W19" s="130"/>
    </row>
    <row r="20" spans="1:23" ht="19.5" customHeight="1">
      <c r="A20" s="170"/>
      <c r="B20" s="191"/>
      <c r="C20" s="8" t="s">
        <v>289</v>
      </c>
      <c r="D20" s="217" t="s">
        <v>348</v>
      </c>
      <c r="E20" s="217"/>
      <c r="F20" s="8" t="s">
        <v>10</v>
      </c>
      <c r="G20" s="191" t="s">
        <v>348</v>
      </c>
      <c r="H20" s="191"/>
      <c r="I20" s="8" t="s">
        <v>291</v>
      </c>
      <c r="J20" s="8" t="s">
        <v>290</v>
      </c>
      <c r="K20" s="9" t="s">
        <v>291</v>
      </c>
      <c r="M20" s="7" t="s">
        <v>11</v>
      </c>
      <c r="N20" s="9" t="s">
        <v>289</v>
      </c>
      <c r="O20" s="8" t="s">
        <v>290</v>
      </c>
      <c r="P20" s="9" t="s">
        <v>10</v>
      </c>
      <c r="Q20" s="8" t="s">
        <v>290</v>
      </c>
      <c r="R20" s="9" t="s">
        <v>289</v>
      </c>
      <c r="S20" s="8" t="s">
        <v>290</v>
      </c>
      <c r="T20" s="9" t="s">
        <v>291</v>
      </c>
      <c r="U20" s="8" t="s">
        <v>290</v>
      </c>
      <c r="V20" s="9" t="s">
        <v>10</v>
      </c>
      <c r="W20" s="9" t="s">
        <v>288</v>
      </c>
    </row>
    <row r="21" spans="1:23" ht="19.5" customHeight="1">
      <c r="A21" s="212" t="s">
        <v>272</v>
      </c>
      <c r="B21" s="211"/>
      <c r="C21" s="17">
        <v>247</v>
      </c>
      <c r="D21" s="215">
        <v>10074</v>
      </c>
      <c r="E21" s="215"/>
      <c r="F21" s="33">
        <v>247</v>
      </c>
      <c r="G21" s="216">
        <v>10074</v>
      </c>
      <c r="H21" s="216"/>
      <c r="I21" s="40" t="s">
        <v>287</v>
      </c>
      <c r="J21" s="40" t="s">
        <v>287</v>
      </c>
      <c r="K21" s="40" t="s">
        <v>287</v>
      </c>
      <c r="L21" s="40"/>
      <c r="M21" s="40" t="s">
        <v>287</v>
      </c>
      <c r="N21" s="33">
        <v>76060</v>
      </c>
      <c r="O21" s="33">
        <v>3300247</v>
      </c>
      <c r="P21" s="33">
        <v>5847</v>
      </c>
      <c r="Q21" s="33">
        <v>1415213</v>
      </c>
      <c r="R21" s="33">
        <v>1002</v>
      </c>
      <c r="S21" s="33">
        <v>347996</v>
      </c>
      <c r="T21" s="33">
        <v>3051</v>
      </c>
      <c r="U21" s="33">
        <v>457911</v>
      </c>
      <c r="V21" s="33" t="s">
        <v>282</v>
      </c>
      <c r="W21" s="33" t="s">
        <v>282</v>
      </c>
    </row>
    <row r="22" spans="1:23" ht="19.5" customHeight="1">
      <c r="A22" s="213">
        <v>49</v>
      </c>
      <c r="B22" s="214"/>
      <c r="C22" s="18">
        <v>291</v>
      </c>
      <c r="D22" s="149">
        <v>13992</v>
      </c>
      <c r="E22" s="149"/>
      <c r="F22" s="33">
        <v>291</v>
      </c>
      <c r="G22" s="176">
        <v>13992</v>
      </c>
      <c r="H22" s="176"/>
      <c r="I22" s="40" t="s">
        <v>287</v>
      </c>
      <c r="J22" s="40" t="s">
        <v>287</v>
      </c>
      <c r="K22" s="40" t="s">
        <v>287</v>
      </c>
      <c r="L22" s="40"/>
      <c r="M22" s="40" t="s">
        <v>287</v>
      </c>
      <c r="N22" s="33">
        <v>8918</v>
      </c>
      <c r="O22" s="33">
        <v>4549597</v>
      </c>
      <c r="P22" s="33">
        <v>6530</v>
      </c>
      <c r="Q22" s="33">
        <v>1831566</v>
      </c>
      <c r="R22" s="33">
        <v>1185</v>
      </c>
      <c r="S22" s="33">
        <v>477963</v>
      </c>
      <c r="T22" s="33">
        <v>4452</v>
      </c>
      <c r="U22" s="33">
        <v>758371</v>
      </c>
      <c r="V22" s="33" t="s">
        <v>282</v>
      </c>
      <c r="W22" s="33" t="s">
        <v>282</v>
      </c>
    </row>
    <row r="23" spans="1:23" ht="19.5" customHeight="1">
      <c r="A23" s="213">
        <v>50</v>
      </c>
      <c r="B23" s="214"/>
      <c r="C23" s="18">
        <v>203</v>
      </c>
      <c r="D23" s="149">
        <v>11851</v>
      </c>
      <c r="E23" s="149"/>
      <c r="F23" s="33">
        <v>203</v>
      </c>
      <c r="G23" s="149">
        <v>11851</v>
      </c>
      <c r="H23" s="149"/>
      <c r="I23" s="40" t="s">
        <v>282</v>
      </c>
      <c r="J23" s="40" t="s">
        <v>282</v>
      </c>
      <c r="K23" s="40" t="s">
        <v>287</v>
      </c>
      <c r="L23" s="40"/>
      <c r="M23" s="40" t="s">
        <v>287</v>
      </c>
      <c r="N23" s="33">
        <v>10358</v>
      </c>
      <c r="O23" s="33">
        <v>6529215</v>
      </c>
      <c r="P23" s="33">
        <v>7081</v>
      </c>
      <c r="Q23" s="33">
        <v>2426489</v>
      </c>
      <c r="R23" s="33">
        <v>1341</v>
      </c>
      <c r="S23" s="33">
        <v>655143</v>
      </c>
      <c r="T23" s="33">
        <v>5895</v>
      </c>
      <c r="U23" s="33">
        <v>1201742</v>
      </c>
      <c r="V23" s="33" t="s">
        <v>282</v>
      </c>
      <c r="W23" s="33" t="s">
        <v>282</v>
      </c>
    </row>
    <row r="24" spans="1:23" ht="19.5" customHeight="1">
      <c r="A24" s="213">
        <v>51</v>
      </c>
      <c r="B24" s="214"/>
      <c r="C24" s="18">
        <v>164</v>
      </c>
      <c r="D24" s="149">
        <v>11161</v>
      </c>
      <c r="E24" s="149"/>
      <c r="F24" s="33">
        <v>164</v>
      </c>
      <c r="G24" s="149">
        <v>11161</v>
      </c>
      <c r="H24" s="149"/>
      <c r="I24" s="40" t="s">
        <v>282</v>
      </c>
      <c r="J24" s="40" t="s">
        <v>282</v>
      </c>
      <c r="K24" s="40" t="s">
        <v>287</v>
      </c>
      <c r="L24" s="40"/>
      <c r="M24" s="40" t="s">
        <v>287</v>
      </c>
      <c r="N24" s="33">
        <v>12510</v>
      </c>
      <c r="O24" s="33">
        <v>9697115</v>
      </c>
      <c r="P24" s="33">
        <v>7665</v>
      </c>
      <c r="Q24" s="33">
        <v>3231625</v>
      </c>
      <c r="R24" s="33">
        <v>1491</v>
      </c>
      <c r="S24" s="33">
        <v>869328</v>
      </c>
      <c r="T24" s="33">
        <v>8087</v>
      </c>
      <c r="U24" s="33">
        <v>1886301</v>
      </c>
      <c r="V24" s="33">
        <v>17</v>
      </c>
      <c r="W24" s="33">
        <v>1913</v>
      </c>
    </row>
    <row r="25" spans="1:23" ht="19.5" customHeight="1">
      <c r="A25" s="207">
        <v>52</v>
      </c>
      <c r="B25" s="208"/>
      <c r="C25" s="61">
        <f>SUM(C27:C30,C32:C35,C37:C40)</f>
        <v>136</v>
      </c>
      <c r="D25" s="168">
        <v>9188</v>
      </c>
      <c r="E25" s="168"/>
      <c r="F25" s="50">
        <f>SUM(F27:F30,F32:F35,F37:F40)</f>
        <v>136</v>
      </c>
      <c r="G25" s="168">
        <v>9188</v>
      </c>
      <c r="H25" s="168"/>
      <c r="I25" s="45" t="s">
        <v>282</v>
      </c>
      <c r="J25" s="45" t="s">
        <v>282</v>
      </c>
      <c r="K25" s="45" t="s">
        <v>287</v>
      </c>
      <c r="L25" s="45"/>
      <c r="M25" s="45" t="s">
        <v>287</v>
      </c>
      <c r="N25" s="50">
        <v>14476</v>
      </c>
      <c r="O25" s="50">
        <v>12367454</v>
      </c>
      <c r="P25" s="50">
        <v>8213</v>
      </c>
      <c r="Q25" s="50">
        <v>3785848</v>
      </c>
      <c r="R25" s="50">
        <v>1654</v>
      </c>
      <c r="S25" s="50">
        <v>1066438</v>
      </c>
      <c r="T25" s="50">
        <v>10424</v>
      </c>
      <c r="U25" s="50">
        <v>2604410</v>
      </c>
      <c r="V25" s="50">
        <v>148</v>
      </c>
      <c r="W25" s="50">
        <v>19271</v>
      </c>
    </row>
    <row r="26" spans="1:13" ht="19.5" customHeight="1">
      <c r="A26" s="148"/>
      <c r="B26" s="209"/>
      <c r="I26" s="46"/>
      <c r="J26" s="46"/>
      <c r="K26" s="46"/>
      <c r="L26" s="46"/>
      <c r="M26" s="46"/>
    </row>
    <row r="27" spans="1:23" ht="19.5" customHeight="1">
      <c r="A27" s="210" t="s">
        <v>273</v>
      </c>
      <c r="B27" s="211"/>
      <c r="C27" s="18">
        <v>14</v>
      </c>
      <c r="D27" s="149">
        <v>725</v>
      </c>
      <c r="E27" s="149"/>
      <c r="F27" s="32">
        <v>14</v>
      </c>
      <c r="G27" s="149">
        <v>725</v>
      </c>
      <c r="H27" s="149"/>
      <c r="I27" s="40" t="s">
        <v>282</v>
      </c>
      <c r="J27" s="40" t="s">
        <v>282</v>
      </c>
      <c r="K27" s="40" t="s">
        <v>287</v>
      </c>
      <c r="L27" s="40"/>
      <c r="M27" s="40" t="s">
        <v>287</v>
      </c>
      <c r="N27" s="33" t="s">
        <v>282</v>
      </c>
      <c r="O27" s="33" t="s">
        <v>282</v>
      </c>
      <c r="P27" s="33" t="s">
        <v>282</v>
      </c>
      <c r="Q27" s="33" t="s">
        <v>282</v>
      </c>
      <c r="R27" s="33" t="s">
        <v>282</v>
      </c>
      <c r="S27" s="33" t="s">
        <v>282</v>
      </c>
      <c r="T27" s="33" t="s">
        <v>282</v>
      </c>
      <c r="U27" s="33" t="s">
        <v>282</v>
      </c>
      <c r="V27" s="33" t="s">
        <v>282</v>
      </c>
      <c r="W27" s="33" t="s">
        <v>282</v>
      </c>
    </row>
    <row r="28" spans="1:23" ht="19.5" customHeight="1">
      <c r="A28" s="199" t="s">
        <v>3</v>
      </c>
      <c r="B28" s="200"/>
      <c r="C28" s="18">
        <v>12</v>
      </c>
      <c r="D28" s="149">
        <v>909</v>
      </c>
      <c r="E28" s="149"/>
      <c r="F28" s="32">
        <v>12</v>
      </c>
      <c r="G28" s="149">
        <v>909</v>
      </c>
      <c r="H28" s="149"/>
      <c r="I28" s="40" t="s">
        <v>282</v>
      </c>
      <c r="J28" s="40" t="s">
        <v>282</v>
      </c>
      <c r="K28" s="40" t="s">
        <v>287</v>
      </c>
      <c r="L28" s="40"/>
      <c r="M28" s="40" t="s">
        <v>287</v>
      </c>
      <c r="N28" s="33" t="s">
        <v>282</v>
      </c>
      <c r="O28" s="33" t="s">
        <v>282</v>
      </c>
      <c r="P28" s="33" t="s">
        <v>282</v>
      </c>
      <c r="Q28" s="33" t="s">
        <v>282</v>
      </c>
      <c r="R28" s="33" t="s">
        <v>282</v>
      </c>
      <c r="S28" s="33" t="s">
        <v>282</v>
      </c>
      <c r="T28" s="33" t="s">
        <v>282</v>
      </c>
      <c r="U28" s="33" t="s">
        <v>282</v>
      </c>
      <c r="V28" s="33" t="s">
        <v>282</v>
      </c>
      <c r="W28" s="33" t="s">
        <v>282</v>
      </c>
    </row>
    <row r="29" spans="1:23" ht="19.5" customHeight="1">
      <c r="A29" s="199" t="s">
        <v>4</v>
      </c>
      <c r="B29" s="200"/>
      <c r="C29" s="18">
        <v>16</v>
      </c>
      <c r="D29" s="149">
        <v>1118</v>
      </c>
      <c r="E29" s="149"/>
      <c r="F29" s="32">
        <v>16</v>
      </c>
      <c r="G29" s="149">
        <v>1118</v>
      </c>
      <c r="H29" s="149"/>
      <c r="I29" s="40" t="s">
        <v>282</v>
      </c>
      <c r="J29" s="40" t="s">
        <v>282</v>
      </c>
      <c r="K29" s="40" t="s">
        <v>287</v>
      </c>
      <c r="L29" s="40"/>
      <c r="M29" s="40" t="s">
        <v>287</v>
      </c>
      <c r="N29" s="33" t="s">
        <v>282</v>
      </c>
      <c r="O29" s="33" t="s">
        <v>282</v>
      </c>
      <c r="P29" s="33" t="s">
        <v>282</v>
      </c>
      <c r="Q29" s="33" t="s">
        <v>282</v>
      </c>
      <c r="R29" s="33" t="s">
        <v>282</v>
      </c>
      <c r="S29" s="33" t="s">
        <v>282</v>
      </c>
      <c r="T29" s="33" t="s">
        <v>282</v>
      </c>
      <c r="U29" s="33" t="s">
        <v>282</v>
      </c>
      <c r="V29" s="33" t="s">
        <v>282</v>
      </c>
      <c r="W29" s="33" t="s">
        <v>282</v>
      </c>
    </row>
    <row r="30" spans="1:23" ht="19.5" customHeight="1">
      <c r="A30" s="199" t="s">
        <v>5</v>
      </c>
      <c r="B30" s="200"/>
      <c r="C30" s="18">
        <v>17</v>
      </c>
      <c r="D30" s="149">
        <v>913</v>
      </c>
      <c r="E30" s="149"/>
      <c r="F30" s="32">
        <v>17</v>
      </c>
      <c r="G30" s="149">
        <v>913</v>
      </c>
      <c r="H30" s="149"/>
      <c r="I30" s="40" t="s">
        <v>282</v>
      </c>
      <c r="J30" s="40" t="s">
        <v>282</v>
      </c>
      <c r="K30" s="40" t="s">
        <v>287</v>
      </c>
      <c r="L30" s="40"/>
      <c r="M30" s="40" t="s">
        <v>287</v>
      </c>
      <c r="N30" s="33" t="s">
        <v>282</v>
      </c>
      <c r="O30" s="33" t="s">
        <v>282</v>
      </c>
      <c r="P30" s="33" t="s">
        <v>282</v>
      </c>
      <c r="Q30" s="33" t="s">
        <v>282</v>
      </c>
      <c r="R30" s="33" t="s">
        <v>282</v>
      </c>
      <c r="S30" s="33" t="s">
        <v>282</v>
      </c>
      <c r="T30" s="33" t="s">
        <v>282</v>
      </c>
      <c r="U30" s="33" t="s">
        <v>282</v>
      </c>
      <c r="V30" s="33" t="s">
        <v>282</v>
      </c>
      <c r="W30" s="33" t="s">
        <v>282</v>
      </c>
    </row>
    <row r="31" spans="1:13" ht="19.5" customHeight="1">
      <c r="A31" s="219"/>
      <c r="B31" s="220"/>
      <c r="I31" s="46"/>
      <c r="J31" s="46"/>
      <c r="K31" s="46"/>
      <c r="L31" s="46"/>
      <c r="M31" s="46"/>
    </row>
    <row r="32" spans="1:23" ht="19.5" customHeight="1">
      <c r="A32" s="199" t="s">
        <v>6</v>
      </c>
      <c r="B32" s="200"/>
      <c r="C32" s="18">
        <v>7</v>
      </c>
      <c r="D32" s="149">
        <v>490</v>
      </c>
      <c r="E32" s="149"/>
      <c r="F32" s="32">
        <v>7</v>
      </c>
      <c r="G32" s="149">
        <v>490</v>
      </c>
      <c r="H32" s="149"/>
      <c r="I32" s="40" t="s">
        <v>282</v>
      </c>
      <c r="J32" s="40" t="s">
        <v>282</v>
      </c>
      <c r="K32" s="40" t="s">
        <v>287</v>
      </c>
      <c r="L32" s="40"/>
      <c r="M32" s="40" t="s">
        <v>287</v>
      </c>
      <c r="N32" s="33" t="s">
        <v>282</v>
      </c>
      <c r="O32" s="33" t="s">
        <v>282</v>
      </c>
      <c r="P32" s="33" t="s">
        <v>282</v>
      </c>
      <c r="Q32" s="33" t="s">
        <v>282</v>
      </c>
      <c r="R32" s="33" t="s">
        <v>282</v>
      </c>
      <c r="S32" s="33" t="s">
        <v>282</v>
      </c>
      <c r="T32" s="33" t="s">
        <v>282</v>
      </c>
      <c r="U32" s="33" t="s">
        <v>282</v>
      </c>
      <c r="V32" s="33" t="s">
        <v>282</v>
      </c>
      <c r="W32" s="33" t="s">
        <v>282</v>
      </c>
    </row>
    <row r="33" spans="1:23" ht="19.5" customHeight="1">
      <c r="A33" s="199" t="s">
        <v>7</v>
      </c>
      <c r="B33" s="200"/>
      <c r="C33" s="18">
        <v>9</v>
      </c>
      <c r="D33" s="149">
        <v>470</v>
      </c>
      <c r="E33" s="149"/>
      <c r="F33" s="32">
        <v>9</v>
      </c>
      <c r="G33" s="149">
        <v>470</v>
      </c>
      <c r="H33" s="149"/>
      <c r="I33" s="40" t="s">
        <v>282</v>
      </c>
      <c r="J33" s="40" t="s">
        <v>282</v>
      </c>
      <c r="K33" s="40" t="s">
        <v>287</v>
      </c>
      <c r="L33" s="40"/>
      <c r="M33" s="40" t="s">
        <v>287</v>
      </c>
      <c r="N33" s="33" t="s">
        <v>282</v>
      </c>
      <c r="O33" s="33" t="s">
        <v>282</v>
      </c>
      <c r="P33" s="33" t="s">
        <v>282</v>
      </c>
      <c r="Q33" s="33" t="s">
        <v>282</v>
      </c>
      <c r="R33" s="33" t="s">
        <v>282</v>
      </c>
      <c r="S33" s="33" t="s">
        <v>282</v>
      </c>
      <c r="T33" s="33" t="s">
        <v>282</v>
      </c>
      <c r="U33" s="33" t="s">
        <v>282</v>
      </c>
      <c r="V33" s="33" t="s">
        <v>282</v>
      </c>
      <c r="W33" s="33" t="s">
        <v>282</v>
      </c>
    </row>
    <row r="34" spans="1:23" ht="19.5" customHeight="1">
      <c r="A34" s="199" t="s">
        <v>204</v>
      </c>
      <c r="B34" s="200"/>
      <c r="C34" s="18">
        <v>4</v>
      </c>
      <c r="D34" s="149">
        <v>351</v>
      </c>
      <c r="E34" s="149"/>
      <c r="F34" s="32">
        <v>4</v>
      </c>
      <c r="G34" s="149">
        <v>351</v>
      </c>
      <c r="H34" s="149"/>
      <c r="I34" s="40" t="s">
        <v>282</v>
      </c>
      <c r="J34" s="40" t="s">
        <v>282</v>
      </c>
      <c r="K34" s="40" t="s">
        <v>287</v>
      </c>
      <c r="L34" s="40"/>
      <c r="M34" s="40" t="s">
        <v>287</v>
      </c>
      <c r="N34" s="33" t="s">
        <v>282</v>
      </c>
      <c r="O34" s="33" t="s">
        <v>282</v>
      </c>
      <c r="P34" s="33" t="s">
        <v>282</v>
      </c>
      <c r="Q34" s="33" t="s">
        <v>282</v>
      </c>
      <c r="R34" s="33" t="s">
        <v>282</v>
      </c>
      <c r="S34" s="33" t="s">
        <v>282</v>
      </c>
      <c r="T34" s="33" t="s">
        <v>282</v>
      </c>
      <c r="U34" s="33" t="s">
        <v>282</v>
      </c>
      <c r="V34" s="33" t="s">
        <v>282</v>
      </c>
      <c r="W34" s="33" t="s">
        <v>282</v>
      </c>
    </row>
    <row r="35" spans="1:23" ht="19.5" customHeight="1">
      <c r="A35" s="199" t="s">
        <v>205</v>
      </c>
      <c r="B35" s="200"/>
      <c r="C35" s="18">
        <v>17</v>
      </c>
      <c r="D35" s="149">
        <v>1225</v>
      </c>
      <c r="E35" s="149"/>
      <c r="F35" s="32">
        <v>17</v>
      </c>
      <c r="G35" s="149">
        <v>1225</v>
      </c>
      <c r="H35" s="149"/>
      <c r="I35" s="40" t="s">
        <v>282</v>
      </c>
      <c r="J35" s="40" t="s">
        <v>282</v>
      </c>
      <c r="K35" s="40" t="s">
        <v>287</v>
      </c>
      <c r="L35" s="40"/>
      <c r="M35" s="40" t="s">
        <v>287</v>
      </c>
      <c r="N35" s="33" t="s">
        <v>282</v>
      </c>
      <c r="O35" s="33" t="s">
        <v>282</v>
      </c>
      <c r="P35" s="33" t="s">
        <v>282</v>
      </c>
      <c r="Q35" s="33" t="s">
        <v>282</v>
      </c>
      <c r="R35" s="33" t="s">
        <v>282</v>
      </c>
      <c r="S35" s="33" t="s">
        <v>282</v>
      </c>
      <c r="T35" s="33" t="s">
        <v>282</v>
      </c>
      <c r="U35" s="33" t="s">
        <v>282</v>
      </c>
      <c r="V35" s="33" t="s">
        <v>282</v>
      </c>
      <c r="W35" s="33" t="s">
        <v>282</v>
      </c>
    </row>
    <row r="36" spans="1:13" ht="19.5" customHeight="1">
      <c r="A36" s="219"/>
      <c r="B36" s="220"/>
      <c r="I36" s="46"/>
      <c r="J36" s="46"/>
      <c r="K36" s="46"/>
      <c r="L36" s="46"/>
      <c r="M36" s="46"/>
    </row>
    <row r="37" spans="1:23" ht="19.5" customHeight="1">
      <c r="A37" s="199" t="s">
        <v>206</v>
      </c>
      <c r="B37" s="200"/>
      <c r="C37" s="18">
        <v>10</v>
      </c>
      <c r="D37" s="149">
        <v>649</v>
      </c>
      <c r="E37" s="149"/>
      <c r="F37" s="32">
        <v>10</v>
      </c>
      <c r="G37" s="149">
        <v>649</v>
      </c>
      <c r="H37" s="149"/>
      <c r="I37" s="40" t="s">
        <v>282</v>
      </c>
      <c r="J37" s="40" t="s">
        <v>282</v>
      </c>
      <c r="K37" s="40" t="s">
        <v>287</v>
      </c>
      <c r="L37" s="40"/>
      <c r="M37" s="40" t="s">
        <v>287</v>
      </c>
      <c r="N37" s="33" t="s">
        <v>282</v>
      </c>
      <c r="O37" s="33" t="s">
        <v>282</v>
      </c>
      <c r="P37" s="33" t="s">
        <v>282</v>
      </c>
      <c r="Q37" s="33" t="s">
        <v>282</v>
      </c>
      <c r="R37" s="33" t="s">
        <v>282</v>
      </c>
      <c r="S37" s="33" t="s">
        <v>282</v>
      </c>
      <c r="T37" s="33" t="s">
        <v>282</v>
      </c>
      <c r="U37" s="33" t="s">
        <v>282</v>
      </c>
      <c r="V37" s="33" t="s">
        <v>282</v>
      </c>
      <c r="W37" s="33" t="s">
        <v>282</v>
      </c>
    </row>
    <row r="38" spans="1:23" ht="19.5" customHeight="1">
      <c r="A38" s="210" t="s">
        <v>274</v>
      </c>
      <c r="B38" s="211"/>
      <c r="C38" s="18">
        <v>10</v>
      </c>
      <c r="D38" s="149">
        <v>911</v>
      </c>
      <c r="E38" s="149"/>
      <c r="F38" s="32">
        <v>10</v>
      </c>
      <c r="G38" s="149">
        <v>911</v>
      </c>
      <c r="H38" s="149"/>
      <c r="I38" s="40" t="s">
        <v>282</v>
      </c>
      <c r="J38" s="40" t="s">
        <v>282</v>
      </c>
      <c r="K38" s="40" t="s">
        <v>287</v>
      </c>
      <c r="L38" s="40"/>
      <c r="M38" s="40" t="s">
        <v>287</v>
      </c>
      <c r="N38" s="33" t="s">
        <v>282</v>
      </c>
      <c r="O38" s="33" t="s">
        <v>282</v>
      </c>
      <c r="P38" s="33" t="s">
        <v>282</v>
      </c>
      <c r="Q38" s="33" t="s">
        <v>282</v>
      </c>
      <c r="R38" s="33" t="s">
        <v>282</v>
      </c>
      <c r="S38" s="33" t="s">
        <v>282</v>
      </c>
      <c r="T38" s="33" t="s">
        <v>282</v>
      </c>
      <c r="U38" s="33" t="s">
        <v>282</v>
      </c>
      <c r="V38" s="33" t="s">
        <v>282</v>
      </c>
      <c r="W38" s="33" t="s">
        <v>282</v>
      </c>
    </row>
    <row r="39" spans="1:23" ht="19.5" customHeight="1">
      <c r="A39" s="199" t="s">
        <v>8</v>
      </c>
      <c r="B39" s="200"/>
      <c r="C39" s="18">
        <v>16</v>
      </c>
      <c r="D39" s="149">
        <v>1226</v>
      </c>
      <c r="E39" s="149"/>
      <c r="F39" s="32">
        <v>16</v>
      </c>
      <c r="G39" s="149">
        <v>1226</v>
      </c>
      <c r="H39" s="149"/>
      <c r="I39" s="40" t="s">
        <v>282</v>
      </c>
      <c r="J39" s="40" t="s">
        <v>282</v>
      </c>
      <c r="K39" s="40" t="s">
        <v>287</v>
      </c>
      <c r="L39" s="40"/>
      <c r="M39" s="40" t="s">
        <v>287</v>
      </c>
      <c r="N39" s="33" t="s">
        <v>282</v>
      </c>
      <c r="O39" s="33" t="s">
        <v>282</v>
      </c>
      <c r="P39" s="33" t="s">
        <v>282</v>
      </c>
      <c r="Q39" s="33" t="s">
        <v>282</v>
      </c>
      <c r="R39" s="33" t="s">
        <v>282</v>
      </c>
      <c r="S39" s="33" t="s">
        <v>282</v>
      </c>
      <c r="T39" s="33" t="s">
        <v>282</v>
      </c>
      <c r="U39" s="33" t="s">
        <v>282</v>
      </c>
      <c r="V39" s="33" t="s">
        <v>282</v>
      </c>
      <c r="W39" s="33" t="s">
        <v>282</v>
      </c>
    </row>
    <row r="40" spans="1:23" ht="19.5" customHeight="1">
      <c r="A40" s="199" t="s">
        <v>9</v>
      </c>
      <c r="B40" s="200"/>
      <c r="C40" s="18">
        <v>4</v>
      </c>
      <c r="D40" s="149">
        <v>197</v>
      </c>
      <c r="E40" s="149"/>
      <c r="F40" s="32">
        <v>4</v>
      </c>
      <c r="G40" s="149">
        <v>197</v>
      </c>
      <c r="H40" s="149"/>
      <c r="I40" s="40" t="s">
        <v>282</v>
      </c>
      <c r="J40" s="40" t="s">
        <v>282</v>
      </c>
      <c r="K40" s="40" t="s">
        <v>287</v>
      </c>
      <c r="L40" s="40"/>
      <c r="M40" s="40" t="s">
        <v>287</v>
      </c>
      <c r="N40" s="33" t="s">
        <v>282</v>
      </c>
      <c r="O40" s="33" t="s">
        <v>282</v>
      </c>
      <c r="P40" s="33" t="s">
        <v>282</v>
      </c>
      <c r="Q40" s="33" t="s">
        <v>282</v>
      </c>
      <c r="R40" s="33" t="s">
        <v>282</v>
      </c>
      <c r="S40" s="33" t="s">
        <v>282</v>
      </c>
      <c r="T40" s="33" t="s">
        <v>282</v>
      </c>
      <c r="U40" s="33" t="s">
        <v>282</v>
      </c>
      <c r="V40" s="33" t="s">
        <v>282</v>
      </c>
      <c r="W40" s="33" t="s">
        <v>282</v>
      </c>
    </row>
    <row r="41" spans="1:23" ht="19.5" customHeight="1">
      <c r="A41" s="140"/>
      <c r="B41" s="156"/>
      <c r="C41" s="58"/>
      <c r="D41" s="140"/>
      <c r="E41" s="140"/>
      <c r="F41" s="56"/>
      <c r="G41" s="140"/>
      <c r="H41" s="140"/>
      <c r="I41" s="56"/>
      <c r="J41" s="56"/>
      <c r="K41" s="56"/>
      <c r="N41" s="56"/>
      <c r="O41" s="56"/>
      <c r="P41" s="56"/>
      <c r="Q41" s="56"/>
      <c r="R41" s="56"/>
      <c r="S41" s="56"/>
      <c r="T41" s="56"/>
      <c r="U41" s="56"/>
      <c r="V41" s="56"/>
      <c r="W41" s="56"/>
    </row>
    <row r="42" spans="1:23" ht="19.5" customHeight="1">
      <c r="A42" s="57" t="s">
        <v>337</v>
      </c>
      <c r="B42" s="57"/>
      <c r="C42" s="57"/>
      <c r="D42" s="57"/>
      <c r="E42" s="57"/>
      <c r="F42" s="57"/>
      <c r="G42" s="57"/>
      <c r="H42" s="57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</row>
    <row r="43" spans="1:23" ht="19.5" customHeight="1">
      <c r="A43" s="202" t="s">
        <v>277</v>
      </c>
      <c r="B43" s="202"/>
      <c r="C43" s="202"/>
      <c r="D43" s="202"/>
      <c r="E43" s="202"/>
      <c r="F43" s="202"/>
      <c r="G43" s="202"/>
      <c r="H43" s="202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</row>
    <row r="44" spans="1:23" ht="19.5" customHeight="1">
      <c r="A44" s="57"/>
      <c r="B44" s="57"/>
      <c r="C44" s="57"/>
      <c r="D44" s="57"/>
      <c r="E44" s="57"/>
      <c r="F44" s="57"/>
      <c r="G44" s="57"/>
      <c r="H44" s="57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</row>
    <row r="45" spans="1:23" ht="19.5" customHeight="1">
      <c r="A45" s="57"/>
      <c r="B45" s="57"/>
      <c r="C45" s="57"/>
      <c r="D45" s="57"/>
      <c r="E45" s="57"/>
      <c r="F45" s="57"/>
      <c r="G45" s="57"/>
      <c r="H45" s="57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</row>
    <row r="47" spans="1:23" ht="19.5" customHeight="1">
      <c r="A47" s="147" t="s">
        <v>340</v>
      </c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</row>
    <row r="48" spans="13:23" ht="19.5" customHeight="1" thickBot="1">
      <c r="M48" s="192" t="s">
        <v>33</v>
      </c>
      <c r="N48" s="192"/>
      <c r="O48" s="192"/>
      <c r="P48" s="192"/>
      <c r="Q48" s="192"/>
      <c r="R48" s="192"/>
      <c r="S48" s="192"/>
      <c r="T48" s="192"/>
      <c r="U48" s="192"/>
      <c r="V48" s="192"/>
      <c r="W48" s="192"/>
    </row>
    <row r="49" spans="1:23" ht="19.5" customHeight="1">
      <c r="A49" s="131" t="s">
        <v>338</v>
      </c>
      <c r="B49" s="190" t="s">
        <v>343</v>
      </c>
      <c r="C49" s="190"/>
      <c r="D49" s="190"/>
      <c r="E49" s="190"/>
      <c r="F49" s="190"/>
      <c r="G49" s="190"/>
      <c r="H49" s="190"/>
      <c r="I49" s="190"/>
      <c r="J49" s="190"/>
      <c r="K49" s="130"/>
      <c r="M49" s="131" t="s">
        <v>42</v>
      </c>
      <c r="N49" s="190"/>
      <c r="O49" s="190"/>
      <c r="P49" s="190" t="s">
        <v>347</v>
      </c>
      <c r="Q49" s="190"/>
      <c r="R49" s="190"/>
      <c r="S49" s="190"/>
      <c r="T49" s="190"/>
      <c r="U49" s="190"/>
      <c r="V49" s="190"/>
      <c r="W49" s="130"/>
    </row>
    <row r="50" spans="1:23" ht="19.5" customHeight="1">
      <c r="A50" s="170"/>
      <c r="B50" s="191" t="s">
        <v>32</v>
      </c>
      <c r="C50" s="191"/>
      <c r="D50" s="191" t="s">
        <v>342</v>
      </c>
      <c r="E50" s="191"/>
      <c r="F50" s="191" t="s">
        <v>1</v>
      </c>
      <c r="G50" s="191"/>
      <c r="H50" s="204" t="s">
        <v>344</v>
      </c>
      <c r="I50" s="221"/>
      <c r="J50" s="204" t="s">
        <v>339</v>
      </c>
      <c r="K50" s="205"/>
      <c r="M50" s="170" t="s">
        <v>341</v>
      </c>
      <c r="N50" s="191"/>
      <c r="O50" s="191" t="s">
        <v>39</v>
      </c>
      <c r="P50" s="191" t="s">
        <v>345</v>
      </c>
      <c r="Q50" s="191"/>
      <c r="R50" s="191"/>
      <c r="S50" s="191" t="s">
        <v>40</v>
      </c>
      <c r="T50" s="191"/>
      <c r="U50" s="191" t="s">
        <v>41</v>
      </c>
      <c r="V50" s="191"/>
      <c r="W50" s="169"/>
    </row>
    <row r="51" spans="1:23" ht="19.5" customHeight="1">
      <c r="A51" s="170"/>
      <c r="B51" s="203"/>
      <c r="C51" s="203"/>
      <c r="D51" s="203"/>
      <c r="E51" s="203"/>
      <c r="F51" s="203"/>
      <c r="G51" s="203"/>
      <c r="H51" s="188"/>
      <c r="I51" s="189"/>
      <c r="J51" s="188"/>
      <c r="K51" s="206"/>
      <c r="M51" s="170"/>
      <c r="N51" s="191"/>
      <c r="O51" s="191"/>
      <c r="P51" s="8" t="s">
        <v>289</v>
      </c>
      <c r="Q51" s="191" t="s">
        <v>346</v>
      </c>
      <c r="R51" s="191"/>
      <c r="S51" s="8" t="s">
        <v>291</v>
      </c>
      <c r="T51" s="8" t="s">
        <v>290</v>
      </c>
      <c r="U51" s="8" t="s">
        <v>291</v>
      </c>
      <c r="V51" s="191" t="s">
        <v>313</v>
      </c>
      <c r="W51" s="169"/>
    </row>
    <row r="52" spans="2:14" ht="19.5" customHeight="1">
      <c r="B52" s="173"/>
      <c r="C52" s="171"/>
      <c r="D52" s="171"/>
      <c r="E52" s="171"/>
      <c r="F52" s="171"/>
      <c r="G52" s="171"/>
      <c r="H52" s="198"/>
      <c r="I52" s="198"/>
      <c r="J52" s="198"/>
      <c r="K52" s="198"/>
      <c r="M52" s="171"/>
      <c r="N52" s="171"/>
    </row>
    <row r="53" spans="1:23" ht="19.5" customHeight="1">
      <c r="A53" s="2" t="s">
        <v>278</v>
      </c>
      <c r="B53" s="197">
        <v>121</v>
      </c>
      <c r="C53" s="183"/>
      <c r="D53" s="183">
        <v>242</v>
      </c>
      <c r="E53" s="183"/>
      <c r="F53" s="183">
        <v>1729</v>
      </c>
      <c r="G53" s="183"/>
      <c r="H53" s="183">
        <v>162946</v>
      </c>
      <c r="I53" s="183"/>
      <c r="J53" s="184">
        <v>94</v>
      </c>
      <c r="K53" s="184"/>
      <c r="M53" s="149">
        <v>428593</v>
      </c>
      <c r="N53" s="149"/>
      <c r="O53" s="33">
        <v>420130</v>
      </c>
      <c r="P53" s="33">
        <v>91358</v>
      </c>
      <c r="Q53" s="149">
        <v>418724</v>
      </c>
      <c r="R53" s="149"/>
      <c r="S53" s="33">
        <v>935</v>
      </c>
      <c r="T53" s="33">
        <v>27368</v>
      </c>
      <c r="U53" s="33">
        <v>14</v>
      </c>
      <c r="V53" s="149">
        <v>1628</v>
      </c>
      <c r="W53" s="149"/>
    </row>
    <row r="54" spans="1:23" ht="19.5" customHeight="1">
      <c r="A54" s="16">
        <v>49</v>
      </c>
      <c r="B54" s="197">
        <v>135</v>
      </c>
      <c r="C54" s="183"/>
      <c r="D54" s="183">
        <v>233</v>
      </c>
      <c r="E54" s="183"/>
      <c r="F54" s="183">
        <v>1844</v>
      </c>
      <c r="G54" s="183"/>
      <c r="H54" s="183">
        <v>215433</v>
      </c>
      <c r="I54" s="183"/>
      <c r="J54" s="184">
        <v>117</v>
      </c>
      <c r="K54" s="184"/>
      <c r="M54" s="149">
        <v>603022</v>
      </c>
      <c r="N54" s="149"/>
      <c r="O54" s="33">
        <v>577979</v>
      </c>
      <c r="P54" s="33">
        <v>88363</v>
      </c>
      <c r="Q54" s="149">
        <v>652630</v>
      </c>
      <c r="R54" s="149"/>
      <c r="S54" s="33">
        <v>845</v>
      </c>
      <c r="T54" s="33">
        <v>31716</v>
      </c>
      <c r="U54" s="33">
        <v>823</v>
      </c>
      <c r="V54" s="149">
        <v>551321</v>
      </c>
      <c r="W54" s="149"/>
    </row>
    <row r="55" spans="1:23" ht="19.5" customHeight="1">
      <c r="A55" s="16">
        <v>50</v>
      </c>
      <c r="B55" s="197">
        <v>137</v>
      </c>
      <c r="C55" s="183"/>
      <c r="D55" s="183">
        <v>239</v>
      </c>
      <c r="E55" s="183"/>
      <c r="F55" s="183">
        <v>2092</v>
      </c>
      <c r="G55" s="183"/>
      <c r="H55" s="183">
        <v>295287</v>
      </c>
      <c r="I55" s="183"/>
      <c r="J55" s="184">
        <v>140</v>
      </c>
      <c r="K55" s="184"/>
      <c r="M55" s="149">
        <v>828286</v>
      </c>
      <c r="N55" s="149"/>
      <c r="O55" s="33">
        <v>792447</v>
      </c>
      <c r="P55" s="33">
        <v>101591</v>
      </c>
      <c r="Q55" s="149">
        <v>831764</v>
      </c>
      <c r="R55" s="149"/>
      <c r="S55" s="33">
        <v>736</v>
      </c>
      <c r="T55" s="33">
        <v>57196</v>
      </c>
      <c r="U55" s="33">
        <v>916</v>
      </c>
      <c r="V55" s="149">
        <v>746540</v>
      </c>
      <c r="W55" s="149"/>
    </row>
    <row r="56" spans="1:23" ht="19.5" customHeight="1">
      <c r="A56" s="16">
        <v>51</v>
      </c>
      <c r="B56" s="197">
        <v>184</v>
      </c>
      <c r="C56" s="183"/>
      <c r="D56" s="183">
        <v>286</v>
      </c>
      <c r="E56" s="183"/>
      <c r="F56" s="183">
        <v>1971</v>
      </c>
      <c r="G56" s="183"/>
      <c r="H56" s="183">
        <v>336993</v>
      </c>
      <c r="I56" s="183"/>
      <c r="J56" s="184">
        <v>175</v>
      </c>
      <c r="K56" s="184"/>
      <c r="M56" s="149">
        <v>1117731</v>
      </c>
      <c r="N56" s="149"/>
      <c r="O56" s="33">
        <v>955459</v>
      </c>
      <c r="P56" s="33">
        <v>104211</v>
      </c>
      <c r="Q56" s="149">
        <v>966453</v>
      </c>
      <c r="R56" s="149"/>
      <c r="S56" s="33">
        <v>765</v>
      </c>
      <c r="T56" s="33">
        <v>71042</v>
      </c>
      <c r="U56" s="33">
        <v>950</v>
      </c>
      <c r="V56" s="149">
        <v>936050</v>
      </c>
      <c r="W56" s="149"/>
    </row>
    <row r="57" spans="1:23" ht="19.5" customHeight="1">
      <c r="A57" s="60">
        <v>52</v>
      </c>
      <c r="B57" s="201">
        <v>197</v>
      </c>
      <c r="C57" s="181"/>
      <c r="D57" s="181">
        <v>306</v>
      </c>
      <c r="E57" s="181"/>
      <c r="F57" s="181">
        <v>1854</v>
      </c>
      <c r="G57" s="181"/>
      <c r="H57" s="181">
        <v>381663</v>
      </c>
      <c r="I57" s="181"/>
      <c r="J57" s="182">
        <v>205</v>
      </c>
      <c r="K57" s="182"/>
      <c r="L57" s="59"/>
      <c r="M57" s="168">
        <v>1428561</v>
      </c>
      <c r="N57" s="168"/>
      <c r="O57" s="50">
        <v>1340935</v>
      </c>
      <c r="P57" s="50">
        <v>107501</v>
      </c>
      <c r="Q57" s="168">
        <v>1135574</v>
      </c>
      <c r="R57" s="168"/>
      <c r="S57" s="50">
        <v>1052</v>
      </c>
      <c r="T57" s="50">
        <v>106310</v>
      </c>
      <c r="U57" s="50">
        <v>1160</v>
      </c>
      <c r="V57" s="168">
        <v>1250480</v>
      </c>
      <c r="W57" s="168"/>
    </row>
    <row r="58" spans="1:11" ht="19.5" customHeight="1">
      <c r="A58" s="37"/>
      <c r="B58" s="157"/>
      <c r="C58" s="140"/>
      <c r="D58" s="140"/>
      <c r="E58" s="140"/>
      <c r="F58" s="140"/>
      <c r="G58" s="140"/>
      <c r="H58" s="37"/>
      <c r="I58" s="56"/>
      <c r="J58" s="56"/>
      <c r="K58" s="56"/>
    </row>
    <row r="59" spans="1:23" ht="19.5" customHeight="1">
      <c r="A59" s="202" t="s">
        <v>221</v>
      </c>
      <c r="B59" s="202"/>
      <c r="C59" s="202"/>
      <c r="D59" s="202"/>
      <c r="E59" s="202"/>
      <c r="F59" s="202"/>
      <c r="G59" s="202"/>
      <c r="H59" s="20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</row>
  </sheetData>
  <sheetProtection/>
  <mergeCells count="201">
    <mergeCell ref="A43:H43"/>
    <mergeCell ref="H50:I51"/>
    <mergeCell ref="G38:H38"/>
    <mergeCell ref="D39:E39"/>
    <mergeCell ref="G39:H39"/>
    <mergeCell ref="D40:E40"/>
    <mergeCell ref="G40:H40"/>
    <mergeCell ref="A38:B38"/>
    <mergeCell ref="A39:B39"/>
    <mergeCell ref="A40:B40"/>
    <mergeCell ref="G34:H34"/>
    <mergeCell ref="D35:E35"/>
    <mergeCell ref="G35:H35"/>
    <mergeCell ref="D37:E37"/>
    <mergeCell ref="G37:H37"/>
    <mergeCell ref="D34:E34"/>
    <mergeCell ref="D30:E30"/>
    <mergeCell ref="G27:H27"/>
    <mergeCell ref="D28:E28"/>
    <mergeCell ref="G28:H28"/>
    <mergeCell ref="D29:E29"/>
    <mergeCell ref="G29:H29"/>
    <mergeCell ref="D27:E27"/>
    <mergeCell ref="Q54:R54"/>
    <mergeCell ref="Q55:R55"/>
    <mergeCell ref="A36:B36"/>
    <mergeCell ref="A37:B37"/>
    <mergeCell ref="A29:B29"/>
    <mergeCell ref="A30:B30"/>
    <mergeCell ref="A31:B31"/>
    <mergeCell ref="A32:B32"/>
    <mergeCell ref="G32:H32"/>
    <mergeCell ref="D33:E33"/>
    <mergeCell ref="J52:K52"/>
    <mergeCell ref="J53:K53"/>
    <mergeCell ref="V57:W57"/>
    <mergeCell ref="V53:W53"/>
    <mergeCell ref="V54:W54"/>
    <mergeCell ref="V55:W55"/>
    <mergeCell ref="V56:W56"/>
    <mergeCell ref="M56:N56"/>
    <mergeCell ref="M57:N57"/>
    <mergeCell ref="Q53:R53"/>
    <mergeCell ref="M10:N10"/>
    <mergeCell ref="O10:P10"/>
    <mergeCell ref="Q56:R56"/>
    <mergeCell ref="Q57:R57"/>
    <mergeCell ref="J54:K54"/>
    <mergeCell ref="J55:K55"/>
    <mergeCell ref="M52:N52"/>
    <mergeCell ref="M53:N53"/>
    <mergeCell ref="M54:N54"/>
    <mergeCell ref="M55:N55"/>
    <mergeCell ref="J7:J8"/>
    <mergeCell ref="K7:K8"/>
    <mergeCell ref="I19:J19"/>
    <mergeCell ref="U7:U8"/>
    <mergeCell ref="M9:N9"/>
    <mergeCell ref="O9:P9"/>
    <mergeCell ref="Q9:R9"/>
    <mergeCell ref="M7:N8"/>
    <mergeCell ref="O13:P13"/>
    <mergeCell ref="M18:W18"/>
    <mergeCell ref="A7:B8"/>
    <mergeCell ref="C7:D8"/>
    <mergeCell ref="E7:F8"/>
    <mergeCell ref="G7:H8"/>
    <mergeCell ref="A9:B9"/>
    <mergeCell ref="C9:D9"/>
    <mergeCell ref="E9:F9"/>
    <mergeCell ref="G9:H9"/>
    <mergeCell ref="A13:B13"/>
    <mergeCell ref="C13:D13"/>
    <mergeCell ref="E13:F13"/>
    <mergeCell ref="A10:B10"/>
    <mergeCell ref="C10:D10"/>
    <mergeCell ref="E10:F10"/>
    <mergeCell ref="A11:B11"/>
    <mergeCell ref="C11:D11"/>
    <mergeCell ref="E11:F11"/>
    <mergeCell ref="A19:B20"/>
    <mergeCell ref="D20:E20"/>
    <mergeCell ref="C19:E19"/>
    <mergeCell ref="G20:H20"/>
    <mergeCell ref="F19:H19"/>
    <mergeCell ref="A12:B12"/>
    <mergeCell ref="C12:D12"/>
    <mergeCell ref="E12:F12"/>
    <mergeCell ref="G12:H12"/>
    <mergeCell ref="G14:H14"/>
    <mergeCell ref="D21:E21"/>
    <mergeCell ref="G21:H21"/>
    <mergeCell ref="G13:H13"/>
    <mergeCell ref="C16:D16"/>
    <mergeCell ref="E16:F16"/>
    <mergeCell ref="G16:H16"/>
    <mergeCell ref="A25:B25"/>
    <mergeCell ref="A26:B26"/>
    <mergeCell ref="A27:B27"/>
    <mergeCell ref="A21:B21"/>
    <mergeCell ref="A22:B22"/>
    <mergeCell ref="A23:B23"/>
    <mergeCell ref="A24:B24"/>
    <mergeCell ref="D22:E22"/>
    <mergeCell ref="G22:H22"/>
    <mergeCell ref="G25:H25"/>
    <mergeCell ref="D41:E41"/>
    <mergeCell ref="G41:H41"/>
    <mergeCell ref="D25:E25"/>
    <mergeCell ref="D23:E23"/>
    <mergeCell ref="G23:H23"/>
    <mergeCell ref="D24:E24"/>
    <mergeCell ref="G24:H24"/>
    <mergeCell ref="D50:E51"/>
    <mergeCell ref="F50:G51"/>
    <mergeCell ref="B49:K49"/>
    <mergeCell ref="J50:K51"/>
    <mergeCell ref="A33:B33"/>
    <mergeCell ref="A41:B41"/>
    <mergeCell ref="D38:E38"/>
    <mergeCell ref="A34:B34"/>
    <mergeCell ref="A35:B35"/>
    <mergeCell ref="G33:H33"/>
    <mergeCell ref="A59:H59"/>
    <mergeCell ref="B52:C52"/>
    <mergeCell ref="D52:E52"/>
    <mergeCell ref="F52:G52"/>
    <mergeCell ref="B58:C58"/>
    <mergeCell ref="D58:E58"/>
    <mergeCell ref="F58:G58"/>
    <mergeCell ref="B53:C53"/>
    <mergeCell ref="D53:E53"/>
    <mergeCell ref="F53:G53"/>
    <mergeCell ref="B57:C57"/>
    <mergeCell ref="D57:E57"/>
    <mergeCell ref="F57:G57"/>
    <mergeCell ref="B54:C54"/>
    <mergeCell ref="D54:E54"/>
    <mergeCell ref="F54:G54"/>
    <mergeCell ref="F55:G55"/>
    <mergeCell ref="B56:C56"/>
    <mergeCell ref="D56:E56"/>
    <mergeCell ref="F56:G56"/>
    <mergeCell ref="H54:I54"/>
    <mergeCell ref="H55:I55"/>
    <mergeCell ref="B55:C55"/>
    <mergeCell ref="D55:E55"/>
    <mergeCell ref="M13:N13"/>
    <mergeCell ref="H52:I52"/>
    <mergeCell ref="A28:B28"/>
    <mergeCell ref="D32:E32"/>
    <mergeCell ref="A49:A51"/>
    <mergeCell ref="B50:C51"/>
    <mergeCell ref="Q7:R8"/>
    <mergeCell ref="Q10:R10"/>
    <mergeCell ref="M11:N11"/>
    <mergeCell ref="Q11:R11"/>
    <mergeCell ref="M49:O49"/>
    <mergeCell ref="H53:I53"/>
    <mergeCell ref="G30:H30"/>
    <mergeCell ref="G10:H10"/>
    <mergeCell ref="G11:H11"/>
    <mergeCell ref="I7:I8"/>
    <mergeCell ref="R19:S19"/>
    <mergeCell ref="S11:T11"/>
    <mergeCell ref="S12:T12"/>
    <mergeCell ref="V51:W51"/>
    <mergeCell ref="Q51:R51"/>
    <mergeCell ref="M50:N51"/>
    <mergeCell ref="O50:O51"/>
    <mergeCell ref="Q12:R12"/>
    <mergeCell ref="P50:R50"/>
    <mergeCell ref="S50:T50"/>
    <mergeCell ref="U50:W50"/>
    <mergeCell ref="M6:W6"/>
    <mergeCell ref="M48:W48"/>
    <mergeCell ref="W7:W8"/>
    <mergeCell ref="T19:U19"/>
    <mergeCell ref="V19:W19"/>
    <mergeCell ref="V7:V8"/>
    <mergeCell ref="O7:P8"/>
    <mergeCell ref="S7:T8"/>
    <mergeCell ref="S13:T13"/>
    <mergeCell ref="O12:P12"/>
    <mergeCell ref="P49:W49"/>
    <mergeCell ref="A47:W47"/>
    <mergeCell ref="N19:O19"/>
    <mergeCell ref="P19:Q19"/>
    <mergeCell ref="O11:P11"/>
    <mergeCell ref="M12:N12"/>
    <mergeCell ref="Q13:R13"/>
    <mergeCell ref="H57:I57"/>
    <mergeCell ref="J57:K57"/>
    <mergeCell ref="H56:I56"/>
    <mergeCell ref="J56:K56"/>
    <mergeCell ref="V1:W1"/>
    <mergeCell ref="A3:W3"/>
    <mergeCell ref="A5:W5"/>
    <mergeCell ref="A17:W17"/>
    <mergeCell ref="S9:T9"/>
    <mergeCell ref="S10:T10"/>
  </mergeCells>
  <printOptions horizontalCentered="1"/>
  <pageMargins left="0.35433070866141736" right="0.35433070866141736" top="0.5905511811023623" bottom="0.3937007874015748" header="0" footer="0"/>
  <pageSetup fitToHeight="1" fitToWidth="1" horizontalDpi="600" verticalDpi="600" orientation="landscape" paperSize="8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50390625" style="36" customWidth="1"/>
    <col min="2" max="2" width="8.875" style="24" customWidth="1"/>
    <col min="3" max="3" width="12.00390625" style="24" customWidth="1"/>
    <col min="4" max="4" width="13.625" style="24" customWidth="1"/>
    <col min="5" max="5" width="15.25390625" style="24" customWidth="1"/>
    <col min="6" max="6" width="15.00390625" style="24" customWidth="1"/>
    <col min="7" max="7" width="7.375" style="24" customWidth="1"/>
    <col min="8" max="8" width="6.25390625" style="24" customWidth="1"/>
    <col min="9" max="9" width="16.00390625" style="24" customWidth="1"/>
    <col min="10" max="10" width="15.375" style="24" customWidth="1"/>
    <col min="11" max="12" width="13.75390625" style="24" customWidth="1"/>
    <col min="13" max="13" width="9.00390625" style="36" customWidth="1"/>
    <col min="14" max="14" width="18.875" style="36" customWidth="1"/>
    <col min="15" max="15" width="13.125" style="36" customWidth="1"/>
    <col min="16" max="16" width="14.125" style="36" customWidth="1"/>
    <col min="17" max="17" width="18.875" style="36" customWidth="1"/>
    <col min="18" max="18" width="14.875" style="36" customWidth="1"/>
    <col min="19" max="19" width="14.25390625" style="36" customWidth="1"/>
    <col min="20" max="20" width="13.25390625" style="36" customWidth="1"/>
    <col min="21" max="21" width="14.375" style="36" customWidth="1"/>
    <col min="22" max="22" width="10.00390625" style="36" customWidth="1"/>
    <col min="23" max="16384" width="9.00390625" style="36" customWidth="1"/>
  </cols>
  <sheetData>
    <row r="1" spans="1:22" ht="14.25">
      <c r="A1" s="76" t="s">
        <v>108</v>
      </c>
      <c r="B1" s="57"/>
      <c r="V1" s="77" t="s">
        <v>136</v>
      </c>
    </row>
    <row r="3" spans="1:25" ht="17.25">
      <c r="A3" s="147" t="s">
        <v>352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3"/>
      <c r="N3" s="148" t="s">
        <v>375</v>
      </c>
      <c r="O3" s="148"/>
      <c r="P3" s="148"/>
      <c r="Q3" s="148"/>
      <c r="R3" s="148"/>
      <c r="S3" s="148"/>
      <c r="T3" s="148"/>
      <c r="U3" s="148"/>
      <c r="V3" s="3"/>
      <c r="W3" s="3"/>
      <c r="X3" s="3"/>
      <c r="Y3" s="3"/>
    </row>
    <row r="4" spans="15:25" ht="14.25"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</row>
    <row r="5" spans="1:25" ht="14.25">
      <c r="A5" s="148" t="s">
        <v>356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2"/>
      <c r="N5" s="141" t="s">
        <v>376</v>
      </c>
      <c r="O5" s="141"/>
      <c r="P5" s="141"/>
      <c r="Q5" s="141"/>
      <c r="R5" s="141"/>
      <c r="S5" s="141"/>
      <c r="T5" s="141"/>
      <c r="U5" s="141"/>
      <c r="V5" s="2"/>
      <c r="W5" s="2"/>
      <c r="X5" s="2"/>
      <c r="Y5" s="2"/>
    </row>
    <row r="6" spans="14:21" ht="15" thickBot="1">
      <c r="N6" s="139" t="s">
        <v>33</v>
      </c>
      <c r="O6" s="139"/>
      <c r="P6" s="139"/>
      <c r="Q6" s="139"/>
      <c r="R6" s="139"/>
      <c r="S6" s="139"/>
      <c r="T6" s="139"/>
      <c r="U6" s="139"/>
    </row>
    <row r="7" spans="1:21" ht="21" customHeight="1">
      <c r="A7" s="274" t="s">
        <v>45</v>
      </c>
      <c r="B7" s="187"/>
      <c r="C7" s="130" t="s">
        <v>351</v>
      </c>
      <c r="D7" s="135"/>
      <c r="E7" s="131"/>
      <c r="F7" s="271" t="s">
        <v>359</v>
      </c>
      <c r="G7" s="130" t="s">
        <v>358</v>
      </c>
      <c r="H7" s="135"/>
      <c r="I7" s="135"/>
      <c r="J7" s="135"/>
      <c r="K7" s="135"/>
      <c r="L7" s="135"/>
      <c r="N7" s="131" t="s">
        <v>367</v>
      </c>
      <c r="O7" s="190"/>
      <c r="P7" s="190" t="s">
        <v>291</v>
      </c>
      <c r="Q7" s="190" t="s">
        <v>368</v>
      </c>
      <c r="R7" s="190" t="s">
        <v>87</v>
      </c>
      <c r="S7" s="190" t="s">
        <v>88</v>
      </c>
      <c r="T7" s="190" t="s">
        <v>91</v>
      </c>
      <c r="U7" s="130"/>
    </row>
    <row r="8" spans="1:21" ht="21" customHeight="1">
      <c r="A8" s="206"/>
      <c r="B8" s="189"/>
      <c r="C8" s="8" t="s">
        <v>48</v>
      </c>
      <c r="D8" s="8" t="s">
        <v>252</v>
      </c>
      <c r="E8" s="8" t="s">
        <v>1</v>
      </c>
      <c r="F8" s="272"/>
      <c r="G8" s="231" t="s">
        <v>48</v>
      </c>
      <c r="H8" s="232"/>
      <c r="I8" s="8" t="s">
        <v>252</v>
      </c>
      <c r="J8" s="8" t="s">
        <v>1</v>
      </c>
      <c r="K8" s="9" t="s">
        <v>50</v>
      </c>
      <c r="L8" s="9" t="s">
        <v>357</v>
      </c>
      <c r="N8" s="170"/>
      <c r="O8" s="191"/>
      <c r="P8" s="191"/>
      <c r="Q8" s="191"/>
      <c r="R8" s="191"/>
      <c r="S8" s="191"/>
      <c r="T8" s="8" t="s">
        <v>89</v>
      </c>
      <c r="U8" s="9" t="s">
        <v>90</v>
      </c>
    </row>
    <row r="9" spans="1:16" ht="14.25">
      <c r="A9" s="141"/>
      <c r="B9" s="209"/>
      <c r="C9" s="63"/>
      <c r="G9" s="171"/>
      <c r="H9" s="171"/>
      <c r="N9" s="141"/>
      <c r="O9" s="141"/>
      <c r="P9" s="63"/>
    </row>
    <row r="10" spans="1:21" ht="14.25">
      <c r="A10" s="241" t="s">
        <v>12</v>
      </c>
      <c r="B10" s="252"/>
      <c r="C10" s="79">
        <f>SUM(C12:C13)</f>
        <v>43</v>
      </c>
      <c r="D10" s="45">
        <f>SUM(D12:D13)</f>
        <v>137402</v>
      </c>
      <c r="E10" s="45">
        <f>SUM(E12:E13)</f>
        <v>432414</v>
      </c>
      <c r="F10" s="45" t="s">
        <v>287</v>
      </c>
      <c r="G10" s="234">
        <v>43</v>
      </c>
      <c r="H10" s="234"/>
      <c r="I10" s="45">
        <f>SUM(I12:I13)</f>
        <v>138159</v>
      </c>
      <c r="J10" s="45">
        <f>SUM(J12:J13)</f>
        <v>427783</v>
      </c>
      <c r="K10" s="45">
        <f>SUM(K12:K13)</f>
        <v>227</v>
      </c>
      <c r="L10" s="45">
        <f>SUM(L12:L13)</f>
        <v>52</v>
      </c>
      <c r="N10" s="241" t="s">
        <v>12</v>
      </c>
      <c r="O10" s="241"/>
      <c r="P10" s="53">
        <f aca="true" t="shared" si="0" ref="P10:U10">SUM(P12,P16)</f>
        <v>2787420</v>
      </c>
      <c r="Q10" s="86">
        <f t="shared" si="0"/>
        <v>34069676</v>
      </c>
      <c r="R10" s="86">
        <f t="shared" si="0"/>
        <v>23811308</v>
      </c>
      <c r="S10" s="86">
        <f t="shared" si="0"/>
        <v>6794625</v>
      </c>
      <c r="T10" s="54">
        <f t="shared" si="0"/>
        <v>112418</v>
      </c>
      <c r="U10" s="54">
        <f t="shared" si="0"/>
        <v>3351325</v>
      </c>
    </row>
    <row r="11" spans="1:21" ht="14.25">
      <c r="A11" s="141"/>
      <c r="B11" s="209"/>
      <c r="C11" s="39"/>
      <c r="D11" s="40"/>
      <c r="E11" s="40"/>
      <c r="F11" s="40"/>
      <c r="G11" s="229"/>
      <c r="H11" s="229"/>
      <c r="I11" s="40"/>
      <c r="J11" s="40"/>
      <c r="K11" s="40"/>
      <c r="L11" s="40"/>
      <c r="N11" s="141"/>
      <c r="O11" s="141"/>
      <c r="P11" s="39"/>
      <c r="Q11" s="87"/>
      <c r="R11" s="87"/>
      <c r="S11" s="87"/>
      <c r="T11" s="52"/>
      <c r="U11" s="52"/>
    </row>
    <row r="12" spans="1:21" ht="14.25">
      <c r="A12" s="180" t="s">
        <v>46</v>
      </c>
      <c r="B12" s="178"/>
      <c r="C12" s="39">
        <v>41</v>
      </c>
      <c r="D12" s="40">
        <v>136388</v>
      </c>
      <c r="E12" s="40">
        <v>427957</v>
      </c>
      <c r="F12" s="40" t="s">
        <v>287</v>
      </c>
      <c r="G12" s="230">
        <v>41</v>
      </c>
      <c r="H12" s="230"/>
      <c r="I12" s="40">
        <v>137132</v>
      </c>
      <c r="J12" s="40">
        <v>423249</v>
      </c>
      <c r="K12" s="40">
        <v>222</v>
      </c>
      <c r="L12" s="40">
        <v>52</v>
      </c>
      <c r="O12" s="4" t="s">
        <v>53</v>
      </c>
      <c r="P12" s="39">
        <f>SUM(P13:P14)</f>
        <v>2718861</v>
      </c>
      <c r="Q12" s="87">
        <f>SUM(Q13:Q14)</f>
        <v>33585165</v>
      </c>
      <c r="R12" s="87">
        <v>23471997</v>
      </c>
      <c r="S12" s="87">
        <v>6689920</v>
      </c>
      <c r="T12" s="52">
        <v>112418</v>
      </c>
      <c r="U12" s="52">
        <v>3310830</v>
      </c>
    </row>
    <row r="13" spans="1:21" ht="14.25">
      <c r="A13" s="180" t="s">
        <v>47</v>
      </c>
      <c r="B13" s="178"/>
      <c r="C13" s="39">
        <v>2</v>
      </c>
      <c r="D13" s="40">
        <v>1014</v>
      </c>
      <c r="E13" s="40">
        <v>4457</v>
      </c>
      <c r="F13" s="40" t="s">
        <v>287</v>
      </c>
      <c r="G13" s="230">
        <v>2</v>
      </c>
      <c r="H13" s="230"/>
      <c r="I13" s="40">
        <v>1027</v>
      </c>
      <c r="J13" s="40">
        <v>4534</v>
      </c>
      <c r="K13" s="40">
        <v>5</v>
      </c>
      <c r="L13" s="40" t="s">
        <v>287</v>
      </c>
      <c r="N13" s="10" t="s">
        <v>84</v>
      </c>
      <c r="O13" s="4" t="s">
        <v>92</v>
      </c>
      <c r="P13" s="39">
        <v>2696167</v>
      </c>
      <c r="Q13" s="87">
        <v>33480675</v>
      </c>
      <c r="R13" s="87" t="s">
        <v>283</v>
      </c>
      <c r="S13" s="87" t="s">
        <v>283</v>
      </c>
      <c r="T13" s="87" t="s">
        <v>283</v>
      </c>
      <c r="U13" s="87" t="s">
        <v>283</v>
      </c>
    </row>
    <row r="14" spans="1:21" ht="14.25">
      <c r="A14" s="140"/>
      <c r="B14" s="156"/>
      <c r="C14" s="58"/>
      <c r="D14" s="56"/>
      <c r="E14" s="56"/>
      <c r="F14" s="56"/>
      <c r="G14" s="140"/>
      <c r="H14" s="140"/>
      <c r="I14" s="56"/>
      <c r="J14" s="56"/>
      <c r="K14" s="56"/>
      <c r="L14" s="56"/>
      <c r="N14" s="2"/>
      <c r="O14" s="4" t="s">
        <v>93</v>
      </c>
      <c r="P14" s="39">
        <v>22694</v>
      </c>
      <c r="Q14" s="87">
        <v>104490</v>
      </c>
      <c r="R14" s="87" t="s">
        <v>283</v>
      </c>
      <c r="S14" s="87" t="s">
        <v>283</v>
      </c>
      <c r="T14" s="87" t="s">
        <v>283</v>
      </c>
      <c r="U14" s="87" t="s">
        <v>283</v>
      </c>
    </row>
    <row r="15" spans="1:21" ht="14.25">
      <c r="A15" s="24"/>
      <c r="N15" s="2"/>
      <c r="O15" s="4"/>
      <c r="P15" s="39"/>
      <c r="Q15" s="87"/>
      <c r="R15" s="87"/>
      <c r="S15" s="87"/>
      <c r="T15" s="52"/>
      <c r="U15" s="52"/>
    </row>
    <row r="16" spans="14:21" ht="14.25">
      <c r="N16" s="2"/>
      <c r="O16" s="4" t="s">
        <v>53</v>
      </c>
      <c r="P16" s="39">
        <f>SUM(P17:P18)</f>
        <v>68559</v>
      </c>
      <c r="Q16" s="87">
        <f>SUM(Q17:Q18)</f>
        <v>484511</v>
      </c>
      <c r="R16" s="87">
        <v>339311</v>
      </c>
      <c r="S16" s="87">
        <v>104705</v>
      </c>
      <c r="T16" s="52" t="s">
        <v>287</v>
      </c>
      <c r="U16" s="52">
        <v>40495</v>
      </c>
    </row>
    <row r="17" spans="1:21" ht="14.25">
      <c r="A17" s="148" t="s">
        <v>360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N17" s="10" t="s">
        <v>94</v>
      </c>
      <c r="O17" s="4" t="s">
        <v>92</v>
      </c>
      <c r="P17" s="39">
        <v>1524</v>
      </c>
      <c r="Q17" s="87">
        <v>24981</v>
      </c>
      <c r="R17" s="87" t="s">
        <v>283</v>
      </c>
      <c r="S17" s="87" t="s">
        <v>283</v>
      </c>
      <c r="T17" s="87" t="s">
        <v>283</v>
      </c>
      <c r="U17" s="87" t="s">
        <v>283</v>
      </c>
    </row>
    <row r="18" spans="15:21" ht="14.25">
      <c r="O18" s="4" t="s">
        <v>58</v>
      </c>
      <c r="P18" s="39">
        <v>67035</v>
      </c>
      <c r="Q18" s="52">
        <v>459530</v>
      </c>
      <c r="R18" s="87" t="s">
        <v>283</v>
      </c>
      <c r="S18" s="87" t="s">
        <v>283</v>
      </c>
      <c r="T18" s="87" t="s">
        <v>283</v>
      </c>
      <c r="U18" s="87" t="s">
        <v>283</v>
      </c>
    </row>
    <row r="19" spans="1:16" ht="15" thickBot="1">
      <c r="A19" s="141" t="s">
        <v>361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P19" s="64"/>
    </row>
    <row r="20" spans="11:21" ht="15" thickBot="1">
      <c r="K20" s="192" t="s">
        <v>33</v>
      </c>
      <c r="L20" s="192"/>
      <c r="N20" s="65"/>
      <c r="O20" s="65"/>
      <c r="P20" s="65"/>
      <c r="Q20" s="65"/>
      <c r="R20" s="65"/>
      <c r="S20" s="65"/>
      <c r="T20" s="65"/>
      <c r="U20" s="65"/>
    </row>
    <row r="21" spans="1:14" s="10" customFormat="1" ht="19.5" customHeight="1">
      <c r="A21" s="135" t="s">
        <v>373</v>
      </c>
      <c r="B21" s="135"/>
      <c r="C21" s="135"/>
      <c r="D21" s="135"/>
      <c r="E21" s="135"/>
      <c r="F21" s="273"/>
      <c r="G21" s="135" t="s">
        <v>374</v>
      </c>
      <c r="H21" s="135"/>
      <c r="I21" s="135"/>
      <c r="J21" s="135"/>
      <c r="K21" s="135"/>
      <c r="L21" s="135"/>
      <c r="N21" s="10" t="s">
        <v>95</v>
      </c>
    </row>
    <row r="22" spans="1:21" s="10" customFormat="1" ht="19.5" customHeight="1">
      <c r="A22" s="243" t="s">
        <v>362</v>
      </c>
      <c r="B22" s="243"/>
      <c r="C22" s="243"/>
      <c r="D22" s="243"/>
      <c r="E22" s="8" t="s">
        <v>279</v>
      </c>
      <c r="F22" s="1" t="s">
        <v>52</v>
      </c>
      <c r="G22" s="242" t="s">
        <v>362</v>
      </c>
      <c r="H22" s="243"/>
      <c r="I22" s="243"/>
      <c r="J22" s="170"/>
      <c r="K22" s="8" t="s">
        <v>51</v>
      </c>
      <c r="L22" s="9" t="s">
        <v>52</v>
      </c>
      <c r="N22" s="244" t="s">
        <v>369</v>
      </c>
      <c r="O22" s="245"/>
      <c r="P22" s="14" t="s">
        <v>96</v>
      </c>
      <c r="Q22" s="15"/>
      <c r="R22" s="19">
        <v>137700</v>
      </c>
      <c r="S22" s="14" t="s">
        <v>353</v>
      </c>
      <c r="T22" s="15"/>
      <c r="U22" s="20">
        <v>428412</v>
      </c>
    </row>
    <row r="23" spans="1:14" ht="14.25">
      <c r="A23" s="233" t="s">
        <v>66</v>
      </c>
      <c r="B23" s="233"/>
      <c r="C23" s="233"/>
      <c r="D23" s="227"/>
      <c r="E23" s="53">
        <f>SUM(E25:E26,E28,E38,E40:E42,E44:E45)</f>
        <v>28713644</v>
      </c>
      <c r="F23" s="55">
        <f>SUM(F25:F26,F28,F38,F40:F42,F44:F45)</f>
        <v>28980414</v>
      </c>
      <c r="G23" s="226" t="s">
        <v>66</v>
      </c>
      <c r="H23" s="233"/>
      <c r="I23" s="233"/>
      <c r="J23" s="233"/>
      <c r="K23" s="83">
        <f>SUM(K25,K28,K40:K44)</f>
        <v>28713644</v>
      </c>
      <c r="L23" s="84">
        <f>SUM(L25,L28,L40:L44)</f>
        <v>27198745</v>
      </c>
      <c r="N23" s="24"/>
    </row>
    <row r="24" spans="1:12" ht="14.25" customHeight="1">
      <c r="A24" s="12"/>
      <c r="B24" s="2"/>
      <c r="C24" s="2"/>
      <c r="D24" s="2"/>
      <c r="E24" s="39"/>
      <c r="F24" s="40"/>
      <c r="G24" s="225"/>
      <c r="H24" s="180"/>
      <c r="I24" s="180"/>
      <c r="J24" s="180"/>
      <c r="K24" s="18"/>
      <c r="L24" s="33"/>
    </row>
    <row r="25" spans="1:12" ht="14.25" customHeight="1">
      <c r="A25" s="180" t="s">
        <v>363</v>
      </c>
      <c r="B25" s="180"/>
      <c r="C25" s="180"/>
      <c r="D25" s="178"/>
      <c r="E25" s="39">
        <v>10128640</v>
      </c>
      <c r="F25" s="40">
        <v>10202482</v>
      </c>
      <c r="G25" s="225" t="s">
        <v>67</v>
      </c>
      <c r="H25" s="180"/>
      <c r="I25" s="180"/>
      <c r="J25" s="180"/>
      <c r="K25" s="18">
        <v>1085780</v>
      </c>
      <c r="L25" s="33">
        <v>1046392</v>
      </c>
    </row>
    <row r="26" spans="1:12" ht="14.25">
      <c r="A26" s="180" t="s">
        <v>227</v>
      </c>
      <c r="B26" s="180"/>
      <c r="C26" s="180"/>
      <c r="D26" s="178"/>
      <c r="E26" s="39">
        <v>24</v>
      </c>
      <c r="F26" s="40" t="s">
        <v>287</v>
      </c>
      <c r="G26" s="66"/>
      <c r="H26" s="180"/>
      <c r="I26" s="180"/>
      <c r="J26" s="180"/>
      <c r="K26" s="18"/>
      <c r="L26" s="33"/>
    </row>
    <row r="27" spans="1:12" ht="14.25">
      <c r="A27" s="4"/>
      <c r="B27" s="4"/>
      <c r="C27" s="4"/>
      <c r="D27" s="11"/>
      <c r="E27" s="39"/>
      <c r="F27" s="40"/>
      <c r="G27" s="66"/>
      <c r="H27" s="4"/>
      <c r="I27" s="4"/>
      <c r="J27" s="4"/>
      <c r="K27" s="18"/>
      <c r="L27" s="33"/>
    </row>
    <row r="28" spans="1:12" ht="15" customHeight="1">
      <c r="A28" s="275" t="s">
        <v>64</v>
      </c>
      <c r="B28" s="180" t="s">
        <v>53</v>
      </c>
      <c r="C28" s="235"/>
      <c r="D28" s="236"/>
      <c r="E28" s="39">
        <f>SUM(E29:E36)</f>
        <v>16757533</v>
      </c>
      <c r="F28" s="40">
        <f>SUM(F29:F36)</f>
        <v>17010769</v>
      </c>
      <c r="G28" s="246" t="s">
        <v>238</v>
      </c>
      <c r="H28" s="180" t="s">
        <v>53</v>
      </c>
      <c r="I28" s="180"/>
      <c r="J28" s="180"/>
      <c r="K28" s="18">
        <f>SUM(K31:K37)</f>
        <v>26431730</v>
      </c>
      <c r="L28" s="33">
        <f>SUM(L31:L37)</f>
        <v>25670422</v>
      </c>
    </row>
    <row r="29" spans="1:12" ht="14.25" customHeight="1">
      <c r="A29" s="276"/>
      <c r="B29" s="180" t="s">
        <v>54</v>
      </c>
      <c r="C29" s="235"/>
      <c r="D29" s="236"/>
      <c r="E29" s="39">
        <v>555265</v>
      </c>
      <c r="F29" s="40">
        <v>561565</v>
      </c>
      <c r="G29" s="246"/>
      <c r="H29" s="222" t="s">
        <v>230</v>
      </c>
      <c r="I29" s="180" t="s">
        <v>84</v>
      </c>
      <c r="J29" s="180"/>
      <c r="K29" s="18">
        <v>24135791</v>
      </c>
      <c r="L29" s="33">
        <v>23506384</v>
      </c>
    </row>
    <row r="30" spans="1:22" ht="14.25" customHeight="1">
      <c r="A30" s="276"/>
      <c r="B30" s="180" t="s">
        <v>247</v>
      </c>
      <c r="C30" s="235"/>
      <c r="D30" s="236"/>
      <c r="E30" s="39">
        <v>13713633</v>
      </c>
      <c r="F30" s="40">
        <v>13630669</v>
      </c>
      <c r="G30" s="246"/>
      <c r="H30" s="222"/>
      <c r="I30" s="180" t="s">
        <v>16</v>
      </c>
      <c r="J30" s="180"/>
      <c r="K30" s="18">
        <v>360931</v>
      </c>
      <c r="L30" s="33">
        <v>339404</v>
      </c>
      <c r="N30" s="141" t="s">
        <v>377</v>
      </c>
      <c r="O30" s="141"/>
      <c r="P30" s="141"/>
      <c r="Q30" s="141"/>
      <c r="R30" s="141"/>
      <c r="S30" s="141"/>
      <c r="T30" s="141"/>
      <c r="U30" s="141"/>
      <c r="V30" s="141"/>
    </row>
    <row r="31" spans="1:12" ht="15" customHeight="1" thickBot="1">
      <c r="A31" s="276"/>
      <c r="B31" s="180" t="s">
        <v>55</v>
      </c>
      <c r="C31" s="235"/>
      <c r="D31" s="236"/>
      <c r="E31" s="39">
        <v>820999</v>
      </c>
      <c r="F31" s="40">
        <v>948079</v>
      </c>
      <c r="G31" s="246"/>
      <c r="H31" s="222"/>
      <c r="I31" s="180" t="s">
        <v>68</v>
      </c>
      <c r="J31" s="180"/>
      <c r="K31" s="18">
        <f>SUM(K29:K30)</f>
        <v>24496722</v>
      </c>
      <c r="L31" s="33">
        <f>SUM(L29:L30)</f>
        <v>23845788</v>
      </c>
    </row>
    <row r="32" spans="1:22" ht="14.25" customHeight="1">
      <c r="A32" s="276"/>
      <c r="B32" s="180" t="s">
        <v>56</v>
      </c>
      <c r="C32" s="235"/>
      <c r="D32" s="236"/>
      <c r="E32" s="39">
        <v>430640</v>
      </c>
      <c r="F32" s="40">
        <v>445396</v>
      </c>
      <c r="G32" s="246"/>
      <c r="H32" s="184"/>
      <c r="I32" s="180" t="s">
        <v>231</v>
      </c>
      <c r="J32" s="178"/>
      <c r="K32" s="18">
        <v>105215</v>
      </c>
      <c r="L32" s="33">
        <v>101707</v>
      </c>
      <c r="N32" s="143" t="s">
        <v>370</v>
      </c>
      <c r="O32" s="195" t="s">
        <v>291</v>
      </c>
      <c r="P32" s="195" t="s">
        <v>371</v>
      </c>
      <c r="Q32" s="237" t="s">
        <v>372</v>
      </c>
      <c r="R32" s="237" t="s">
        <v>100</v>
      </c>
      <c r="S32" s="195" t="s">
        <v>97</v>
      </c>
      <c r="T32" s="237" t="s">
        <v>102</v>
      </c>
      <c r="U32" s="237" t="s">
        <v>284</v>
      </c>
      <c r="V32" s="247" t="s">
        <v>101</v>
      </c>
    </row>
    <row r="33" spans="1:22" ht="14.25" customHeight="1">
      <c r="A33" s="276"/>
      <c r="B33" s="180" t="s">
        <v>57</v>
      </c>
      <c r="C33" s="235"/>
      <c r="D33" s="236"/>
      <c r="E33" s="39">
        <v>73203</v>
      </c>
      <c r="F33" s="40">
        <v>64980</v>
      </c>
      <c r="G33" s="246"/>
      <c r="H33" s="180" t="s">
        <v>17</v>
      </c>
      <c r="I33" s="180"/>
      <c r="J33" s="178"/>
      <c r="K33" s="18">
        <v>1535697</v>
      </c>
      <c r="L33" s="32">
        <v>1469726</v>
      </c>
      <c r="N33" s="211"/>
      <c r="O33" s="240"/>
      <c r="P33" s="240"/>
      <c r="Q33" s="238"/>
      <c r="R33" s="238"/>
      <c r="S33" s="240"/>
      <c r="T33" s="238"/>
      <c r="U33" s="238"/>
      <c r="V33" s="248"/>
    </row>
    <row r="34" spans="1:22" ht="14.25">
      <c r="A34" s="276"/>
      <c r="B34" s="180" t="s">
        <v>280</v>
      </c>
      <c r="C34" s="235"/>
      <c r="D34" s="236"/>
      <c r="E34" s="39">
        <v>36973</v>
      </c>
      <c r="F34" s="40">
        <v>36395</v>
      </c>
      <c r="G34" s="246"/>
      <c r="H34" s="180" t="s">
        <v>69</v>
      </c>
      <c r="I34" s="180"/>
      <c r="J34" s="178"/>
      <c r="K34" s="67">
        <v>236020</v>
      </c>
      <c r="L34" s="68">
        <v>202680</v>
      </c>
      <c r="N34" s="145"/>
      <c r="O34" s="196"/>
      <c r="P34" s="196"/>
      <c r="Q34" s="239"/>
      <c r="R34" s="239"/>
      <c r="S34" s="196"/>
      <c r="T34" s="239"/>
      <c r="U34" s="239"/>
      <c r="V34" s="249"/>
    </row>
    <row r="35" spans="1:15" ht="14.25">
      <c r="A35" s="276"/>
      <c r="B35" s="180" t="s">
        <v>228</v>
      </c>
      <c r="C35" s="235"/>
      <c r="D35" s="236"/>
      <c r="E35" s="39">
        <v>1124541</v>
      </c>
      <c r="F35" s="40">
        <v>1320495</v>
      </c>
      <c r="G35" s="246"/>
      <c r="H35" s="180" t="s">
        <v>71</v>
      </c>
      <c r="I35" s="180"/>
      <c r="J35" s="178"/>
      <c r="K35" s="18">
        <v>2036</v>
      </c>
      <c r="L35" s="33">
        <v>1604</v>
      </c>
      <c r="O35" s="63"/>
    </row>
    <row r="36" spans="1:22" ht="14.25" customHeight="1">
      <c r="A36" s="276"/>
      <c r="B36" s="180" t="s">
        <v>58</v>
      </c>
      <c r="C36" s="235"/>
      <c r="D36" s="236"/>
      <c r="E36" s="39">
        <v>2279</v>
      </c>
      <c r="F36" s="40">
        <v>3190</v>
      </c>
      <c r="G36" s="246"/>
      <c r="H36" s="180" t="s">
        <v>70</v>
      </c>
      <c r="I36" s="180"/>
      <c r="J36" s="178"/>
      <c r="K36" s="18">
        <v>51802</v>
      </c>
      <c r="L36" s="33">
        <v>45399</v>
      </c>
      <c r="N36" s="78" t="s">
        <v>12</v>
      </c>
      <c r="O36" s="61">
        <v>2696167</v>
      </c>
      <c r="P36" s="88">
        <f aca="true" t="shared" si="1" ref="P36:V36">SUM(P38:P42)</f>
        <v>9778934</v>
      </c>
      <c r="Q36" s="89">
        <v>3348093492</v>
      </c>
      <c r="R36" s="89">
        <f t="shared" si="1"/>
        <v>33480675</v>
      </c>
      <c r="S36" s="89">
        <f t="shared" si="1"/>
        <v>629340</v>
      </c>
      <c r="T36" s="90">
        <f>(T38*$O38+T40*$O40+T42*$O42)/$O36</f>
        <v>3.6290780059247076</v>
      </c>
      <c r="U36" s="89">
        <f>(U38*$O38+U40*$O40+U42*$O42)/$O36</f>
        <v>12417.565972730918</v>
      </c>
      <c r="V36" s="89">
        <f t="shared" si="1"/>
        <v>78151</v>
      </c>
    </row>
    <row r="37" spans="1:15" ht="14.25" customHeight="1">
      <c r="A37" s="85"/>
      <c r="B37" s="85"/>
      <c r="C37" s="85"/>
      <c r="D37" s="85"/>
      <c r="E37" s="39"/>
      <c r="F37" s="40"/>
      <c r="G37" s="246"/>
      <c r="H37" s="180" t="s">
        <v>58</v>
      </c>
      <c r="I37" s="180"/>
      <c r="J37" s="178"/>
      <c r="K37" s="18">
        <v>4238</v>
      </c>
      <c r="L37" s="33">
        <v>3518</v>
      </c>
      <c r="O37" s="69"/>
    </row>
    <row r="38" spans="1:22" ht="14.25" customHeight="1">
      <c r="A38" s="180" t="s">
        <v>59</v>
      </c>
      <c r="B38" s="180"/>
      <c r="C38" s="180"/>
      <c r="D38" s="180"/>
      <c r="E38" s="39">
        <v>19782</v>
      </c>
      <c r="F38" s="40">
        <v>20404</v>
      </c>
      <c r="G38" s="66"/>
      <c r="H38" s="36"/>
      <c r="I38" s="180"/>
      <c r="J38" s="178"/>
      <c r="K38" s="18"/>
      <c r="L38" s="33"/>
      <c r="N38" s="62" t="s">
        <v>99</v>
      </c>
      <c r="O38" s="18">
        <v>94762</v>
      </c>
      <c r="P38" s="32">
        <v>1928677</v>
      </c>
      <c r="Q38" s="32">
        <v>1468995449</v>
      </c>
      <c r="R38" s="32">
        <v>14689807</v>
      </c>
      <c r="S38" s="32">
        <v>22120</v>
      </c>
      <c r="T38" s="70">
        <v>20.35</v>
      </c>
      <c r="U38" s="32">
        <v>155015</v>
      </c>
      <c r="V38" s="32">
        <v>34289</v>
      </c>
    </row>
    <row r="39" spans="1:22" ht="14.25">
      <c r="A39" s="210"/>
      <c r="B39" s="210"/>
      <c r="C39" s="210"/>
      <c r="D39" s="210"/>
      <c r="E39" s="39"/>
      <c r="F39" s="40"/>
      <c r="G39" s="225"/>
      <c r="H39" s="180"/>
      <c r="I39" s="180"/>
      <c r="J39" s="180"/>
      <c r="K39" s="18"/>
      <c r="L39" s="33"/>
      <c r="N39" s="36" t="s">
        <v>13</v>
      </c>
      <c r="O39" s="18"/>
      <c r="P39" s="32"/>
      <c r="Q39" s="32"/>
      <c r="R39" s="32"/>
      <c r="S39" s="32"/>
      <c r="T39" s="70"/>
      <c r="U39" s="32"/>
      <c r="V39" s="32"/>
    </row>
    <row r="40" spans="1:22" ht="14.25" customHeight="1">
      <c r="A40" s="258" t="s">
        <v>65</v>
      </c>
      <c r="B40" s="177" t="s">
        <v>229</v>
      </c>
      <c r="C40" s="235"/>
      <c r="D40" s="236"/>
      <c r="E40" s="39">
        <v>568024</v>
      </c>
      <c r="F40" s="40">
        <v>542847</v>
      </c>
      <c r="G40" s="225" t="s">
        <v>72</v>
      </c>
      <c r="H40" s="180"/>
      <c r="I40" s="180"/>
      <c r="J40" s="180"/>
      <c r="K40" s="18">
        <v>165066</v>
      </c>
      <c r="L40" s="33">
        <v>158067</v>
      </c>
      <c r="N40" s="62" t="s">
        <v>98</v>
      </c>
      <c r="O40" s="18">
        <v>2229898</v>
      </c>
      <c r="P40" s="32">
        <v>6618643</v>
      </c>
      <c r="Q40" s="32">
        <v>1609371254</v>
      </c>
      <c r="R40" s="32">
        <v>16093600</v>
      </c>
      <c r="S40" s="32">
        <v>520503</v>
      </c>
      <c r="T40" s="70">
        <v>2.97</v>
      </c>
      <c r="U40" s="32">
        <v>7217</v>
      </c>
      <c r="V40" s="32">
        <v>37566</v>
      </c>
    </row>
    <row r="41" spans="1:22" ht="14.25" customHeight="1">
      <c r="A41" s="258"/>
      <c r="B41" s="177" t="s">
        <v>60</v>
      </c>
      <c r="C41" s="235"/>
      <c r="D41" s="236"/>
      <c r="E41" s="39">
        <v>107479</v>
      </c>
      <c r="F41" s="40">
        <v>11872</v>
      </c>
      <c r="G41" s="225" t="s">
        <v>379</v>
      </c>
      <c r="H41" s="180"/>
      <c r="I41" s="180"/>
      <c r="J41" s="180"/>
      <c r="K41" s="67">
        <v>23640</v>
      </c>
      <c r="L41" s="68">
        <v>23638</v>
      </c>
      <c r="O41" s="18"/>
      <c r="P41" s="32"/>
      <c r="Q41" s="32"/>
      <c r="R41" s="32"/>
      <c r="S41" s="32"/>
      <c r="T41" s="70"/>
      <c r="U41" s="32"/>
      <c r="V41" s="32"/>
    </row>
    <row r="42" spans="1:22" ht="14.25" customHeight="1">
      <c r="A42" s="258"/>
      <c r="B42" s="177" t="s">
        <v>61</v>
      </c>
      <c r="C42" s="235"/>
      <c r="D42" s="236"/>
      <c r="E42" s="39" t="s">
        <v>287</v>
      </c>
      <c r="F42" s="40" t="s">
        <v>287</v>
      </c>
      <c r="G42" s="225" t="s">
        <v>73</v>
      </c>
      <c r="H42" s="180"/>
      <c r="I42" s="180"/>
      <c r="J42" s="180"/>
      <c r="K42" s="18">
        <v>12773</v>
      </c>
      <c r="L42" s="33">
        <v>1721</v>
      </c>
      <c r="N42" s="4" t="s">
        <v>14</v>
      </c>
      <c r="O42" s="18">
        <v>371505</v>
      </c>
      <c r="P42" s="32">
        <v>1231614</v>
      </c>
      <c r="Q42" s="32">
        <v>269726788</v>
      </c>
      <c r="R42" s="32">
        <v>2697268</v>
      </c>
      <c r="S42" s="32">
        <v>86717</v>
      </c>
      <c r="T42" s="70">
        <v>3.32</v>
      </c>
      <c r="U42" s="32">
        <v>7260</v>
      </c>
      <c r="V42" s="32">
        <v>6296</v>
      </c>
    </row>
    <row r="43" spans="1:22" ht="14.25" customHeight="1">
      <c r="A43" s="23"/>
      <c r="B43" s="36"/>
      <c r="D43" s="25"/>
      <c r="E43" s="39"/>
      <c r="F43" s="40"/>
      <c r="G43" s="225" t="s">
        <v>74</v>
      </c>
      <c r="H43" s="180"/>
      <c r="I43" s="180"/>
      <c r="J43" s="180"/>
      <c r="K43" s="18">
        <v>930837</v>
      </c>
      <c r="L43" s="33">
        <v>234690</v>
      </c>
      <c r="N43" s="56"/>
      <c r="O43" s="58"/>
      <c r="P43" s="56"/>
      <c r="Q43" s="56"/>
      <c r="R43" s="56"/>
      <c r="S43" s="56"/>
      <c r="T43" s="71"/>
      <c r="U43" s="56"/>
      <c r="V43" s="56"/>
    </row>
    <row r="44" spans="1:14" ht="14.25" customHeight="1">
      <c r="A44" s="180" t="s">
        <v>222</v>
      </c>
      <c r="B44" s="180"/>
      <c r="C44" s="180"/>
      <c r="D44" s="178"/>
      <c r="E44" s="39">
        <v>907294</v>
      </c>
      <c r="F44" s="40">
        <v>975994</v>
      </c>
      <c r="G44" s="225" t="s">
        <v>75</v>
      </c>
      <c r="H44" s="180"/>
      <c r="I44" s="180"/>
      <c r="J44" s="180"/>
      <c r="K44" s="18">
        <v>63818</v>
      </c>
      <c r="L44" s="33">
        <v>63815</v>
      </c>
      <c r="N44" s="24"/>
    </row>
    <row r="45" spans="1:12" ht="14.25">
      <c r="A45" s="180" t="s">
        <v>62</v>
      </c>
      <c r="B45" s="180"/>
      <c r="C45" s="180"/>
      <c r="D45" s="178"/>
      <c r="E45" s="39">
        <v>224868</v>
      </c>
      <c r="F45" s="40">
        <v>216046</v>
      </c>
      <c r="G45" s="225"/>
      <c r="H45" s="180"/>
      <c r="I45" s="180"/>
      <c r="J45" s="180"/>
      <c r="K45" s="18"/>
      <c r="L45" s="33"/>
    </row>
    <row r="46" spans="1:21" ht="14.25">
      <c r="A46" s="23"/>
      <c r="D46" s="25"/>
      <c r="E46" s="34"/>
      <c r="F46" s="34"/>
      <c r="G46" s="225"/>
      <c r="H46" s="180"/>
      <c r="I46" s="180"/>
      <c r="J46" s="180"/>
      <c r="K46" s="18"/>
      <c r="L46" s="33"/>
      <c r="N46" s="141" t="s">
        <v>378</v>
      </c>
      <c r="O46" s="141"/>
      <c r="P46" s="141"/>
      <c r="Q46" s="141"/>
      <c r="R46" s="141"/>
      <c r="S46" s="141"/>
      <c r="T46" s="141"/>
      <c r="U46" s="141"/>
    </row>
    <row r="47" spans="1:21" ht="15" thickBot="1">
      <c r="A47" s="257" t="s">
        <v>366</v>
      </c>
      <c r="B47" s="257"/>
      <c r="C47" s="257"/>
      <c r="D47" s="257"/>
      <c r="E47" s="250">
        <v>1825565</v>
      </c>
      <c r="F47" s="267" t="s">
        <v>232</v>
      </c>
      <c r="G47" s="268"/>
      <c r="H47" s="268"/>
      <c r="I47" s="250">
        <v>856627</v>
      </c>
      <c r="J47" s="261" t="s">
        <v>63</v>
      </c>
      <c r="K47" s="262"/>
      <c r="L47" s="265">
        <v>0</v>
      </c>
      <c r="N47" s="139" t="s">
        <v>33</v>
      </c>
      <c r="O47" s="139"/>
      <c r="P47" s="139"/>
      <c r="Q47" s="139"/>
      <c r="R47" s="139"/>
      <c r="S47" s="139"/>
      <c r="T47" s="139"/>
      <c r="U47" s="139"/>
    </row>
    <row r="48" spans="1:21" ht="14.25">
      <c r="A48" s="144"/>
      <c r="B48" s="144"/>
      <c r="C48" s="144"/>
      <c r="D48" s="144"/>
      <c r="E48" s="251"/>
      <c r="F48" s="269"/>
      <c r="G48" s="270"/>
      <c r="H48" s="270"/>
      <c r="I48" s="251"/>
      <c r="J48" s="263"/>
      <c r="K48" s="264"/>
      <c r="L48" s="266"/>
      <c r="N48" s="143" t="s">
        <v>370</v>
      </c>
      <c r="O48" s="195" t="s">
        <v>292</v>
      </c>
      <c r="P48" s="195"/>
      <c r="Q48" s="195" t="s">
        <v>17</v>
      </c>
      <c r="R48" s="195" t="s">
        <v>103</v>
      </c>
      <c r="S48" s="195" t="s">
        <v>104</v>
      </c>
      <c r="T48" s="195" t="s">
        <v>105</v>
      </c>
      <c r="U48" s="150" t="s">
        <v>106</v>
      </c>
    </row>
    <row r="49" spans="1:21" ht="14.2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N49" s="145"/>
      <c r="O49" s="196"/>
      <c r="P49" s="196"/>
      <c r="Q49" s="196"/>
      <c r="R49" s="196"/>
      <c r="S49" s="196"/>
      <c r="T49" s="196"/>
      <c r="U49" s="151"/>
    </row>
    <row r="50" spans="1:16" ht="14.25">
      <c r="A50" s="141" t="s">
        <v>364</v>
      </c>
      <c r="B50" s="141"/>
      <c r="C50" s="141"/>
      <c r="D50" s="141"/>
      <c r="E50" s="141"/>
      <c r="F50" s="141"/>
      <c r="G50" s="141" t="s">
        <v>365</v>
      </c>
      <c r="H50" s="141"/>
      <c r="I50" s="141"/>
      <c r="J50" s="141"/>
      <c r="K50" s="141"/>
      <c r="L50" s="141"/>
      <c r="O50" s="173"/>
      <c r="P50" s="171"/>
    </row>
    <row r="51" spans="5:21" ht="15" thickBot="1">
      <c r="E51" s="192" t="s">
        <v>33</v>
      </c>
      <c r="F51" s="192"/>
      <c r="K51" s="192" t="s">
        <v>33</v>
      </c>
      <c r="L51" s="192"/>
      <c r="N51" s="4" t="s">
        <v>10</v>
      </c>
      <c r="O51" s="179">
        <f>SUM(Q51:U51)</f>
        <v>56685</v>
      </c>
      <c r="P51" s="176"/>
      <c r="Q51" s="32">
        <v>48137</v>
      </c>
      <c r="R51" s="32">
        <v>4120</v>
      </c>
      <c r="S51" s="32">
        <v>428</v>
      </c>
      <c r="T51" s="32">
        <v>3959</v>
      </c>
      <c r="U51" s="32">
        <v>41</v>
      </c>
    </row>
    <row r="52" spans="1:21" ht="14.25">
      <c r="A52" s="143" t="s">
        <v>349</v>
      </c>
      <c r="B52" s="195"/>
      <c r="C52" s="195" t="s">
        <v>76</v>
      </c>
      <c r="D52" s="195" t="s">
        <v>77</v>
      </c>
      <c r="E52" s="195" t="s">
        <v>78</v>
      </c>
      <c r="F52" s="150" t="s">
        <v>350</v>
      </c>
      <c r="G52" s="255" t="s">
        <v>349</v>
      </c>
      <c r="H52" s="143"/>
      <c r="I52" s="195" t="s">
        <v>79</v>
      </c>
      <c r="J52" s="195" t="s">
        <v>80</v>
      </c>
      <c r="K52" s="150" t="s">
        <v>81</v>
      </c>
      <c r="L52" s="150" t="s">
        <v>233</v>
      </c>
      <c r="N52" s="4"/>
      <c r="O52" s="253"/>
      <c r="P52" s="254"/>
      <c r="Q52" s="32"/>
      <c r="R52" s="32"/>
      <c r="S52" s="32"/>
      <c r="T52" s="32"/>
      <c r="U52" s="32"/>
    </row>
    <row r="53" spans="1:21" ht="14.25">
      <c r="A53" s="145"/>
      <c r="B53" s="196"/>
      <c r="C53" s="196"/>
      <c r="D53" s="196"/>
      <c r="E53" s="196"/>
      <c r="F53" s="151"/>
      <c r="G53" s="256"/>
      <c r="H53" s="145"/>
      <c r="I53" s="196"/>
      <c r="J53" s="196"/>
      <c r="K53" s="151"/>
      <c r="L53" s="151"/>
      <c r="N53" s="4" t="s">
        <v>107</v>
      </c>
      <c r="O53" s="179">
        <f>SUM(Q53:U53)</f>
        <v>1722325</v>
      </c>
      <c r="P53" s="176"/>
      <c r="Q53" s="32">
        <v>1469124</v>
      </c>
      <c r="R53" s="32">
        <v>202680</v>
      </c>
      <c r="S53" s="32">
        <v>1778</v>
      </c>
      <c r="T53" s="32">
        <v>45225</v>
      </c>
      <c r="U53" s="32">
        <v>3518</v>
      </c>
    </row>
    <row r="54" spans="3:21" ht="14.25">
      <c r="C54" s="63"/>
      <c r="D54" s="42"/>
      <c r="E54" s="42"/>
      <c r="F54" s="72"/>
      <c r="G54" s="226" t="s">
        <v>66</v>
      </c>
      <c r="H54" s="227"/>
      <c r="I54" s="80">
        <f>SUM(I56,I60,I64:I65)</f>
        <v>25533633</v>
      </c>
      <c r="J54" s="80">
        <f>SUM(J56,J60,J64:J65)</f>
        <v>25568715</v>
      </c>
      <c r="K54" s="80">
        <f>SUM(K56,K60,K64:K65)</f>
        <v>35506</v>
      </c>
      <c r="L54" s="80">
        <f>SUM(L56,L60,L64:L65)</f>
        <v>42</v>
      </c>
      <c r="N54" s="56"/>
      <c r="O54" s="157"/>
      <c r="P54" s="140"/>
      <c r="Q54" s="56"/>
      <c r="R54" s="56"/>
      <c r="S54" s="56"/>
      <c r="T54" s="56"/>
      <c r="U54" s="56"/>
    </row>
    <row r="55" spans="3:14" ht="14.25" customHeight="1">
      <c r="C55" s="69"/>
      <c r="F55" s="73"/>
      <c r="G55" s="66"/>
      <c r="H55" s="36"/>
      <c r="I55" s="81"/>
      <c r="J55" s="82"/>
      <c r="K55" s="46"/>
      <c r="L55" s="46"/>
      <c r="N55" s="36" t="s">
        <v>226</v>
      </c>
    </row>
    <row r="56" spans="1:12" ht="14.25">
      <c r="A56" s="223" t="s">
        <v>354</v>
      </c>
      <c r="B56" s="3" t="s">
        <v>53</v>
      </c>
      <c r="C56" s="18">
        <f>SUM(C57:C58)</f>
        <v>10819432</v>
      </c>
      <c r="D56" s="33">
        <f>SUM(D57:D58)</f>
        <v>10200785</v>
      </c>
      <c r="E56" s="33">
        <v>539161</v>
      </c>
      <c r="F56" s="74">
        <f>D56/C56*100</f>
        <v>94.28207506641753</v>
      </c>
      <c r="G56" s="228" t="s">
        <v>355</v>
      </c>
      <c r="H56" s="11" t="s">
        <v>53</v>
      </c>
      <c r="I56" s="39">
        <f>J56-K56-L56</f>
        <v>23471997</v>
      </c>
      <c r="J56" s="52">
        <f>SUM(J57:J58)</f>
        <v>23506384</v>
      </c>
      <c r="K56" s="52">
        <f>SUM(K57:K58)</f>
        <v>34345</v>
      </c>
      <c r="L56" s="52">
        <f>SUM(L57:L58)</f>
        <v>42</v>
      </c>
    </row>
    <row r="57" spans="1:12" ht="28.5">
      <c r="A57" s="223"/>
      <c r="B57" s="3" t="s">
        <v>82</v>
      </c>
      <c r="C57" s="18">
        <v>10353175</v>
      </c>
      <c r="D57" s="33">
        <v>10030594</v>
      </c>
      <c r="E57" s="33">
        <v>322477</v>
      </c>
      <c r="F57" s="74">
        <f>D57/C57*100</f>
        <v>96.8842311658018</v>
      </c>
      <c r="G57" s="228"/>
      <c r="H57" s="26" t="s">
        <v>85</v>
      </c>
      <c r="I57" s="39">
        <f>J57-K57-L57</f>
        <v>23471997</v>
      </c>
      <c r="J57" s="52">
        <v>23506384</v>
      </c>
      <c r="K57" s="40">
        <v>34345</v>
      </c>
      <c r="L57" s="40">
        <v>42</v>
      </c>
    </row>
    <row r="58" spans="1:12" ht="28.5">
      <c r="A58" s="223"/>
      <c r="B58" s="3" t="s">
        <v>83</v>
      </c>
      <c r="C58" s="18">
        <v>466257</v>
      </c>
      <c r="D58" s="33">
        <v>170191</v>
      </c>
      <c r="E58" s="33">
        <v>270684</v>
      </c>
      <c r="F58" s="74">
        <f>D58/C58*100</f>
        <v>36.50154314037108</v>
      </c>
      <c r="G58" s="228"/>
      <c r="H58" s="26" t="s">
        <v>234</v>
      </c>
      <c r="I58" s="39" t="s">
        <v>287</v>
      </c>
      <c r="J58" s="52" t="s">
        <v>287</v>
      </c>
      <c r="K58" s="40" t="s">
        <v>287</v>
      </c>
      <c r="L58" s="40" t="s">
        <v>287</v>
      </c>
    </row>
    <row r="59" spans="3:12" ht="14.25">
      <c r="C59" s="69"/>
      <c r="F59" s="73"/>
      <c r="G59" s="66"/>
      <c r="H59" s="25"/>
      <c r="I59" s="39"/>
      <c r="J59" s="52"/>
      <c r="K59" s="40"/>
      <c r="L59" s="40"/>
    </row>
    <row r="60" spans="1:12" ht="14.25">
      <c r="A60" s="222" t="s">
        <v>227</v>
      </c>
      <c r="B60" s="3" t="s">
        <v>53</v>
      </c>
      <c r="C60" s="39" t="s">
        <v>287</v>
      </c>
      <c r="D60" s="40" t="s">
        <v>287</v>
      </c>
      <c r="E60" s="40" t="s">
        <v>287</v>
      </c>
      <c r="F60" s="40" t="s">
        <v>287</v>
      </c>
      <c r="G60" s="224" t="s">
        <v>239</v>
      </c>
      <c r="H60" s="11" t="s">
        <v>53</v>
      </c>
      <c r="I60" s="39">
        <f>J60-K60</f>
        <v>339311</v>
      </c>
      <c r="J60" s="52">
        <f>SUM(J61:J62)</f>
        <v>339404</v>
      </c>
      <c r="K60" s="52">
        <f>SUM(K61:K62)</f>
        <v>93</v>
      </c>
      <c r="L60" s="52" t="s">
        <v>287</v>
      </c>
    </row>
    <row r="61" spans="1:12" ht="28.5">
      <c r="A61" s="222"/>
      <c r="B61" s="3" t="s">
        <v>82</v>
      </c>
      <c r="C61" s="39" t="s">
        <v>287</v>
      </c>
      <c r="D61" s="40" t="s">
        <v>287</v>
      </c>
      <c r="E61" s="40" t="s">
        <v>287</v>
      </c>
      <c r="F61" s="40" t="s">
        <v>287</v>
      </c>
      <c r="G61" s="224"/>
      <c r="H61" s="26" t="s">
        <v>85</v>
      </c>
      <c r="I61" s="39">
        <f>J61-K61</f>
        <v>339311</v>
      </c>
      <c r="J61" s="52">
        <v>339404</v>
      </c>
      <c r="K61" s="40">
        <v>93</v>
      </c>
      <c r="L61" s="40" t="s">
        <v>287</v>
      </c>
    </row>
    <row r="62" spans="1:12" ht="28.5">
      <c r="A62" s="222"/>
      <c r="B62" s="3" t="s">
        <v>83</v>
      </c>
      <c r="C62" s="39" t="s">
        <v>287</v>
      </c>
      <c r="D62" s="40" t="s">
        <v>287</v>
      </c>
      <c r="E62" s="40" t="s">
        <v>287</v>
      </c>
      <c r="F62" s="40" t="s">
        <v>287</v>
      </c>
      <c r="G62" s="224"/>
      <c r="H62" s="26" t="s">
        <v>234</v>
      </c>
      <c r="I62" s="39" t="s">
        <v>287</v>
      </c>
      <c r="J62" s="52" t="s">
        <v>287</v>
      </c>
      <c r="K62" s="40" t="s">
        <v>287</v>
      </c>
      <c r="L62" s="40" t="s">
        <v>287</v>
      </c>
    </row>
    <row r="63" spans="3:12" ht="14.25" customHeight="1">
      <c r="C63" s="69"/>
      <c r="F63" s="73"/>
      <c r="G63" s="66"/>
      <c r="H63" s="36"/>
      <c r="I63" s="39"/>
      <c r="J63" s="52"/>
      <c r="K63" s="40"/>
      <c r="L63" s="40"/>
    </row>
    <row r="64" spans="3:12" ht="14.25" customHeight="1">
      <c r="C64" s="69"/>
      <c r="F64" s="73"/>
      <c r="G64" s="225" t="s">
        <v>17</v>
      </c>
      <c r="H64" s="180"/>
      <c r="I64" s="39">
        <v>1469124</v>
      </c>
      <c r="J64" s="52">
        <v>1469726</v>
      </c>
      <c r="K64" s="40">
        <v>1068</v>
      </c>
      <c r="L64" s="40" t="s">
        <v>287</v>
      </c>
    </row>
    <row r="65" spans="3:12" ht="14.25">
      <c r="C65" s="69"/>
      <c r="F65" s="73"/>
      <c r="G65" s="259" t="s">
        <v>86</v>
      </c>
      <c r="H65" s="260"/>
      <c r="I65" s="39">
        <f>J65</f>
        <v>253201</v>
      </c>
      <c r="J65" s="52">
        <v>253201</v>
      </c>
      <c r="K65" s="40" t="s">
        <v>287</v>
      </c>
      <c r="L65" s="40" t="s">
        <v>287</v>
      </c>
    </row>
    <row r="66" spans="1:10" ht="14.25">
      <c r="A66" s="56"/>
      <c r="C66" s="69"/>
      <c r="F66" s="73"/>
      <c r="G66" s="75"/>
      <c r="H66" s="56"/>
      <c r="I66" s="69"/>
      <c r="J66" s="56"/>
    </row>
    <row r="67" spans="1:12" ht="14.25">
      <c r="A67" s="24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</row>
  </sheetData>
  <sheetProtection/>
  <mergeCells count="136">
    <mergeCell ref="A26:D26"/>
    <mergeCell ref="B36:D36"/>
    <mergeCell ref="B40:D40"/>
    <mergeCell ref="B41:D41"/>
    <mergeCell ref="B42:D42"/>
    <mergeCell ref="A28:A36"/>
    <mergeCell ref="B30:D30"/>
    <mergeCell ref="B31:D31"/>
    <mergeCell ref="B32:D32"/>
    <mergeCell ref="B33:D33"/>
    <mergeCell ref="G64:H64"/>
    <mergeCell ref="L52:L53"/>
    <mergeCell ref="B34:D34"/>
    <mergeCell ref="B35:D35"/>
    <mergeCell ref="F7:F8"/>
    <mergeCell ref="A21:F21"/>
    <mergeCell ref="A7:B8"/>
    <mergeCell ref="C7:E7"/>
    <mergeCell ref="A22:D22"/>
    <mergeCell ref="A25:D25"/>
    <mergeCell ref="E51:F51"/>
    <mergeCell ref="K51:L51"/>
    <mergeCell ref="G65:H65"/>
    <mergeCell ref="Q32:Q34"/>
    <mergeCell ref="J47:K48"/>
    <mergeCell ref="L47:L48"/>
    <mergeCell ref="G45:J45"/>
    <mergeCell ref="G43:J43"/>
    <mergeCell ref="F47:H48"/>
    <mergeCell ref="F52:F53"/>
    <mergeCell ref="G52:H53"/>
    <mergeCell ref="I52:I53"/>
    <mergeCell ref="A39:D39"/>
    <mergeCell ref="A52:B53"/>
    <mergeCell ref="G42:J42"/>
    <mergeCell ref="A50:F50"/>
    <mergeCell ref="E47:E48"/>
    <mergeCell ref="A47:D48"/>
    <mergeCell ref="A40:A42"/>
    <mergeCell ref="G50:L50"/>
    <mergeCell ref="O54:P54"/>
    <mergeCell ref="O52:P52"/>
    <mergeCell ref="O53:P53"/>
    <mergeCell ref="N47:U47"/>
    <mergeCell ref="N48:N49"/>
    <mergeCell ref="Q48:Q49"/>
    <mergeCell ref="R48:R49"/>
    <mergeCell ref="S48:S49"/>
    <mergeCell ref="O50:P50"/>
    <mergeCell ref="O51:P51"/>
    <mergeCell ref="Q7:Q8"/>
    <mergeCell ref="R7:R8"/>
    <mergeCell ref="T7:U7"/>
    <mergeCell ref="N32:N34"/>
    <mergeCell ref="O32:O34"/>
    <mergeCell ref="A38:D38"/>
    <mergeCell ref="A13:B13"/>
    <mergeCell ref="A9:B9"/>
    <mergeCell ref="A10:B10"/>
    <mergeCell ref="A11:B11"/>
    <mergeCell ref="T48:T49"/>
    <mergeCell ref="U48:U49"/>
    <mergeCell ref="V32:V34"/>
    <mergeCell ref="N46:U46"/>
    <mergeCell ref="T32:T34"/>
    <mergeCell ref="I47:I48"/>
    <mergeCell ref="H33:J33"/>
    <mergeCell ref="G40:J40"/>
    <mergeCell ref="G41:J41"/>
    <mergeCell ref="O48:P49"/>
    <mergeCell ref="G22:J22"/>
    <mergeCell ref="G24:J24"/>
    <mergeCell ref="G23:J23"/>
    <mergeCell ref="H26:J26"/>
    <mergeCell ref="P32:P34"/>
    <mergeCell ref="N22:O22"/>
    <mergeCell ref="G28:G37"/>
    <mergeCell ref="I30:J30"/>
    <mergeCell ref="N30:V30"/>
    <mergeCell ref="N10:O10"/>
    <mergeCell ref="N11:O11"/>
    <mergeCell ref="K20:L20"/>
    <mergeCell ref="I31:J31"/>
    <mergeCell ref="J52:J53"/>
    <mergeCell ref="I38:J38"/>
    <mergeCell ref="G25:J25"/>
    <mergeCell ref="G39:J39"/>
    <mergeCell ref="K52:K53"/>
    <mergeCell ref="H28:J28"/>
    <mergeCell ref="S7:S8"/>
    <mergeCell ref="U32:U34"/>
    <mergeCell ref="P7:P8"/>
    <mergeCell ref="N7:O8"/>
    <mergeCell ref="N3:U3"/>
    <mergeCell ref="N5:U5"/>
    <mergeCell ref="N6:U6"/>
    <mergeCell ref="R32:R34"/>
    <mergeCell ref="S32:S34"/>
    <mergeCell ref="N9:O9"/>
    <mergeCell ref="H37:J37"/>
    <mergeCell ref="I29:J29"/>
    <mergeCell ref="B28:D28"/>
    <mergeCell ref="B29:D29"/>
    <mergeCell ref="H36:J36"/>
    <mergeCell ref="H34:J34"/>
    <mergeCell ref="H35:J35"/>
    <mergeCell ref="I32:J32"/>
    <mergeCell ref="H29:H32"/>
    <mergeCell ref="G7:L7"/>
    <mergeCell ref="G8:H8"/>
    <mergeCell ref="A23:D23"/>
    <mergeCell ref="A12:B12"/>
    <mergeCell ref="G10:H10"/>
    <mergeCell ref="G21:L21"/>
    <mergeCell ref="G14:H14"/>
    <mergeCell ref="A14:B14"/>
    <mergeCell ref="A3:L3"/>
    <mergeCell ref="A5:L5"/>
    <mergeCell ref="A17:L17"/>
    <mergeCell ref="A19:L19"/>
    <mergeCell ref="G9:H9"/>
    <mergeCell ref="A45:D45"/>
    <mergeCell ref="A44:D44"/>
    <mergeCell ref="G11:H11"/>
    <mergeCell ref="G12:H12"/>
    <mergeCell ref="G13:H13"/>
    <mergeCell ref="A60:A62"/>
    <mergeCell ref="A56:A58"/>
    <mergeCell ref="G60:G62"/>
    <mergeCell ref="G44:J44"/>
    <mergeCell ref="C52:C53"/>
    <mergeCell ref="D52:D53"/>
    <mergeCell ref="G54:H54"/>
    <mergeCell ref="G56:G58"/>
    <mergeCell ref="G46:J46"/>
    <mergeCell ref="E52:E53"/>
  </mergeCells>
  <printOptions horizontalCentered="1"/>
  <pageMargins left="0.35433070866141736" right="0.35433070866141736" top="0.5905511811023623" bottom="0.3937007874015748" header="0" footer="0"/>
  <pageSetup fitToHeight="1" fitToWidth="1" horizontalDpi="600" verticalDpi="600" orientation="landscape" paperSize="8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2"/>
  <sheetViews>
    <sheetView zoomScaleSheetLayoutView="75" workbookViewId="0" topLeftCell="A1">
      <selection activeCell="A1" sqref="A1"/>
    </sheetView>
  </sheetViews>
  <sheetFormatPr defaultColWidth="9.00390625" defaultRowHeight="20.25" customHeight="1"/>
  <cols>
    <col min="1" max="1" width="3.125" style="24" customWidth="1"/>
    <col min="2" max="2" width="19.25390625" style="24" customWidth="1"/>
    <col min="3" max="3" width="9.875" style="24" customWidth="1"/>
    <col min="4" max="6" width="9.625" style="24" bestFit="1" customWidth="1"/>
    <col min="7" max="8" width="9.25390625" style="24" bestFit="1" customWidth="1"/>
    <col min="9" max="9" width="11.875" style="24" customWidth="1"/>
    <col min="10" max="10" width="10.375" style="24" customWidth="1"/>
    <col min="11" max="11" width="10.00390625" style="24" customWidth="1"/>
    <col min="12" max="12" width="9.875" style="24" customWidth="1"/>
    <col min="13" max="13" width="10.375" style="24" customWidth="1"/>
    <col min="14" max="14" width="10.75390625" style="24" bestFit="1" customWidth="1"/>
    <col min="15" max="15" width="9.00390625" style="24" customWidth="1"/>
    <col min="16" max="16" width="15.375" style="24" customWidth="1"/>
    <col min="17" max="18" width="13.625" style="24" customWidth="1"/>
    <col min="19" max="19" width="11.50390625" style="24" customWidth="1"/>
    <col min="20" max="20" width="13.75390625" style="24" customWidth="1"/>
    <col min="21" max="21" width="11.50390625" style="24" customWidth="1"/>
    <col min="22" max="22" width="13.50390625" style="24" customWidth="1"/>
    <col min="23" max="23" width="12.50390625" style="24" bestFit="1" customWidth="1"/>
    <col min="24" max="24" width="12.125" style="24" bestFit="1" customWidth="1"/>
    <col min="25" max="25" width="12.50390625" style="24" bestFit="1" customWidth="1"/>
    <col min="26" max="26" width="10.625" style="24" bestFit="1" customWidth="1"/>
    <col min="27" max="27" width="9.25390625" style="24" bestFit="1" customWidth="1"/>
    <col min="28" max="16384" width="9.00390625" style="24" customWidth="1"/>
  </cols>
  <sheetData>
    <row r="1" spans="1:27" ht="20.25" customHeight="1">
      <c r="A1" s="48" t="s">
        <v>155</v>
      </c>
      <c r="AA1" s="49" t="s">
        <v>159</v>
      </c>
    </row>
    <row r="3" spans="1:14" ht="20.25" customHeight="1">
      <c r="A3" s="147" t="s">
        <v>385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1:2" ht="20.25" customHeight="1">
      <c r="A4" s="36"/>
      <c r="B4" s="36"/>
    </row>
    <row r="5" spans="1:26" ht="20.25" customHeight="1">
      <c r="A5" s="148" t="s">
        <v>386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P5" s="148" t="s">
        <v>387</v>
      </c>
      <c r="Q5" s="148"/>
      <c r="R5" s="148"/>
      <c r="S5" s="148"/>
      <c r="T5" s="148"/>
      <c r="U5" s="148"/>
      <c r="V5" s="148"/>
      <c r="W5" s="148"/>
      <c r="X5" s="148"/>
      <c r="Y5" s="148"/>
      <c r="Z5" s="148"/>
    </row>
    <row r="6" ht="20.25" customHeight="1" thickBot="1">
      <c r="Z6" s="13" t="s">
        <v>33</v>
      </c>
    </row>
    <row r="7" spans="1:26" ht="20.25" customHeight="1">
      <c r="A7" s="142" t="s">
        <v>381</v>
      </c>
      <c r="B7" s="143"/>
      <c r="C7" s="190" t="s">
        <v>0</v>
      </c>
      <c r="D7" s="190"/>
      <c r="E7" s="190"/>
      <c r="F7" s="190"/>
      <c r="G7" s="190"/>
      <c r="H7" s="190"/>
      <c r="I7" s="190" t="s">
        <v>1</v>
      </c>
      <c r="J7" s="190"/>
      <c r="K7" s="190"/>
      <c r="L7" s="190"/>
      <c r="M7" s="190"/>
      <c r="N7" s="130"/>
      <c r="P7" s="131" t="s">
        <v>338</v>
      </c>
      <c r="Q7" s="190" t="s">
        <v>42</v>
      </c>
      <c r="R7" s="190"/>
      <c r="S7" s="190"/>
      <c r="T7" s="190"/>
      <c r="U7" s="190" t="s">
        <v>43</v>
      </c>
      <c r="V7" s="190"/>
      <c r="W7" s="190"/>
      <c r="X7" s="190"/>
      <c r="Y7" s="190"/>
      <c r="Z7" s="130"/>
    </row>
    <row r="8" spans="1:26" ht="30" customHeight="1">
      <c r="A8" s="144"/>
      <c r="B8" s="145"/>
      <c r="C8" s="8" t="s">
        <v>383</v>
      </c>
      <c r="D8" s="8" t="s">
        <v>109</v>
      </c>
      <c r="E8" s="8" t="s">
        <v>110</v>
      </c>
      <c r="F8" s="8" t="s">
        <v>111</v>
      </c>
      <c r="G8" s="8" t="s">
        <v>112</v>
      </c>
      <c r="H8" s="8" t="s">
        <v>382</v>
      </c>
      <c r="I8" s="8" t="s">
        <v>384</v>
      </c>
      <c r="J8" s="8" t="s">
        <v>109</v>
      </c>
      <c r="K8" s="8" t="s">
        <v>214</v>
      </c>
      <c r="L8" s="8" t="s">
        <v>215</v>
      </c>
      <c r="M8" s="8" t="s">
        <v>216</v>
      </c>
      <c r="N8" s="9" t="s">
        <v>113</v>
      </c>
      <c r="P8" s="170"/>
      <c r="Q8" s="191" t="s">
        <v>137</v>
      </c>
      <c r="R8" s="191" t="s">
        <v>138</v>
      </c>
      <c r="S8" s="191" t="s">
        <v>139</v>
      </c>
      <c r="T8" s="191" t="s">
        <v>140</v>
      </c>
      <c r="U8" s="191" t="s">
        <v>142</v>
      </c>
      <c r="V8" s="191" t="s">
        <v>143</v>
      </c>
      <c r="W8" s="191" t="s">
        <v>141</v>
      </c>
      <c r="X8" s="191"/>
      <c r="Y8" s="191"/>
      <c r="Z8" s="169"/>
    </row>
    <row r="9" spans="1:26" ht="20.25" customHeight="1">
      <c r="A9" s="233" t="s">
        <v>12</v>
      </c>
      <c r="B9" s="227"/>
      <c r="C9" s="107">
        <f>SUM(D11:H11,D13:H13,D15:H15,D17:H17,D19:H19,D43:H43,D45:H45,D47:H48,D50:H50,D52:H52,D54:H54,D56:H56,D58:H58)</f>
        <v>14145</v>
      </c>
      <c r="D9" s="45">
        <f>SUM(D11,D13,D15,D17,D19,D43,D45,D47,D50,D52,D54,D56,D58)</f>
        <v>6859</v>
      </c>
      <c r="E9" s="45">
        <f>SUM(E11,E13,E15,E17,E19,E43,E45,E47,E50,E52,E54,E56,E58)</f>
        <v>5853</v>
      </c>
      <c r="F9" s="45">
        <f>SUM(F11,F13,F15,F17,F19,F43,F45,F47,F50,F52,F54,F56,F58)</f>
        <v>1094</v>
      </c>
      <c r="G9" s="45">
        <f>SUM(G11,G13,G15,G17,G19,G43,G45,G47,G50,G52,G54,G56,G58)</f>
        <v>307</v>
      </c>
      <c r="H9" s="45">
        <f>SUM(H11,H13,H15,H17,H19,H43,H45,H47,H50,H52,H54,H56,H58)</f>
        <v>32</v>
      </c>
      <c r="I9" s="54">
        <f>SUM(J11:N11,J13:N13,J15:N15,J17:N17,J19:N19,J43:N43,J45:N45,J47:N48,J50:N50,J52:N52,J54:N54,J56:N56,J58:N58)</f>
        <v>219623</v>
      </c>
      <c r="J9" s="45">
        <f>SUM(J11,J13,J15,J17,J19,J43,J45,J47,J50,J52,J54,J56,J58)</f>
        <v>13024</v>
      </c>
      <c r="K9" s="45">
        <f>SUM(K11,K13,K15,K17,K19,K43,K45,K47,K50,K52,K54,K56,K58)</f>
        <v>66601</v>
      </c>
      <c r="L9" s="45">
        <f>SUM(L11,L13,L15,L17,L19,L43,L45,L47,L50,L52,L54,L56,L58)</f>
        <v>56624</v>
      </c>
      <c r="M9" s="45">
        <f>SUM(M11,M13,M15,M17,M19,M43,M45,M47,M50,M52,M54,M56,M58)</f>
        <v>54785</v>
      </c>
      <c r="N9" s="45">
        <f>SUM(N11,N13,N15,N17,N19,N43,N45,N47,N50,N52,N54,N56,N58)</f>
        <v>28589</v>
      </c>
      <c r="P9" s="170"/>
      <c r="Q9" s="191"/>
      <c r="R9" s="191"/>
      <c r="S9" s="191"/>
      <c r="T9" s="191"/>
      <c r="U9" s="191"/>
      <c r="V9" s="191"/>
      <c r="W9" s="191" t="s">
        <v>388</v>
      </c>
      <c r="X9" s="191"/>
      <c r="Y9" s="191" t="s">
        <v>346</v>
      </c>
      <c r="Z9" s="169"/>
    </row>
    <row r="10" spans="1:26" ht="20.25" customHeight="1">
      <c r="A10" s="148"/>
      <c r="B10" s="148"/>
      <c r="C10" s="39"/>
      <c r="D10" s="40"/>
      <c r="E10" s="40"/>
      <c r="F10" s="40"/>
      <c r="G10" s="40"/>
      <c r="H10" s="40"/>
      <c r="I10" s="52"/>
      <c r="J10" s="40"/>
      <c r="K10" s="40"/>
      <c r="L10" s="40"/>
      <c r="M10" s="40"/>
      <c r="N10" s="40"/>
      <c r="P10" s="10" t="s">
        <v>278</v>
      </c>
      <c r="Q10" s="109">
        <f>SUM(R10:T10)</f>
        <v>765264</v>
      </c>
      <c r="R10" s="110">
        <v>744227</v>
      </c>
      <c r="S10" s="110">
        <v>21037</v>
      </c>
      <c r="T10" s="110" t="s">
        <v>287</v>
      </c>
      <c r="U10" s="110">
        <v>19490</v>
      </c>
      <c r="V10" s="110">
        <v>14305</v>
      </c>
      <c r="W10" s="277">
        <v>53959</v>
      </c>
      <c r="X10" s="277"/>
      <c r="Y10" s="277">
        <v>2081506</v>
      </c>
      <c r="Z10" s="277"/>
    </row>
    <row r="11" spans="1:26" ht="20.25" customHeight="1">
      <c r="A11" s="177" t="s">
        <v>114</v>
      </c>
      <c r="B11" s="177"/>
      <c r="C11" s="39">
        <f>SUM(D11:H11)</f>
        <v>20</v>
      </c>
      <c r="D11" s="40">
        <v>13</v>
      </c>
      <c r="E11" s="40">
        <v>7</v>
      </c>
      <c r="F11" s="40" t="s">
        <v>287</v>
      </c>
      <c r="G11" s="40" t="s">
        <v>287</v>
      </c>
      <c r="H11" s="40" t="s">
        <v>287</v>
      </c>
      <c r="I11" s="52">
        <f>SUM(J11:N11)</f>
        <v>76</v>
      </c>
      <c r="J11" s="40">
        <v>19</v>
      </c>
      <c r="K11" s="40">
        <v>57</v>
      </c>
      <c r="L11" s="40" t="s">
        <v>287</v>
      </c>
      <c r="M11" s="40" t="s">
        <v>287</v>
      </c>
      <c r="N11" s="40" t="s">
        <v>287</v>
      </c>
      <c r="P11" s="16">
        <v>49</v>
      </c>
      <c r="Q11" s="111">
        <f>SUM(R11:T11)</f>
        <v>1031346</v>
      </c>
      <c r="R11" s="112">
        <v>998838</v>
      </c>
      <c r="S11" s="112">
        <v>31965</v>
      </c>
      <c r="T11" s="112">
        <v>543</v>
      </c>
      <c r="U11" s="112">
        <v>28348</v>
      </c>
      <c r="V11" s="112">
        <v>21961</v>
      </c>
      <c r="W11" s="280">
        <v>83551</v>
      </c>
      <c r="X11" s="280"/>
      <c r="Y11" s="280">
        <v>3954777</v>
      </c>
      <c r="Z11" s="280"/>
    </row>
    <row r="12" spans="3:26" ht="20.25" customHeight="1">
      <c r="C12" s="39"/>
      <c r="D12" s="40"/>
      <c r="E12" s="40"/>
      <c r="F12" s="40"/>
      <c r="G12" s="40"/>
      <c r="H12" s="40"/>
      <c r="I12" s="52"/>
      <c r="J12" s="40"/>
      <c r="K12" s="40"/>
      <c r="L12" s="40"/>
      <c r="M12" s="40"/>
      <c r="N12" s="40"/>
      <c r="P12" s="16">
        <v>50</v>
      </c>
      <c r="Q12" s="111">
        <v>1440572</v>
      </c>
      <c r="R12" s="112">
        <v>1383848</v>
      </c>
      <c r="S12" s="112">
        <v>56723</v>
      </c>
      <c r="T12" s="112" t="s">
        <v>287</v>
      </c>
      <c r="U12" s="112">
        <v>23496</v>
      </c>
      <c r="V12" s="112">
        <v>21128</v>
      </c>
      <c r="W12" s="281">
        <v>110054</v>
      </c>
      <c r="X12" s="281"/>
      <c r="Y12" s="281">
        <v>6849794</v>
      </c>
      <c r="Z12" s="281"/>
    </row>
    <row r="13" spans="1:26" ht="20.25" customHeight="1">
      <c r="A13" s="177" t="s">
        <v>115</v>
      </c>
      <c r="B13" s="177"/>
      <c r="C13" s="39">
        <f>SUM(D13:H13)</f>
        <v>43</v>
      </c>
      <c r="D13" s="40">
        <v>25</v>
      </c>
      <c r="E13" s="40">
        <v>14</v>
      </c>
      <c r="F13" s="40">
        <v>4</v>
      </c>
      <c r="G13" s="40" t="s">
        <v>287</v>
      </c>
      <c r="H13" s="40" t="s">
        <v>287</v>
      </c>
      <c r="I13" s="52">
        <f>SUM(J13:N13)</f>
        <v>304</v>
      </c>
      <c r="J13" s="40">
        <v>35</v>
      </c>
      <c r="K13" s="40">
        <v>119</v>
      </c>
      <c r="L13" s="40">
        <v>150</v>
      </c>
      <c r="M13" s="40" t="s">
        <v>287</v>
      </c>
      <c r="N13" s="40" t="s">
        <v>287</v>
      </c>
      <c r="P13" s="16">
        <v>51</v>
      </c>
      <c r="Q13" s="111">
        <f>SUM(R13:T13)</f>
        <v>1547475</v>
      </c>
      <c r="R13" s="112">
        <v>1493145</v>
      </c>
      <c r="S13" s="112">
        <v>54330</v>
      </c>
      <c r="T13" s="112" t="s">
        <v>287</v>
      </c>
      <c r="U13" s="112">
        <v>13458</v>
      </c>
      <c r="V13" s="112">
        <v>11538</v>
      </c>
      <c r="W13" s="281">
        <v>67488</v>
      </c>
      <c r="X13" s="281"/>
      <c r="Y13" s="281">
        <v>4558608</v>
      </c>
      <c r="Z13" s="281"/>
    </row>
    <row r="14" spans="3:26" ht="20.25" customHeight="1">
      <c r="C14" s="39"/>
      <c r="D14" s="40"/>
      <c r="E14" s="40"/>
      <c r="F14" s="40"/>
      <c r="G14" s="40"/>
      <c r="H14" s="40"/>
      <c r="I14" s="52"/>
      <c r="J14" s="40"/>
      <c r="K14" s="40"/>
      <c r="L14" s="40"/>
      <c r="M14" s="40"/>
      <c r="N14" s="40"/>
      <c r="P14" s="108">
        <v>52</v>
      </c>
      <c r="Q14" s="113">
        <v>1690925</v>
      </c>
      <c r="R14" s="114">
        <v>1650100</v>
      </c>
      <c r="S14" s="114">
        <v>40824</v>
      </c>
      <c r="T14" s="114" t="s">
        <v>287</v>
      </c>
      <c r="U14" s="114">
        <v>15305</v>
      </c>
      <c r="V14" s="114">
        <v>13520</v>
      </c>
      <c r="W14" s="282">
        <v>73757</v>
      </c>
      <c r="X14" s="282"/>
      <c r="Y14" s="282">
        <v>5316012</v>
      </c>
      <c r="Z14" s="282"/>
    </row>
    <row r="15" spans="1:26" ht="20.25" customHeight="1">
      <c r="A15" s="177" t="s">
        <v>116</v>
      </c>
      <c r="B15" s="178"/>
      <c r="C15" s="39">
        <f>SUM(D15:H15)</f>
        <v>67</v>
      </c>
      <c r="D15" s="40">
        <v>29</v>
      </c>
      <c r="E15" s="40">
        <v>35</v>
      </c>
      <c r="F15" s="40">
        <v>3</v>
      </c>
      <c r="G15" s="40" t="s">
        <v>287</v>
      </c>
      <c r="H15" s="40" t="s">
        <v>287</v>
      </c>
      <c r="I15" s="52">
        <f>SUM(J15:N15)</f>
        <v>578</v>
      </c>
      <c r="J15" s="40">
        <v>46</v>
      </c>
      <c r="K15" s="40">
        <v>342</v>
      </c>
      <c r="L15" s="40">
        <v>190</v>
      </c>
      <c r="M15" s="40" t="s">
        <v>287</v>
      </c>
      <c r="N15" s="40" t="s">
        <v>287</v>
      </c>
      <c r="Q15" s="96"/>
      <c r="R15" s="97"/>
      <c r="S15" s="97"/>
      <c r="T15" s="97"/>
      <c r="U15" s="97"/>
      <c r="V15" s="97"/>
      <c r="W15" s="97"/>
      <c r="X15" s="97"/>
      <c r="Y15" s="97"/>
      <c r="Z15" s="97"/>
    </row>
    <row r="16" spans="3:26" ht="20.25" customHeight="1">
      <c r="C16" s="39"/>
      <c r="D16" s="40"/>
      <c r="E16" s="40"/>
      <c r="F16" s="40"/>
      <c r="G16" s="40"/>
      <c r="H16" s="40"/>
      <c r="I16" s="52"/>
      <c r="J16" s="40"/>
      <c r="K16" s="40"/>
      <c r="L16" s="40"/>
      <c r="M16" s="40"/>
      <c r="N16" s="40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</row>
    <row r="17" spans="1:14" ht="20.25" customHeight="1">
      <c r="A17" s="177" t="s">
        <v>117</v>
      </c>
      <c r="B17" s="178"/>
      <c r="C17" s="39">
        <f>SUM(D17:H17)</f>
        <v>1843</v>
      </c>
      <c r="D17" s="40">
        <v>1026</v>
      </c>
      <c r="E17" s="40">
        <v>699</v>
      </c>
      <c r="F17" s="40">
        <v>93</v>
      </c>
      <c r="G17" s="40">
        <v>25</v>
      </c>
      <c r="H17" s="40" t="s">
        <v>287</v>
      </c>
      <c r="I17" s="52">
        <f>SUM(J17:N17)</f>
        <v>18636</v>
      </c>
      <c r="J17" s="40">
        <v>1693</v>
      </c>
      <c r="K17" s="40">
        <v>7733</v>
      </c>
      <c r="L17" s="40">
        <v>4670</v>
      </c>
      <c r="M17" s="40">
        <v>4540</v>
      </c>
      <c r="N17" s="40" t="s">
        <v>287</v>
      </c>
    </row>
    <row r="18" spans="3:29" ht="20.25" customHeight="1">
      <c r="C18" s="39"/>
      <c r="D18" s="40"/>
      <c r="E18" s="40"/>
      <c r="F18" s="40"/>
      <c r="G18" s="40"/>
      <c r="H18" s="40"/>
      <c r="I18" s="52"/>
      <c r="J18" s="40"/>
      <c r="K18" s="40"/>
      <c r="L18" s="40"/>
      <c r="M18" s="40"/>
      <c r="N18" s="40"/>
      <c r="P18" s="148" t="s">
        <v>389</v>
      </c>
      <c r="Q18" s="148"/>
      <c r="R18" s="148"/>
      <c r="S18" s="148"/>
      <c r="T18" s="148"/>
      <c r="U18" s="148"/>
      <c r="V18" s="148"/>
      <c r="W18" s="148"/>
      <c r="X18" s="148"/>
      <c r="AA18" s="3"/>
      <c r="AB18" s="3"/>
      <c r="AC18" s="3"/>
    </row>
    <row r="19" spans="1:24" ht="20.25" customHeight="1" thickBot="1">
      <c r="A19" s="177" t="s">
        <v>118</v>
      </c>
      <c r="B19" s="178"/>
      <c r="C19" s="39">
        <f>SUM(D21:H21,D23:H23,D25:H25,D27:H27,D29:H29,D31:H31,D33:H33,D35:H35,D37:H37,D39:H39,D41:H41)</f>
        <v>5111</v>
      </c>
      <c r="D19" s="40">
        <f>SUM(D21,D23,D25,D27,D29,D31,D33,D35,D37,D39,D41)</f>
        <v>2510</v>
      </c>
      <c r="E19" s="40">
        <f>SUM(E21,E23,E25,E27,E29,E31,E33,E35,E37,E39,E41)</f>
        <v>2070</v>
      </c>
      <c r="F19" s="40">
        <f>SUM(F21,F23,F25,F27,F29,F31,F33,F35,F37,F39,F41)</f>
        <v>402</v>
      </c>
      <c r="G19" s="40">
        <f>SUM(G21,G23,G25,G27,G29,G31,G33,G35,G37,G39,G41)</f>
        <v>115</v>
      </c>
      <c r="H19" s="40">
        <f>SUM(H21,H23,H25,H27,H29,H31,H33,H35,H37,H39,H41)</f>
        <v>14</v>
      </c>
      <c r="I19" s="52">
        <f>SUM(J21:N21,J23:N23,J25:N25,J27:N27,J29:N29,J31:N31,J33:N33,J35:N35,J37:N37,J39:N39,J41:N41)</f>
        <v>85875</v>
      </c>
      <c r="J19" s="40">
        <f>SUM(J21,J23,J25,J27,J29,J31,J33,J35,J37,J39,J41)</f>
        <v>4657</v>
      </c>
      <c r="K19" s="40">
        <f>SUM(K21,K23,K25,K27,K29,K31,K33,K35,K37,K39,K41)</f>
        <v>24329</v>
      </c>
      <c r="L19" s="40">
        <f>SUM(L21,L23,L25,L27,L29,L31,L33,L35,L37,L39,L41)</f>
        <v>20615</v>
      </c>
      <c r="M19" s="40">
        <f>SUM(M21,M23,M25,M27,M29,M31,M33,M35,M37,M39,M41)</f>
        <v>20441</v>
      </c>
      <c r="N19" s="40">
        <f>SUM(N21,N23,N25,N27,N29,N31,N33,N35,N37,N39,N41)</f>
        <v>15833</v>
      </c>
      <c r="X19" s="13" t="s">
        <v>33</v>
      </c>
    </row>
    <row r="20" spans="3:24" ht="20.25" customHeight="1">
      <c r="C20" s="39"/>
      <c r="D20" s="40"/>
      <c r="E20" s="40"/>
      <c r="F20" s="40"/>
      <c r="G20" s="40"/>
      <c r="H20" s="40"/>
      <c r="I20" s="52"/>
      <c r="J20" s="40"/>
      <c r="K20" s="40"/>
      <c r="L20" s="40"/>
      <c r="M20" s="40"/>
      <c r="N20" s="40"/>
      <c r="P20" s="131" t="s">
        <v>144</v>
      </c>
      <c r="Q20" s="150" t="s">
        <v>384</v>
      </c>
      <c r="R20" s="193" t="s">
        <v>53</v>
      </c>
      <c r="S20" s="130" t="s">
        <v>147</v>
      </c>
      <c r="T20" s="135"/>
      <c r="U20" s="135"/>
      <c r="V20" s="135"/>
      <c r="W20" s="135"/>
      <c r="X20" s="135"/>
    </row>
    <row r="21" spans="1:24" ht="20.25" customHeight="1">
      <c r="A21" s="24" t="s">
        <v>317</v>
      </c>
      <c r="B21" s="106" t="s">
        <v>119</v>
      </c>
      <c r="C21" s="39">
        <f>SUM(D21:H21)</f>
        <v>413</v>
      </c>
      <c r="D21" s="40">
        <v>174</v>
      </c>
      <c r="E21" s="40">
        <v>194</v>
      </c>
      <c r="F21" s="40">
        <v>35</v>
      </c>
      <c r="G21" s="40">
        <v>10</v>
      </c>
      <c r="H21" s="40" t="s">
        <v>287</v>
      </c>
      <c r="I21" s="52">
        <f>SUM(J21:N21)</f>
        <v>5677</v>
      </c>
      <c r="J21" s="40">
        <v>376</v>
      </c>
      <c r="K21" s="40">
        <v>2270</v>
      </c>
      <c r="L21" s="40">
        <v>1604</v>
      </c>
      <c r="M21" s="40">
        <v>1427</v>
      </c>
      <c r="N21" s="40" t="s">
        <v>287</v>
      </c>
      <c r="P21" s="170"/>
      <c r="Q21" s="278"/>
      <c r="R21" s="279"/>
      <c r="S21" s="191" t="s">
        <v>398</v>
      </c>
      <c r="T21" s="191"/>
      <c r="U21" s="191" t="s">
        <v>146</v>
      </c>
      <c r="V21" s="191"/>
      <c r="W21" s="191" t="s">
        <v>399</v>
      </c>
      <c r="X21" s="169"/>
    </row>
    <row r="22" spans="3:24" ht="20.25" customHeight="1">
      <c r="C22" s="39"/>
      <c r="D22" s="40"/>
      <c r="E22" s="40"/>
      <c r="F22" s="40"/>
      <c r="G22" s="40"/>
      <c r="H22" s="40"/>
      <c r="I22" s="52"/>
      <c r="J22" s="40"/>
      <c r="K22" s="40"/>
      <c r="L22" s="40"/>
      <c r="M22" s="40"/>
      <c r="N22" s="40"/>
      <c r="P22" s="170"/>
      <c r="Q22" s="151"/>
      <c r="R22" s="194"/>
      <c r="S22" s="8" t="s">
        <v>397</v>
      </c>
      <c r="T22" s="8" t="s">
        <v>145</v>
      </c>
      <c r="U22" s="8" t="s">
        <v>397</v>
      </c>
      <c r="V22" s="8" t="s">
        <v>145</v>
      </c>
      <c r="W22" s="8" t="s">
        <v>397</v>
      </c>
      <c r="X22" s="9" t="s">
        <v>145</v>
      </c>
    </row>
    <row r="23" spans="2:24" ht="20.25" customHeight="1">
      <c r="B23" s="91" t="s">
        <v>120</v>
      </c>
      <c r="C23" s="39">
        <f>SUM(D23:H23)</f>
        <v>2050</v>
      </c>
      <c r="D23" s="40">
        <v>1159</v>
      </c>
      <c r="E23" s="40">
        <v>686</v>
      </c>
      <c r="F23" s="40">
        <v>157</v>
      </c>
      <c r="G23" s="40">
        <v>43</v>
      </c>
      <c r="H23" s="40">
        <v>5</v>
      </c>
      <c r="I23" s="52">
        <f>SUM(J23:N23)</f>
        <v>31118</v>
      </c>
      <c r="J23" s="40">
        <v>1994</v>
      </c>
      <c r="K23" s="40">
        <v>8100</v>
      </c>
      <c r="L23" s="40">
        <v>8176</v>
      </c>
      <c r="M23" s="40">
        <v>8504</v>
      </c>
      <c r="N23" s="40">
        <v>4344</v>
      </c>
      <c r="P23" s="115" t="s">
        <v>53</v>
      </c>
      <c r="Q23" s="107">
        <f>SUM(T23,V23,X23,S37,U37,W37)</f>
        <v>7507118</v>
      </c>
      <c r="R23" s="45">
        <f>SUM(T23,V23,X23)</f>
        <v>7464749</v>
      </c>
      <c r="S23" s="45">
        <f aca="true" t="shared" si="0" ref="S23:X23">SUM(S25:S31)</f>
        <v>73757</v>
      </c>
      <c r="T23" s="45">
        <f t="shared" si="0"/>
        <v>5788628</v>
      </c>
      <c r="U23" s="45">
        <f t="shared" si="0"/>
        <v>10586</v>
      </c>
      <c r="V23" s="45">
        <f t="shared" si="0"/>
        <v>1659701</v>
      </c>
      <c r="W23" s="45">
        <f t="shared" si="0"/>
        <v>2554</v>
      </c>
      <c r="X23" s="45">
        <f t="shared" si="0"/>
        <v>16420</v>
      </c>
    </row>
    <row r="24" spans="3:24" ht="20.25" customHeight="1">
      <c r="C24" s="39"/>
      <c r="D24" s="40"/>
      <c r="E24" s="40"/>
      <c r="F24" s="40"/>
      <c r="G24" s="40"/>
      <c r="H24" s="40"/>
      <c r="I24" s="52"/>
      <c r="J24" s="40"/>
      <c r="K24" s="40"/>
      <c r="L24" s="40"/>
      <c r="M24" s="40"/>
      <c r="N24" s="40"/>
      <c r="Q24" s="39"/>
      <c r="R24" s="40"/>
      <c r="S24" s="40"/>
      <c r="T24" s="40"/>
      <c r="U24" s="40"/>
      <c r="V24" s="40"/>
      <c r="W24" s="40"/>
      <c r="X24" s="40"/>
    </row>
    <row r="25" spans="2:24" ht="20.25" customHeight="1">
      <c r="B25" s="91" t="s">
        <v>121</v>
      </c>
      <c r="C25" s="39">
        <f>SUM(D25:H25)</f>
        <v>561</v>
      </c>
      <c r="D25" s="40">
        <v>309</v>
      </c>
      <c r="E25" s="40">
        <v>233</v>
      </c>
      <c r="F25" s="40">
        <v>15</v>
      </c>
      <c r="G25" s="40">
        <v>4</v>
      </c>
      <c r="H25" s="40" t="s">
        <v>287</v>
      </c>
      <c r="I25" s="52">
        <f>SUM(J25:N25)</f>
        <v>4414</v>
      </c>
      <c r="J25" s="40">
        <v>563</v>
      </c>
      <c r="K25" s="40">
        <v>2460</v>
      </c>
      <c r="L25" s="40">
        <v>715</v>
      </c>
      <c r="M25" s="40">
        <v>676</v>
      </c>
      <c r="N25" s="40" t="s">
        <v>287</v>
      </c>
      <c r="P25" s="93" t="s">
        <v>390</v>
      </c>
      <c r="Q25" s="39">
        <f aca="true" t="shared" si="1" ref="Q25:Q31">SUM(T25,V25,X25,S39,U39,W39)</f>
        <v>3631530</v>
      </c>
      <c r="R25" s="40">
        <f aca="true" t="shared" si="2" ref="R25:R31">SUM(T25,V25,X25)</f>
        <v>3606035</v>
      </c>
      <c r="S25" s="40">
        <v>37801</v>
      </c>
      <c r="T25" s="40">
        <v>3084604</v>
      </c>
      <c r="U25" s="40">
        <v>2944</v>
      </c>
      <c r="V25" s="40">
        <v>506023</v>
      </c>
      <c r="W25" s="40">
        <v>2412</v>
      </c>
      <c r="X25" s="40">
        <v>15408</v>
      </c>
    </row>
    <row r="26" spans="3:24" ht="20.25" customHeight="1">
      <c r="C26" s="39"/>
      <c r="D26" s="40"/>
      <c r="E26" s="40"/>
      <c r="F26" s="40"/>
      <c r="G26" s="40"/>
      <c r="H26" s="40"/>
      <c r="I26" s="52"/>
      <c r="J26" s="40"/>
      <c r="K26" s="40"/>
      <c r="L26" s="40"/>
      <c r="M26" s="40"/>
      <c r="N26" s="40"/>
      <c r="P26" s="93" t="s">
        <v>391</v>
      </c>
      <c r="Q26" s="39">
        <f t="shared" si="1"/>
        <v>951030</v>
      </c>
      <c r="R26" s="40">
        <f t="shared" si="2"/>
        <v>943535</v>
      </c>
      <c r="S26" s="40">
        <v>10096</v>
      </c>
      <c r="T26" s="40">
        <v>836355</v>
      </c>
      <c r="U26" s="40">
        <v>641</v>
      </c>
      <c r="V26" s="40">
        <v>106431</v>
      </c>
      <c r="W26" s="40">
        <v>135</v>
      </c>
      <c r="X26" s="40">
        <v>749</v>
      </c>
    </row>
    <row r="27" spans="2:24" ht="20.25" customHeight="1">
      <c r="B27" s="106" t="s">
        <v>122</v>
      </c>
      <c r="C27" s="39">
        <f>SUM(D27:H27)</f>
        <v>232</v>
      </c>
      <c r="D27" s="40">
        <v>81</v>
      </c>
      <c r="E27" s="40">
        <v>123</v>
      </c>
      <c r="F27" s="40">
        <v>22</v>
      </c>
      <c r="G27" s="40">
        <v>5</v>
      </c>
      <c r="H27" s="40">
        <v>1</v>
      </c>
      <c r="I27" s="52">
        <f>SUM(J27:N27)</f>
        <v>4258</v>
      </c>
      <c r="J27" s="40">
        <v>182</v>
      </c>
      <c r="K27" s="40">
        <v>1571</v>
      </c>
      <c r="L27" s="40">
        <v>1175</v>
      </c>
      <c r="M27" s="40">
        <v>671</v>
      </c>
      <c r="N27" s="40">
        <v>659</v>
      </c>
      <c r="P27" s="93" t="s">
        <v>392</v>
      </c>
      <c r="Q27" s="39">
        <f t="shared" si="1"/>
        <v>523023</v>
      </c>
      <c r="R27" s="40">
        <f t="shared" si="2"/>
        <v>520303</v>
      </c>
      <c r="S27" s="40">
        <v>6365</v>
      </c>
      <c r="T27" s="40">
        <v>471744</v>
      </c>
      <c r="U27" s="40">
        <v>338</v>
      </c>
      <c r="V27" s="40">
        <v>48296</v>
      </c>
      <c r="W27" s="40">
        <v>7</v>
      </c>
      <c r="X27" s="40">
        <v>263</v>
      </c>
    </row>
    <row r="28" spans="3:24" ht="20.25" customHeight="1">
      <c r="C28" s="39"/>
      <c r="D28" s="40"/>
      <c r="E28" s="40"/>
      <c r="F28" s="40"/>
      <c r="G28" s="40"/>
      <c r="H28" s="40"/>
      <c r="I28" s="52"/>
      <c r="J28" s="40"/>
      <c r="K28" s="40"/>
      <c r="L28" s="40"/>
      <c r="M28" s="40"/>
      <c r="N28" s="40"/>
      <c r="P28" s="93" t="s">
        <v>393</v>
      </c>
      <c r="Q28" s="39">
        <f t="shared" si="1"/>
        <v>964092</v>
      </c>
      <c r="R28" s="40">
        <f t="shared" si="2"/>
        <v>963924</v>
      </c>
      <c r="S28" s="40">
        <v>5839</v>
      </c>
      <c r="T28" s="40">
        <v>428963</v>
      </c>
      <c r="U28" s="40">
        <v>3546</v>
      </c>
      <c r="V28" s="40">
        <v>534961</v>
      </c>
      <c r="W28" s="40" t="s">
        <v>287</v>
      </c>
      <c r="X28" s="40" t="s">
        <v>287</v>
      </c>
    </row>
    <row r="29" spans="2:24" ht="20.25" customHeight="1">
      <c r="B29" s="91" t="s">
        <v>244</v>
      </c>
      <c r="C29" s="39">
        <f>SUM(D29:H29)</f>
        <v>62</v>
      </c>
      <c r="D29" s="40">
        <v>23</v>
      </c>
      <c r="E29" s="40">
        <v>30</v>
      </c>
      <c r="F29" s="40">
        <v>6</v>
      </c>
      <c r="G29" s="40">
        <v>3</v>
      </c>
      <c r="H29" s="40" t="s">
        <v>287</v>
      </c>
      <c r="I29" s="52">
        <f>SUM(J29:N29)</f>
        <v>1211</v>
      </c>
      <c r="J29" s="40">
        <v>54</v>
      </c>
      <c r="K29" s="40">
        <v>392</v>
      </c>
      <c r="L29" s="40">
        <v>323</v>
      </c>
      <c r="M29" s="40">
        <v>442</v>
      </c>
      <c r="N29" s="40" t="s">
        <v>287</v>
      </c>
      <c r="P29" s="93" t="s">
        <v>394</v>
      </c>
      <c r="Q29" s="39">
        <f t="shared" si="1"/>
        <v>456418</v>
      </c>
      <c r="R29" s="40">
        <f t="shared" si="2"/>
        <v>452263</v>
      </c>
      <c r="S29" s="40">
        <v>4795</v>
      </c>
      <c r="T29" s="40">
        <v>371320</v>
      </c>
      <c r="U29" s="40">
        <v>566</v>
      </c>
      <c r="V29" s="40">
        <v>80943</v>
      </c>
      <c r="W29" s="40" t="s">
        <v>287</v>
      </c>
      <c r="X29" s="40" t="s">
        <v>287</v>
      </c>
    </row>
    <row r="30" spans="3:24" ht="20.25" customHeight="1">
      <c r="C30" s="39"/>
      <c r="D30" s="40"/>
      <c r="E30" s="40"/>
      <c r="F30" s="40"/>
      <c r="G30" s="40"/>
      <c r="H30" s="40"/>
      <c r="I30" s="52"/>
      <c r="J30" s="40"/>
      <c r="K30" s="40"/>
      <c r="L30" s="40"/>
      <c r="M30" s="40"/>
      <c r="N30" s="40"/>
      <c r="P30" s="93" t="s">
        <v>395</v>
      </c>
      <c r="Q30" s="39">
        <f t="shared" si="1"/>
        <v>420819</v>
      </c>
      <c r="R30" s="40">
        <f t="shared" si="2"/>
        <v>419234</v>
      </c>
      <c r="S30" s="40">
        <v>4920</v>
      </c>
      <c r="T30" s="40">
        <v>326923</v>
      </c>
      <c r="U30" s="40">
        <v>696</v>
      </c>
      <c r="V30" s="40">
        <v>92311</v>
      </c>
      <c r="W30" s="40" t="s">
        <v>287</v>
      </c>
      <c r="X30" s="40" t="s">
        <v>287</v>
      </c>
    </row>
    <row r="31" spans="2:24" ht="20.25" customHeight="1">
      <c r="B31" s="106" t="s">
        <v>235</v>
      </c>
      <c r="C31" s="39">
        <f>SUM(D31:H31)</f>
        <v>299</v>
      </c>
      <c r="D31" s="40">
        <v>126</v>
      </c>
      <c r="E31" s="40">
        <v>136</v>
      </c>
      <c r="F31" s="40">
        <v>32</v>
      </c>
      <c r="G31" s="40">
        <v>4</v>
      </c>
      <c r="H31" s="40">
        <v>1</v>
      </c>
      <c r="I31" s="52">
        <f>SUM(J31:N31)</f>
        <v>5131</v>
      </c>
      <c r="J31" s="40">
        <v>230</v>
      </c>
      <c r="K31" s="40">
        <v>1791</v>
      </c>
      <c r="L31" s="40">
        <v>1555</v>
      </c>
      <c r="M31" s="40">
        <v>596</v>
      </c>
      <c r="N31" s="40">
        <v>959</v>
      </c>
      <c r="P31" s="93" t="s">
        <v>396</v>
      </c>
      <c r="Q31" s="39">
        <f t="shared" si="1"/>
        <v>560206</v>
      </c>
      <c r="R31" s="40">
        <f t="shared" si="2"/>
        <v>559455</v>
      </c>
      <c r="S31" s="40">
        <v>3941</v>
      </c>
      <c r="T31" s="40">
        <v>268719</v>
      </c>
      <c r="U31" s="40">
        <v>1855</v>
      </c>
      <c r="V31" s="40">
        <v>290736</v>
      </c>
      <c r="W31" s="40" t="s">
        <v>287</v>
      </c>
      <c r="X31" s="40" t="s">
        <v>287</v>
      </c>
    </row>
    <row r="32" spans="3:24" ht="20.25" customHeight="1">
      <c r="C32" s="39"/>
      <c r="D32" s="40"/>
      <c r="E32" s="40"/>
      <c r="F32" s="40"/>
      <c r="G32" s="40"/>
      <c r="H32" s="40"/>
      <c r="I32" s="52"/>
      <c r="J32" s="40"/>
      <c r="K32" s="40"/>
      <c r="L32" s="40"/>
      <c r="M32" s="40"/>
      <c r="N32" s="40"/>
      <c r="Q32" s="92"/>
      <c r="R32" s="33"/>
      <c r="S32" s="33"/>
      <c r="T32" s="33"/>
      <c r="U32" s="33"/>
      <c r="V32" s="33"/>
      <c r="W32" s="33"/>
      <c r="X32" s="33"/>
    </row>
    <row r="33" spans="2:24" ht="20.25" customHeight="1" thickBot="1">
      <c r="B33" s="91" t="s">
        <v>123</v>
      </c>
      <c r="C33" s="39">
        <f>SUM(D33:H33)</f>
        <v>114</v>
      </c>
      <c r="D33" s="40">
        <v>40</v>
      </c>
      <c r="E33" s="40">
        <v>63</v>
      </c>
      <c r="F33" s="40">
        <v>8</v>
      </c>
      <c r="G33" s="40">
        <v>3</v>
      </c>
      <c r="H33" s="40" t="s">
        <v>287</v>
      </c>
      <c r="I33" s="52">
        <f>SUM(J33:N33)</f>
        <v>1740</v>
      </c>
      <c r="J33" s="40">
        <v>84</v>
      </c>
      <c r="K33" s="40">
        <v>768</v>
      </c>
      <c r="L33" s="40">
        <v>463</v>
      </c>
      <c r="M33" s="40">
        <v>425</v>
      </c>
      <c r="N33" s="40" t="s">
        <v>287</v>
      </c>
      <c r="P33" s="42"/>
      <c r="Q33" s="42"/>
      <c r="R33" s="42"/>
      <c r="S33" s="42"/>
      <c r="T33" s="42"/>
      <c r="U33" s="42"/>
      <c r="V33" s="42"/>
      <c r="W33" s="42"/>
      <c r="X33" s="42"/>
    </row>
    <row r="34" spans="3:26" ht="20.25" customHeight="1">
      <c r="C34" s="39"/>
      <c r="D34" s="40"/>
      <c r="E34" s="40"/>
      <c r="F34" s="40"/>
      <c r="G34" s="40"/>
      <c r="H34" s="40"/>
      <c r="I34" s="52"/>
      <c r="J34" s="40"/>
      <c r="K34" s="40"/>
      <c r="L34" s="40"/>
      <c r="M34" s="40"/>
      <c r="N34" s="40"/>
      <c r="P34" s="131" t="s">
        <v>144</v>
      </c>
      <c r="Q34" s="193" t="s">
        <v>53</v>
      </c>
      <c r="R34" s="130" t="s">
        <v>248</v>
      </c>
      <c r="S34" s="135"/>
      <c r="T34" s="135"/>
      <c r="U34" s="135"/>
      <c r="V34" s="135"/>
      <c r="W34" s="135"/>
      <c r="X34" s="85"/>
      <c r="Y34" s="85"/>
      <c r="Z34" s="98"/>
    </row>
    <row r="35" spans="1:26" ht="20.25" customHeight="1">
      <c r="A35" s="36"/>
      <c r="B35" s="106" t="s">
        <v>124</v>
      </c>
      <c r="C35" s="39">
        <f>SUM(D35:H35)</f>
        <v>14</v>
      </c>
      <c r="D35" s="40">
        <v>2</v>
      </c>
      <c r="E35" s="40">
        <v>11</v>
      </c>
      <c r="F35" s="40" t="s">
        <v>287</v>
      </c>
      <c r="G35" s="40">
        <v>1</v>
      </c>
      <c r="H35" s="40" t="s">
        <v>287</v>
      </c>
      <c r="I35" s="52">
        <f>SUM(J35:N35)</f>
        <v>304</v>
      </c>
      <c r="J35" s="52">
        <v>2</v>
      </c>
      <c r="K35" s="52">
        <v>99</v>
      </c>
      <c r="L35" s="52" t="s">
        <v>287</v>
      </c>
      <c r="M35" s="52">
        <v>203</v>
      </c>
      <c r="N35" s="52" t="s">
        <v>287</v>
      </c>
      <c r="P35" s="170"/>
      <c r="Q35" s="279"/>
      <c r="R35" s="191" t="s">
        <v>148</v>
      </c>
      <c r="S35" s="191"/>
      <c r="T35" s="191" t="s">
        <v>401</v>
      </c>
      <c r="U35" s="191"/>
      <c r="V35" s="191" t="s">
        <v>149</v>
      </c>
      <c r="W35" s="169"/>
      <c r="X35" s="210"/>
      <c r="Y35" s="210"/>
      <c r="Z35" s="98"/>
    </row>
    <row r="36" spans="1:26" ht="20.25" customHeight="1">
      <c r="A36" s="36"/>
      <c r="B36" s="36"/>
      <c r="C36" s="39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P36" s="170"/>
      <c r="Q36" s="194"/>
      <c r="R36" s="8" t="s">
        <v>400</v>
      </c>
      <c r="S36" s="8" t="s">
        <v>145</v>
      </c>
      <c r="T36" s="8" t="s">
        <v>400</v>
      </c>
      <c r="U36" s="8" t="s">
        <v>145</v>
      </c>
      <c r="V36" s="8" t="s">
        <v>400</v>
      </c>
      <c r="W36" s="9" t="s">
        <v>145</v>
      </c>
      <c r="X36" s="10"/>
      <c r="Y36" s="10"/>
      <c r="Z36" s="98"/>
    </row>
    <row r="37" spans="2:26" ht="20.25" customHeight="1">
      <c r="B37" s="91" t="s">
        <v>125</v>
      </c>
      <c r="C37" s="39">
        <f>SUM(D37:H37)</f>
        <v>312</v>
      </c>
      <c r="D37" s="40">
        <v>132</v>
      </c>
      <c r="E37" s="40">
        <v>154</v>
      </c>
      <c r="F37" s="40">
        <v>20</v>
      </c>
      <c r="G37" s="40">
        <v>5</v>
      </c>
      <c r="H37" s="40">
        <v>1</v>
      </c>
      <c r="I37" s="52">
        <f>SUM(J37:N37)</f>
        <v>4128</v>
      </c>
      <c r="J37" s="40">
        <v>266</v>
      </c>
      <c r="K37" s="40">
        <v>1739</v>
      </c>
      <c r="L37" s="40">
        <v>879</v>
      </c>
      <c r="M37" s="40">
        <v>715</v>
      </c>
      <c r="N37" s="40">
        <v>529</v>
      </c>
      <c r="P37" s="115" t="s">
        <v>53</v>
      </c>
      <c r="Q37" s="107">
        <f>SUM(S37,U37,W37)</f>
        <v>42369</v>
      </c>
      <c r="R37" s="45">
        <f aca="true" t="shared" si="3" ref="R37:W37">SUM(R39:R45)</f>
        <v>479</v>
      </c>
      <c r="S37" s="45">
        <f t="shared" si="3"/>
        <v>41648</v>
      </c>
      <c r="T37" s="45">
        <f t="shared" si="3"/>
        <v>13</v>
      </c>
      <c r="U37" s="45">
        <f t="shared" si="3"/>
        <v>684</v>
      </c>
      <c r="V37" s="45">
        <f t="shared" si="3"/>
        <v>1</v>
      </c>
      <c r="W37" s="45">
        <f t="shared" si="3"/>
        <v>37</v>
      </c>
      <c r="X37" s="94"/>
      <c r="Y37" s="94"/>
      <c r="Z37" s="94"/>
    </row>
    <row r="38" spans="3:26" ht="20.25" customHeight="1">
      <c r="C38" s="39"/>
      <c r="D38" s="40"/>
      <c r="E38" s="40"/>
      <c r="F38" s="40"/>
      <c r="G38" s="40"/>
      <c r="H38" s="40"/>
      <c r="I38" s="52"/>
      <c r="J38" s="40"/>
      <c r="K38" s="40"/>
      <c r="L38" s="40"/>
      <c r="M38" s="40"/>
      <c r="N38" s="40"/>
      <c r="Q38" s="39"/>
      <c r="R38" s="40"/>
      <c r="S38" s="40"/>
      <c r="T38" s="40"/>
      <c r="U38" s="40"/>
      <c r="V38" s="40"/>
      <c r="W38" s="40"/>
      <c r="X38" s="32"/>
      <c r="Y38" s="32"/>
      <c r="Z38" s="94"/>
    </row>
    <row r="39" spans="2:26" ht="20.25" customHeight="1">
      <c r="B39" s="91" t="s">
        <v>126</v>
      </c>
      <c r="C39" s="39">
        <f>SUM(D39:H39)</f>
        <v>833</v>
      </c>
      <c r="D39" s="40">
        <v>373</v>
      </c>
      <c r="E39" s="40">
        <v>326</v>
      </c>
      <c r="F39" s="40">
        <v>95</v>
      </c>
      <c r="G39" s="40">
        <v>33</v>
      </c>
      <c r="H39" s="40">
        <v>6</v>
      </c>
      <c r="I39" s="52">
        <f>SUM(J39:N39)</f>
        <v>25312</v>
      </c>
      <c r="J39" s="40">
        <v>737</v>
      </c>
      <c r="K39" s="40">
        <v>3884</v>
      </c>
      <c r="L39" s="40">
        <v>5178</v>
      </c>
      <c r="M39" s="40">
        <v>6171</v>
      </c>
      <c r="N39" s="40">
        <v>9342</v>
      </c>
      <c r="P39" s="93" t="s">
        <v>390</v>
      </c>
      <c r="Q39" s="39">
        <f aca="true" t="shared" si="4" ref="Q39:Q45">SUM(S39,U39,W39)</f>
        <v>25495</v>
      </c>
      <c r="R39" s="40">
        <v>265</v>
      </c>
      <c r="S39" s="40">
        <v>25029</v>
      </c>
      <c r="T39" s="40">
        <v>9</v>
      </c>
      <c r="U39" s="40">
        <v>429</v>
      </c>
      <c r="V39" s="40">
        <v>1</v>
      </c>
      <c r="W39" s="40">
        <v>37</v>
      </c>
      <c r="X39" s="32"/>
      <c r="Y39" s="32"/>
      <c r="Z39" s="32"/>
    </row>
    <row r="40" spans="3:26" ht="20.25" customHeight="1">
      <c r="C40" s="39"/>
      <c r="D40" s="40"/>
      <c r="E40" s="40"/>
      <c r="F40" s="40"/>
      <c r="G40" s="40"/>
      <c r="H40" s="40"/>
      <c r="I40" s="52"/>
      <c r="J40" s="40"/>
      <c r="K40" s="40"/>
      <c r="L40" s="40"/>
      <c r="M40" s="40"/>
      <c r="N40" s="40"/>
      <c r="P40" s="93" t="s">
        <v>391</v>
      </c>
      <c r="Q40" s="39">
        <f t="shared" si="4"/>
        <v>7495</v>
      </c>
      <c r="R40" s="40">
        <v>88</v>
      </c>
      <c r="S40" s="40">
        <v>7495</v>
      </c>
      <c r="T40" s="40" t="s">
        <v>287</v>
      </c>
      <c r="U40" s="40" t="s">
        <v>287</v>
      </c>
      <c r="V40" s="40" t="s">
        <v>287</v>
      </c>
      <c r="W40" s="40" t="s">
        <v>287</v>
      </c>
      <c r="X40" s="32"/>
      <c r="Y40" s="32"/>
      <c r="Z40" s="32"/>
    </row>
    <row r="41" spans="2:26" ht="20.25" customHeight="1">
      <c r="B41" s="91" t="s">
        <v>127</v>
      </c>
      <c r="C41" s="39">
        <f>SUM(D41:H41)</f>
        <v>221</v>
      </c>
      <c r="D41" s="40">
        <v>91</v>
      </c>
      <c r="E41" s="40">
        <v>114</v>
      </c>
      <c r="F41" s="40">
        <v>12</v>
      </c>
      <c r="G41" s="40">
        <v>4</v>
      </c>
      <c r="H41" s="40" t="s">
        <v>287</v>
      </c>
      <c r="I41" s="52">
        <f>SUM(J41:N41)</f>
        <v>2582</v>
      </c>
      <c r="J41" s="40">
        <v>169</v>
      </c>
      <c r="K41" s="40">
        <v>1255</v>
      </c>
      <c r="L41" s="40">
        <v>547</v>
      </c>
      <c r="M41" s="40">
        <v>611</v>
      </c>
      <c r="N41" s="40" t="s">
        <v>287</v>
      </c>
      <c r="P41" s="93" t="s">
        <v>392</v>
      </c>
      <c r="Q41" s="39">
        <f t="shared" si="4"/>
        <v>2720</v>
      </c>
      <c r="R41" s="40">
        <v>37</v>
      </c>
      <c r="S41" s="40">
        <v>2465</v>
      </c>
      <c r="T41" s="40">
        <v>4</v>
      </c>
      <c r="U41" s="40">
        <v>255</v>
      </c>
      <c r="V41" s="40" t="s">
        <v>287</v>
      </c>
      <c r="W41" s="40" t="s">
        <v>287</v>
      </c>
      <c r="X41" s="32"/>
      <c r="Y41" s="32"/>
      <c r="Z41" s="32"/>
    </row>
    <row r="42" spans="3:26" ht="20.25" customHeight="1">
      <c r="C42" s="39"/>
      <c r="D42" s="40"/>
      <c r="E42" s="40"/>
      <c r="F42" s="40"/>
      <c r="G42" s="40"/>
      <c r="H42" s="40"/>
      <c r="I42" s="52"/>
      <c r="J42" s="40"/>
      <c r="K42" s="40"/>
      <c r="L42" s="40"/>
      <c r="M42" s="40"/>
      <c r="N42" s="40"/>
      <c r="P42" s="93" t="s">
        <v>393</v>
      </c>
      <c r="Q42" s="39">
        <f t="shared" si="4"/>
        <v>168</v>
      </c>
      <c r="R42" s="40">
        <v>2</v>
      </c>
      <c r="S42" s="40">
        <v>168</v>
      </c>
      <c r="T42" s="40" t="s">
        <v>287</v>
      </c>
      <c r="U42" s="40" t="s">
        <v>287</v>
      </c>
      <c r="V42" s="40" t="s">
        <v>287</v>
      </c>
      <c r="W42" s="40" t="s">
        <v>287</v>
      </c>
      <c r="X42" s="32"/>
      <c r="Y42" s="32"/>
      <c r="Z42" s="32"/>
    </row>
    <row r="43" spans="1:26" ht="20.25" customHeight="1">
      <c r="A43" s="177" t="s">
        <v>128</v>
      </c>
      <c r="B43" s="180"/>
      <c r="C43" s="39">
        <f>SUM(D43:H43)</f>
        <v>3086</v>
      </c>
      <c r="D43" s="40">
        <v>1377</v>
      </c>
      <c r="E43" s="40">
        <v>1405</v>
      </c>
      <c r="F43" s="40">
        <v>237</v>
      </c>
      <c r="G43" s="40">
        <v>65</v>
      </c>
      <c r="H43" s="40">
        <v>2</v>
      </c>
      <c r="I43" s="52">
        <f>SUM(J43:N43)</f>
        <v>43353</v>
      </c>
      <c r="J43" s="40">
        <v>2890</v>
      </c>
      <c r="K43" s="40">
        <v>15855</v>
      </c>
      <c r="L43" s="40">
        <v>12133</v>
      </c>
      <c r="M43" s="40">
        <v>11281</v>
      </c>
      <c r="N43" s="40">
        <v>1194</v>
      </c>
      <c r="P43" s="93" t="s">
        <v>394</v>
      </c>
      <c r="Q43" s="39">
        <f t="shared" si="4"/>
        <v>4155</v>
      </c>
      <c r="R43" s="40">
        <v>56</v>
      </c>
      <c r="S43" s="40">
        <v>4155</v>
      </c>
      <c r="T43" s="40" t="s">
        <v>287</v>
      </c>
      <c r="U43" s="40" t="s">
        <v>287</v>
      </c>
      <c r="V43" s="40" t="s">
        <v>287</v>
      </c>
      <c r="W43" s="40" t="s">
        <v>287</v>
      </c>
      <c r="X43" s="32"/>
      <c r="Y43" s="32"/>
      <c r="Z43" s="32"/>
    </row>
    <row r="44" spans="3:26" ht="20.25" customHeight="1">
      <c r="C44" s="39"/>
      <c r="D44" s="40"/>
      <c r="E44" s="40"/>
      <c r="F44" s="40"/>
      <c r="G44" s="40"/>
      <c r="H44" s="40"/>
      <c r="I44" s="52"/>
      <c r="J44" s="40"/>
      <c r="K44" s="40"/>
      <c r="L44" s="40"/>
      <c r="M44" s="40"/>
      <c r="N44" s="40"/>
      <c r="P44" s="93" t="s">
        <v>395</v>
      </c>
      <c r="Q44" s="39">
        <f t="shared" si="4"/>
        <v>1585</v>
      </c>
      <c r="R44" s="40">
        <v>20</v>
      </c>
      <c r="S44" s="40">
        <v>1585</v>
      </c>
      <c r="T44" s="40" t="s">
        <v>287</v>
      </c>
      <c r="U44" s="40" t="s">
        <v>287</v>
      </c>
      <c r="V44" s="40" t="s">
        <v>287</v>
      </c>
      <c r="W44" s="40" t="s">
        <v>287</v>
      </c>
      <c r="X44" s="32"/>
      <c r="Y44" s="32"/>
      <c r="Z44" s="32"/>
    </row>
    <row r="45" spans="1:26" ht="20.25" customHeight="1">
      <c r="A45" s="177" t="s">
        <v>129</v>
      </c>
      <c r="B45" s="180"/>
      <c r="C45" s="39">
        <f>SUM(D45:H45)</f>
        <v>238</v>
      </c>
      <c r="D45" s="40">
        <v>62</v>
      </c>
      <c r="E45" s="40">
        <v>99</v>
      </c>
      <c r="F45" s="40">
        <v>53</v>
      </c>
      <c r="G45" s="40">
        <v>20</v>
      </c>
      <c r="H45" s="40">
        <v>4</v>
      </c>
      <c r="I45" s="52">
        <f>SUM(J45:N45)</f>
        <v>12732</v>
      </c>
      <c r="J45" s="40">
        <v>132</v>
      </c>
      <c r="K45" s="40">
        <v>1180</v>
      </c>
      <c r="L45" s="40">
        <v>3244</v>
      </c>
      <c r="M45" s="40">
        <v>3330</v>
      </c>
      <c r="N45" s="40">
        <v>4846</v>
      </c>
      <c r="P45" s="93" t="s">
        <v>396</v>
      </c>
      <c r="Q45" s="39">
        <f t="shared" si="4"/>
        <v>751</v>
      </c>
      <c r="R45" s="40">
        <v>11</v>
      </c>
      <c r="S45" s="40">
        <v>751</v>
      </c>
      <c r="T45" s="40" t="s">
        <v>287</v>
      </c>
      <c r="U45" s="40" t="s">
        <v>287</v>
      </c>
      <c r="V45" s="40" t="s">
        <v>287</v>
      </c>
      <c r="W45" s="40" t="s">
        <v>287</v>
      </c>
      <c r="X45" s="32"/>
      <c r="Y45" s="32"/>
      <c r="Z45" s="32"/>
    </row>
    <row r="46" spans="3:26" ht="20.25" customHeight="1">
      <c r="C46" s="39"/>
      <c r="D46" s="40"/>
      <c r="E46" s="40"/>
      <c r="F46" s="40"/>
      <c r="G46" s="40"/>
      <c r="H46" s="40"/>
      <c r="I46" s="52"/>
      <c r="J46" s="40"/>
      <c r="K46" s="40"/>
      <c r="L46" s="40"/>
      <c r="M46" s="40"/>
      <c r="N46" s="40"/>
      <c r="Q46" s="99"/>
      <c r="R46" s="56"/>
      <c r="S46" s="56"/>
      <c r="T46" s="56"/>
      <c r="U46" s="56"/>
      <c r="V46" s="56"/>
      <c r="W46" s="56"/>
      <c r="X46" s="36"/>
      <c r="Y46" s="36"/>
      <c r="Z46" s="100"/>
    </row>
    <row r="47" spans="1:26" ht="20.25" customHeight="1">
      <c r="A47" s="177" t="s">
        <v>130</v>
      </c>
      <c r="B47" s="180"/>
      <c r="C47" s="132">
        <f>SUM(D47:H48)</f>
        <v>500</v>
      </c>
      <c r="D47" s="133">
        <v>132</v>
      </c>
      <c r="E47" s="133">
        <v>265</v>
      </c>
      <c r="F47" s="133">
        <v>73</v>
      </c>
      <c r="G47" s="133">
        <v>22</v>
      </c>
      <c r="H47" s="133">
        <v>8</v>
      </c>
      <c r="I47" s="133">
        <f>SUM(J47:N48)</f>
        <v>14314</v>
      </c>
      <c r="J47" s="133">
        <v>220</v>
      </c>
      <c r="K47" s="133">
        <v>3053</v>
      </c>
      <c r="L47" s="133">
        <v>3644</v>
      </c>
      <c r="M47" s="133">
        <v>4306</v>
      </c>
      <c r="N47" s="133">
        <v>3091</v>
      </c>
      <c r="P47" s="42" t="s">
        <v>135</v>
      </c>
      <c r="X47" s="36"/>
      <c r="Y47" s="36"/>
      <c r="Z47" s="36"/>
    </row>
    <row r="48" spans="1:14" ht="20.25" customHeight="1">
      <c r="A48" s="177" t="s">
        <v>131</v>
      </c>
      <c r="B48" s="180"/>
      <c r="C48" s="132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</row>
    <row r="49" spans="3:27" ht="20.25" customHeight="1">
      <c r="C49" s="39"/>
      <c r="D49" s="40"/>
      <c r="E49" s="40"/>
      <c r="F49" s="40"/>
      <c r="G49" s="40"/>
      <c r="H49" s="40"/>
      <c r="I49" s="52"/>
      <c r="J49" s="40"/>
      <c r="K49" s="40"/>
      <c r="L49" s="40"/>
      <c r="M49" s="40"/>
      <c r="N49" s="40"/>
      <c r="P49" s="147" t="s">
        <v>402</v>
      </c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</row>
    <row r="50" spans="1:17" ht="20.25" customHeight="1">
      <c r="A50" s="177" t="s">
        <v>132</v>
      </c>
      <c r="B50" s="180"/>
      <c r="C50" s="39">
        <f>SUM(D50:H50)</f>
        <v>9</v>
      </c>
      <c r="D50" s="40">
        <v>3</v>
      </c>
      <c r="E50" s="40">
        <v>5</v>
      </c>
      <c r="F50" s="40" t="s">
        <v>287</v>
      </c>
      <c r="G50" s="40" t="s">
        <v>287</v>
      </c>
      <c r="H50" s="40">
        <v>1</v>
      </c>
      <c r="I50" s="52">
        <f>SUM(J50:N50)</f>
        <v>1651</v>
      </c>
      <c r="J50" s="40">
        <v>10</v>
      </c>
      <c r="K50" s="40">
        <v>72</v>
      </c>
      <c r="L50" s="40" t="s">
        <v>287</v>
      </c>
      <c r="M50" s="40" t="s">
        <v>287</v>
      </c>
      <c r="N50" s="40">
        <v>1569</v>
      </c>
      <c r="P50" s="36"/>
      <c r="Q50" s="36"/>
    </row>
    <row r="51" spans="3:27" ht="20.25" customHeight="1">
      <c r="C51" s="39"/>
      <c r="D51" s="40"/>
      <c r="E51" s="40"/>
      <c r="F51" s="40"/>
      <c r="G51" s="40"/>
      <c r="H51" s="40"/>
      <c r="I51" s="52"/>
      <c r="J51" s="40"/>
      <c r="K51" s="40"/>
      <c r="L51" s="40"/>
      <c r="M51" s="40"/>
      <c r="N51" s="40"/>
      <c r="P51" s="148" t="s">
        <v>403</v>
      </c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</row>
    <row r="52" spans="1:29" ht="20.25" customHeight="1" thickBot="1">
      <c r="A52" s="177" t="s">
        <v>133</v>
      </c>
      <c r="B52" s="180"/>
      <c r="C52" s="39">
        <f>SUM(D52:H52)</f>
        <v>2986</v>
      </c>
      <c r="D52" s="40">
        <v>1497</v>
      </c>
      <c r="E52" s="40">
        <v>1202</v>
      </c>
      <c r="F52" s="40">
        <v>224</v>
      </c>
      <c r="G52" s="40">
        <v>60</v>
      </c>
      <c r="H52" s="40">
        <v>3</v>
      </c>
      <c r="I52" s="52">
        <f>SUM(J52:N52)</f>
        <v>40774</v>
      </c>
      <c r="J52" s="40">
        <v>2894</v>
      </c>
      <c r="K52" s="40">
        <v>13282</v>
      </c>
      <c r="L52" s="40">
        <v>11772</v>
      </c>
      <c r="M52" s="40">
        <v>10770</v>
      </c>
      <c r="N52" s="40">
        <v>2056</v>
      </c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3:27" ht="30" customHeight="1">
      <c r="C53" s="39"/>
      <c r="D53" s="40"/>
      <c r="E53" s="40"/>
      <c r="F53" s="40"/>
      <c r="G53" s="40"/>
      <c r="H53" s="40"/>
      <c r="I53" s="52"/>
      <c r="J53" s="40"/>
      <c r="K53" s="40"/>
      <c r="L53" s="40"/>
      <c r="M53" s="40"/>
      <c r="N53" s="40"/>
      <c r="P53" s="131" t="s">
        <v>338</v>
      </c>
      <c r="Q53" s="190" t="s">
        <v>243</v>
      </c>
      <c r="R53" s="190" t="s">
        <v>150</v>
      </c>
      <c r="S53" s="190" t="s">
        <v>152</v>
      </c>
      <c r="T53" s="190" t="s">
        <v>245</v>
      </c>
      <c r="U53" s="190" t="s">
        <v>281</v>
      </c>
      <c r="V53" s="190" t="s">
        <v>242</v>
      </c>
      <c r="W53" s="190" t="s">
        <v>241</v>
      </c>
      <c r="X53" s="283" t="s">
        <v>406</v>
      </c>
      <c r="Y53" s="284"/>
      <c r="Z53" s="190" t="s">
        <v>240</v>
      </c>
      <c r="AA53" s="130" t="s">
        <v>151</v>
      </c>
    </row>
    <row r="54" spans="1:27" ht="20.25" customHeight="1">
      <c r="A54" s="177" t="s">
        <v>134</v>
      </c>
      <c r="B54" s="180"/>
      <c r="C54" s="39">
        <f>SUM(D54:H54)</f>
        <v>240</v>
      </c>
      <c r="D54" s="40">
        <v>185</v>
      </c>
      <c r="E54" s="40">
        <v>50</v>
      </c>
      <c r="F54" s="40">
        <v>5</v>
      </c>
      <c r="G54" s="40" t="s">
        <v>287</v>
      </c>
      <c r="H54" s="40" t="s">
        <v>287</v>
      </c>
      <c r="I54" s="52">
        <f>SUM(J54:N54)</f>
        <v>843</v>
      </c>
      <c r="J54" s="40">
        <v>169</v>
      </c>
      <c r="K54" s="40">
        <v>468</v>
      </c>
      <c r="L54" s="40">
        <v>206</v>
      </c>
      <c r="M54" s="40" t="s">
        <v>287</v>
      </c>
      <c r="N54" s="40" t="s">
        <v>287</v>
      </c>
      <c r="P54" s="170"/>
      <c r="Q54" s="191"/>
      <c r="R54" s="191"/>
      <c r="S54" s="191"/>
      <c r="T54" s="191"/>
      <c r="U54" s="191"/>
      <c r="V54" s="191"/>
      <c r="W54" s="191"/>
      <c r="X54" s="8" t="s">
        <v>404</v>
      </c>
      <c r="Y54" s="8" t="s">
        <v>405</v>
      </c>
      <c r="Z54" s="191"/>
      <c r="AA54" s="169"/>
    </row>
    <row r="55" spans="3:27" ht="20.25" customHeight="1">
      <c r="C55" s="39"/>
      <c r="D55" s="40"/>
      <c r="E55" s="40"/>
      <c r="F55" s="40"/>
      <c r="G55" s="40"/>
      <c r="H55" s="40"/>
      <c r="I55" s="52"/>
      <c r="J55" s="40"/>
      <c r="K55" s="40"/>
      <c r="L55" s="40"/>
      <c r="M55" s="40"/>
      <c r="N55" s="40"/>
      <c r="P55" s="10"/>
      <c r="Q55" s="28"/>
      <c r="R55" s="10"/>
      <c r="S55" s="62" t="s">
        <v>153</v>
      </c>
      <c r="T55" s="62" t="s">
        <v>153</v>
      </c>
      <c r="U55" s="62" t="s">
        <v>153</v>
      </c>
      <c r="V55" s="62" t="s">
        <v>154</v>
      </c>
      <c r="W55" s="62" t="s">
        <v>154</v>
      </c>
      <c r="X55" s="62" t="s">
        <v>154</v>
      </c>
      <c r="Y55" s="62" t="s">
        <v>154</v>
      </c>
      <c r="Z55" s="62" t="s">
        <v>154</v>
      </c>
      <c r="AA55" s="62" t="s">
        <v>154</v>
      </c>
    </row>
    <row r="56" spans="1:27" ht="20.25" customHeight="1">
      <c r="A56" s="177" t="s">
        <v>58</v>
      </c>
      <c r="B56" s="180"/>
      <c r="C56" s="39">
        <f>SUM(D56:H56)</f>
        <v>2</v>
      </c>
      <c r="D56" s="40" t="s">
        <v>287</v>
      </c>
      <c r="E56" s="40">
        <v>2</v>
      </c>
      <c r="F56" s="40" t="s">
        <v>287</v>
      </c>
      <c r="G56" s="40" t="s">
        <v>287</v>
      </c>
      <c r="H56" s="40" t="s">
        <v>287</v>
      </c>
      <c r="I56" s="52">
        <f>SUM(J56:N56)</f>
        <v>17</v>
      </c>
      <c r="J56" s="40" t="s">
        <v>287</v>
      </c>
      <c r="K56" s="40">
        <v>17</v>
      </c>
      <c r="L56" s="40" t="s">
        <v>287</v>
      </c>
      <c r="M56" s="40" t="s">
        <v>287</v>
      </c>
      <c r="N56" s="40" t="s">
        <v>287</v>
      </c>
      <c r="P56" s="10" t="s">
        <v>278</v>
      </c>
      <c r="Q56" s="18">
        <v>18453</v>
      </c>
      <c r="R56" s="33">
        <v>295920</v>
      </c>
      <c r="S56" s="33">
        <v>2206020</v>
      </c>
      <c r="T56" s="33">
        <v>1558277</v>
      </c>
      <c r="U56" s="33">
        <v>210586</v>
      </c>
      <c r="V56" s="33">
        <v>1266</v>
      </c>
      <c r="W56" s="33">
        <v>1606</v>
      </c>
      <c r="X56" s="33">
        <v>2924000</v>
      </c>
      <c r="Y56" s="33">
        <v>163094</v>
      </c>
      <c r="Z56" s="33">
        <v>419398</v>
      </c>
      <c r="AA56" s="33">
        <v>2677</v>
      </c>
    </row>
    <row r="57" spans="3:27" ht="20.25" customHeight="1">
      <c r="C57" s="39"/>
      <c r="D57" s="40"/>
      <c r="E57" s="40"/>
      <c r="F57" s="40"/>
      <c r="G57" s="40"/>
      <c r="H57" s="40"/>
      <c r="I57" s="52"/>
      <c r="J57" s="40"/>
      <c r="K57" s="40"/>
      <c r="L57" s="40"/>
      <c r="M57" s="40"/>
      <c r="N57" s="40"/>
      <c r="P57" s="16">
        <v>49</v>
      </c>
      <c r="Q57" s="18">
        <v>16858</v>
      </c>
      <c r="R57" s="33">
        <v>267955</v>
      </c>
      <c r="S57" s="33">
        <v>3137576</v>
      </c>
      <c r="T57" s="33">
        <v>2101525</v>
      </c>
      <c r="U57" s="33">
        <v>353337</v>
      </c>
      <c r="V57" s="33">
        <v>1811</v>
      </c>
      <c r="W57" s="33">
        <v>1991</v>
      </c>
      <c r="X57" s="33">
        <v>2424360</v>
      </c>
      <c r="Y57" s="33">
        <v>195674</v>
      </c>
      <c r="Z57" s="33">
        <v>552463</v>
      </c>
      <c r="AA57" s="33">
        <v>3319</v>
      </c>
    </row>
    <row r="58" spans="1:27" ht="20.25" customHeight="1">
      <c r="A58" s="177" t="s">
        <v>380</v>
      </c>
      <c r="B58" s="180"/>
      <c r="C58" s="39" t="s">
        <v>287</v>
      </c>
      <c r="D58" s="40" t="s">
        <v>287</v>
      </c>
      <c r="E58" s="40" t="s">
        <v>287</v>
      </c>
      <c r="F58" s="40" t="s">
        <v>287</v>
      </c>
      <c r="G58" s="40" t="s">
        <v>287</v>
      </c>
      <c r="H58" s="40" t="s">
        <v>287</v>
      </c>
      <c r="I58" s="52">
        <f>SUM(J58:N58)</f>
        <v>470</v>
      </c>
      <c r="J58" s="40">
        <v>259</v>
      </c>
      <c r="K58" s="40">
        <v>94</v>
      </c>
      <c r="L58" s="40" t="s">
        <v>287</v>
      </c>
      <c r="M58" s="40">
        <v>117</v>
      </c>
      <c r="N58" s="40" t="s">
        <v>287</v>
      </c>
      <c r="P58" s="16">
        <v>50</v>
      </c>
      <c r="Q58" s="18">
        <v>10762</v>
      </c>
      <c r="R58" s="33">
        <v>260500</v>
      </c>
      <c r="S58" s="33">
        <v>3989462</v>
      </c>
      <c r="T58" s="33">
        <v>2660825</v>
      </c>
      <c r="U58" s="33">
        <v>190955</v>
      </c>
      <c r="V58" s="33">
        <v>2180</v>
      </c>
      <c r="W58" s="33">
        <v>2344</v>
      </c>
      <c r="X58" s="33">
        <v>2486194</v>
      </c>
      <c r="Y58" s="33">
        <v>234399</v>
      </c>
      <c r="Z58" s="33">
        <v>740265</v>
      </c>
      <c r="AA58" s="33">
        <v>3907</v>
      </c>
    </row>
    <row r="59" spans="3:27" ht="20.25" customHeight="1">
      <c r="C59" s="101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P59" s="16">
        <v>51</v>
      </c>
      <c r="Q59" s="18">
        <v>10968</v>
      </c>
      <c r="R59" s="33">
        <v>265856</v>
      </c>
      <c r="S59" s="33">
        <v>4110170</v>
      </c>
      <c r="T59" s="33">
        <v>3294161</v>
      </c>
      <c r="U59" s="33">
        <v>738911</v>
      </c>
      <c r="V59" s="33">
        <v>2628</v>
      </c>
      <c r="W59" s="33">
        <v>2611</v>
      </c>
      <c r="X59" s="33">
        <v>3699333</v>
      </c>
      <c r="Y59" s="33">
        <v>276218</v>
      </c>
      <c r="Z59" s="33">
        <v>768515</v>
      </c>
      <c r="AA59" s="33">
        <v>4352</v>
      </c>
    </row>
    <row r="60" spans="3:27" ht="20.25" customHeight="1">
      <c r="C60" s="101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P60" s="108">
        <v>52</v>
      </c>
      <c r="Q60" s="61">
        <v>11220</v>
      </c>
      <c r="R60" s="50">
        <v>269525</v>
      </c>
      <c r="S60" s="50">
        <v>4648122</v>
      </c>
      <c r="T60" s="50">
        <v>3856801</v>
      </c>
      <c r="U60" s="50">
        <v>883532</v>
      </c>
      <c r="V60" s="50">
        <v>2751</v>
      </c>
      <c r="W60" s="50">
        <v>2875</v>
      </c>
      <c r="X60" s="50">
        <v>4302266</v>
      </c>
      <c r="Y60" s="50">
        <v>319887</v>
      </c>
      <c r="Z60" s="50">
        <v>793476</v>
      </c>
      <c r="AA60" s="50">
        <v>4791</v>
      </c>
    </row>
    <row r="61" spans="1:27" ht="20.25" customHeight="1">
      <c r="A61" s="56"/>
      <c r="B61" s="56"/>
      <c r="C61" s="103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Q61" s="105"/>
      <c r="R61" s="56"/>
      <c r="S61" s="56"/>
      <c r="T61" s="56"/>
      <c r="U61" s="56"/>
      <c r="V61" s="56"/>
      <c r="W61" s="56"/>
      <c r="X61" s="56"/>
      <c r="Y61" s="56"/>
      <c r="Z61" s="56"/>
      <c r="AA61" s="56"/>
    </row>
    <row r="62" spans="1:16" ht="20.25" customHeight="1">
      <c r="A62" s="36"/>
      <c r="P62" s="42"/>
    </row>
  </sheetData>
  <sheetProtection/>
  <mergeCells count="84">
    <mergeCell ref="P49:AA49"/>
    <mergeCell ref="P51:AA51"/>
    <mergeCell ref="P5:Z5"/>
    <mergeCell ref="P18:X18"/>
    <mergeCell ref="AA53:AA54"/>
    <mergeCell ref="Y14:Z14"/>
    <mergeCell ref="S21:T21"/>
    <mergeCell ref="U21:V21"/>
    <mergeCell ref="W21:X21"/>
    <mergeCell ref="T35:U35"/>
    <mergeCell ref="A58:B58"/>
    <mergeCell ref="Q34:Q36"/>
    <mergeCell ref="R34:W34"/>
    <mergeCell ref="X35:Y35"/>
    <mergeCell ref="A54:B54"/>
    <mergeCell ref="A56:B56"/>
    <mergeCell ref="X53:Y53"/>
    <mergeCell ref="V35:W35"/>
    <mergeCell ref="A52:B52"/>
    <mergeCell ref="R35:S35"/>
    <mergeCell ref="A50:B50"/>
    <mergeCell ref="I47:I48"/>
    <mergeCell ref="A47:B47"/>
    <mergeCell ref="A48:B48"/>
    <mergeCell ref="A45:B45"/>
    <mergeCell ref="A43:B43"/>
    <mergeCell ref="W12:X12"/>
    <mergeCell ref="W13:X13"/>
    <mergeCell ref="A15:B15"/>
    <mergeCell ref="A17:B17"/>
    <mergeCell ref="A11:B11"/>
    <mergeCell ref="A13:B13"/>
    <mergeCell ref="P53:P54"/>
    <mergeCell ref="Q53:Q54"/>
    <mergeCell ref="R53:R54"/>
    <mergeCell ref="C47:C48"/>
    <mergeCell ref="D47:D48"/>
    <mergeCell ref="E47:E48"/>
    <mergeCell ref="F47:F48"/>
    <mergeCell ref="G47:G48"/>
    <mergeCell ref="H47:H48"/>
    <mergeCell ref="N47:N48"/>
    <mergeCell ref="P34:P36"/>
    <mergeCell ref="P20:P22"/>
    <mergeCell ref="Q20:Q22"/>
    <mergeCell ref="R20:R22"/>
    <mergeCell ref="S20:X20"/>
    <mergeCell ref="Y11:Z11"/>
    <mergeCell ref="Y12:Z12"/>
    <mergeCell ref="Y13:Z13"/>
    <mergeCell ref="W14:X14"/>
    <mergeCell ref="W11:X11"/>
    <mergeCell ref="S53:S54"/>
    <mergeCell ref="Z53:Z54"/>
    <mergeCell ref="T53:T54"/>
    <mergeCell ref="V53:V54"/>
    <mergeCell ref="W53:W54"/>
    <mergeCell ref="U53:U54"/>
    <mergeCell ref="A19:B19"/>
    <mergeCell ref="A10:B10"/>
    <mergeCell ref="W8:Z8"/>
    <mergeCell ref="V8:V9"/>
    <mergeCell ref="W9:X9"/>
    <mergeCell ref="Y9:Z9"/>
    <mergeCell ref="Y10:Z10"/>
    <mergeCell ref="P7:P9"/>
    <mergeCell ref="Q8:Q9"/>
    <mergeCell ref="W10:X10"/>
    <mergeCell ref="C7:H7"/>
    <mergeCell ref="I7:N7"/>
    <mergeCell ref="A7:B8"/>
    <mergeCell ref="A5:N5"/>
    <mergeCell ref="R8:R9"/>
    <mergeCell ref="A9:B9"/>
    <mergeCell ref="U7:Z7"/>
    <mergeCell ref="S8:S9"/>
    <mergeCell ref="T8:T9"/>
    <mergeCell ref="U8:U9"/>
    <mergeCell ref="A3:N3"/>
    <mergeCell ref="J47:J48"/>
    <mergeCell ref="K47:K48"/>
    <mergeCell ref="L47:L48"/>
    <mergeCell ref="M47:M48"/>
    <mergeCell ref="Q7:T7"/>
  </mergeCells>
  <printOptions horizontalCentered="1"/>
  <pageMargins left="0.35433070866141736" right="0.35433070866141736" top="0.5905511811023623" bottom="0.3937007874015748" header="0" footer="0"/>
  <pageSetup fitToHeight="1" fitToWidth="1" horizontalDpi="600" verticalDpi="600" orientation="landscape" paperSize="8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0"/>
  <sheetViews>
    <sheetView zoomScalePageLayoutView="0" workbookViewId="0" topLeftCell="A1">
      <selection activeCell="A1" sqref="A1"/>
    </sheetView>
  </sheetViews>
  <sheetFormatPr defaultColWidth="9.00390625" defaultRowHeight="20.25" customHeight="1"/>
  <cols>
    <col min="1" max="1" width="13.625" style="24" customWidth="1"/>
    <col min="2" max="2" width="10.00390625" style="24" bestFit="1" customWidth="1"/>
    <col min="3" max="10" width="12.75390625" style="24" customWidth="1"/>
    <col min="11" max="11" width="25.00390625" style="24" customWidth="1"/>
    <col min="12" max="12" width="12.25390625" style="24" customWidth="1"/>
    <col min="13" max="24" width="7.625" style="24" customWidth="1"/>
    <col min="25" max="30" width="8.875" style="24" customWidth="1"/>
    <col min="31" max="16384" width="9.00390625" style="24" customWidth="1"/>
  </cols>
  <sheetData>
    <row r="1" spans="1:30" ht="20.25" customHeight="1">
      <c r="A1" s="48" t="s">
        <v>190</v>
      </c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9" t="s">
        <v>202</v>
      </c>
    </row>
    <row r="3" spans="11:28" ht="20.25" customHeight="1">
      <c r="K3" s="3"/>
      <c r="L3" s="147" t="s">
        <v>417</v>
      </c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</row>
    <row r="4" spans="1:24" ht="20.25" customHeight="1">
      <c r="A4" s="148" t="s">
        <v>407</v>
      </c>
      <c r="B4" s="148"/>
      <c r="C4" s="148"/>
      <c r="D4" s="148"/>
      <c r="E4" s="148"/>
      <c r="F4" s="148"/>
      <c r="G4" s="148"/>
      <c r="H4" s="148"/>
      <c r="I4" s="148"/>
      <c r="J4" s="148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2:28" ht="20.25" customHeight="1">
      <c r="L5" s="148" t="s">
        <v>419</v>
      </c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</row>
    <row r="6" spans="9:25" ht="20.25" customHeight="1" thickBot="1">
      <c r="I6" s="192" t="s">
        <v>33</v>
      </c>
      <c r="J6" s="192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8" ht="30" customHeight="1">
      <c r="A7" s="286" t="s">
        <v>191</v>
      </c>
      <c r="B7" s="190" t="s">
        <v>292</v>
      </c>
      <c r="C7" s="190"/>
      <c r="D7" s="190"/>
      <c r="E7" s="190" t="s">
        <v>411</v>
      </c>
      <c r="F7" s="190"/>
      <c r="G7" s="190"/>
      <c r="H7" s="190" t="s">
        <v>412</v>
      </c>
      <c r="I7" s="190"/>
      <c r="J7" s="130"/>
      <c r="L7" s="131" t="s">
        <v>160</v>
      </c>
      <c r="M7" s="190" t="s">
        <v>420</v>
      </c>
      <c r="N7" s="190"/>
      <c r="O7" s="190" t="s">
        <v>163</v>
      </c>
      <c r="P7" s="190"/>
      <c r="Q7" s="190" t="s">
        <v>421</v>
      </c>
      <c r="R7" s="190"/>
      <c r="S7" s="190" t="s">
        <v>164</v>
      </c>
      <c r="T7" s="190"/>
      <c r="U7" s="190" t="s">
        <v>165</v>
      </c>
      <c r="V7" s="190"/>
      <c r="W7" s="190" t="s">
        <v>422</v>
      </c>
      <c r="X7" s="190"/>
      <c r="Y7" s="290" t="s">
        <v>286</v>
      </c>
      <c r="Z7" s="290"/>
      <c r="AA7" s="291" t="s">
        <v>418</v>
      </c>
      <c r="AB7" s="292"/>
    </row>
    <row r="8" spans="1:28" ht="20.25" customHeight="1">
      <c r="A8" s="287"/>
      <c r="B8" s="8" t="s">
        <v>10</v>
      </c>
      <c r="C8" s="8" t="s">
        <v>409</v>
      </c>
      <c r="D8" s="8" t="s">
        <v>288</v>
      </c>
      <c r="E8" s="8" t="s">
        <v>289</v>
      </c>
      <c r="F8" s="8" t="s">
        <v>410</v>
      </c>
      <c r="G8" s="8" t="s">
        <v>288</v>
      </c>
      <c r="H8" s="8" t="s">
        <v>289</v>
      </c>
      <c r="I8" s="8" t="s">
        <v>410</v>
      </c>
      <c r="J8" s="9" t="s">
        <v>288</v>
      </c>
      <c r="L8" s="170"/>
      <c r="M8" s="8" t="s">
        <v>161</v>
      </c>
      <c r="N8" s="8" t="s">
        <v>162</v>
      </c>
      <c r="O8" s="8" t="s">
        <v>161</v>
      </c>
      <c r="P8" s="8" t="s">
        <v>162</v>
      </c>
      <c r="Q8" s="8" t="s">
        <v>161</v>
      </c>
      <c r="R8" s="8" t="s">
        <v>162</v>
      </c>
      <c r="S8" s="8" t="s">
        <v>161</v>
      </c>
      <c r="T8" s="8" t="s">
        <v>162</v>
      </c>
      <c r="U8" s="8" t="s">
        <v>161</v>
      </c>
      <c r="V8" s="8" t="s">
        <v>162</v>
      </c>
      <c r="W8" s="8" t="s">
        <v>161</v>
      </c>
      <c r="X8" s="8" t="s">
        <v>162</v>
      </c>
      <c r="Y8" s="8" t="s">
        <v>161</v>
      </c>
      <c r="Z8" s="8" t="s">
        <v>162</v>
      </c>
      <c r="AA8" s="8" t="s">
        <v>161</v>
      </c>
      <c r="AB8" s="9" t="s">
        <v>162</v>
      </c>
    </row>
    <row r="9" spans="2:13" ht="20.25" customHeight="1">
      <c r="B9" s="69"/>
      <c r="M9" s="63"/>
    </row>
    <row r="10" spans="1:28" ht="20.25" customHeight="1">
      <c r="A10" s="2" t="s">
        <v>278</v>
      </c>
      <c r="B10" s="67">
        <f>SUM(E10,H10,C43,E43,G43,I43)</f>
        <v>38267</v>
      </c>
      <c r="C10" s="68">
        <v>10077</v>
      </c>
      <c r="D10" s="68">
        <f>SUM(G10,J10,D43,F43,H43,J43)</f>
        <v>1279718</v>
      </c>
      <c r="E10" s="33">
        <v>27873</v>
      </c>
      <c r="F10" s="33">
        <v>496071</v>
      </c>
      <c r="G10" s="33">
        <v>628002</v>
      </c>
      <c r="H10" s="33">
        <v>8363</v>
      </c>
      <c r="I10" s="33">
        <v>241815</v>
      </c>
      <c r="J10" s="33">
        <v>388428</v>
      </c>
      <c r="L10" s="127" t="s">
        <v>12</v>
      </c>
      <c r="M10" s="53">
        <f>SUM(M12:M19,M21:M28)</f>
        <v>1</v>
      </c>
      <c r="N10" s="45">
        <f aca="true" t="shared" si="0" ref="N10:AB10">SUM(N12:N19,N21:N28)</f>
        <v>60</v>
      </c>
      <c r="O10" s="45">
        <f t="shared" si="0"/>
        <v>6</v>
      </c>
      <c r="P10" s="45">
        <f t="shared" si="0"/>
        <v>511</v>
      </c>
      <c r="Q10" s="45">
        <f t="shared" si="0"/>
        <v>2</v>
      </c>
      <c r="R10" s="45">
        <f t="shared" si="0"/>
        <v>49</v>
      </c>
      <c r="S10" s="45">
        <f t="shared" si="0"/>
        <v>4</v>
      </c>
      <c r="T10" s="45">
        <f t="shared" si="0"/>
        <v>370</v>
      </c>
      <c r="U10" s="45">
        <f t="shared" si="0"/>
        <v>12</v>
      </c>
      <c r="V10" s="45">
        <f t="shared" si="0"/>
        <v>63</v>
      </c>
      <c r="W10" s="45">
        <f t="shared" si="0"/>
        <v>7</v>
      </c>
      <c r="X10" s="45">
        <f t="shared" si="0"/>
        <v>118</v>
      </c>
      <c r="Y10" s="45">
        <f t="shared" si="0"/>
        <v>2</v>
      </c>
      <c r="Z10" s="45">
        <f t="shared" si="0"/>
        <v>320</v>
      </c>
      <c r="AA10" s="45">
        <f t="shared" si="0"/>
        <v>4</v>
      </c>
      <c r="AB10" s="45">
        <f t="shared" si="0"/>
        <v>220</v>
      </c>
    </row>
    <row r="11" spans="1:28" ht="20.25" customHeight="1">
      <c r="A11" s="16">
        <v>49</v>
      </c>
      <c r="B11" s="67">
        <f>SUM(E11,H11,C44,E44,G44,I44)</f>
        <v>36173</v>
      </c>
      <c r="C11" s="68">
        <v>8310</v>
      </c>
      <c r="D11" s="68">
        <f>SUM(G11,J11,D44,F44,H44,J44)</f>
        <v>1705154</v>
      </c>
      <c r="E11" s="33">
        <v>25621</v>
      </c>
      <c r="F11" s="33">
        <v>461857</v>
      </c>
      <c r="G11" s="33">
        <v>836339</v>
      </c>
      <c r="H11" s="33">
        <v>8371</v>
      </c>
      <c r="I11" s="33">
        <v>245026</v>
      </c>
      <c r="J11" s="33">
        <v>487920</v>
      </c>
      <c r="M11" s="39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</row>
    <row r="12" spans="1:28" ht="20.25" customHeight="1">
      <c r="A12" s="16">
        <v>50</v>
      </c>
      <c r="B12" s="67">
        <f>SUM(E12,H12,C45,E45,G45,I45)</f>
        <v>40737</v>
      </c>
      <c r="C12" s="68">
        <v>8104</v>
      </c>
      <c r="D12" s="68">
        <v>2660825</v>
      </c>
      <c r="E12" s="33">
        <v>26372</v>
      </c>
      <c r="F12" s="33">
        <v>453533</v>
      </c>
      <c r="G12" s="33">
        <v>1061772</v>
      </c>
      <c r="H12" s="33">
        <v>8534</v>
      </c>
      <c r="I12" s="33">
        <v>239806</v>
      </c>
      <c r="J12" s="33">
        <v>586245</v>
      </c>
      <c r="L12" s="4" t="s">
        <v>166</v>
      </c>
      <c r="M12" s="39" t="s">
        <v>287</v>
      </c>
      <c r="N12" s="52" t="s">
        <v>287</v>
      </c>
      <c r="O12" s="40">
        <v>4</v>
      </c>
      <c r="P12" s="40">
        <v>353</v>
      </c>
      <c r="Q12" s="40">
        <v>1</v>
      </c>
      <c r="R12" s="40">
        <v>40</v>
      </c>
      <c r="S12" s="40">
        <v>2</v>
      </c>
      <c r="T12" s="40">
        <v>110</v>
      </c>
      <c r="U12" s="40">
        <v>2</v>
      </c>
      <c r="V12" s="40">
        <v>9</v>
      </c>
      <c r="W12" s="40">
        <v>3</v>
      </c>
      <c r="X12" s="40">
        <v>68</v>
      </c>
      <c r="Y12" s="40">
        <v>1</v>
      </c>
      <c r="Z12" s="40">
        <v>180</v>
      </c>
      <c r="AA12" s="40">
        <v>2</v>
      </c>
      <c r="AB12" s="40">
        <v>140</v>
      </c>
    </row>
    <row r="13" spans="1:28" ht="20.25" customHeight="1">
      <c r="A13" s="16">
        <v>51</v>
      </c>
      <c r="B13" s="67">
        <f>SUM(E13,H13,C46,E46,G46,I46)</f>
        <v>43944</v>
      </c>
      <c r="C13" s="68">
        <v>10376</v>
      </c>
      <c r="D13" s="68">
        <f>SUM(G13,J13,D46,F46,H46,J46)</f>
        <v>3294162</v>
      </c>
      <c r="E13" s="33">
        <v>28250</v>
      </c>
      <c r="F13" s="33">
        <v>534090</v>
      </c>
      <c r="G13" s="33">
        <v>1423379</v>
      </c>
      <c r="H13" s="33">
        <v>9305</v>
      </c>
      <c r="I13" s="33">
        <v>276458</v>
      </c>
      <c r="J13" s="33">
        <v>714966</v>
      </c>
      <c r="L13" s="11" t="s">
        <v>167</v>
      </c>
      <c r="M13" s="39" t="s">
        <v>287</v>
      </c>
      <c r="N13" s="52" t="s">
        <v>287</v>
      </c>
      <c r="O13" s="52" t="s">
        <v>287</v>
      </c>
      <c r="P13" s="52" t="s">
        <v>287</v>
      </c>
      <c r="Q13" s="40">
        <v>1</v>
      </c>
      <c r="R13" s="40">
        <v>9</v>
      </c>
      <c r="S13" s="52" t="s">
        <v>287</v>
      </c>
      <c r="T13" s="52" t="s">
        <v>287</v>
      </c>
      <c r="U13" s="40">
        <v>1</v>
      </c>
      <c r="V13" s="40">
        <v>5</v>
      </c>
      <c r="W13" s="40">
        <v>1</v>
      </c>
      <c r="X13" s="40">
        <v>12</v>
      </c>
      <c r="Y13" s="52" t="s">
        <v>287</v>
      </c>
      <c r="Z13" s="52" t="s">
        <v>287</v>
      </c>
      <c r="AA13" s="40">
        <v>1</v>
      </c>
      <c r="AB13" s="40">
        <v>40</v>
      </c>
    </row>
    <row r="14" spans="1:28" ht="20.25" customHeight="1">
      <c r="A14" s="108">
        <v>52</v>
      </c>
      <c r="B14" s="122">
        <f>SUM(E14,H14,C47,E47,G47,I47)</f>
        <v>46271</v>
      </c>
      <c r="C14" s="123">
        <f aca="true" t="shared" si="1" ref="C14:J14">SUM(C16,C34)</f>
        <v>9063</v>
      </c>
      <c r="D14" s="123">
        <f t="shared" si="1"/>
        <v>3856801</v>
      </c>
      <c r="E14" s="123">
        <f t="shared" si="1"/>
        <v>29593</v>
      </c>
      <c r="F14" s="123">
        <f t="shared" si="1"/>
        <v>564556</v>
      </c>
      <c r="G14" s="123">
        <f t="shared" si="1"/>
        <v>1564082</v>
      </c>
      <c r="H14" s="123">
        <f t="shared" si="1"/>
        <v>9706</v>
      </c>
      <c r="I14" s="123">
        <f t="shared" si="1"/>
        <v>290901</v>
      </c>
      <c r="J14" s="123">
        <f t="shared" si="1"/>
        <v>824739</v>
      </c>
      <c r="L14" s="11" t="s">
        <v>168</v>
      </c>
      <c r="M14" s="39" t="s">
        <v>287</v>
      </c>
      <c r="N14" s="52" t="s">
        <v>287</v>
      </c>
      <c r="O14" s="40">
        <v>1</v>
      </c>
      <c r="P14" s="40">
        <v>50</v>
      </c>
      <c r="Q14" s="52" t="s">
        <v>287</v>
      </c>
      <c r="R14" s="52" t="s">
        <v>287</v>
      </c>
      <c r="S14" s="52" t="s">
        <v>287</v>
      </c>
      <c r="T14" s="52" t="s">
        <v>287</v>
      </c>
      <c r="U14" s="40">
        <v>1</v>
      </c>
      <c r="V14" s="40">
        <v>6</v>
      </c>
      <c r="W14" s="52" t="s">
        <v>287</v>
      </c>
      <c r="X14" s="52" t="s">
        <v>287</v>
      </c>
      <c r="Y14" s="40">
        <v>1</v>
      </c>
      <c r="Z14" s="40">
        <v>140</v>
      </c>
      <c r="AA14" s="52" t="s">
        <v>287</v>
      </c>
      <c r="AB14" s="52" t="s">
        <v>287</v>
      </c>
    </row>
    <row r="15" spans="2:28" ht="20.25" customHeight="1">
      <c r="B15" s="117"/>
      <c r="C15" s="118"/>
      <c r="D15" s="118"/>
      <c r="E15" s="118"/>
      <c r="F15" s="118"/>
      <c r="G15" s="118"/>
      <c r="H15" s="118"/>
      <c r="I15" s="118"/>
      <c r="J15" s="118"/>
      <c r="L15" s="11" t="s">
        <v>169</v>
      </c>
      <c r="M15" s="39" t="s">
        <v>287</v>
      </c>
      <c r="N15" s="52" t="s">
        <v>287</v>
      </c>
      <c r="O15" s="52" t="s">
        <v>287</v>
      </c>
      <c r="P15" s="52" t="s">
        <v>287</v>
      </c>
      <c r="Q15" s="52" t="s">
        <v>287</v>
      </c>
      <c r="R15" s="52" t="s">
        <v>287</v>
      </c>
      <c r="S15" s="52" t="s">
        <v>287</v>
      </c>
      <c r="T15" s="52" t="s">
        <v>287</v>
      </c>
      <c r="U15" s="52" t="s">
        <v>287</v>
      </c>
      <c r="V15" s="52" t="s">
        <v>287</v>
      </c>
      <c r="W15" s="52" t="s">
        <v>287</v>
      </c>
      <c r="X15" s="52" t="s">
        <v>287</v>
      </c>
      <c r="Y15" s="52" t="s">
        <v>287</v>
      </c>
      <c r="Z15" s="52" t="s">
        <v>287</v>
      </c>
      <c r="AA15" s="52" t="s">
        <v>287</v>
      </c>
      <c r="AB15" s="52" t="s">
        <v>287</v>
      </c>
    </row>
    <row r="16" spans="1:28" ht="20.25" customHeight="1">
      <c r="A16" s="93" t="s">
        <v>156</v>
      </c>
      <c r="B16" s="117">
        <f>SUM(E16,H16,C49,E49,G49,I49)</f>
        <v>44078</v>
      </c>
      <c r="C16" s="118">
        <f>SUM(C18:C21,C23:C26,C28:C32)</f>
        <v>8720</v>
      </c>
      <c r="D16" s="118">
        <v>3684365</v>
      </c>
      <c r="E16" s="118">
        <f aca="true" t="shared" si="2" ref="E16:J16">SUM(E18:E21,E23:E26,E28:E32)</f>
        <v>28023</v>
      </c>
      <c r="F16" s="118">
        <f t="shared" si="2"/>
        <v>529139</v>
      </c>
      <c r="G16" s="118">
        <f t="shared" si="2"/>
        <v>1451022</v>
      </c>
      <c r="H16" s="118">
        <f t="shared" si="2"/>
        <v>9157</v>
      </c>
      <c r="I16" s="118">
        <f t="shared" si="2"/>
        <v>271039</v>
      </c>
      <c r="J16" s="118">
        <f t="shared" si="2"/>
        <v>780118</v>
      </c>
      <c r="L16" s="11" t="s">
        <v>170</v>
      </c>
      <c r="M16" s="39" t="s">
        <v>287</v>
      </c>
      <c r="N16" s="52" t="s">
        <v>287</v>
      </c>
      <c r="O16" s="52" t="s">
        <v>287</v>
      </c>
      <c r="P16" s="52" t="s">
        <v>287</v>
      </c>
      <c r="Q16" s="52" t="s">
        <v>287</v>
      </c>
      <c r="R16" s="52" t="s">
        <v>287</v>
      </c>
      <c r="S16" s="52" t="s">
        <v>287</v>
      </c>
      <c r="T16" s="52" t="s">
        <v>287</v>
      </c>
      <c r="U16" s="52" t="s">
        <v>287</v>
      </c>
      <c r="V16" s="52" t="s">
        <v>287</v>
      </c>
      <c r="W16" s="52" t="s">
        <v>287</v>
      </c>
      <c r="X16" s="52" t="s">
        <v>287</v>
      </c>
      <c r="Y16" s="52" t="s">
        <v>287</v>
      </c>
      <c r="Z16" s="52" t="s">
        <v>287</v>
      </c>
      <c r="AA16" s="52" t="s">
        <v>287</v>
      </c>
      <c r="AB16" s="52" t="s">
        <v>287</v>
      </c>
    </row>
    <row r="17" spans="1:28" ht="20.25" customHeight="1">
      <c r="A17" s="22"/>
      <c r="B17" s="119"/>
      <c r="C17" s="119"/>
      <c r="D17" s="119"/>
      <c r="E17" s="119"/>
      <c r="F17" s="119"/>
      <c r="G17" s="119"/>
      <c r="H17" s="119"/>
      <c r="I17" s="119"/>
      <c r="J17" s="119"/>
      <c r="L17" s="11" t="s">
        <v>171</v>
      </c>
      <c r="M17" s="39" t="s">
        <v>287</v>
      </c>
      <c r="N17" s="52" t="s">
        <v>287</v>
      </c>
      <c r="O17" s="40">
        <v>1</v>
      </c>
      <c r="P17" s="40">
        <v>108</v>
      </c>
      <c r="Q17" s="52" t="s">
        <v>287</v>
      </c>
      <c r="R17" s="52" t="s">
        <v>287</v>
      </c>
      <c r="S17" s="40">
        <v>1</v>
      </c>
      <c r="T17" s="40">
        <v>200</v>
      </c>
      <c r="U17" s="40">
        <v>1</v>
      </c>
      <c r="V17" s="40">
        <v>5</v>
      </c>
      <c r="W17" s="40">
        <v>1</v>
      </c>
      <c r="X17" s="40">
        <v>8</v>
      </c>
      <c r="Y17" s="52" t="s">
        <v>287</v>
      </c>
      <c r="Z17" s="52" t="s">
        <v>287</v>
      </c>
      <c r="AA17" s="40">
        <v>1</v>
      </c>
      <c r="AB17" s="40">
        <v>40</v>
      </c>
    </row>
    <row r="18" spans="1:28" ht="20.25" customHeight="1">
      <c r="A18" s="22" t="s">
        <v>273</v>
      </c>
      <c r="B18" s="117">
        <f>SUM(E18,H18,C51,E51,G51,I51)</f>
        <v>2841</v>
      </c>
      <c r="C18" s="118">
        <v>627</v>
      </c>
      <c r="D18" s="118">
        <f>SUM(G18,J18,D51,F51,H51,J51)</f>
        <v>198554</v>
      </c>
      <c r="E18" s="120">
        <v>2085</v>
      </c>
      <c r="F18" s="120">
        <v>39055</v>
      </c>
      <c r="G18" s="120">
        <v>104931</v>
      </c>
      <c r="H18" s="120">
        <v>577</v>
      </c>
      <c r="I18" s="120">
        <v>16706</v>
      </c>
      <c r="J18" s="120">
        <v>46265</v>
      </c>
      <c r="L18" s="11" t="s">
        <v>172</v>
      </c>
      <c r="M18" s="39" t="s">
        <v>287</v>
      </c>
      <c r="N18" s="52" t="s">
        <v>287</v>
      </c>
      <c r="O18" s="52" t="s">
        <v>287</v>
      </c>
      <c r="P18" s="52" t="s">
        <v>287</v>
      </c>
      <c r="Q18" s="52" t="s">
        <v>287</v>
      </c>
      <c r="R18" s="52" t="s">
        <v>287</v>
      </c>
      <c r="S18" s="52" t="s">
        <v>287</v>
      </c>
      <c r="T18" s="52" t="s">
        <v>287</v>
      </c>
      <c r="U18" s="40">
        <v>1</v>
      </c>
      <c r="V18" s="40">
        <v>2</v>
      </c>
      <c r="W18" s="40">
        <v>1</v>
      </c>
      <c r="X18" s="40">
        <v>10</v>
      </c>
      <c r="Y18" s="52" t="s">
        <v>287</v>
      </c>
      <c r="Z18" s="52" t="s">
        <v>287</v>
      </c>
      <c r="AA18" s="52" t="s">
        <v>287</v>
      </c>
      <c r="AB18" s="52" t="s">
        <v>287</v>
      </c>
    </row>
    <row r="19" spans="1:28" ht="20.25" customHeight="1">
      <c r="A19" s="21" t="s">
        <v>3</v>
      </c>
      <c r="B19" s="117">
        <f>SUM(E19,H19,C52,E52,G52,I52)</f>
        <v>4180</v>
      </c>
      <c r="C19" s="119">
        <v>736</v>
      </c>
      <c r="D19" s="118">
        <f>SUM(G19,J19,D52,F52,H52,J52)</f>
        <v>372113</v>
      </c>
      <c r="E19" s="119">
        <v>2298</v>
      </c>
      <c r="F19" s="119">
        <v>44096</v>
      </c>
      <c r="G19" s="119">
        <v>119255</v>
      </c>
      <c r="H19" s="119">
        <v>708</v>
      </c>
      <c r="I19" s="119">
        <v>21531</v>
      </c>
      <c r="J19" s="119">
        <v>55696</v>
      </c>
      <c r="L19" s="11" t="s">
        <v>173</v>
      </c>
      <c r="M19" s="39" t="s">
        <v>287</v>
      </c>
      <c r="N19" s="52" t="s">
        <v>287</v>
      </c>
      <c r="O19" s="52" t="s">
        <v>287</v>
      </c>
      <c r="P19" s="52" t="s">
        <v>287</v>
      </c>
      <c r="Q19" s="52" t="s">
        <v>287</v>
      </c>
      <c r="R19" s="52" t="s">
        <v>287</v>
      </c>
      <c r="S19" s="40">
        <v>1</v>
      </c>
      <c r="T19" s="40">
        <v>60</v>
      </c>
      <c r="U19" s="40">
        <v>1</v>
      </c>
      <c r="V19" s="40">
        <v>7</v>
      </c>
      <c r="W19" s="52" t="s">
        <v>287</v>
      </c>
      <c r="X19" s="52" t="s">
        <v>287</v>
      </c>
      <c r="Y19" s="52" t="s">
        <v>287</v>
      </c>
      <c r="Z19" s="52" t="s">
        <v>287</v>
      </c>
      <c r="AA19" s="52" t="s">
        <v>287</v>
      </c>
      <c r="AB19" s="52" t="s">
        <v>287</v>
      </c>
    </row>
    <row r="20" spans="1:28" ht="20.25" customHeight="1">
      <c r="A20" s="21" t="s">
        <v>4</v>
      </c>
      <c r="B20" s="117">
        <f>SUM(E20,H20,C53,E53,G53,I53)</f>
        <v>3346</v>
      </c>
      <c r="C20" s="118">
        <v>747</v>
      </c>
      <c r="D20" s="118">
        <f>SUM(G20,J20,D53,F53,H53,J53)</f>
        <v>219333</v>
      </c>
      <c r="E20" s="120">
        <v>2345</v>
      </c>
      <c r="F20" s="120">
        <v>44423</v>
      </c>
      <c r="G20" s="120">
        <v>113258</v>
      </c>
      <c r="H20" s="120">
        <v>836</v>
      </c>
      <c r="I20" s="120">
        <v>23998</v>
      </c>
      <c r="J20" s="120">
        <v>66726</v>
      </c>
      <c r="L20" s="11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</row>
    <row r="21" spans="1:28" ht="20.25" customHeight="1">
      <c r="A21" s="21" t="s">
        <v>5</v>
      </c>
      <c r="B21" s="117">
        <f>SUM(E21,H21,C54,E54,G54,I54)</f>
        <v>3507</v>
      </c>
      <c r="C21" s="119">
        <v>748</v>
      </c>
      <c r="D21" s="118">
        <f>SUM(G21,J21,D54,F54,H54,J54)</f>
        <v>234869</v>
      </c>
      <c r="E21" s="119">
        <v>2481</v>
      </c>
      <c r="F21" s="119">
        <v>47707</v>
      </c>
      <c r="G21" s="119">
        <v>128208</v>
      </c>
      <c r="H21" s="119">
        <v>819</v>
      </c>
      <c r="I21" s="119">
        <v>23840</v>
      </c>
      <c r="J21" s="119">
        <v>65422</v>
      </c>
      <c r="L21" s="11" t="s">
        <v>174</v>
      </c>
      <c r="M21" s="39" t="s">
        <v>287</v>
      </c>
      <c r="N21" s="52" t="s">
        <v>287</v>
      </c>
      <c r="O21" s="52" t="s">
        <v>287</v>
      </c>
      <c r="P21" s="52" t="s">
        <v>287</v>
      </c>
      <c r="Q21" s="52" t="s">
        <v>287</v>
      </c>
      <c r="R21" s="52" t="s">
        <v>287</v>
      </c>
      <c r="S21" s="52" t="s">
        <v>287</v>
      </c>
      <c r="T21" s="52" t="s">
        <v>287</v>
      </c>
      <c r="U21" s="52" t="s">
        <v>287</v>
      </c>
      <c r="V21" s="52" t="s">
        <v>287</v>
      </c>
      <c r="W21" s="52" t="s">
        <v>287</v>
      </c>
      <c r="X21" s="52" t="s">
        <v>287</v>
      </c>
      <c r="Y21" s="52" t="s">
        <v>287</v>
      </c>
      <c r="Z21" s="52" t="s">
        <v>287</v>
      </c>
      <c r="AA21" s="52" t="s">
        <v>287</v>
      </c>
      <c r="AB21" s="52" t="s">
        <v>287</v>
      </c>
    </row>
    <row r="22" spans="1:28" ht="20.25" customHeight="1">
      <c r="A22" s="21"/>
      <c r="B22" s="121"/>
      <c r="C22" s="118"/>
      <c r="D22" s="118"/>
      <c r="E22" s="120"/>
      <c r="F22" s="120"/>
      <c r="G22" s="120"/>
      <c r="H22" s="120"/>
      <c r="I22" s="120"/>
      <c r="J22" s="120"/>
      <c r="L22" s="11" t="s">
        <v>175</v>
      </c>
      <c r="M22" s="39" t="s">
        <v>287</v>
      </c>
      <c r="N22" s="52" t="s">
        <v>287</v>
      </c>
      <c r="O22" s="52" t="s">
        <v>287</v>
      </c>
      <c r="P22" s="52" t="s">
        <v>287</v>
      </c>
      <c r="Q22" s="52" t="s">
        <v>287</v>
      </c>
      <c r="R22" s="52" t="s">
        <v>287</v>
      </c>
      <c r="S22" s="52" t="s">
        <v>287</v>
      </c>
      <c r="T22" s="52" t="s">
        <v>287</v>
      </c>
      <c r="U22" s="40">
        <v>1</v>
      </c>
      <c r="V22" s="40">
        <v>5</v>
      </c>
      <c r="W22" s="52" t="s">
        <v>287</v>
      </c>
      <c r="X22" s="52" t="s">
        <v>287</v>
      </c>
      <c r="Y22" s="52" t="s">
        <v>287</v>
      </c>
      <c r="Z22" s="52" t="s">
        <v>287</v>
      </c>
      <c r="AA22" s="52" t="s">
        <v>287</v>
      </c>
      <c r="AB22" s="52" t="s">
        <v>287</v>
      </c>
    </row>
    <row r="23" spans="1:28" ht="20.25" customHeight="1">
      <c r="A23" s="21" t="s">
        <v>6</v>
      </c>
      <c r="B23" s="117">
        <f>SUM(E23,H23,C56,E56,G56,I56)</f>
        <v>4224</v>
      </c>
      <c r="C23" s="119">
        <v>723</v>
      </c>
      <c r="D23" s="118">
        <f>SUM(G23,J23,D56,F56,H56,J56)</f>
        <v>462397</v>
      </c>
      <c r="E23" s="119">
        <v>2319</v>
      </c>
      <c r="F23" s="119">
        <v>44056</v>
      </c>
      <c r="G23" s="119">
        <v>117616</v>
      </c>
      <c r="H23" s="119">
        <v>627</v>
      </c>
      <c r="I23" s="119">
        <v>18888</v>
      </c>
      <c r="J23" s="119">
        <v>55573</v>
      </c>
      <c r="L23" s="11" t="s">
        <v>176</v>
      </c>
      <c r="M23" s="39" t="s">
        <v>287</v>
      </c>
      <c r="N23" s="52" t="s">
        <v>287</v>
      </c>
      <c r="O23" s="52" t="s">
        <v>287</v>
      </c>
      <c r="P23" s="52" t="s">
        <v>287</v>
      </c>
      <c r="Q23" s="52" t="s">
        <v>287</v>
      </c>
      <c r="R23" s="52" t="s">
        <v>287</v>
      </c>
      <c r="S23" s="52" t="s">
        <v>287</v>
      </c>
      <c r="T23" s="52" t="s">
        <v>287</v>
      </c>
      <c r="U23" s="40">
        <v>1</v>
      </c>
      <c r="V23" s="40">
        <v>6</v>
      </c>
      <c r="W23" s="52" t="s">
        <v>287</v>
      </c>
      <c r="X23" s="52" t="s">
        <v>287</v>
      </c>
      <c r="Y23" s="52" t="s">
        <v>287</v>
      </c>
      <c r="Z23" s="52" t="s">
        <v>287</v>
      </c>
      <c r="AA23" s="52" t="s">
        <v>287</v>
      </c>
      <c r="AB23" s="52" t="s">
        <v>287</v>
      </c>
    </row>
    <row r="24" spans="1:28" ht="20.25" customHeight="1">
      <c r="A24" s="21" t="s">
        <v>7</v>
      </c>
      <c r="B24" s="117">
        <f>SUM(E24,H24,C57,E57,G57,I57)</f>
        <v>3311</v>
      </c>
      <c r="C24" s="118">
        <v>797</v>
      </c>
      <c r="D24" s="118">
        <f>SUM(G24,J24,D57,F57,H57,J57)</f>
        <v>241154</v>
      </c>
      <c r="E24" s="120">
        <v>2338</v>
      </c>
      <c r="F24" s="120">
        <v>42866</v>
      </c>
      <c r="G24" s="120">
        <v>112884</v>
      </c>
      <c r="H24" s="120">
        <v>771</v>
      </c>
      <c r="I24" s="120">
        <v>22615</v>
      </c>
      <c r="J24" s="120">
        <v>66116</v>
      </c>
      <c r="L24" s="11" t="s">
        <v>177</v>
      </c>
      <c r="M24" s="40">
        <v>1</v>
      </c>
      <c r="N24" s="40">
        <v>60</v>
      </c>
      <c r="O24" s="52" t="s">
        <v>287</v>
      </c>
      <c r="P24" s="52" t="s">
        <v>287</v>
      </c>
      <c r="Q24" s="52" t="s">
        <v>287</v>
      </c>
      <c r="R24" s="52" t="s">
        <v>287</v>
      </c>
      <c r="S24" s="52" t="s">
        <v>287</v>
      </c>
      <c r="T24" s="52" t="s">
        <v>287</v>
      </c>
      <c r="U24" s="52" t="s">
        <v>287</v>
      </c>
      <c r="V24" s="52" t="s">
        <v>287</v>
      </c>
      <c r="W24" s="52" t="s">
        <v>287</v>
      </c>
      <c r="X24" s="52" t="s">
        <v>287</v>
      </c>
      <c r="Y24" s="52" t="s">
        <v>287</v>
      </c>
      <c r="Z24" s="52" t="s">
        <v>287</v>
      </c>
      <c r="AA24" s="52" t="s">
        <v>287</v>
      </c>
      <c r="AB24" s="52" t="s">
        <v>287</v>
      </c>
    </row>
    <row r="25" spans="1:28" ht="20.25" customHeight="1">
      <c r="A25" s="21" t="s">
        <v>204</v>
      </c>
      <c r="B25" s="117">
        <f>SUM(E25,H25,C58,E58,G58,I58)</f>
        <v>3305</v>
      </c>
      <c r="C25" s="119">
        <v>813</v>
      </c>
      <c r="D25" s="118">
        <f>SUM(G25,J25,D58,F58,H58,J58)</f>
        <v>210537</v>
      </c>
      <c r="E25" s="119">
        <v>2447</v>
      </c>
      <c r="F25" s="119">
        <v>45267</v>
      </c>
      <c r="G25" s="119">
        <v>129965</v>
      </c>
      <c r="H25" s="119">
        <v>668</v>
      </c>
      <c r="I25" s="119">
        <v>19110</v>
      </c>
      <c r="J25" s="119">
        <v>54199</v>
      </c>
      <c r="L25" s="11" t="s">
        <v>178</v>
      </c>
      <c r="M25" s="39" t="s">
        <v>287</v>
      </c>
      <c r="N25" s="52" t="s">
        <v>287</v>
      </c>
      <c r="O25" s="52" t="s">
        <v>287</v>
      </c>
      <c r="P25" s="52" t="s">
        <v>287</v>
      </c>
      <c r="Q25" s="52" t="s">
        <v>287</v>
      </c>
      <c r="R25" s="52" t="s">
        <v>287</v>
      </c>
      <c r="S25" s="52" t="s">
        <v>287</v>
      </c>
      <c r="T25" s="52" t="s">
        <v>287</v>
      </c>
      <c r="U25" s="52" t="s">
        <v>287</v>
      </c>
      <c r="V25" s="52" t="s">
        <v>287</v>
      </c>
      <c r="W25" s="40">
        <v>1</v>
      </c>
      <c r="X25" s="40">
        <v>20</v>
      </c>
      <c r="Y25" s="52" t="s">
        <v>287</v>
      </c>
      <c r="Z25" s="52" t="s">
        <v>287</v>
      </c>
      <c r="AA25" s="52" t="s">
        <v>287</v>
      </c>
      <c r="AB25" s="52" t="s">
        <v>287</v>
      </c>
    </row>
    <row r="26" spans="1:28" ht="20.25" customHeight="1">
      <c r="A26" s="21" t="s">
        <v>205</v>
      </c>
      <c r="B26" s="117">
        <f>SUM(E26,H26,C59,E59,G59,I59)</f>
        <v>4539</v>
      </c>
      <c r="C26" s="118">
        <v>744</v>
      </c>
      <c r="D26" s="118">
        <f>SUM(G26,J26,D59,F59,H59,J59)</f>
        <v>483102</v>
      </c>
      <c r="E26" s="120">
        <v>2376</v>
      </c>
      <c r="F26" s="120">
        <v>43893</v>
      </c>
      <c r="G26" s="120">
        <v>116281</v>
      </c>
      <c r="H26" s="120">
        <v>843</v>
      </c>
      <c r="I26" s="120">
        <v>24075</v>
      </c>
      <c r="J26" s="120">
        <v>71842</v>
      </c>
      <c r="L26" s="11" t="s">
        <v>179</v>
      </c>
      <c r="M26" s="39" t="s">
        <v>287</v>
      </c>
      <c r="N26" s="52" t="s">
        <v>287</v>
      </c>
      <c r="O26" s="52" t="s">
        <v>287</v>
      </c>
      <c r="P26" s="52" t="s">
        <v>287</v>
      </c>
      <c r="Q26" s="52" t="s">
        <v>287</v>
      </c>
      <c r="R26" s="52" t="s">
        <v>287</v>
      </c>
      <c r="S26" s="52" t="s">
        <v>287</v>
      </c>
      <c r="T26" s="52" t="s">
        <v>287</v>
      </c>
      <c r="U26" s="40">
        <v>2</v>
      </c>
      <c r="V26" s="40">
        <v>13</v>
      </c>
      <c r="W26" s="52" t="s">
        <v>287</v>
      </c>
      <c r="X26" s="52" t="s">
        <v>287</v>
      </c>
      <c r="Y26" s="52" t="s">
        <v>287</v>
      </c>
      <c r="Z26" s="52" t="s">
        <v>287</v>
      </c>
      <c r="AA26" s="52" t="s">
        <v>287</v>
      </c>
      <c r="AB26" s="52" t="s">
        <v>287</v>
      </c>
    </row>
    <row r="27" spans="1:28" ht="20.25" customHeight="1">
      <c r="A27" s="21"/>
      <c r="B27" s="119"/>
      <c r="C27" s="119"/>
      <c r="D27" s="119"/>
      <c r="E27" s="119"/>
      <c r="F27" s="119"/>
      <c r="G27" s="119"/>
      <c r="H27" s="119"/>
      <c r="I27" s="119"/>
      <c r="J27" s="119"/>
      <c r="L27" s="11" t="s">
        <v>180</v>
      </c>
      <c r="M27" s="39" t="s">
        <v>287</v>
      </c>
      <c r="N27" s="52" t="s">
        <v>287</v>
      </c>
      <c r="O27" s="52" t="s">
        <v>287</v>
      </c>
      <c r="P27" s="52" t="s">
        <v>287</v>
      </c>
      <c r="Q27" s="52" t="s">
        <v>287</v>
      </c>
      <c r="R27" s="52" t="s">
        <v>287</v>
      </c>
      <c r="S27" s="52" t="s">
        <v>287</v>
      </c>
      <c r="T27" s="52" t="s">
        <v>287</v>
      </c>
      <c r="U27" s="52" t="s">
        <v>287</v>
      </c>
      <c r="V27" s="52" t="s">
        <v>287</v>
      </c>
      <c r="W27" s="52" t="s">
        <v>287</v>
      </c>
      <c r="X27" s="52" t="s">
        <v>287</v>
      </c>
      <c r="Y27" s="52" t="s">
        <v>287</v>
      </c>
      <c r="Z27" s="52" t="s">
        <v>287</v>
      </c>
      <c r="AA27" s="52" t="s">
        <v>287</v>
      </c>
      <c r="AB27" s="52" t="s">
        <v>287</v>
      </c>
    </row>
    <row r="28" spans="1:28" ht="20.25" customHeight="1">
      <c r="A28" s="21" t="s">
        <v>206</v>
      </c>
      <c r="B28" s="117">
        <f aca="true" t="shared" si="3" ref="B28:B34">SUM(E28,H28,C61,E61,G61,I61)</f>
        <v>3548</v>
      </c>
      <c r="C28" s="118">
        <v>773</v>
      </c>
      <c r="D28" s="118">
        <f>SUM(G28,J28,D61,F61,H61,J61)</f>
        <v>276435</v>
      </c>
      <c r="E28" s="120">
        <v>2432</v>
      </c>
      <c r="F28" s="120">
        <v>47010</v>
      </c>
      <c r="G28" s="120">
        <v>140659</v>
      </c>
      <c r="H28" s="120">
        <v>909</v>
      </c>
      <c r="I28" s="120">
        <v>27232</v>
      </c>
      <c r="J28" s="120">
        <v>81563</v>
      </c>
      <c r="L28" s="11" t="s">
        <v>181</v>
      </c>
      <c r="M28" s="39" t="s">
        <v>287</v>
      </c>
      <c r="N28" s="52" t="s">
        <v>287</v>
      </c>
      <c r="O28" s="52" t="s">
        <v>287</v>
      </c>
      <c r="P28" s="52" t="s">
        <v>287</v>
      </c>
      <c r="Q28" s="52" t="s">
        <v>287</v>
      </c>
      <c r="R28" s="52" t="s">
        <v>287</v>
      </c>
      <c r="S28" s="52" t="s">
        <v>287</v>
      </c>
      <c r="T28" s="52" t="s">
        <v>287</v>
      </c>
      <c r="U28" s="40">
        <v>1</v>
      </c>
      <c r="V28" s="40">
        <v>5</v>
      </c>
      <c r="W28" s="52" t="s">
        <v>287</v>
      </c>
      <c r="X28" s="52" t="s">
        <v>287</v>
      </c>
      <c r="Y28" s="52" t="s">
        <v>287</v>
      </c>
      <c r="Z28" s="52" t="s">
        <v>287</v>
      </c>
      <c r="AA28" s="52" t="s">
        <v>287</v>
      </c>
      <c r="AB28" s="52" t="s">
        <v>287</v>
      </c>
    </row>
    <row r="29" spans="1:29" ht="20.25" customHeight="1">
      <c r="A29" s="22" t="s">
        <v>274</v>
      </c>
      <c r="B29" s="117">
        <f t="shared" si="3"/>
        <v>3155</v>
      </c>
      <c r="C29" s="119">
        <v>726</v>
      </c>
      <c r="D29" s="118">
        <f>SUM(G29,J29,D62,F62,H62,J62)</f>
        <v>221666</v>
      </c>
      <c r="E29" s="119">
        <v>2363</v>
      </c>
      <c r="F29" s="119">
        <v>43771</v>
      </c>
      <c r="G29" s="119">
        <v>125157</v>
      </c>
      <c r="H29" s="119">
        <v>564</v>
      </c>
      <c r="I29" s="119">
        <v>16662</v>
      </c>
      <c r="J29" s="119">
        <v>48675</v>
      </c>
      <c r="L29" s="56"/>
      <c r="M29" s="58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6"/>
    </row>
    <row r="30" spans="1:10" ht="20.25" customHeight="1">
      <c r="A30" s="21" t="s">
        <v>8</v>
      </c>
      <c r="B30" s="117">
        <f t="shared" si="3"/>
        <v>4492</v>
      </c>
      <c r="C30" s="118">
        <v>674</v>
      </c>
      <c r="D30" s="118">
        <f>SUM(G30,J30,D63,F63,H63,J63)</f>
        <v>482534</v>
      </c>
      <c r="E30" s="120">
        <v>2333</v>
      </c>
      <c r="F30" s="120">
        <v>44894</v>
      </c>
      <c r="G30" s="120">
        <v>131490</v>
      </c>
      <c r="H30" s="120">
        <v>782</v>
      </c>
      <c r="I30" s="120">
        <v>24398</v>
      </c>
      <c r="J30" s="120">
        <v>73582</v>
      </c>
    </row>
    <row r="31" spans="1:10" ht="20.25" customHeight="1">
      <c r="A31" s="21" t="s">
        <v>9</v>
      </c>
      <c r="B31" s="117">
        <f t="shared" si="3"/>
        <v>3079</v>
      </c>
      <c r="C31" s="119">
        <v>564</v>
      </c>
      <c r="D31" s="118">
        <f>SUM(G31,J31,D64,F64,H64,J64)</f>
        <v>215905</v>
      </c>
      <c r="E31" s="119">
        <v>2022</v>
      </c>
      <c r="F31" s="119">
        <v>39276</v>
      </c>
      <c r="G31" s="119">
        <v>108819</v>
      </c>
      <c r="H31" s="119">
        <v>756</v>
      </c>
      <c r="I31" s="119">
        <v>22825</v>
      </c>
      <c r="J31" s="119">
        <v>63771</v>
      </c>
    </row>
    <row r="32" spans="1:30" ht="20.25" customHeight="1" thickBot="1">
      <c r="A32" s="21" t="s">
        <v>285</v>
      </c>
      <c r="B32" s="117">
        <f t="shared" si="3"/>
        <v>551</v>
      </c>
      <c r="C32" s="118">
        <v>48</v>
      </c>
      <c r="D32" s="118">
        <f>SUM(G32,J32,D65,F65,H65,J65)</f>
        <v>65767</v>
      </c>
      <c r="E32" s="120">
        <v>184</v>
      </c>
      <c r="F32" s="120">
        <v>2825</v>
      </c>
      <c r="G32" s="120">
        <v>2499</v>
      </c>
      <c r="H32" s="120">
        <v>297</v>
      </c>
      <c r="I32" s="120">
        <v>9159</v>
      </c>
      <c r="J32" s="120">
        <v>30688</v>
      </c>
      <c r="L32" s="293" t="s">
        <v>426</v>
      </c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3"/>
      <c r="AA32" s="293"/>
      <c r="AB32" s="293"/>
      <c r="AC32" s="293"/>
      <c r="AD32" s="293"/>
    </row>
    <row r="33" spans="1:30" ht="20.25" customHeight="1">
      <c r="A33" s="22"/>
      <c r="B33" s="121"/>
      <c r="C33" s="118"/>
      <c r="D33" s="118"/>
      <c r="E33" s="120"/>
      <c r="F33" s="120"/>
      <c r="G33" s="120"/>
      <c r="H33" s="120"/>
      <c r="I33" s="120"/>
      <c r="J33" s="120"/>
      <c r="L33" s="145" t="s">
        <v>423</v>
      </c>
      <c r="M33" s="196"/>
      <c r="N33" s="196"/>
      <c r="O33" s="196" t="s">
        <v>183</v>
      </c>
      <c r="P33" s="196"/>
      <c r="Q33" s="196"/>
      <c r="R33" s="196" t="s">
        <v>424</v>
      </c>
      <c r="S33" s="196"/>
      <c r="T33" s="196"/>
      <c r="U33" s="196"/>
      <c r="V33" s="196"/>
      <c r="W33" s="196"/>
      <c r="X33" s="196"/>
      <c r="Y33" s="196" t="s">
        <v>184</v>
      </c>
      <c r="Z33" s="196"/>
      <c r="AA33" s="196"/>
      <c r="AB33" s="196" t="s">
        <v>425</v>
      </c>
      <c r="AC33" s="196"/>
      <c r="AD33" s="151"/>
    </row>
    <row r="34" spans="1:30" ht="20.25" customHeight="1">
      <c r="A34" s="93" t="s">
        <v>157</v>
      </c>
      <c r="B34" s="117">
        <f t="shared" si="3"/>
        <v>2193</v>
      </c>
      <c r="C34" s="118">
        <v>343</v>
      </c>
      <c r="D34" s="118">
        <v>172436</v>
      </c>
      <c r="E34" s="120">
        <v>1570</v>
      </c>
      <c r="F34" s="120">
        <v>35417</v>
      </c>
      <c r="G34" s="120">
        <v>113060</v>
      </c>
      <c r="H34" s="120">
        <v>549</v>
      </c>
      <c r="I34" s="120">
        <v>19862</v>
      </c>
      <c r="J34" s="120">
        <v>44621</v>
      </c>
      <c r="L34" s="170"/>
      <c r="M34" s="191"/>
      <c r="N34" s="191"/>
      <c r="O34" s="191"/>
      <c r="P34" s="191"/>
      <c r="Q34" s="191"/>
      <c r="R34" s="191" t="s">
        <v>53</v>
      </c>
      <c r="S34" s="191"/>
      <c r="T34" s="191"/>
      <c r="U34" s="191" t="s">
        <v>236</v>
      </c>
      <c r="V34" s="191"/>
      <c r="W34" s="191" t="s">
        <v>237</v>
      </c>
      <c r="X34" s="191"/>
      <c r="Y34" s="191"/>
      <c r="Z34" s="191"/>
      <c r="AA34" s="191"/>
      <c r="AB34" s="191"/>
      <c r="AC34" s="191"/>
      <c r="AD34" s="169"/>
    </row>
    <row r="35" spans="1:30" ht="20.25" customHeight="1">
      <c r="A35" s="56"/>
      <c r="B35" s="58"/>
      <c r="C35" s="56"/>
      <c r="D35" s="56"/>
      <c r="E35" s="56"/>
      <c r="F35" s="56"/>
      <c r="G35" s="56"/>
      <c r="H35" s="56"/>
      <c r="I35" s="56"/>
      <c r="J35" s="56"/>
      <c r="L35" s="297"/>
      <c r="M35" s="297"/>
      <c r="N35" s="298"/>
      <c r="O35" s="173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</row>
    <row r="36" spans="12:30" ht="20.25" customHeight="1">
      <c r="L36" s="299" t="s">
        <v>12</v>
      </c>
      <c r="M36" s="299"/>
      <c r="N36" s="252"/>
      <c r="O36" s="294">
        <f aca="true" t="shared" si="4" ref="O36:AD36">SUM(O38:O45,O47:O54)</f>
        <v>448</v>
      </c>
      <c r="P36" s="168">
        <f t="shared" si="4"/>
        <v>0</v>
      </c>
      <c r="Q36" s="168">
        <f t="shared" si="4"/>
        <v>0</v>
      </c>
      <c r="R36" s="168">
        <f t="shared" si="4"/>
        <v>3324</v>
      </c>
      <c r="S36" s="168">
        <f t="shared" si="4"/>
        <v>0</v>
      </c>
      <c r="T36" s="168">
        <f t="shared" si="4"/>
        <v>0</v>
      </c>
      <c r="U36" s="168">
        <f t="shared" si="4"/>
        <v>3024</v>
      </c>
      <c r="V36" s="168">
        <f t="shared" si="4"/>
        <v>0</v>
      </c>
      <c r="W36" s="168">
        <f t="shared" si="4"/>
        <v>300</v>
      </c>
      <c r="X36" s="168">
        <f t="shared" si="4"/>
        <v>0</v>
      </c>
      <c r="Y36" s="295">
        <f t="shared" si="4"/>
        <v>46420</v>
      </c>
      <c r="Z36" s="295">
        <f t="shared" si="4"/>
        <v>0</v>
      </c>
      <c r="AA36" s="295">
        <f t="shared" si="4"/>
        <v>0</v>
      </c>
      <c r="AB36" s="168">
        <f t="shared" si="4"/>
        <v>44027</v>
      </c>
      <c r="AC36" s="168">
        <f t="shared" si="4"/>
        <v>0</v>
      </c>
      <c r="AD36" s="168">
        <f t="shared" si="4"/>
        <v>0</v>
      </c>
    </row>
    <row r="37" spans="12:30" ht="20.25" customHeight="1">
      <c r="L37" s="177"/>
      <c r="M37" s="177"/>
      <c r="N37" s="178"/>
      <c r="O37" s="253"/>
      <c r="P37" s="296"/>
      <c r="Q37" s="296"/>
      <c r="R37" s="296"/>
      <c r="S37" s="296"/>
      <c r="T37" s="296"/>
      <c r="U37" s="296"/>
      <c r="V37" s="296"/>
      <c r="W37" s="296"/>
      <c r="X37" s="296"/>
      <c r="Y37" s="296"/>
      <c r="Z37" s="296"/>
      <c r="AA37" s="296"/>
      <c r="AB37" s="296"/>
      <c r="AC37" s="296"/>
      <c r="AD37" s="296"/>
    </row>
    <row r="38" spans="1:30" ht="20.25" customHeight="1">
      <c r="A38" s="148" t="s">
        <v>413</v>
      </c>
      <c r="B38" s="148"/>
      <c r="C38" s="148"/>
      <c r="D38" s="148"/>
      <c r="E38" s="148"/>
      <c r="F38" s="148"/>
      <c r="G38" s="148"/>
      <c r="H38" s="148"/>
      <c r="I38" s="148"/>
      <c r="J38" s="148"/>
      <c r="L38" s="180" t="s">
        <v>166</v>
      </c>
      <c r="M38" s="180"/>
      <c r="N38" s="178"/>
      <c r="O38" s="179">
        <v>102</v>
      </c>
      <c r="P38" s="149"/>
      <c r="Q38" s="149"/>
      <c r="R38" s="149">
        <f>SUM(U38:X38)</f>
        <v>996</v>
      </c>
      <c r="S38" s="149"/>
      <c r="T38" s="149"/>
      <c r="U38" s="149">
        <v>861</v>
      </c>
      <c r="V38" s="149"/>
      <c r="W38" s="149">
        <v>135</v>
      </c>
      <c r="X38" s="149"/>
      <c r="Y38" s="149">
        <v>11445</v>
      </c>
      <c r="Z38" s="149"/>
      <c r="AA38" s="149"/>
      <c r="AB38" s="149">
        <v>11354</v>
      </c>
      <c r="AC38" s="149"/>
      <c r="AD38" s="149"/>
    </row>
    <row r="39" spans="12:30" ht="20.25" customHeight="1" thickBot="1">
      <c r="L39" s="180" t="s">
        <v>167</v>
      </c>
      <c r="M39" s="180"/>
      <c r="N39" s="178"/>
      <c r="O39" s="179">
        <v>22</v>
      </c>
      <c r="P39" s="149"/>
      <c r="Q39" s="149"/>
      <c r="R39" s="149">
        <f aca="true" t="shared" si="5" ref="R39:R45">SUM(U39:X39)</f>
        <v>166</v>
      </c>
      <c r="S39" s="149"/>
      <c r="T39" s="149"/>
      <c r="U39" s="149">
        <v>152</v>
      </c>
      <c r="V39" s="149"/>
      <c r="W39" s="149">
        <v>14</v>
      </c>
      <c r="X39" s="149"/>
      <c r="Y39" s="149">
        <v>2100</v>
      </c>
      <c r="Z39" s="149"/>
      <c r="AA39" s="149"/>
      <c r="AB39" s="149">
        <v>2036</v>
      </c>
      <c r="AC39" s="149"/>
      <c r="AD39" s="149"/>
    </row>
    <row r="40" spans="1:30" ht="20.25" customHeight="1">
      <c r="A40" s="142" t="s">
        <v>191</v>
      </c>
      <c r="B40" s="143"/>
      <c r="C40" s="130" t="s">
        <v>414</v>
      </c>
      <c r="D40" s="131"/>
      <c r="E40" s="130" t="s">
        <v>415</v>
      </c>
      <c r="F40" s="131"/>
      <c r="G40" s="130" t="s">
        <v>416</v>
      </c>
      <c r="H40" s="131"/>
      <c r="I40" s="130" t="s">
        <v>158</v>
      </c>
      <c r="J40" s="135"/>
      <c r="L40" s="180" t="s">
        <v>168</v>
      </c>
      <c r="M40" s="180"/>
      <c r="N40" s="178"/>
      <c r="O40" s="179">
        <v>40</v>
      </c>
      <c r="P40" s="149"/>
      <c r="Q40" s="149"/>
      <c r="R40" s="149">
        <f t="shared" si="5"/>
        <v>342</v>
      </c>
      <c r="S40" s="149"/>
      <c r="T40" s="149"/>
      <c r="U40" s="149">
        <v>323</v>
      </c>
      <c r="V40" s="149"/>
      <c r="W40" s="149">
        <v>19</v>
      </c>
      <c r="X40" s="149"/>
      <c r="Y40" s="149">
        <v>4922</v>
      </c>
      <c r="Z40" s="149"/>
      <c r="AA40" s="149"/>
      <c r="AB40" s="149">
        <v>4714</v>
      </c>
      <c r="AC40" s="149"/>
      <c r="AD40" s="149"/>
    </row>
    <row r="41" spans="1:30" ht="20.25" customHeight="1">
      <c r="A41" s="144"/>
      <c r="B41" s="145"/>
      <c r="C41" s="8" t="s">
        <v>289</v>
      </c>
      <c r="D41" s="8" t="s">
        <v>288</v>
      </c>
      <c r="E41" s="8" t="s">
        <v>289</v>
      </c>
      <c r="F41" s="8" t="s">
        <v>288</v>
      </c>
      <c r="G41" s="8" t="s">
        <v>289</v>
      </c>
      <c r="H41" s="8" t="s">
        <v>288</v>
      </c>
      <c r="I41" s="8" t="s">
        <v>289</v>
      </c>
      <c r="J41" s="9" t="s">
        <v>288</v>
      </c>
      <c r="L41" s="180" t="s">
        <v>169</v>
      </c>
      <c r="M41" s="180"/>
      <c r="N41" s="178"/>
      <c r="O41" s="179">
        <v>11</v>
      </c>
      <c r="P41" s="149"/>
      <c r="Q41" s="149"/>
      <c r="R41" s="149">
        <f t="shared" si="5"/>
        <v>95</v>
      </c>
      <c r="S41" s="149"/>
      <c r="T41" s="149"/>
      <c r="U41" s="149">
        <v>85</v>
      </c>
      <c r="V41" s="149"/>
      <c r="W41" s="149">
        <v>10</v>
      </c>
      <c r="X41" s="149"/>
      <c r="Y41" s="149">
        <v>1170</v>
      </c>
      <c r="Z41" s="149"/>
      <c r="AA41" s="149"/>
      <c r="AB41" s="149">
        <v>1126</v>
      </c>
      <c r="AC41" s="149"/>
      <c r="AD41" s="149"/>
    </row>
    <row r="42" spans="1:30" ht="20.25" customHeight="1">
      <c r="A42" s="171"/>
      <c r="B42" s="172"/>
      <c r="C42" s="63"/>
      <c r="L42" s="180" t="s">
        <v>170</v>
      </c>
      <c r="M42" s="180"/>
      <c r="N42" s="178"/>
      <c r="O42" s="179">
        <v>15</v>
      </c>
      <c r="P42" s="149"/>
      <c r="Q42" s="149"/>
      <c r="R42" s="149">
        <f t="shared" si="5"/>
        <v>82</v>
      </c>
      <c r="S42" s="149"/>
      <c r="T42" s="149"/>
      <c r="U42" s="149">
        <v>81</v>
      </c>
      <c r="V42" s="149"/>
      <c r="W42" s="149">
        <v>1</v>
      </c>
      <c r="X42" s="149"/>
      <c r="Y42" s="149">
        <v>1325</v>
      </c>
      <c r="Z42" s="149"/>
      <c r="AA42" s="149"/>
      <c r="AB42" s="149">
        <v>1258</v>
      </c>
      <c r="AC42" s="149"/>
      <c r="AD42" s="149"/>
    </row>
    <row r="43" spans="1:30" ht="20.25" customHeight="1">
      <c r="A43" s="210" t="s">
        <v>278</v>
      </c>
      <c r="B43" s="211"/>
      <c r="C43" s="39">
        <v>422</v>
      </c>
      <c r="D43" s="40">
        <v>176986</v>
      </c>
      <c r="E43" s="40">
        <v>3</v>
      </c>
      <c r="F43" s="40">
        <v>8772</v>
      </c>
      <c r="G43" s="40">
        <v>54</v>
      </c>
      <c r="H43" s="40">
        <v>8807</v>
      </c>
      <c r="I43" s="40">
        <v>1552</v>
      </c>
      <c r="J43" s="40">
        <v>68723</v>
      </c>
      <c r="L43" s="180" t="s">
        <v>171</v>
      </c>
      <c r="M43" s="180"/>
      <c r="N43" s="178"/>
      <c r="O43" s="179">
        <v>29</v>
      </c>
      <c r="P43" s="149"/>
      <c r="Q43" s="149"/>
      <c r="R43" s="149">
        <f t="shared" si="5"/>
        <v>228</v>
      </c>
      <c r="S43" s="149"/>
      <c r="T43" s="149"/>
      <c r="U43" s="149">
        <v>197</v>
      </c>
      <c r="V43" s="149"/>
      <c r="W43" s="149">
        <v>31</v>
      </c>
      <c r="X43" s="149"/>
      <c r="Y43" s="149">
        <v>3147</v>
      </c>
      <c r="Z43" s="149"/>
      <c r="AA43" s="149"/>
      <c r="AB43" s="149">
        <v>2962</v>
      </c>
      <c r="AC43" s="149"/>
      <c r="AD43" s="149"/>
    </row>
    <row r="44" spans="1:30" ht="20.25" customHeight="1">
      <c r="A44" s="288">
        <v>49</v>
      </c>
      <c r="B44" s="214"/>
      <c r="C44" s="39">
        <v>442</v>
      </c>
      <c r="D44" s="40">
        <v>244189</v>
      </c>
      <c r="E44" s="40">
        <v>5</v>
      </c>
      <c r="F44" s="40">
        <v>12122</v>
      </c>
      <c r="G44" s="40">
        <v>52</v>
      </c>
      <c r="H44" s="40">
        <v>10175</v>
      </c>
      <c r="I44" s="40">
        <v>1682</v>
      </c>
      <c r="J44" s="40">
        <v>114409</v>
      </c>
      <c r="L44" s="180" t="s">
        <v>172</v>
      </c>
      <c r="M44" s="180"/>
      <c r="N44" s="178"/>
      <c r="O44" s="179">
        <v>17</v>
      </c>
      <c r="P44" s="149"/>
      <c r="Q44" s="149"/>
      <c r="R44" s="149">
        <f t="shared" si="5"/>
        <v>96</v>
      </c>
      <c r="S44" s="149"/>
      <c r="T44" s="149"/>
      <c r="U44" s="149">
        <v>91</v>
      </c>
      <c r="V44" s="149"/>
      <c r="W44" s="149">
        <v>5</v>
      </c>
      <c r="X44" s="149"/>
      <c r="Y44" s="149">
        <v>1495</v>
      </c>
      <c r="Z44" s="149"/>
      <c r="AA44" s="149"/>
      <c r="AB44" s="149">
        <v>1366</v>
      </c>
      <c r="AC44" s="149"/>
      <c r="AD44" s="149"/>
    </row>
    <row r="45" spans="1:30" ht="20.25" customHeight="1">
      <c r="A45" s="288">
        <v>50</v>
      </c>
      <c r="B45" s="214"/>
      <c r="C45" s="39">
        <v>390</v>
      </c>
      <c r="D45" s="40">
        <v>287901</v>
      </c>
      <c r="E45" s="40">
        <v>10</v>
      </c>
      <c r="F45" s="40">
        <v>16798</v>
      </c>
      <c r="G45" s="40">
        <v>53</v>
      </c>
      <c r="H45" s="40">
        <v>12262</v>
      </c>
      <c r="I45" s="40">
        <v>5378</v>
      </c>
      <c r="J45" s="40">
        <v>695848</v>
      </c>
      <c r="L45" s="180" t="s">
        <v>173</v>
      </c>
      <c r="M45" s="180"/>
      <c r="N45" s="178"/>
      <c r="O45" s="179">
        <v>11</v>
      </c>
      <c r="P45" s="149"/>
      <c r="Q45" s="149"/>
      <c r="R45" s="149">
        <f t="shared" si="5"/>
        <v>85</v>
      </c>
      <c r="S45" s="149"/>
      <c r="T45" s="149"/>
      <c r="U45" s="149">
        <v>81</v>
      </c>
      <c r="V45" s="149"/>
      <c r="W45" s="149">
        <v>4</v>
      </c>
      <c r="X45" s="149"/>
      <c r="Y45" s="149">
        <v>1370</v>
      </c>
      <c r="Z45" s="149"/>
      <c r="AA45" s="149"/>
      <c r="AB45" s="149">
        <v>1356</v>
      </c>
      <c r="AC45" s="149"/>
      <c r="AD45" s="149"/>
    </row>
    <row r="46" spans="1:30" ht="20.25" customHeight="1">
      <c r="A46" s="288">
        <v>51</v>
      </c>
      <c r="B46" s="214"/>
      <c r="C46" s="39">
        <v>390</v>
      </c>
      <c r="D46" s="40">
        <v>298827</v>
      </c>
      <c r="E46" s="40">
        <v>7</v>
      </c>
      <c r="F46" s="40">
        <v>23996</v>
      </c>
      <c r="G46" s="40">
        <v>49</v>
      </c>
      <c r="H46" s="40">
        <v>13361</v>
      </c>
      <c r="I46" s="40">
        <v>5943</v>
      </c>
      <c r="J46" s="40">
        <v>819633</v>
      </c>
      <c r="L46" s="180"/>
      <c r="M46" s="180"/>
      <c r="N46" s="178"/>
      <c r="O46" s="17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</row>
    <row r="47" spans="1:30" ht="20.25" customHeight="1">
      <c r="A47" s="289">
        <v>52</v>
      </c>
      <c r="B47" s="208"/>
      <c r="C47" s="124">
        <f aca="true" t="shared" si="6" ref="C47:J47">SUM(C49,C67)</f>
        <v>400</v>
      </c>
      <c r="D47" s="124">
        <f t="shared" si="6"/>
        <v>314431</v>
      </c>
      <c r="E47" s="124">
        <f t="shared" si="6"/>
        <v>7</v>
      </c>
      <c r="F47" s="124">
        <f t="shared" si="6"/>
        <v>30116</v>
      </c>
      <c r="G47" s="124">
        <f t="shared" si="6"/>
        <v>68</v>
      </c>
      <c r="H47" s="124">
        <f t="shared" si="6"/>
        <v>20947</v>
      </c>
      <c r="I47" s="124">
        <f t="shared" si="6"/>
        <v>6497</v>
      </c>
      <c r="J47" s="124">
        <f t="shared" si="6"/>
        <v>1102485</v>
      </c>
      <c r="L47" s="180" t="s">
        <v>174</v>
      </c>
      <c r="M47" s="180"/>
      <c r="N47" s="178"/>
      <c r="O47" s="179">
        <v>8</v>
      </c>
      <c r="P47" s="149"/>
      <c r="Q47" s="149"/>
      <c r="R47" s="149">
        <f aca="true" t="shared" si="7" ref="R47:R54">SUM(U47:X47)</f>
        <v>49</v>
      </c>
      <c r="S47" s="149"/>
      <c r="T47" s="149"/>
      <c r="U47" s="149">
        <v>41</v>
      </c>
      <c r="V47" s="149"/>
      <c r="W47" s="149">
        <v>8</v>
      </c>
      <c r="X47" s="149"/>
      <c r="Y47" s="149">
        <v>700</v>
      </c>
      <c r="Z47" s="149"/>
      <c r="AA47" s="149"/>
      <c r="AB47" s="149">
        <v>605</v>
      </c>
      <c r="AC47" s="149"/>
      <c r="AD47" s="149"/>
    </row>
    <row r="48" spans="1:30" ht="20.25" customHeight="1">
      <c r="A48" s="141"/>
      <c r="B48" s="209"/>
      <c r="C48" s="125"/>
      <c r="D48" s="125"/>
      <c r="E48" s="125"/>
      <c r="F48" s="125"/>
      <c r="G48" s="125"/>
      <c r="H48" s="125"/>
      <c r="I48" s="125"/>
      <c r="J48" s="125"/>
      <c r="L48" s="180" t="s">
        <v>175</v>
      </c>
      <c r="M48" s="180"/>
      <c r="N48" s="178"/>
      <c r="O48" s="179">
        <v>25</v>
      </c>
      <c r="P48" s="149"/>
      <c r="Q48" s="149"/>
      <c r="R48" s="149">
        <f t="shared" si="7"/>
        <v>169</v>
      </c>
      <c r="S48" s="149"/>
      <c r="T48" s="149"/>
      <c r="U48" s="149">
        <v>158</v>
      </c>
      <c r="V48" s="149"/>
      <c r="W48" s="149">
        <v>11</v>
      </c>
      <c r="X48" s="149"/>
      <c r="Y48" s="149">
        <v>2900</v>
      </c>
      <c r="Z48" s="149"/>
      <c r="AA48" s="149"/>
      <c r="AB48" s="149">
        <v>2707</v>
      </c>
      <c r="AC48" s="149"/>
      <c r="AD48" s="149"/>
    </row>
    <row r="49" spans="1:30" ht="20.25" customHeight="1">
      <c r="A49" s="210" t="s">
        <v>156</v>
      </c>
      <c r="B49" s="211"/>
      <c r="C49" s="125">
        <f aca="true" t="shared" si="8" ref="C49:J49">SUM(C51:C54,C56:C59,C61:C65)</f>
        <v>389</v>
      </c>
      <c r="D49" s="125">
        <f t="shared" si="8"/>
        <v>309512</v>
      </c>
      <c r="E49" s="125">
        <f t="shared" si="8"/>
        <v>7</v>
      </c>
      <c r="F49" s="125">
        <f t="shared" si="8"/>
        <v>30116</v>
      </c>
      <c r="G49" s="125">
        <f t="shared" si="8"/>
        <v>66</v>
      </c>
      <c r="H49" s="125">
        <f t="shared" si="8"/>
        <v>20628</v>
      </c>
      <c r="I49" s="125">
        <f t="shared" si="8"/>
        <v>6436</v>
      </c>
      <c r="J49" s="125">
        <f t="shared" si="8"/>
        <v>1092970</v>
      </c>
      <c r="L49" s="180" t="s">
        <v>176</v>
      </c>
      <c r="M49" s="180"/>
      <c r="N49" s="178"/>
      <c r="O49" s="179">
        <v>26</v>
      </c>
      <c r="P49" s="149"/>
      <c r="Q49" s="149"/>
      <c r="R49" s="149">
        <f t="shared" si="7"/>
        <v>175</v>
      </c>
      <c r="S49" s="149"/>
      <c r="T49" s="149"/>
      <c r="U49" s="149">
        <v>167</v>
      </c>
      <c r="V49" s="149"/>
      <c r="W49" s="149">
        <v>8</v>
      </c>
      <c r="X49" s="149"/>
      <c r="Y49" s="149">
        <v>2900</v>
      </c>
      <c r="Z49" s="149"/>
      <c r="AA49" s="149"/>
      <c r="AB49" s="149">
        <v>2703</v>
      </c>
      <c r="AC49" s="149"/>
      <c r="AD49" s="149"/>
    </row>
    <row r="50" spans="1:30" ht="20.25" customHeight="1">
      <c r="A50" s="141"/>
      <c r="B50" s="285"/>
      <c r="C50" s="39"/>
      <c r="D50" s="40"/>
      <c r="E50" s="40"/>
      <c r="F50" s="40"/>
      <c r="G50" s="40"/>
      <c r="H50" s="40"/>
      <c r="I50" s="40"/>
      <c r="J50" s="40"/>
      <c r="L50" s="180" t="s">
        <v>177</v>
      </c>
      <c r="M50" s="180"/>
      <c r="N50" s="178"/>
      <c r="O50" s="179">
        <v>41</v>
      </c>
      <c r="P50" s="149"/>
      <c r="Q50" s="149"/>
      <c r="R50" s="149">
        <f t="shared" si="7"/>
        <v>245</v>
      </c>
      <c r="S50" s="149"/>
      <c r="T50" s="149"/>
      <c r="U50" s="149">
        <v>219</v>
      </c>
      <c r="V50" s="149"/>
      <c r="W50" s="149">
        <v>26</v>
      </c>
      <c r="X50" s="149"/>
      <c r="Y50" s="149">
        <v>4436</v>
      </c>
      <c r="Z50" s="149"/>
      <c r="AA50" s="149"/>
      <c r="AB50" s="149">
        <v>3967</v>
      </c>
      <c r="AC50" s="149"/>
      <c r="AD50" s="149"/>
    </row>
    <row r="51" spans="1:30" ht="20.25" customHeight="1">
      <c r="A51" s="210" t="s">
        <v>273</v>
      </c>
      <c r="B51" s="211"/>
      <c r="C51" s="39">
        <v>29</v>
      </c>
      <c r="D51" s="40">
        <v>24834</v>
      </c>
      <c r="E51" s="40" t="s">
        <v>287</v>
      </c>
      <c r="F51" s="40" t="s">
        <v>287</v>
      </c>
      <c r="G51" s="40" t="s">
        <v>287</v>
      </c>
      <c r="H51" s="40" t="s">
        <v>287</v>
      </c>
      <c r="I51" s="40">
        <v>150</v>
      </c>
      <c r="J51" s="40">
        <v>22524</v>
      </c>
      <c r="L51" s="180" t="s">
        <v>178</v>
      </c>
      <c r="M51" s="180"/>
      <c r="N51" s="178"/>
      <c r="O51" s="179">
        <v>31</v>
      </c>
      <c r="P51" s="149"/>
      <c r="Q51" s="149"/>
      <c r="R51" s="149">
        <f t="shared" si="7"/>
        <v>192</v>
      </c>
      <c r="S51" s="149"/>
      <c r="T51" s="149"/>
      <c r="U51" s="149">
        <v>184</v>
      </c>
      <c r="V51" s="149"/>
      <c r="W51" s="149">
        <v>8</v>
      </c>
      <c r="X51" s="149"/>
      <c r="Y51" s="149">
        <v>2990</v>
      </c>
      <c r="Z51" s="149"/>
      <c r="AA51" s="149"/>
      <c r="AB51" s="149">
        <v>2777</v>
      </c>
      <c r="AC51" s="149"/>
      <c r="AD51" s="149"/>
    </row>
    <row r="52" spans="1:30" ht="20.25" customHeight="1">
      <c r="A52" s="199" t="s">
        <v>3</v>
      </c>
      <c r="B52" s="211"/>
      <c r="C52" s="39">
        <v>15</v>
      </c>
      <c r="D52" s="40">
        <v>8129</v>
      </c>
      <c r="E52" s="40" t="s">
        <v>287</v>
      </c>
      <c r="F52" s="40" t="s">
        <v>287</v>
      </c>
      <c r="G52" s="40" t="s">
        <v>287</v>
      </c>
      <c r="H52" s="40" t="s">
        <v>287</v>
      </c>
      <c r="I52" s="40">
        <v>1159</v>
      </c>
      <c r="J52" s="40">
        <v>189033</v>
      </c>
      <c r="L52" s="180" t="s">
        <v>179</v>
      </c>
      <c r="M52" s="180"/>
      <c r="N52" s="178"/>
      <c r="O52" s="179">
        <v>39</v>
      </c>
      <c r="P52" s="149"/>
      <c r="Q52" s="149"/>
      <c r="R52" s="149">
        <f t="shared" si="7"/>
        <v>239</v>
      </c>
      <c r="S52" s="149"/>
      <c r="T52" s="149"/>
      <c r="U52" s="149">
        <v>230</v>
      </c>
      <c r="V52" s="149"/>
      <c r="W52" s="149">
        <v>9</v>
      </c>
      <c r="X52" s="149"/>
      <c r="Y52" s="149">
        <v>3140</v>
      </c>
      <c r="Z52" s="149"/>
      <c r="AA52" s="149"/>
      <c r="AB52" s="149">
        <v>2906</v>
      </c>
      <c r="AC52" s="149"/>
      <c r="AD52" s="149"/>
    </row>
    <row r="53" spans="1:30" ht="20.25" customHeight="1">
      <c r="A53" s="199" t="s">
        <v>4</v>
      </c>
      <c r="B53" s="211"/>
      <c r="C53" s="39">
        <v>27</v>
      </c>
      <c r="D53" s="40">
        <v>26081</v>
      </c>
      <c r="E53" s="40" t="s">
        <v>287</v>
      </c>
      <c r="F53" s="40" t="s">
        <v>287</v>
      </c>
      <c r="G53" s="40">
        <v>6</v>
      </c>
      <c r="H53" s="40">
        <v>1753</v>
      </c>
      <c r="I53" s="40">
        <v>132</v>
      </c>
      <c r="J53" s="40">
        <v>11515</v>
      </c>
      <c r="L53" s="180" t="s">
        <v>180</v>
      </c>
      <c r="M53" s="180"/>
      <c r="N53" s="178"/>
      <c r="O53" s="179">
        <v>27</v>
      </c>
      <c r="P53" s="149"/>
      <c r="Q53" s="149"/>
      <c r="R53" s="149">
        <f t="shared" si="7"/>
        <v>142</v>
      </c>
      <c r="S53" s="149"/>
      <c r="T53" s="149"/>
      <c r="U53" s="149">
        <v>133</v>
      </c>
      <c r="V53" s="149"/>
      <c r="W53" s="149">
        <v>9</v>
      </c>
      <c r="X53" s="149"/>
      <c r="Y53" s="149">
        <v>2050</v>
      </c>
      <c r="Z53" s="149"/>
      <c r="AA53" s="149"/>
      <c r="AB53" s="149">
        <v>1890</v>
      </c>
      <c r="AC53" s="149"/>
      <c r="AD53" s="149"/>
    </row>
    <row r="54" spans="1:30" ht="20.25" customHeight="1">
      <c r="A54" s="199" t="s">
        <v>5</v>
      </c>
      <c r="B54" s="211"/>
      <c r="C54" s="39">
        <v>32</v>
      </c>
      <c r="D54" s="40">
        <v>22297</v>
      </c>
      <c r="E54" s="40" t="s">
        <v>287</v>
      </c>
      <c r="F54" s="40" t="s">
        <v>287</v>
      </c>
      <c r="G54" s="40">
        <v>3</v>
      </c>
      <c r="H54" s="40">
        <v>874</v>
      </c>
      <c r="I54" s="40">
        <v>172</v>
      </c>
      <c r="J54" s="40">
        <v>18068</v>
      </c>
      <c r="L54" s="180" t="s">
        <v>181</v>
      </c>
      <c r="M54" s="180"/>
      <c r="N54" s="178"/>
      <c r="O54" s="179">
        <v>4</v>
      </c>
      <c r="P54" s="149"/>
      <c r="Q54" s="149"/>
      <c r="R54" s="149">
        <f t="shared" si="7"/>
        <v>23</v>
      </c>
      <c r="S54" s="149"/>
      <c r="T54" s="149"/>
      <c r="U54" s="149">
        <v>21</v>
      </c>
      <c r="V54" s="149"/>
      <c r="W54" s="149">
        <v>2</v>
      </c>
      <c r="X54" s="149"/>
      <c r="Y54" s="149">
        <v>330</v>
      </c>
      <c r="Z54" s="149"/>
      <c r="AA54" s="149"/>
      <c r="AB54" s="149">
        <v>300</v>
      </c>
      <c r="AC54" s="149"/>
      <c r="AD54" s="149"/>
    </row>
    <row r="55" spans="1:30" ht="20.25" customHeight="1">
      <c r="A55" s="219"/>
      <c r="B55" s="285"/>
      <c r="C55" s="126"/>
      <c r="D55" s="95"/>
      <c r="E55" s="95"/>
      <c r="F55" s="95"/>
      <c r="G55" s="95"/>
      <c r="H55" s="95"/>
      <c r="I55" s="95"/>
      <c r="J55" s="95"/>
      <c r="L55" s="300"/>
      <c r="M55" s="300"/>
      <c r="N55" s="301"/>
      <c r="O55" s="157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</row>
    <row r="56" spans="1:10" ht="20.25" customHeight="1">
      <c r="A56" s="199" t="s">
        <v>6</v>
      </c>
      <c r="B56" s="211"/>
      <c r="C56" s="39">
        <v>35</v>
      </c>
      <c r="D56" s="40">
        <v>31008</v>
      </c>
      <c r="E56" s="40" t="s">
        <v>287</v>
      </c>
      <c r="F56" s="40" t="s">
        <v>287</v>
      </c>
      <c r="G56" s="40">
        <v>3</v>
      </c>
      <c r="H56" s="40">
        <v>1091</v>
      </c>
      <c r="I56" s="40">
        <v>1240</v>
      </c>
      <c r="J56" s="40">
        <v>257109</v>
      </c>
    </row>
    <row r="57" spans="1:10" ht="20.25" customHeight="1">
      <c r="A57" s="199" t="s">
        <v>7</v>
      </c>
      <c r="B57" s="211"/>
      <c r="C57" s="39">
        <v>39</v>
      </c>
      <c r="D57" s="40">
        <v>31436</v>
      </c>
      <c r="E57" s="40">
        <v>1</v>
      </c>
      <c r="F57" s="40">
        <v>7501</v>
      </c>
      <c r="G57" s="40">
        <v>6</v>
      </c>
      <c r="H57" s="40">
        <v>1703</v>
      </c>
      <c r="I57" s="40">
        <v>156</v>
      </c>
      <c r="J57" s="40">
        <v>21514</v>
      </c>
    </row>
    <row r="58" spans="1:30" ht="20.25" customHeight="1" thickBot="1">
      <c r="A58" s="199" t="s">
        <v>204</v>
      </c>
      <c r="B58" s="211"/>
      <c r="C58" s="39">
        <v>19</v>
      </c>
      <c r="D58" s="40">
        <v>9598</v>
      </c>
      <c r="E58" s="40" t="s">
        <v>287</v>
      </c>
      <c r="F58" s="40" t="s">
        <v>287</v>
      </c>
      <c r="G58" s="40">
        <v>6</v>
      </c>
      <c r="H58" s="40">
        <v>2323</v>
      </c>
      <c r="I58" s="40">
        <v>165</v>
      </c>
      <c r="J58" s="40">
        <v>14452</v>
      </c>
      <c r="L58" s="293" t="s">
        <v>438</v>
      </c>
      <c r="M58" s="293"/>
      <c r="N58" s="293"/>
      <c r="O58" s="293"/>
      <c r="P58" s="293"/>
      <c r="Q58" s="293"/>
      <c r="R58" s="293"/>
      <c r="S58" s="293"/>
      <c r="T58" s="293"/>
      <c r="U58" s="293"/>
      <c r="V58" s="293"/>
      <c r="W58" s="293"/>
      <c r="X58" s="293"/>
      <c r="Y58" s="293"/>
      <c r="Z58" s="293"/>
      <c r="AA58" s="293"/>
      <c r="AB58" s="293"/>
      <c r="AC58" s="293"/>
      <c r="AD58" s="293"/>
    </row>
    <row r="59" spans="1:30" ht="20.25" customHeight="1">
      <c r="A59" s="199" t="s">
        <v>205</v>
      </c>
      <c r="B59" s="211"/>
      <c r="C59" s="39">
        <v>41</v>
      </c>
      <c r="D59" s="40">
        <v>34970</v>
      </c>
      <c r="E59" s="40" t="s">
        <v>287</v>
      </c>
      <c r="F59" s="40" t="s">
        <v>287</v>
      </c>
      <c r="G59" s="40">
        <v>2</v>
      </c>
      <c r="H59" s="40">
        <v>539</v>
      </c>
      <c r="I59" s="40">
        <v>1277</v>
      </c>
      <c r="J59" s="40">
        <v>259470</v>
      </c>
      <c r="L59" s="143" t="s">
        <v>427</v>
      </c>
      <c r="M59" s="195"/>
      <c r="N59" s="195"/>
      <c r="O59" s="195" t="s">
        <v>292</v>
      </c>
      <c r="P59" s="195"/>
      <c r="Q59" s="195"/>
      <c r="R59" s="195"/>
      <c r="S59" s="195" t="s">
        <v>429</v>
      </c>
      <c r="T59" s="195" t="s">
        <v>430</v>
      </c>
      <c r="U59" s="195" t="s">
        <v>431</v>
      </c>
      <c r="V59" s="195" t="s">
        <v>432</v>
      </c>
      <c r="W59" s="195" t="s">
        <v>433</v>
      </c>
      <c r="X59" s="195" t="s">
        <v>434</v>
      </c>
      <c r="Y59" s="195" t="s">
        <v>185</v>
      </c>
      <c r="Z59" s="195" t="s">
        <v>186</v>
      </c>
      <c r="AA59" s="195" t="s">
        <v>187</v>
      </c>
      <c r="AB59" s="195" t="s">
        <v>435</v>
      </c>
      <c r="AC59" s="195" t="s">
        <v>436</v>
      </c>
      <c r="AD59" s="150" t="s">
        <v>437</v>
      </c>
    </row>
    <row r="60" spans="1:30" ht="20.25" customHeight="1">
      <c r="A60" s="219"/>
      <c r="B60" s="285"/>
      <c r="C60" s="39"/>
      <c r="D60" s="40"/>
      <c r="E60" s="40"/>
      <c r="F60" s="40"/>
      <c r="G60" s="40"/>
      <c r="H60" s="40"/>
      <c r="I60" s="40"/>
      <c r="J60" s="40"/>
      <c r="L60" s="145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51"/>
    </row>
    <row r="61" spans="1:18" ht="20.25" customHeight="1">
      <c r="A61" s="199" t="s">
        <v>206</v>
      </c>
      <c r="B61" s="211"/>
      <c r="C61" s="39">
        <v>34</v>
      </c>
      <c r="D61" s="40">
        <v>27319</v>
      </c>
      <c r="E61" s="40">
        <v>1</v>
      </c>
      <c r="F61" s="40">
        <v>8012</v>
      </c>
      <c r="G61" s="40">
        <v>7</v>
      </c>
      <c r="H61" s="40">
        <v>2535</v>
      </c>
      <c r="I61" s="40">
        <v>165</v>
      </c>
      <c r="J61" s="40">
        <v>16347</v>
      </c>
      <c r="L61" s="171"/>
      <c r="M61" s="171"/>
      <c r="N61" s="171"/>
      <c r="O61" s="173"/>
      <c r="P61" s="171"/>
      <c r="Q61" s="171"/>
      <c r="R61" s="171"/>
    </row>
    <row r="62" spans="1:30" ht="20.25" customHeight="1">
      <c r="A62" s="210" t="s">
        <v>274</v>
      </c>
      <c r="B62" s="211"/>
      <c r="C62" s="39">
        <v>28</v>
      </c>
      <c r="D62" s="40">
        <v>30248</v>
      </c>
      <c r="E62" s="40" t="s">
        <v>287</v>
      </c>
      <c r="F62" s="40" t="s">
        <v>287</v>
      </c>
      <c r="G62" s="40">
        <v>1</v>
      </c>
      <c r="H62" s="40">
        <v>282</v>
      </c>
      <c r="I62" s="40">
        <v>199</v>
      </c>
      <c r="J62" s="40">
        <v>17304</v>
      </c>
      <c r="L62" s="302" t="s">
        <v>428</v>
      </c>
      <c r="M62" s="302"/>
      <c r="N62" s="302"/>
      <c r="O62" s="294">
        <f>SUM(S62:AD62)</f>
        <v>3272</v>
      </c>
      <c r="P62" s="295"/>
      <c r="Q62" s="295"/>
      <c r="R62" s="295"/>
      <c r="S62" s="50">
        <f>SUM(S64:S65)</f>
        <v>171</v>
      </c>
      <c r="T62" s="50">
        <f aca="true" t="shared" si="9" ref="T62:AD62">SUM(T64:T65)</f>
        <v>189</v>
      </c>
      <c r="U62" s="50">
        <f t="shared" si="9"/>
        <v>195</v>
      </c>
      <c r="V62" s="50">
        <f t="shared" si="9"/>
        <v>207</v>
      </c>
      <c r="W62" s="50">
        <f t="shared" si="9"/>
        <v>226</v>
      </c>
      <c r="X62" s="50">
        <f t="shared" si="9"/>
        <v>188</v>
      </c>
      <c r="Y62" s="50">
        <f t="shared" si="9"/>
        <v>202</v>
      </c>
      <c r="Z62" s="50">
        <f t="shared" si="9"/>
        <v>263</v>
      </c>
      <c r="AA62" s="50">
        <f t="shared" si="9"/>
        <v>192</v>
      </c>
      <c r="AB62" s="50">
        <f t="shared" si="9"/>
        <v>173</v>
      </c>
      <c r="AC62" s="50">
        <f t="shared" si="9"/>
        <v>202</v>
      </c>
      <c r="AD62" s="50">
        <f t="shared" si="9"/>
        <v>1064</v>
      </c>
    </row>
    <row r="63" spans="1:30" ht="20.25" customHeight="1">
      <c r="A63" s="199" t="s">
        <v>8</v>
      </c>
      <c r="B63" s="211"/>
      <c r="C63" s="39">
        <v>40</v>
      </c>
      <c r="D63" s="40">
        <v>29126</v>
      </c>
      <c r="E63" s="40" t="s">
        <v>287</v>
      </c>
      <c r="F63" s="40" t="s">
        <v>287</v>
      </c>
      <c r="G63" s="40">
        <v>2</v>
      </c>
      <c r="H63" s="40">
        <v>371</v>
      </c>
      <c r="I63" s="40">
        <v>1335</v>
      </c>
      <c r="J63" s="40">
        <v>247965</v>
      </c>
      <c r="L63" s="148"/>
      <c r="M63" s="148"/>
      <c r="N63" s="148"/>
      <c r="O63" s="179"/>
      <c r="P63" s="176"/>
      <c r="Q63" s="176"/>
      <c r="R63" s="176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:30" ht="20.25" customHeight="1">
      <c r="A64" s="199" t="s">
        <v>9</v>
      </c>
      <c r="B64" s="211"/>
      <c r="C64" s="39">
        <v>41</v>
      </c>
      <c r="D64" s="40">
        <v>26564</v>
      </c>
      <c r="E64" s="40" t="s">
        <v>287</v>
      </c>
      <c r="F64" s="40" t="s">
        <v>287</v>
      </c>
      <c r="G64" s="40">
        <v>4</v>
      </c>
      <c r="H64" s="40">
        <v>1461</v>
      </c>
      <c r="I64" s="40">
        <v>256</v>
      </c>
      <c r="J64" s="40">
        <v>15290</v>
      </c>
      <c r="L64" s="148" t="s">
        <v>188</v>
      </c>
      <c r="M64" s="148"/>
      <c r="N64" s="148"/>
      <c r="O64" s="179">
        <f>SUM(S64:AD64)</f>
        <v>2047</v>
      </c>
      <c r="P64" s="176"/>
      <c r="Q64" s="176"/>
      <c r="R64" s="176"/>
      <c r="S64" s="33">
        <v>105</v>
      </c>
      <c r="T64" s="33">
        <v>117</v>
      </c>
      <c r="U64" s="33">
        <v>130</v>
      </c>
      <c r="V64" s="33">
        <v>130</v>
      </c>
      <c r="W64" s="33">
        <v>139</v>
      </c>
      <c r="X64" s="33">
        <v>112</v>
      </c>
      <c r="Y64" s="33">
        <v>123</v>
      </c>
      <c r="Z64" s="33">
        <v>158</v>
      </c>
      <c r="AA64" s="33">
        <v>134</v>
      </c>
      <c r="AB64" s="33">
        <v>101</v>
      </c>
      <c r="AC64" s="33">
        <v>127</v>
      </c>
      <c r="AD64" s="33">
        <v>671</v>
      </c>
    </row>
    <row r="65" spans="1:30" ht="20.25" customHeight="1">
      <c r="A65" s="199" t="s">
        <v>285</v>
      </c>
      <c r="B65" s="211"/>
      <c r="C65" s="39">
        <v>9</v>
      </c>
      <c r="D65" s="40">
        <v>7902</v>
      </c>
      <c r="E65" s="40">
        <v>5</v>
      </c>
      <c r="F65" s="40">
        <v>14603</v>
      </c>
      <c r="G65" s="40">
        <v>26</v>
      </c>
      <c r="H65" s="40">
        <v>7696</v>
      </c>
      <c r="I65" s="40">
        <v>30</v>
      </c>
      <c r="J65" s="40">
        <v>2379</v>
      </c>
      <c r="L65" s="140" t="s">
        <v>189</v>
      </c>
      <c r="M65" s="140"/>
      <c r="N65" s="156"/>
      <c r="O65" s="137">
        <f>SUM(S65:AD65)</f>
        <v>1225</v>
      </c>
      <c r="P65" s="138"/>
      <c r="Q65" s="138"/>
      <c r="R65" s="138"/>
      <c r="S65" s="33">
        <v>66</v>
      </c>
      <c r="T65" s="33">
        <v>72</v>
      </c>
      <c r="U65" s="33">
        <v>65</v>
      </c>
      <c r="V65" s="33">
        <v>77</v>
      </c>
      <c r="W65" s="33">
        <v>87</v>
      </c>
      <c r="X65" s="33">
        <v>76</v>
      </c>
      <c r="Y65" s="33">
        <v>79</v>
      </c>
      <c r="Z65" s="33">
        <v>105</v>
      </c>
      <c r="AA65" s="33">
        <v>58</v>
      </c>
      <c r="AB65" s="33">
        <v>72</v>
      </c>
      <c r="AC65" s="33">
        <v>75</v>
      </c>
      <c r="AD65" s="33">
        <v>393</v>
      </c>
    </row>
    <row r="66" spans="1:30" ht="20.25" customHeight="1">
      <c r="A66" s="141"/>
      <c r="B66" s="285"/>
      <c r="C66" s="39"/>
      <c r="D66" s="40"/>
      <c r="E66" s="40"/>
      <c r="F66" s="40"/>
      <c r="G66" s="40"/>
      <c r="H66" s="40"/>
      <c r="I66" s="40"/>
      <c r="J66" s="40"/>
      <c r="L66" s="24" t="s">
        <v>182</v>
      </c>
      <c r="M66" s="36"/>
      <c r="N66" s="36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</row>
    <row r="67" spans="1:10" ht="20.25" customHeight="1">
      <c r="A67" s="210" t="s">
        <v>157</v>
      </c>
      <c r="B67" s="211"/>
      <c r="C67" s="39">
        <v>11</v>
      </c>
      <c r="D67" s="40">
        <v>4919</v>
      </c>
      <c r="E67" s="40" t="s">
        <v>287</v>
      </c>
      <c r="F67" s="40" t="s">
        <v>287</v>
      </c>
      <c r="G67" s="40">
        <v>2</v>
      </c>
      <c r="H67" s="40">
        <v>319</v>
      </c>
      <c r="I67" s="40">
        <v>61</v>
      </c>
      <c r="J67" s="40">
        <v>9515</v>
      </c>
    </row>
    <row r="68" spans="1:10" ht="20.25" customHeight="1">
      <c r="A68" s="140"/>
      <c r="B68" s="156"/>
      <c r="C68" s="92"/>
      <c r="D68" s="41"/>
      <c r="E68" s="41"/>
      <c r="F68" s="41"/>
      <c r="G68" s="41"/>
      <c r="H68" s="41"/>
      <c r="I68" s="41"/>
      <c r="J68" s="41"/>
    </row>
    <row r="69" ht="20.25" customHeight="1">
      <c r="A69" s="24" t="s">
        <v>408</v>
      </c>
    </row>
    <row r="70" ht="20.25" customHeight="1">
      <c r="A70" s="24" t="s">
        <v>439</v>
      </c>
    </row>
  </sheetData>
  <sheetProtection/>
  <mergeCells count="231">
    <mergeCell ref="L65:N65"/>
    <mergeCell ref="O65:R65"/>
    <mergeCell ref="O61:R61"/>
    <mergeCell ref="O62:R62"/>
    <mergeCell ref="O63:R63"/>
    <mergeCell ref="O64:R64"/>
    <mergeCell ref="L61:N61"/>
    <mergeCell ref="L62:N62"/>
    <mergeCell ref="L63:N63"/>
    <mergeCell ref="L64:N64"/>
    <mergeCell ref="AA59:AA60"/>
    <mergeCell ref="AB59:AB60"/>
    <mergeCell ref="AC59:AC60"/>
    <mergeCell ref="O59:R60"/>
    <mergeCell ref="L59:N60"/>
    <mergeCell ref="AD59:AD60"/>
    <mergeCell ref="S59:S60"/>
    <mergeCell ref="T59:T60"/>
    <mergeCell ref="U59:U60"/>
    <mergeCell ref="V59:V60"/>
    <mergeCell ref="W59:W60"/>
    <mergeCell ref="X59:X60"/>
    <mergeCell ref="Y59:Y60"/>
    <mergeCell ref="Z59:Z60"/>
    <mergeCell ref="L55:N55"/>
    <mergeCell ref="L52:N52"/>
    <mergeCell ref="L53:N53"/>
    <mergeCell ref="L54:N54"/>
    <mergeCell ref="L58:AD58"/>
    <mergeCell ref="Y53:AA53"/>
    <mergeCell ref="AB53:AD53"/>
    <mergeCell ref="O54:Q54"/>
    <mergeCell ref="R54:T54"/>
    <mergeCell ref="U54:V54"/>
    <mergeCell ref="L43:N43"/>
    <mergeCell ref="L44:N44"/>
    <mergeCell ref="L48:N48"/>
    <mergeCell ref="L49:N49"/>
    <mergeCell ref="L51:N51"/>
    <mergeCell ref="L50:N50"/>
    <mergeCell ref="L46:N46"/>
    <mergeCell ref="L45:N45"/>
    <mergeCell ref="L47:N47"/>
    <mergeCell ref="L35:N35"/>
    <mergeCell ref="L36:N36"/>
    <mergeCell ref="L37:N37"/>
    <mergeCell ref="L38:N38"/>
    <mergeCell ref="L39:N39"/>
    <mergeCell ref="L40:N40"/>
    <mergeCell ref="L41:N41"/>
    <mergeCell ref="L42:N42"/>
    <mergeCell ref="Y54:AA54"/>
    <mergeCell ref="AB54:AD54"/>
    <mergeCell ref="O53:Q53"/>
    <mergeCell ref="R53:T53"/>
    <mergeCell ref="U53:V53"/>
    <mergeCell ref="W53:X53"/>
    <mergeCell ref="W54:X54"/>
    <mergeCell ref="Y52:AA52"/>
    <mergeCell ref="AB52:AD52"/>
    <mergeCell ref="O51:Q51"/>
    <mergeCell ref="R51:T51"/>
    <mergeCell ref="O52:Q52"/>
    <mergeCell ref="R52:T52"/>
    <mergeCell ref="U52:V52"/>
    <mergeCell ref="W52:X52"/>
    <mergeCell ref="U51:V51"/>
    <mergeCell ref="W51:X51"/>
    <mergeCell ref="Y49:AA49"/>
    <mergeCell ref="AB49:AD49"/>
    <mergeCell ref="Y50:AA50"/>
    <mergeCell ref="AB50:AD50"/>
    <mergeCell ref="Y51:AA51"/>
    <mergeCell ref="AB51:AD51"/>
    <mergeCell ref="O50:Q50"/>
    <mergeCell ref="R50:T50"/>
    <mergeCell ref="U50:V50"/>
    <mergeCell ref="W50:X50"/>
    <mergeCell ref="O49:Q49"/>
    <mergeCell ref="R49:T49"/>
    <mergeCell ref="U49:V49"/>
    <mergeCell ref="W49:X49"/>
    <mergeCell ref="Y48:AA48"/>
    <mergeCell ref="AB48:AD48"/>
    <mergeCell ref="O47:Q47"/>
    <mergeCell ref="R47:T47"/>
    <mergeCell ref="O48:Q48"/>
    <mergeCell ref="R48:T48"/>
    <mergeCell ref="U48:V48"/>
    <mergeCell ref="W48:X48"/>
    <mergeCell ref="U47:V47"/>
    <mergeCell ref="W47:X47"/>
    <mergeCell ref="Y45:AA45"/>
    <mergeCell ref="AB45:AD45"/>
    <mergeCell ref="Y46:AA46"/>
    <mergeCell ref="AB46:AD46"/>
    <mergeCell ref="Y47:AA47"/>
    <mergeCell ref="AB47:AD47"/>
    <mergeCell ref="U43:V43"/>
    <mergeCell ref="W43:X43"/>
    <mergeCell ref="O46:Q46"/>
    <mergeCell ref="R46:T46"/>
    <mergeCell ref="U46:V46"/>
    <mergeCell ref="W46:X46"/>
    <mergeCell ref="O45:Q45"/>
    <mergeCell ref="R45:T45"/>
    <mergeCell ref="U45:V45"/>
    <mergeCell ref="W45:X45"/>
    <mergeCell ref="Y43:AA43"/>
    <mergeCell ref="AB43:AD43"/>
    <mergeCell ref="Y44:AA44"/>
    <mergeCell ref="AB44:AD44"/>
    <mergeCell ref="O43:Q43"/>
    <mergeCell ref="R43:T43"/>
    <mergeCell ref="O44:Q44"/>
    <mergeCell ref="R44:T44"/>
    <mergeCell ref="U44:V44"/>
    <mergeCell ref="W44:X44"/>
    <mergeCell ref="U41:V41"/>
    <mergeCell ref="W41:X41"/>
    <mergeCell ref="Y41:AA41"/>
    <mergeCell ref="AB41:AD41"/>
    <mergeCell ref="Y42:AA42"/>
    <mergeCell ref="AB42:AD42"/>
    <mergeCell ref="U40:V40"/>
    <mergeCell ref="W40:X40"/>
    <mergeCell ref="U39:V39"/>
    <mergeCell ref="W39:X39"/>
    <mergeCell ref="O42:Q42"/>
    <mergeCell ref="R42:T42"/>
    <mergeCell ref="U42:V42"/>
    <mergeCell ref="W42:X42"/>
    <mergeCell ref="O41:Q41"/>
    <mergeCell ref="R41:T41"/>
    <mergeCell ref="AB37:AD37"/>
    <mergeCell ref="Y38:AA38"/>
    <mergeCell ref="AB38:AD38"/>
    <mergeCell ref="Y39:AA39"/>
    <mergeCell ref="AB39:AD39"/>
    <mergeCell ref="Y40:AA40"/>
    <mergeCell ref="AB40:AD40"/>
    <mergeCell ref="AB55:AD55"/>
    <mergeCell ref="Y36:AA36"/>
    <mergeCell ref="AB36:AD36"/>
    <mergeCell ref="Y35:AA35"/>
    <mergeCell ref="AB35:AD35"/>
    <mergeCell ref="O38:Q38"/>
    <mergeCell ref="R38:T38"/>
    <mergeCell ref="U38:V38"/>
    <mergeCell ref="W38:X38"/>
    <mergeCell ref="O37:Q37"/>
    <mergeCell ref="W36:X36"/>
    <mergeCell ref="O55:Q55"/>
    <mergeCell ref="R55:T55"/>
    <mergeCell ref="U55:V55"/>
    <mergeCell ref="W55:X55"/>
    <mergeCell ref="Y55:AA55"/>
    <mergeCell ref="R37:T37"/>
    <mergeCell ref="U37:V37"/>
    <mergeCell ref="W37:X37"/>
    <mergeCell ref="Y37:AA37"/>
    <mergeCell ref="Y33:AA34"/>
    <mergeCell ref="AB33:AD34"/>
    <mergeCell ref="R33:X33"/>
    <mergeCell ref="O36:Q36"/>
    <mergeCell ref="R36:T36"/>
    <mergeCell ref="O35:Q35"/>
    <mergeCell ref="R35:T35"/>
    <mergeCell ref="U35:V35"/>
    <mergeCell ref="W35:X35"/>
    <mergeCell ref="U36:V36"/>
    <mergeCell ref="U7:V7"/>
    <mergeCell ref="W7:X7"/>
    <mergeCell ref="Y7:Z7"/>
    <mergeCell ref="AA7:AB7"/>
    <mergeCell ref="L32:AD32"/>
    <mergeCell ref="L33:N34"/>
    <mergeCell ref="O33:Q34"/>
    <mergeCell ref="R34:T34"/>
    <mergeCell ref="U34:V34"/>
    <mergeCell ref="W34:X34"/>
    <mergeCell ref="A66:B66"/>
    <mergeCell ref="L7:L8"/>
    <mergeCell ref="M7:N7"/>
    <mergeCell ref="O7:P7"/>
    <mergeCell ref="Q7:R7"/>
    <mergeCell ref="S7:T7"/>
    <mergeCell ref="O39:Q39"/>
    <mergeCell ref="R39:T39"/>
    <mergeCell ref="O40:Q40"/>
    <mergeCell ref="R40:T40"/>
    <mergeCell ref="A47:B47"/>
    <mergeCell ref="A67:B67"/>
    <mergeCell ref="A68:B68"/>
    <mergeCell ref="A50:B50"/>
    <mergeCell ref="A51:B51"/>
    <mergeCell ref="A52:B52"/>
    <mergeCell ref="A53:B53"/>
    <mergeCell ref="A54:B54"/>
    <mergeCell ref="A63:B63"/>
    <mergeCell ref="A65:B65"/>
    <mergeCell ref="I40:J40"/>
    <mergeCell ref="C40:D40"/>
    <mergeCell ref="E40:F40"/>
    <mergeCell ref="A48:B48"/>
    <mergeCell ref="A49:B49"/>
    <mergeCell ref="A42:B42"/>
    <mergeCell ref="A43:B43"/>
    <mergeCell ref="A44:B44"/>
    <mergeCell ref="A45:B45"/>
    <mergeCell ref="A46:B46"/>
    <mergeCell ref="A62:B62"/>
    <mergeCell ref="A4:J4"/>
    <mergeCell ref="I6:J6"/>
    <mergeCell ref="A7:A8"/>
    <mergeCell ref="B7:D7"/>
    <mergeCell ref="E7:G7"/>
    <mergeCell ref="H7:J7"/>
    <mergeCell ref="A38:J38"/>
    <mergeCell ref="A40:B41"/>
    <mergeCell ref="G40:H40"/>
    <mergeCell ref="L3:AB3"/>
    <mergeCell ref="L5:AB5"/>
    <mergeCell ref="A64:B64"/>
    <mergeCell ref="A55:B55"/>
    <mergeCell ref="A56:B56"/>
    <mergeCell ref="A57:B57"/>
    <mergeCell ref="A58:B58"/>
    <mergeCell ref="A59:B59"/>
    <mergeCell ref="A60:B60"/>
    <mergeCell ref="A61:B61"/>
  </mergeCells>
  <printOptions horizontalCentered="1"/>
  <pageMargins left="0.35433070866141736" right="0.35433070866141736" top="0.5905511811023623" bottom="0.3937007874015748" header="0" footer="0"/>
  <pageSetup fitToHeight="1" fitToWidth="1" horizontalDpi="600" verticalDpi="600" orientation="landscape" paperSize="8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2"/>
  <sheetViews>
    <sheetView zoomScalePageLayoutView="0" workbookViewId="0" topLeftCell="A46">
      <selection activeCell="A1" sqref="A1"/>
    </sheetView>
  </sheetViews>
  <sheetFormatPr defaultColWidth="9.00390625" defaultRowHeight="18.75" customHeight="1"/>
  <cols>
    <col min="1" max="1" width="13.00390625" style="24" customWidth="1"/>
    <col min="2" max="2" width="9.00390625" style="24" customWidth="1"/>
    <col min="3" max="11" width="11.875" style="24" customWidth="1"/>
    <col min="12" max="14" width="9.00390625" style="24" customWidth="1"/>
    <col min="15" max="15" width="13.00390625" style="24" customWidth="1"/>
    <col min="16" max="16" width="13.625" style="24" customWidth="1"/>
    <col min="17" max="18" width="12.375" style="24" customWidth="1"/>
    <col min="19" max="19" width="13.00390625" style="24" customWidth="1"/>
    <col min="20" max="22" width="12.375" style="24" customWidth="1"/>
    <col min="23" max="23" width="14.625" style="24" customWidth="1"/>
    <col min="24" max="16384" width="9.00390625" style="24" customWidth="1"/>
  </cols>
  <sheetData>
    <row r="1" spans="1:23" ht="18.75" customHeight="1">
      <c r="A1" s="48" t="s">
        <v>207</v>
      </c>
      <c r="V1" s="185" t="s">
        <v>223</v>
      </c>
      <c r="W1" s="185"/>
    </row>
    <row r="3" spans="1:19" ht="18.75" customHeight="1">
      <c r="A3" s="147" t="s">
        <v>442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3"/>
      <c r="M3" s="3"/>
      <c r="N3" s="3"/>
      <c r="O3" s="3"/>
      <c r="P3" s="3"/>
      <c r="Q3" s="3"/>
      <c r="R3" s="3"/>
      <c r="S3" s="3"/>
    </row>
    <row r="4" spans="1:13" ht="18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23" ht="18.75" customHeight="1">
      <c r="A5" s="148" t="s">
        <v>444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3"/>
      <c r="M5" s="148" t="s">
        <v>449</v>
      </c>
      <c r="N5" s="148"/>
      <c r="O5" s="148"/>
      <c r="P5" s="148"/>
      <c r="Q5" s="148"/>
      <c r="R5" s="148"/>
      <c r="S5" s="148"/>
      <c r="T5" s="148"/>
      <c r="U5" s="148"/>
      <c r="V5" s="148"/>
      <c r="W5" s="148"/>
    </row>
    <row r="7" spans="1:23" ht="18.75" customHeight="1">
      <c r="A7" s="141" t="s">
        <v>443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2"/>
      <c r="M7" s="141" t="s">
        <v>450</v>
      </c>
      <c r="N7" s="141"/>
      <c r="O7" s="141"/>
      <c r="P7" s="141"/>
      <c r="Q7" s="141"/>
      <c r="R7" s="141"/>
      <c r="S7" s="141"/>
      <c r="T7" s="141"/>
      <c r="U7" s="141"/>
      <c r="V7" s="141"/>
      <c r="W7" s="141"/>
    </row>
    <row r="8" spans="10:23" ht="18.75" customHeight="1" thickBot="1">
      <c r="J8" s="192" t="s">
        <v>440</v>
      </c>
      <c r="K8" s="192"/>
      <c r="V8" s="192" t="s">
        <v>203</v>
      </c>
      <c r="W8" s="192"/>
    </row>
    <row r="9" spans="1:23" ht="18.75" customHeight="1">
      <c r="A9" s="143" t="s">
        <v>191</v>
      </c>
      <c r="B9" s="195"/>
      <c r="C9" s="195" t="s">
        <v>441</v>
      </c>
      <c r="D9" s="195" t="s">
        <v>200</v>
      </c>
      <c r="E9" s="195" t="s">
        <v>192</v>
      </c>
      <c r="F9" s="195" t="s">
        <v>193</v>
      </c>
      <c r="G9" s="195" t="s">
        <v>194</v>
      </c>
      <c r="H9" s="195" t="s">
        <v>195</v>
      </c>
      <c r="I9" s="195" t="s">
        <v>196</v>
      </c>
      <c r="J9" s="195" t="s">
        <v>197</v>
      </c>
      <c r="K9" s="150" t="s">
        <v>198</v>
      </c>
      <c r="M9" s="143" t="s">
        <v>191</v>
      </c>
      <c r="N9" s="195"/>
      <c r="O9" s="195" t="s">
        <v>448</v>
      </c>
      <c r="P9" s="195" t="s">
        <v>192</v>
      </c>
      <c r="Q9" s="195" t="s">
        <v>193</v>
      </c>
      <c r="R9" s="195" t="s">
        <v>194</v>
      </c>
      <c r="S9" s="195" t="s">
        <v>195</v>
      </c>
      <c r="T9" s="195" t="s">
        <v>196</v>
      </c>
      <c r="U9" s="195" t="s">
        <v>197</v>
      </c>
      <c r="V9" s="150" t="s">
        <v>198</v>
      </c>
      <c r="W9" s="128" t="s">
        <v>453</v>
      </c>
    </row>
    <row r="10" spans="1:23" ht="18.75" customHeight="1">
      <c r="A10" s="145"/>
      <c r="B10" s="196"/>
      <c r="C10" s="196"/>
      <c r="D10" s="196"/>
      <c r="E10" s="196"/>
      <c r="F10" s="196"/>
      <c r="G10" s="196"/>
      <c r="H10" s="196"/>
      <c r="I10" s="196"/>
      <c r="J10" s="196"/>
      <c r="K10" s="151"/>
      <c r="M10" s="145"/>
      <c r="N10" s="196"/>
      <c r="O10" s="196"/>
      <c r="P10" s="196"/>
      <c r="Q10" s="196"/>
      <c r="R10" s="196"/>
      <c r="S10" s="196"/>
      <c r="T10" s="196"/>
      <c r="U10" s="196"/>
      <c r="V10" s="151"/>
      <c r="W10" s="129" t="s">
        <v>454</v>
      </c>
    </row>
    <row r="11" spans="1:15" ht="18.75" customHeight="1">
      <c r="A11" s="148"/>
      <c r="B11" s="148"/>
      <c r="C11" s="63"/>
      <c r="M11" s="148"/>
      <c r="N11" s="148"/>
      <c r="O11" s="63"/>
    </row>
    <row r="12" spans="1:23" ht="18.75" customHeight="1">
      <c r="A12" s="210" t="s">
        <v>278</v>
      </c>
      <c r="B12" s="210"/>
      <c r="C12" s="39">
        <v>7035</v>
      </c>
      <c r="D12" s="40">
        <v>12372</v>
      </c>
      <c r="E12" s="40">
        <v>5372</v>
      </c>
      <c r="F12" s="40">
        <v>1987</v>
      </c>
      <c r="G12" s="40">
        <v>875</v>
      </c>
      <c r="H12" s="40">
        <v>4120</v>
      </c>
      <c r="I12" s="40">
        <v>0</v>
      </c>
      <c r="J12" s="40">
        <v>7</v>
      </c>
      <c r="K12" s="40">
        <v>10</v>
      </c>
      <c r="M12" s="210" t="s">
        <v>278</v>
      </c>
      <c r="N12" s="210"/>
      <c r="O12" s="39">
        <f>SUM(P12:W12)</f>
        <v>2642198</v>
      </c>
      <c r="P12" s="40">
        <v>728655</v>
      </c>
      <c r="Q12" s="40">
        <v>48200</v>
      </c>
      <c r="R12" s="40">
        <v>26309</v>
      </c>
      <c r="S12" s="40">
        <v>1743202</v>
      </c>
      <c r="T12" s="40">
        <v>142</v>
      </c>
      <c r="U12" s="40">
        <v>1347</v>
      </c>
      <c r="V12" s="40">
        <v>2410</v>
      </c>
      <c r="W12" s="40">
        <v>91933</v>
      </c>
    </row>
    <row r="13" spans="1:23" ht="18.75" customHeight="1">
      <c r="A13" s="288">
        <v>49</v>
      </c>
      <c r="B13" s="288"/>
      <c r="C13" s="39">
        <v>6876</v>
      </c>
      <c r="D13" s="40">
        <f>SUM(E13:K13)</f>
        <v>11967</v>
      </c>
      <c r="E13" s="40">
        <v>5186</v>
      </c>
      <c r="F13" s="40">
        <v>1866</v>
      </c>
      <c r="G13" s="40">
        <v>821</v>
      </c>
      <c r="H13" s="40">
        <v>4077</v>
      </c>
      <c r="I13" s="40">
        <v>1</v>
      </c>
      <c r="J13" s="40">
        <v>6</v>
      </c>
      <c r="K13" s="40">
        <v>10</v>
      </c>
      <c r="M13" s="288">
        <v>49</v>
      </c>
      <c r="N13" s="288"/>
      <c r="O13" s="39">
        <f>SUM(P13:W13)</f>
        <v>3493737</v>
      </c>
      <c r="P13" s="40">
        <v>868623</v>
      </c>
      <c r="Q13" s="40">
        <v>53873</v>
      </c>
      <c r="R13" s="40">
        <v>30547</v>
      </c>
      <c r="S13" s="40">
        <v>2396861</v>
      </c>
      <c r="T13" s="40">
        <v>213</v>
      </c>
      <c r="U13" s="40">
        <v>625</v>
      </c>
      <c r="V13" s="40">
        <v>2793</v>
      </c>
      <c r="W13" s="40">
        <v>140202</v>
      </c>
    </row>
    <row r="14" spans="1:23" ht="18.75" customHeight="1">
      <c r="A14" s="288">
        <v>50</v>
      </c>
      <c r="B14" s="288"/>
      <c r="C14" s="39">
        <v>7026</v>
      </c>
      <c r="D14" s="40">
        <v>12674</v>
      </c>
      <c r="E14" s="40">
        <v>5242</v>
      </c>
      <c r="F14" s="40">
        <v>2029</v>
      </c>
      <c r="G14" s="40">
        <v>840</v>
      </c>
      <c r="H14" s="40">
        <v>4549</v>
      </c>
      <c r="I14" s="40">
        <v>0</v>
      </c>
      <c r="J14" s="40">
        <v>5</v>
      </c>
      <c r="K14" s="40">
        <v>8</v>
      </c>
      <c r="M14" s="288">
        <v>50</v>
      </c>
      <c r="N14" s="288"/>
      <c r="O14" s="39">
        <f>SUM(P14:W14)</f>
        <v>4119693</v>
      </c>
      <c r="P14" s="40">
        <v>1027944</v>
      </c>
      <c r="Q14" s="40">
        <v>64523</v>
      </c>
      <c r="R14" s="40">
        <v>36909</v>
      </c>
      <c r="S14" s="40">
        <v>2822903</v>
      </c>
      <c r="T14" s="40">
        <v>100</v>
      </c>
      <c r="U14" s="40">
        <v>842</v>
      </c>
      <c r="V14" s="40">
        <v>3555</v>
      </c>
      <c r="W14" s="40">
        <v>162917</v>
      </c>
    </row>
    <row r="15" spans="1:23" ht="18.75" customHeight="1">
      <c r="A15" s="288">
        <v>51</v>
      </c>
      <c r="B15" s="288"/>
      <c r="C15" s="39">
        <v>6906</v>
      </c>
      <c r="D15" s="40">
        <v>12591</v>
      </c>
      <c r="E15" s="40">
        <v>5096</v>
      </c>
      <c r="F15" s="40">
        <v>2070</v>
      </c>
      <c r="G15" s="40">
        <v>862</v>
      </c>
      <c r="H15" s="40">
        <v>4552</v>
      </c>
      <c r="I15" s="40">
        <v>1</v>
      </c>
      <c r="J15" s="40">
        <v>4</v>
      </c>
      <c r="K15" s="40">
        <v>7</v>
      </c>
      <c r="M15" s="288">
        <v>51</v>
      </c>
      <c r="N15" s="288"/>
      <c r="O15" s="39">
        <f>SUM(P15:W15)</f>
        <v>4565085</v>
      </c>
      <c r="P15" s="40">
        <v>1059609</v>
      </c>
      <c r="Q15" s="40">
        <v>74597</v>
      </c>
      <c r="R15" s="40">
        <v>40795</v>
      </c>
      <c r="S15" s="40">
        <v>3192033</v>
      </c>
      <c r="T15" s="40">
        <v>299</v>
      </c>
      <c r="U15" s="40">
        <v>1089</v>
      </c>
      <c r="V15" s="40">
        <v>4092</v>
      </c>
      <c r="W15" s="40">
        <v>192571</v>
      </c>
    </row>
    <row r="16" spans="1:23" ht="18.75" customHeight="1">
      <c r="A16" s="289">
        <v>52</v>
      </c>
      <c r="B16" s="289"/>
      <c r="C16" s="53">
        <f>AVERAGE(C18:C21,C23:C26,C28:C31)</f>
        <v>6908.333333333333</v>
      </c>
      <c r="D16" s="45">
        <v>12704</v>
      </c>
      <c r="E16" s="45">
        <f aca="true" t="shared" si="0" ref="E16:K16">AVERAGE(E18:E21,E23:E26,E28:E31)</f>
        <v>5093.416666666667</v>
      </c>
      <c r="F16" s="45">
        <f t="shared" si="0"/>
        <v>2165.1666666666665</v>
      </c>
      <c r="G16" s="45">
        <f t="shared" si="0"/>
        <v>901.5833333333334</v>
      </c>
      <c r="H16" s="45">
        <f t="shared" si="0"/>
        <v>4534.5</v>
      </c>
      <c r="I16" s="45">
        <v>0</v>
      </c>
      <c r="J16" s="45">
        <v>2</v>
      </c>
      <c r="K16" s="45">
        <f t="shared" si="0"/>
        <v>6.75</v>
      </c>
      <c r="M16" s="289">
        <v>52</v>
      </c>
      <c r="N16" s="289"/>
      <c r="O16" s="53">
        <f>SUM(P18:W21,P23:W26,P28:W31)</f>
        <v>4994497</v>
      </c>
      <c r="P16" s="45">
        <v>1204278</v>
      </c>
      <c r="Q16" s="45">
        <v>90349</v>
      </c>
      <c r="R16" s="45">
        <v>45615</v>
      </c>
      <c r="S16" s="45">
        <v>3422984</v>
      </c>
      <c r="T16" s="45">
        <f>SUM(T18:T21,T23:T26,T28:T31)</f>
        <v>81</v>
      </c>
      <c r="U16" s="45">
        <v>797</v>
      </c>
      <c r="V16" s="45">
        <v>5166</v>
      </c>
      <c r="W16" s="45">
        <f>SUM(W18:W21,W23:W26,W28:W31)</f>
        <v>225227</v>
      </c>
    </row>
    <row r="17" spans="1:23" ht="18.75" customHeight="1">
      <c r="A17" s="148"/>
      <c r="B17" s="148"/>
      <c r="C17" s="39"/>
      <c r="D17" s="40"/>
      <c r="E17" s="40"/>
      <c r="F17" s="40"/>
      <c r="G17" s="40"/>
      <c r="H17" s="40"/>
      <c r="I17" s="40"/>
      <c r="J17" s="40"/>
      <c r="K17" s="40"/>
      <c r="M17" s="148"/>
      <c r="N17" s="148"/>
      <c r="O17" s="39"/>
      <c r="P17" s="40"/>
      <c r="Q17" s="40"/>
      <c r="R17" s="40"/>
      <c r="S17" s="40"/>
      <c r="T17" s="40"/>
      <c r="U17" s="40"/>
      <c r="V17" s="40"/>
      <c r="W17" s="40"/>
    </row>
    <row r="18" spans="1:23" ht="18.75" customHeight="1">
      <c r="A18" s="210" t="s">
        <v>273</v>
      </c>
      <c r="B18" s="210"/>
      <c r="C18" s="39">
        <v>6901</v>
      </c>
      <c r="D18" s="40">
        <f>SUM(E18:K18)</f>
        <v>12732</v>
      </c>
      <c r="E18" s="40">
        <v>5224</v>
      </c>
      <c r="F18" s="40">
        <v>2090</v>
      </c>
      <c r="G18" s="40">
        <v>864</v>
      </c>
      <c r="H18" s="40">
        <v>4547</v>
      </c>
      <c r="I18" s="40" t="s">
        <v>287</v>
      </c>
      <c r="J18" s="40">
        <v>2</v>
      </c>
      <c r="K18" s="40">
        <v>5</v>
      </c>
      <c r="M18" s="210" t="s">
        <v>273</v>
      </c>
      <c r="N18" s="210"/>
      <c r="O18" s="39">
        <f>SUM(P18:W18)</f>
        <v>420741</v>
      </c>
      <c r="P18" s="40">
        <v>95510</v>
      </c>
      <c r="Q18" s="40">
        <v>7003</v>
      </c>
      <c r="R18" s="40">
        <v>3448</v>
      </c>
      <c r="S18" s="40">
        <v>297274</v>
      </c>
      <c r="T18" s="40">
        <v>81</v>
      </c>
      <c r="U18" s="40">
        <v>160</v>
      </c>
      <c r="V18" s="40">
        <v>401</v>
      </c>
      <c r="W18" s="40">
        <v>16864</v>
      </c>
    </row>
    <row r="19" spans="1:23" ht="18.75" customHeight="1">
      <c r="A19" s="199" t="s">
        <v>3</v>
      </c>
      <c r="B19" s="199"/>
      <c r="C19" s="39">
        <v>6886</v>
      </c>
      <c r="D19" s="40">
        <f>SUM(E19:K19)</f>
        <v>12595</v>
      </c>
      <c r="E19" s="40">
        <v>5078</v>
      </c>
      <c r="F19" s="40">
        <v>2115</v>
      </c>
      <c r="G19" s="40">
        <v>875</v>
      </c>
      <c r="H19" s="40">
        <v>4516</v>
      </c>
      <c r="I19" s="40">
        <v>1</v>
      </c>
      <c r="J19" s="40">
        <v>1</v>
      </c>
      <c r="K19" s="40">
        <v>9</v>
      </c>
      <c r="M19" s="199" t="s">
        <v>3</v>
      </c>
      <c r="N19" s="199"/>
      <c r="O19" s="39">
        <v>423505</v>
      </c>
      <c r="P19" s="40">
        <v>121080</v>
      </c>
      <c r="Q19" s="40">
        <v>7169</v>
      </c>
      <c r="R19" s="40">
        <v>3546</v>
      </c>
      <c r="S19" s="40">
        <v>274391</v>
      </c>
      <c r="T19" s="40" t="s">
        <v>287</v>
      </c>
      <c r="U19" s="40">
        <v>90</v>
      </c>
      <c r="V19" s="40">
        <v>366</v>
      </c>
      <c r="W19" s="40">
        <v>16864</v>
      </c>
    </row>
    <row r="20" spans="1:23" ht="18.75" customHeight="1">
      <c r="A20" s="199" t="s">
        <v>4</v>
      </c>
      <c r="B20" s="199"/>
      <c r="C20" s="39">
        <v>6893</v>
      </c>
      <c r="D20" s="40">
        <f>SUM(E20:K20)</f>
        <v>12712</v>
      </c>
      <c r="E20" s="40">
        <v>5120</v>
      </c>
      <c r="F20" s="40">
        <v>2150</v>
      </c>
      <c r="G20" s="40">
        <v>889</v>
      </c>
      <c r="H20" s="40">
        <v>4543</v>
      </c>
      <c r="I20" s="40" t="s">
        <v>287</v>
      </c>
      <c r="J20" s="40" t="s">
        <v>287</v>
      </c>
      <c r="K20" s="40">
        <v>10</v>
      </c>
      <c r="M20" s="199" t="s">
        <v>4</v>
      </c>
      <c r="N20" s="199"/>
      <c r="O20" s="39">
        <f>SUM(P20:W20)</f>
        <v>413059</v>
      </c>
      <c r="P20" s="40">
        <v>93798</v>
      </c>
      <c r="Q20" s="40">
        <v>7553</v>
      </c>
      <c r="R20" s="40">
        <v>4368</v>
      </c>
      <c r="S20" s="40">
        <v>291231</v>
      </c>
      <c r="T20" s="40" t="s">
        <v>287</v>
      </c>
      <c r="U20" s="40" t="s">
        <v>287</v>
      </c>
      <c r="V20" s="40">
        <v>258</v>
      </c>
      <c r="W20" s="40">
        <v>15851</v>
      </c>
    </row>
    <row r="21" spans="1:23" ht="18.75" customHeight="1">
      <c r="A21" s="199" t="s">
        <v>5</v>
      </c>
      <c r="B21" s="199"/>
      <c r="C21" s="39">
        <v>6871</v>
      </c>
      <c r="D21" s="40">
        <f>SUM(E21:K21)</f>
        <v>12592</v>
      </c>
      <c r="E21" s="40">
        <v>5065</v>
      </c>
      <c r="F21" s="40">
        <v>2117</v>
      </c>
      <c r="G21" s="40">
        <v>886</v>
      </c>
      <c r="H21" s="40">
        <v>4521</v>
      </c>
      <c r="I21" s="40" t="s">
        <v>287</v>
      </c>
      <c r="J21" s="40">
        <v>1</v>
      </c>
      <c r="K21" s="40">
        <v>2</v>
      </c>
      <c r="M21" s="199" t="s">
        <v>5</v>
      </c>
      <c r="N21" s="199"/>
      <c r="O21" s="39">
        <v>406454</v>
      </c>
      <c r="P21" s="40">
        <v>93260</v>
      </c>
      <c r="Q21" s="40">
        <v>7595</v>
      </c>
      <c r="R21" s="40">
        <v>3502</v>
      </c>
      <c r="S21" s="40">
        <v>281847</v>
      </c>
      <c r="T21" s="40" t="s">
        <v>287</v>
      </c>
      <c r="U21" s="40" t="s">
        <v>287</v>
      </c>
      <c r="V21" s="40">
        <v>572</v>
      </c>
      <c r="W21" s="40">
        <v>19680</v>
      </c>
    </row>
    <row r="22" spans="1:23" ht="18.75" customHeight="1">
      <c r="A22" s="219"/>
      <c r="B22" s="219"/>
      <c r="C22" s="39"/>
      <c r="D22" s="40"/>
      <c r="E22" s="40"/>
      <c r="F22" s="40"/>
      <c r="G22" s="40"/>
      <c r="H22" s="40"/>
      <c r="I22" s="40"/>
      <c r="J22" s="40"/>
      <c r="K22" s="40"/>
      <c r="M22" s="219"/>
      <c r="N22" s="219"/>
      <c r="O22" s="39"/>
      <c r="P22" s="40"/>
      <c r="Q22" s="40"/>
      <c r="R22" s="40"/>
      <c r="S22" s="40"/>
      <c r="T22" s="40"/>
      <c r="U22" s="40"/>
      <c r="V22" s="40"/>
      <c r="W22" s="40"/>
    </row>
    <row r="23" spans="1:23" ht="18.75" customHeight="1">
      <c r="A23" s="199" t="s">
        <v>6</v>
      </c>
      <c r="B23" s="199"/>
      <c r="C23" s="39">
        <v>6901</v>
      </c>
      <c r="D23" s="40">
        <f>SUM(E23:K23)</f>
        <v>12737</v>
      </c>
      <c r="E23" s="40">
        <v>5086</v>
      </c>
      <c r="F23" s="40">
        <v>2156</v>
      </c>
      <c r="G23" s="40">
        <v>912</v>
      </c>
      <c r="H23" s="40">
        <v>4580</v>
      </c>
      <c r="I23" s="40" t="s">
        <v>287</v>
      </c>
      <c r="J23" s="40" t="s">
        <v>287</v>
      </c>
      <c r="K23" s="40">
        <v>3</v>
      </c>
      <c r="M23" s="199" t="s">
        <v>6</v>
      </c>
      <c r="N23" s="199"/>
      <c r="O23" s="39">
        <v>410464</v>
      </c>
      <c r="P23" s="40">
        <v>92942</v>
      </c>
      <c r="Q23" s="40">
        <v>7245</v>
      </c>
      <c r="R23" s="40">
        <v>3632</v>
      </c>
      <c r="S23" s="40">
        <v>289223</v>
      </c>
      <c r="T23" s="40" t="s">
        <v>287</v>
      </c>
      <c r="U23" s="40" t="s">
        <v>287</v>
      </c>
      <c r="V23" s="40">
        <v>253</v>
      </c>
      <c r="W23" s="40">
        <v>17168</v>
      </c>
    </row>
    <row r="24" spans="1:23" ht="18.75" customHeight="1">
      <c r="A24" s="199" t="s">
        <v>7</v>
      </c>
      <c r="B24" s="199"/>
      <c r="C24" s="39">
        <v>6944</v>
      </c>
      <c r="D24" s="40">
        <f>SUM(E24:K24)</f>
        <v>12849</v>
      </c>
      <c r="E24" s="40">
        <v>5132</v>
      </c>
      <c r="F24" s="40">
        <v>2228</v>
      </c>
      <c r="G24" s="40">
        <v>923</v>
      </c>
      <c r="H24" s="40">
        <v>4557</v>
      </c>
      <c r="I24" s="40" t="s">
        <v>287</v>
      </c>
      <c r="J24" s="40" t="s">
        <v>287</v>
      </c>
      <c r="K24" s="40">
        <v>9</v>
      </c>
      <c r="M24" s="199" t="s">
        <v>7</v>
      </c>
      <c r="N24" s="199"/>
      <c r="O24" s="39">
        <f>SUM(P24:W24)</f>
        <v>405935</v>
      </c>
      <c r="P24" s="40">
        <v>90342</v>
      </c>
      <c r="Q24" s="40">
        <v>7348</v>
      </c>
      <c r="R24" s="40">
        <v>3688</v>
      </c>
      <c r="S24" s="40">
        <v>286025</v>
      </c>
      <c r="T24" s="40" t="s">
        <v>287</v>
      </c>
      <c r="U24" s="40" t="s">
        <v>287</v>
      </c>
      <c r="V24" s="40">
        <v>580</v>
      </c>
      <c r="W24" s="40">
        <v>17952</v>
      </c>
    </row>
    <row r="25" spans="1:23" ht="18.75" customHeight="1">
      <c r="A25" s="199" t="s">
        <v>204</v>
      </c>
      <c r="B25" s="199"/>
      <c r="C25" s="39">
        <v>6939</v>
      </c>
      <c r="D25" s="40">
        <f>SUM(E25:K25)</f>
        <v>12827</v>
      </c>
      <c r="E25" s="40">
        <v>5113</v>
      </c>
      <c r="F25" s="40">
        <v>2228</v>
      </c>
      <c r="G25" s="40">
        <v>924</v>
      </c>
      <c r="H25" s="40">
        <v>4556</v>
      </c>
      <c r="I25" s="40" t="s">
        <v>287</v>
      </c>
      <c r="J25" s="40">
        <v>1</v>
      </c>
      <c r="K25" s="40">
        <v>5</v>
      </c>
      <c r="M25" s="199" t="s">
        <v>204</v>
      </c>
      <c r="N25" s="199"/>
      <c r="O25" s="39">
        <v>392266</v>
      </c>
      <c r="P25" s="40">
        <v>91813</v>
      </c>
      <c r="Q25" s="40">
        <v>7989</v>
      </c>
      <c r="R25" s="40">
        <v>3778</v>
      </c>
      <c r="S25" s="40">
        <v>270936</v>
      </c>
      <c r="T25" s="40" t="s">
        <v>287</v>
      </c>
      <c r="U25" s="40" t="s">
        <v>287</v>
      </c>
      <c r="V25" s="40">
        <v>243</v>
      </c>
      <c r="W25" s="40">
        <v>17506</v>
      </c>
    </row>
    <row r="26" spans="1:23" ht="18.75" customHeight="1">
      <c r="A26" s="199" t="s">
        <v>205</v>
      </c>
      <c r="B26" s="199"/>
      <c r="C26" s="39">
        <v>6974</v>
      </c>
      <c r="D26" s="40">
        <f>SUM(E26:K26)</f>
        <v>12779</v>
      </c>
      <c r="E26" s="40">
        <v>5094</v>
      </c>
      <c r="F26" s="40">
        <v>2206</v>
      </c>
      <c r="G26" s="40">
        <v>928</v>
      </c>
      <c r="H26" s="40">
        <v>4543</v>
      </c>
      <c r="I26" s="40" t="s">
        <v>287</v>
      </c>
      <c r="J26" s="40">
        <v>1</v>
      </c>
      <c r="K26" s="40">
        <v>7</v>
      </c>
      <c r="M26" s="199" t="s">
        <v>205</v>
      </c>
      <c r="N26" s="199"/>
      <c r="O26" s="39">
        <v>411001</v>
      </c>
      <c r="P26" s="40">
        <v>101441</v>
      </c>
      <c r="Q26" s="40">
        <v>7688</v>
      </c>
      <c r="R26" s="40">
        <v>3804</v>
      </c>
      <c r="S26" s="40">
        <v>280131</v>
      </c>
      <c r="T26" s="40" t="s">
        <v>287</v>
      </c>
      <c r="U26" s="40">
        <v>68</v>
      </c>
      <c r="V26" s="40">
        <v>502</v>
      </c>
      <c r="W26" s="40">
        <v>17366</v>
      </c>
    </row>
    <row r="27" spans="1:23" ht="18.75" customHeight="1">
      <c r="A27" s="219"/>
      <c r="B27" s="219"/>
      <c r="C27" s="39"/>
      <c r="D27" s="40"/>
      <c r="E27" s="40"/>
      <c r="F27" s="40"/>
      <c r="G27" s="40"/>
      <c r="H27" s="40"/>
      <c r="I27" s="40" t="s">
        <v>445</v>
      </c>
      <c r="J27" s="40"/>
      <c r="K27" s="40"/>
      <c r="M27" s="219"/>
      <c r="N27" s="219"/>
      <c r="O27" s="39"/>
      <c r="P27" s="40"/>
      <c r="Q27" s="40"/>
      <c r="R27" s="40"/>
      <c r="S27" s="40"/>
      <c r="T27" s="40"/>
      <c r="U27" s="40"/>
      <c r="V27" s="40"/>
      <c r="W27" s="40"/>
    </row>
    <row r="28" spans="1:23" ht="18.75" customHeight="1">
      <c r="A28" s="199" t="s">
        <v>206</v>
      </c>
      <c r="B28" s="199"/>
      <c r="C28" s="39">
        <v>7032</v>
      </c>
      <c r="D28" s="40">
        <f>SUM(E28:K28)</f>
        <v>12908</v>
      </c>
      <c r="E28" s="40">
        <v>5223</v>
      </c>
      <c r="F28" s="40">
        <v>2190</v>
      </c>
      <c r="G28" s="40">
        <v>917</v>
      </c>
      <c r="H28" s="40">
        <v>4571</v>
      </c>
      <c r="I28" s="40" t="s">
        <v>287</v>
      </c>
      <c r="J28" s="40" t="s">
        <v>287</v>
      </c>
      <c r="K28" s="40">
        <v>7</v>
      </c>
      <c r="M28" s="199" t="s">
        <v>206</v>
      </c>
      <c r="N28" s="199"/>
      <c r="O28" s="39">
        <f>SUM(P28:W28)</f>
        <v>455629</v>
      </c>
      <c r="P28" s="40">
        <v>132709</v>
      </c>
      <c r="Q28" s="40">
        <v>7826</v>
      </c>
      <c r="R28" s="40">
        <v>3726</v>
      </c>
      <c r="S28" s="40">
        <v>280859</v>
      </c>
      <c r="T28" s="40" t="s">
        <v>287</v>
      </c>
      <c r="U28" s="40" t="s">
        <v>287</v>
      </c>
      <c r="V28" s="40">
        <v>347</v>
      </c>
      <c r="W28" s="40">
        <v>30162</v>
      </c>
    </row>
    <row r="29" spans="1:23" ht="18.75" customHeight="1">
      <c r="A29" s="210" t="s">
        <v>274</v>
      </c>
      <c r="B29" s="210"/>
      <c r="C29" s="39">
        <v>6885</v>
      </c>
      <c r="D29" s="40">
        <f>SUM(E29:K29)</f>
        <v>12603</v>
      </c>
      <c r="E29" s="40">
        <v>5015</v>
      </c>
      <c r="F29" s="40">
        <v>2181</v>
      </c>
      <c r="G29" s="40">
        <v>908</v>
      </c>
      <c r="H29" s="40">
        <v>4491</v>
      </c>
      <c r="I29" s="40" t="s">
        <v>287</v>
      </c>
      <c r="J29" s="40" t="s">
        <v>287</v>
      </c>
      <c r="K29" s="40">
        <v>8</v>
      </c>
      <c r="M29" s="210" t="s">
        <v>274</v>
      </c>
      <c r="N29" s="210"/>
      <c r="O29" s="39">
        <f>SUM(P29:W29)</f>
        <v>417563</v>
      </c>
      <c r="P29" s="40">
        <v>96211</v>
      </c>
      <c r="Q29" s="40">
        <v>7735</v>
      </c>
      <c r="R29" s="40">
        <v>4007</v>
      </c>
      <c r="S29" s="40">
        <v>290502</v>
      </c>
      <c r="T29" s="40" t="s">
        <v>287</v>
      </c>
      <c r="U29" s="40" t="s">
        <v>287</v>
      </c>
      <c r="V29" s="40">
        <v>535</v>
      </c>
      <c r="W29" s="40">
        <v>18573</v>
      </c>
    </row>
    <row r="30" spans="1:23" ht="18.75" customHeight="1">
      <c r="A30" s="199" t="s">
        <v>8</v>
      </c>
      <c r="B30" s="199"/>
      <c r="C30" s="39">
        <v>6846</v>
      </c>
      <c r="D30" s="40">
        <f>SUM(E30:K30)</f>
        <v>12506</v>
      </c>
      <c r="E30" s="40">
        <v>4966</v>
      </c>
      <c r="F30" s="40">
        <v>2150</v>
      </c>
      <c r="G30" s="40">
        <v>890</v>
      </c>
      <c r="H30" s="40">
        <v>4490</v>
      </c>
      <c r="I30" s="40" t="s">
        <v>287</v>
      </c>
      <c r="J30" s="40">
        <v>1</v>
      </c>
      <c r="K30" s="40">
        <v>9</v>
      </c>
      <c r="M30" s="199" t="s">
        <v>8</v>
      </c>
      <c r="N30" s="199"/>
      <c r="O30" s="39">
        <v>411521</v>
      </c>
      <c r="P30" s="40">
        <v>95816</v>
      </c>
      <c r="Q30" s="40">
        <v>7391</v>
      </c>
      <c r="R30" s="40">
        <v>3608</v>
      </c>
      <c r="S30" s="40">
        <v>285501</v>
      </c>
      <c r="T30" s="40" t="s">
        <v>287</v>
      </c>
      <c r="U30" s="40">
        <v>18</v>
      </c>
      <c r="V30" s="40">
        <v>559</v>
      </c>
      <c r="W30" s="40">
        <v>18627</v>
      </c>
    </row>
    <row r="31" spans="1:23" ht="18.75" customHeight="1">
      <c r="A31" s="199" t="s">
        <v>9</v>
      </c>
      <c r="B31" s="199"/>
      <c r="C31" s="39">
        <v>6828</v>
      </c>
      <c r="D31" s="40">
        <f>SUM(E31:K31)</f>
        <v>12607</v>
      </c>
      <c r="E31" s="40">
        <v>5005</v>
      </c>
      <c r="F31" s="40">
        <v>2171</v>
      </c>
      <c r="G31" s="40">
        <v>903</v>
      </c>
      <c r="H31" s="40">
        <v>4499</v>
      </c>
      <c r="I31" s="40" t="s">
        <v>287</v>
      </c>
      <c r="J31" s="40">
        <v>22</v>
      </c>
      <c r="K31" s="40">
        <v>7</v>
      </c>
      <c r="M31" s="199" t="s">
        <v>9</v>
      </c>
      <c r="N31" s="199"/>
      <c r="O31" s="39">
        <v>426358</v>
      </c>
      <c r="P31" s="40">
        <v>99355</v>
      </c>
      <c r="Q31" s="40">
        <v>7810</v>
      </c>
      <c r="R31" s="40">
        <v>4509</v>
      </c>
      <c r="S31" s="40">
        <v>295063</v>
      </c>
      <c r="T31" s="40" t="s">
        <v>287</v>
      </c>
      <c r="U31" s="40">
        <v>460</v>
      </c>
      <c r="V31" s="40">
        <v>549</v>
      </c>
      <c r="W31" s="40">
        <v>18614</v>
      </c>
    </row>
    <row r="32" spans="1:23" ht="18.75" customHeight="1">
      <c r="A32" s="56"/>
      <c r="B32" s="56"/>
      <c r="C32" s="92"/>
      <c r="D32" s="41"/>
      <c r="E32" s="41"/>
      <c r="F32" s="41"/>
      <c r="G32" s="41"/>
      <c r="H32" s="41"/>
      <c r="I32" s="41"/>
      <c r="J32" s="41"/>
      <c r="K32" s="41"/>
      <c r="M32" s="56"/>
      <c r="N32" s="56"/>
      <c r="O32" s="58"/>
      <c r="P32" s="56"/>
      <c r="Q32" s="56"/>
      <c r="R32" s="56"/>
      <c r="S32" s="56"/>
      <c r="T32" s="56"/>
      <c r="U32" s="56"/>
      <c r="V32" s="56"/>
      <c r="W32" s="56"/>
    </row>
    <row r="36" spans="1:23" ht="18.75" customHeight="1">
      <c r="A36" s="141" t="s">
        <v>446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M36" s="141" t="s">
        <v>451</v>
      </c>
      <c r="N36" s="141"/>
      <c r="O36" s="141"/>
      <c r="P36" s="141"/>
      <c r="Q36" s="141"/>
      <c r="R36" s="141"/>
      <c r="S36" s="141"/>
      <c r="T36" s="141"/>
      <c r="U36" s="141"/>
      <c r="V36" s="141"/>
      <c r="W36" s="141"/>
    </row>
    <row r="37" spans="22:23" ht="18.75" customHeight="1" thickBot="1">
      <c r="V37" s="192" t="s">
        <v>203</v>
      </c>
      <c r="W37" s="192"/>
    </row>
    <row r="38" spans="1:23" ht="18.75" customHeight="1">
      <c r="A38" s="131" t="s">
        <v>160</v>
      </c>
      <c r="B38" s="190" t="s">
        <v>455</v>
      </c>
      <c r="C38" s="190"/>
      <c r="D38" s="190" t="s">
        <v>200</v>
      </c>
      <c r="E38" s="190" t="s">
        <v>201</v>
      </c>
      <c r="F38" s="190"/>
      <c r="G38" s="190"/>
      <c r="H38" s="190"/>
      <c r="I38" s="190"/>
      <c r="J38" s="190"/>
      <c r="K38" s="130"/>
      <c r="M38" s="303" t="s">
        <v>160</v>
      </c>
      <c r="N38" s="150" t="s">
        <v>452</v>
      </c>
      <c r="O38" s="143"/>
      <c r="P38" s="195" t="s">
        <v>192</v>
      </c>
      <c r="Q38" s="195" t="s">
        <v>193</v>
      </c>
      <c r="R38" s="195" t="s">
        <v>194</v>
      </c>
      <c r="S38" s="195" t="s">
        <v>195</v>
      </c>
      <c r="T38" s="195" t="s">
        <v>196</v>
      </c>
      <c r="U38" s="195" t="s">
        <v>197</v>
      </c>
      <c r="V38" s="150" t="s">
        <v>198</v>
      </c>
      <c r="W38" s="128" t="s">
        <v>453</v>
      </c>
    </row>
    <row r="39" spans="1:23" ht="18.75" customHeight="1">
      <c r="A39" s="170"/>
      <c r="B39" s="8" t="s">
        <v>49</v>
      </c>
      <c r="C39" s="8" t="s">
        <v>400</v>
      </c>
      <c r="D39" s="191"/>
      <c r="E39" s="8" t="s">
        <v>192</v>
      </c>
      <c r="F39" s="8" t="s">
        <v>193</v>
      </c>
      <c r="G39" s="8" t="s">
        <v>194</v>
      </c>
      <c r="H39" s="8" t="s">
        <v>195</v>
      </c>
      <c r="I39" s="8" t="s">
        <v>196</v>
      </c>
      <c r="J39" s="8" t="s">
        <v>197</v>
      </c>
      <c r="K39" s="9" t="s">
        <v>198</v>
      </c>
      <c r="M39" s="304"/>
      <c r="N39" s="151"/>
      <c r="O39" s="145"/>
      <c r="P39" s="196"/>
      <c r="Q39" s="196"/>
      <c r="R39" s="196"/>
      <c r="S39" s="196"/>
      <c r="T39" s="196"/>
      <c r="U39" s="196"/>
      <c r="V39" s="151"/>
      <c r="W39" s="129" t="s">
        <v>454</v>
      </c>
    </row>
    <row r="40" spans="2:23" ht="18.75" customHeight="1">
      <c r="B40" s="63"/>
      <c r="E40" s="10"/>
      <c r="F40" s="10"/>
      <c r="G40" s="10"/>
      <c r="H40" s="10"/>
      <c r="I40" s="10"/>
      <c r="J40" s="10"/>
      <c r="K40" s="10"/>
      <c r="N40" s="305"/>
      <c r="O40" s="306"/>
      <c r="Q40" s="10"/>
      <c r="R40" s="10"/>
      <c r="S40" s="10"/>
      <c r="T40" s="10"/>
      <c r="U40" s="10"/>
      <c r="V40" s="10"/>
      <c r="W40" s="10"/>
    </row>
    <row r="41" spans="1:23" ht="18.75" customHeight="1">
      <c r="A41" s="127" t="s">
        <v>12</v>
      </c>
      <c r="B41" s="53">
        <f>SUM(B43:B50,B52:B59)</f>
        <v>4293</v>
      </c>
      <c r="C41" s="45">
        <f>SUM(C43:C50,C52:C59)</f>
        <v>6828</v>
      </c>
      <c r="D41" s="45">
        <f>SUM(E43:K50,E52:K59)</f>
        <v>12607</v>
      </c>
      <c r="E41" s="45">
        <f>SUM(E43:E50,E52:E59)</f>
        <v>5005</v>
      </c>
      <c r="F41" s="45">
        <f aca="true" t="shared" si="1" ref="F41:K41">SUM(F43:F50,F52:F59)</f>
        <v>2171</v>
      </c>
      <c r="G41" s="45">
        <f t="shared" si="1"/>
        <v>903</v>
      </c>
      <c r="H41" s="45">
        <f t="shared" si="1"/>
        <v>4499</v>
      </c>
      <c r="I41" s="45" t="s">
        <v>287</v>
      </c>
      <c r="J41" s="45">
        <f t="shared" si="1"/>
        <v>22</v>
      </c>
      <c r="K41" s="45">
        <f t="shared" si="1"/>
        <v>7</v>
      </c>
      <c r="M41" s="127" t="s">
        <v>12</v>
      </c>
      <c r="N41" s="166">
        <f>SUM(P41:W41)</f>
        <v>4994497</v>
      </c>
      <c r="O41" s="167"/>
      <c r="P41" s="45">
        <f>SUM(P43:P50,P52:P59)</f>
        <v>1204278</v>
      </c>
      <c r="Q41" s="45">
        <v>90349</v>
      </c>
      <c r="R41" s="45">
        <f>SUM(R43:R50,R52:R59)</f>
        <v>45615</v>
      </c>
      <c r="S41" s="45">
        <f>SUM(S43:S50,S52:S59)</f>
        <v>3422984</v>
      </c>
      <c r="T41" s="45">
        <f>SUM(T43:T50,T52:T59)</f>
        <v>81</v>
      </c>
      <c r="U41" s="45">
        <f>SUM(U43:U50,U52:U59)</f>
        <v>797</v>
      </c>
      <c r="V41" s="45">
        <v>5166</v>
      </c>
      <c r="W41" s="45">
        <v>225227</v>
      </c>
    </row>
    <row r="42" spans="2:23" ht="18.75" customHeight="1">
      <c r="B42" s="39"/>
      <c r="C42" s="40"/>
      <c r="D42" s="40"/>
      <c r="E42" s="40"/>
      <c r="F42" s="40"/>
      <c r="G42" s="40"/>
      <c r="H42" s="40"/>
      <c r="I42" s="40"/>
      <c r="J42" s="40"/>
      <c r="K42" s="40"/>
      <c r="N42" s="307"/>
      <c r="O42" s="308"/>
      <c r="P42" s="46"/>
      <c r="Q42" s="46"/>
      <c r="R42" s="46"/>
      <c r="S42" s="46"/>
      <c r="T42" s="46"/>
      <c r="U42" s="40"/>
      <c r="V42" s="46"/>
      <c r="W42" s="46"/>
    </row>
    <row r="43" spans="1:23" ht="18.75" customHeight="1">
      <c r="A43" s="4" t="s">
        <v>166</v>
      </c>
      <c r="B43" s="39">
        <v>1737</v>
      </c>
      <c r="C43" s="40">
        <v>2639</v>
      </c>
      <c r="D43" s="40">
        <f>SUM(E43:K43)</f>
        <v>5186</v>
      </c>
      <c r="E43" s="40">
        <v>1890</v>
      </c>
      <c r="F43" s="40">
        <v>1173</v>
      </c>
      <c r="G43" s="40">
        <v>317</v>
      </c>
      <c r="H43" s="40">
        <v>1796</v>
      </c>
      <c r="I43" s="40" t="s">
        <v>287</v>
      </c>
      <c r="J43" s="40">
        <v>7</v>
      </c>
      <c r="K43" s="40">
        <v>3</v>
      </c>
      <c r="M43" s="4" t="s">
        <v>166</v>
      </c>
      <c r="N43" s="132">
        <f aca="true" t="shared" si="2" ref="N43:N50">SUM(P43:W43)</f>
        <v>2077956</v>
      </c>
      <c r="O43" s="133"/>
      <c r="P43" s="40">
        <v>508610</v>
      </c>
      <c r="Q43" s="40">
        <v>60292</v>
      </c>
      <c r="R43" s="40">
        <v>13491</v>
      </c>
      <c r="S43" s="40">
        <v>1416433</v>
      </c>
      <c r="T43" s="40" t="s">
        <v>287</v>
      </c>
      <c r="U43" s="40">
        <v>140</v>
      </c>
      <c r="V43" s="40">
        <v>3463</v>
      </c>
      <c r="W43" s="40">
        <v>75527</v>
      </c>
    </row>
    <row r="44" spans="1:23" ht="18.75" customHeight="1">
      <c r="A44" s="4" t="s">
        <v>167</v>
      </c>
      <c r="B44" s="39">
        <v>193</v>
      </c>
      <c r="C44" s="40">
        <v>328</v>
      </c>
      <c r="D44" s="40">
        <f aca="true" t="shared" si="3" ref="D44:D50">SUM(E44:K44)</f>
        <v>611</v>
      </c>
      <c r="E44" s="40">
        <v>257</v>
      </c>
      <c r="F44" s="40">
        <v>108</v>
      </c>
      <c r="G44" s="40">
        <v>52</v>
      </c>
      <c r="H44" s="40">
        <v>191</v>
      </c>
      <c r="I44" s="40" t="s">
        <v>287</v>
      </c>
      <c r="J44" s="40">
        <v>3</v>
      </c>
      <c r="K44" s="40" t="s">
        <v>287</v>
      </c>
      <c r="M44" s="4" t="s">
        <v>167</v>
      </c>
      <c r="N44" s="132">
        <f t="shared" si="2"/>
        <v>247054</v>
      </c>
      <c r="O44" s="133"/>
      <c r="P44" s="40">
        <v>53858</v>
      </c>
      <c r="Q44" s="40">
        <v>3319</v>
      </c>
      <c r="R44" s="40">
        <v>2698</v>
      </c>
      <c r="S44" s="40">
        <v>173352</v>
      </c>
      <c r="T44" s="40" t="s">
        <v>287</v>
      </c>
      <c r="U44" s="40">
        <v>60</v>
      </c>
      <c r="V44" s="40" t="s">
        <v>287</v>
      </c>
      <c r="W44" s="40">
        <v>13767</v>
      </c>
    </row>
    <row r="45" spans="1:23" ht="18.75" customHeight="1">
      <c r="A45" s="4" t="s">
        <v>168</v>
      </c>
      <c r="B45" s="39">
        <v>325</v>
      </c>
      <c r="C45" s="40">
        <v>479</v>
      </c>
      <c r="D45" s="40">
        <f t="shared" si="3"/>
        <v>883</v>
      </c>
      <c r="E45" s="40">
        <v>337</v>
      </c>
      <c r="F45" s="40">
        <v>173</v>
      </c>
      <c r="G45" s="40">
        <v>51</v>
      </c>
      <c r="H45" s="40">
        <v>320</v>
      </c>
      <c r="I45" s="40" t="s">
        <v>287</v>
      </c>
      <c r="J45" s="40">
        <v>2</v>
      </c>
      <c r="K45" s="40" t="s">
        <v>287</v>
      </c>
      <c r="M45" s="4" t="s">
        <v>168</v>
      </c>
      <c r="N45" s="132">
        <f t="shared" si="2"/>
        <v>329339</v>
      </c>
      <c r="O45" s="133"/>
      <c r="P45" s="40">
        <v>84509</v>
      </c>
      <c r="Q45" s="40">
        <v>6740</v>
      </c>
      <c r="R45" s="40">
        <v>2716</v>
      </c>
      <c r="S45" s="40">
        <v>226174</v>
      </c>
      <c r="T45" s="40" t="s">
        <v>287</v>
      </c>
      <c r="U45" s="40">
        <v>177</v>
      </c>
      <c r="V45" s="40">
        <v>357</v>
      </c>
      <c r="W45" s="40">
        <v>8666</v>
      </c>
    </row>
    <row r="46" spans="1:23" ht="18.75" customHeight="1">
      <c r="A46" s="4" t="s">
        <v>169</v>
      </c>
      <c r="B46" s="39">
        <v>203</v>
      </c>
      <c r="C46" s="40">
        <v>348</v>
      </c>
      <c r="D46" s="40">
        <f t="shared" si="3"/>
        <v>631</v>
      </c>
      <c r="E46" s="40">
        <v>274</v>
      </c>
      <c r="F46" s="40">
        <v>71</v>
      </c>
      <c r="G46" s="40">
        <v>41</v>
      </c>
      <c r="H46" s="40">
        <v>241</v>
      </c>
      <c r="I46" s="40" t="s">
        <v>287</v>
      </c>
      <c r="J46" s="40">
        <v>4</v>
      </c>
      <c r="K46" s="40" t="s">
        <v>287</v>
      </c>
      <c r="M46" s="4" t="s">
        <v>169</v>
      </c>
      <c r="N46" s="132">
        <f t="shared" si="2"/>
        <v>204007</v>
      </c>
      <c r="O46" s="133"/>
      <c r="P46" s="40">
        <v>59029</v>
      </c>
      <c r="Q46" s="40">
        <v>1433</v>
      </c>
      <c r="R46" s="40">
        <v>2565</v>
      </c>
      <c r="S46" s="40">
        <v>135324</v>
      </c>
      <c r="T46" s="40" t="s">
        <v>287</v>
      </c>
      <c r="U46" s="40">
        <v>100</v>
      </c>
      <c r="V46" s="40">
        <v>35</v>
      </c>
      <c r="W46" s="40">
        <v>5521</v>
      </c>
    </row>
    <row r="47" spans="1:23" ht="18.75" customHeight="1">
      <c r="A47" s="4" t="s">
        <v>170</v>
      </c>
      <c r="B47" s="39">
        <v>143</v>
      </c>
      <c r="C47" s="40">
        <v>247</v>
      </c>
      <c r="D47" s="40">
        <f t="shared" si="3"/>
        <v>419</v>
      </c>
      <c r="E47" s="40">
        <v>194</v>
      </c>
      <c r="F47" s="40">
        <v>35</v>
      </c>
      <c r="G47" s="40">
        <v>46</v>
      </c>
      <c r="H47" s="40">
        <v>144</v>
      </c>
      <c r="I47" s="40" t="s">
        <v>287</v>
      </c>
      <c r="J47" s="40" t="s">
        <v>287</v>
      </c>
      <c r="K47" s="40" t="s">
        <v>287</v>
      </c>
      <c r="M47" s="4" t="s">
        <v>170</v>
      </c>
      <c r="N47" s="132">
        <f t="shared" si="2"/>
        <v>150137</v>
      </c>
      <c r="O47" s="133"/>
      <c r="P47" s="40">
        <v>40202</v>
      </c>
      <c r="Q47" s="40">
        <v>713</v>
      </c>
      <c r="R47" s="40">
        <v>2472</v>
      </c>
      <c r="S47" s="40">
        <v>93927</v>
      </c>
      <c r="T47" s="40" t="s">
        <v>287</v>
      </c>
      <c r="U47" s="40">
        <v>80</v>
      </c>
      <c r="V47" s="40">
        <v>76</v>
      </c>
      <c r="W47" s="40">
        <v>12667</v>
      </c>
    </row>
    <row r="48" spans="1:23" ht="18.75" customHeight="1">
      <c r="A48" s="4" t="s">
        <v>171</v>
      </c>
      <c r="B48" s="39">
        <v>172</v>
      </c>
      <c r="C48" s="40">
        <v>222</v>
      </c>
      <c r="D48" s="40">
        <f t="shared" si="3"/>
        <v>366</v>
      </c>
      <c r="E48" s="40">
        <v>132</v>
      </c>
      <c r="F48" s="40">
        <v>53</v>
      </c>
      <c r="G48" s="40">
        <v>16</v>
      </c>
      <c r="H48" s="40">
        <v>165</v>
      </c>
      <c r="I48" s="40" t="s">
        <v>287</v>
      </c>
      <c r="J48" s="40" t="s">
        <v>287</v>
      </c>
      <c r="K48" s="40" t="s">
        <v>287</v>
      </c>
      <c r="M48" s="4" t="s">
        <v>171</v>
      </c>
      <c r="N48" s="132">
        <f t="shared" si="2"/>
        <v>191230</v>
      </c>
      <c r="O48" s="133"/>
      <c r="P48" s="40">
        <v>37873</v>
      </c>
      <c r="Q48" s="40">
        <v>2923</v>
      </c>
      <c r="R48" s="40">
        <v>734</v>
      </c>
      <c r="S48" s="40">
        <v>136098</v>
      </c>
      <c r="T48" s="40" t="s">
        <v>287</v>
      </c>
      <c r="U48" s="40" t="s">
        <v>287</v>
      </c>
      <c r="V48" s="40">
        <v>101</v>
      </c>
      <c r="W48" s="40">
        <v>13501</v>
      </c>
    </row>
    <row r="49" spans="1:23" ht="18.75" customHeight="1">
      <c r="A49" s="4" t="s">
        <v>172</v>
      </c>
      <c r="B49" s="39">
        <v>109</v>
      </c>
      <c r="C49" s="40">
        <v>195</v>
      </c>
      <c r="D49" s="40">
        <f t="shared" si="3"/>
        <v>348</v>
      </c>
      <c r="E49" s="40">
        <v>146</v>
      </c>
      <c r="F49" s="40">
        <v>52</v>
      </c>
      <c r="G49" s="40">
        <v>37</v>
      </c>
      <c r="H49" s="40">
        <v>113</v>
      </c>
      <c r="I49" s="40" t="s">
        <v>287</v>
      </c>
      <c r="J49" s="40" t="s">
        <v>287</v>
      </c>
      <c r="K49" s="40" t="s">
        <v>287</v>
      </c>
      <c r="M49" s="4" t="s">
        <v>172</v>
      </c>
      <c r="N49" s="132">
        <f t="shared" si="2"/>
        <v>147142</v>
      </c>
      <c r="O49" s="133"/>
      <c r="P49" s="40">
        <v>31162</v>
      </c>
      <c r="Q49" s="40">
        <v>1481</v>
      </c>
      <c r="R49" s="40">
        <v>1884</v>
      </c>
      <c r="S49" s="40">
        <v>104918</v>
      </c>
      <c r="T49" s="40" t="s">
        <v>287</v>
      </c>
      <c r="U49" s="40" t="s">
        <v>287</v>
      </c>
      <c r="V49" s="40">
        <v>52</v>
      </c>
      <c r="W49" s="40">
        <v>7645</v>
      </c>
    </row>
    <row r="50" spans="1:23" ht="18.75" customHeight="1">
      <c r="A50" s="4" t="s">
        <v>173</v>
      </c>
      <c r="B50" s="39">
        <v>45</v>
      </c>
      <c r="C50" s="40">
        <v>81</v>
      </c>
      <c r="D50" s="40">
        <f t="shared" si="3"/>
        <v>147</v>
      </c>
      <c r="E50" s="40">
        <v>52</v>
      </c>
      <c r="F50" s="40">
        <v>25</v>
      </c>
      <c r="G50" s="40">
        <v>14</v>
      </c>
      <c r="H50" s="40">
        <v>56</v>
      </c>
      <c r="I50" s="40" t="s">
        <v>287</v>
      </c>
      <c r="J50" s="40" t="s">
        <v>287</v>
      </c>
      <c r="K50" s="40" t="s">
        <v>287</v>
      </c>
      <c r="M50" s="4" t="s">
        <v>173</v>
      </c>
      <c r="N50" s="132">
        <f t="shared" si="2"/>
        <v>55998</v>
      </c>
      <c r="O50" s="133"/>
      <c r="P50" s="40">
        <v>10846</v>
      </c>
      <c r="Q50" s="40">
        <v>659</v>
      </c>
      <c r="R50" s="40">
        <v>531</v>
      </c>
      <c r="S50" s="40">
        <v>41668</v>
      </c>
      <c r="T50" s="40" t="s">
        <v>287</v>
      </c>
      <c r="U50" s="40" t="s">
        <v>287</v>
      </c>
      <c r="V50" s="40" t="s">
        <v>287</v>
      </c>
      <c r="W50" s="40">
        <v>2294</v>
      </c>
    </row>
    <row r="51" spans="1:23" ht="18.75" customHeight="1">
      <c r="A51" s="4"/>
      <c r="B51" s="39"/>
      <c r="C51" s="40"/>
      <c r="D51" s="40"/>
      <c r="E51" s="40"/>
      <c r="F51" s="40"/>
      <c r="G51" s="40"/>
      <c r="H51" s="40"/>
      <c r="I51" s="40"/>
      <c r="J51" s="40"/>
      <c r="K51" s="40"/>
      <c r="M51" s="4"/>
      <c r="N51" s="132"/>
      <c r="O51" s="133"/>
      <c r="P51" s="40"/>
      <c r="Q51" s="40"/>
      <c r="R51" s="40"/>
      <c r="S51" s="40"/>
      <c r="T51" s="40"/>
      <c r="U51" s="40"/>
      <c r="V51" s="40"/>
      <c r="W51" s="40"/>
    </row>
    <row r="52" spans="1:23" ht="18.75" customHeight="1">
      <c r="A52" s="4" t="s">
        <v>174</v>
      </c>
      <c r="B52" s="132">
        <v>143</v>
      </c>
      <c r="C52" s="230">
        <v>230</v>
      </c>
      <c r="D52" s="230">
        <f>SUM(E52:K53)</f>
        <v>417</v>
      </c>
      <c r="E52" s="230">
        <v>162</v>
      </c>
      <c r="F52" s="230">
        <v>64</v>
      </c>
      <c r="G52" s="230">
        <v>30</v>
      </c>
      <c r="H52" s="230">
        <v>159</v>
      </c>
      <c r="I52" s="230" t="s">
        <v>287</v>
      </c>
      <c r="J52" s="230">
        <v>1</v>
      </c>
      <c r="K52" s="230">
        <v>1</v>
      </c>
      <c r="M52" s="4" t="s">
        <v>174</v>
      </c>
      <c r="N52" s="132">
        <f>SUM(P52:W55)</f>
        <v>684978</v>
      </c>
      <c r="O52" s="133"/>
      <c r="P52" s="230">
        <v>173606</v>
      </c>
      <c r="Q52" s="230">
        <v>9202</v>
      </c>
      <c r="R52" s="230">
        <v>9824</v>
      </c>
      <c r="S52" s="230">
        <v>464045</v>
      </c>
      <c r="T52" s="230" t="s">
        <v>287</v>
      </c>
      <c r="U52" s="230">
        <v>140</v>
      </c>
      <c r="V52" s="230">
        <v>722</v>
      </c>
      <c r="W52" s="230">
        <v>27439</v>
      </c>
    </row>
    <row r="53" spans="1:23" ht="18.75" customHeight="1">
      <c r="A53" s="4" t="s">
        <v>175</v>
      </c>
      <c r="B53" s="132"/>
      <c r="C53" s="230"/>
      <c r="D53" s="230"/>
      <c r="E53" s="230"/>
      <c r="F53" s="230"/>
      <c r="G53" s="230"/>
      <c r="H53" s="230"/>
      <c r="I53" s="230"/>
      <c r="J53" s="230"/>
      <c r="K53" s="230"/>
      <c r="M53" s="4" t="s">
        <v>175</v>
      </c>
      <c r="N53" s="132"/>
      <c r="O53" s="133"/>
      <c r="P53" s="230"/>
      <c r="Q53" s="230"/>
      <c r="R53" s="230"/>
      <c r="S53" s="230"/>
      <c r="T53" s="230"/>
      <c r="U53" s="230"/>
      <c r="V53" s="230"/>
      <c r="W53" s="230"/>
    </row>
    <row r="54" spans="1:23" ht="18.75" customHeight="1">
      <c r="A54" s="4" t="s">
        <v>176</v>
      </c>
      <c r="B54" s="132">
        <v>439</v>
      </c>
      <c r="C54" s="230">
        <v>787</v>
      </c>
      <c r="D54" s="230">
        <f>SUM(E54:K55)</f>
        <v>1500</v>
      </c>
      <c r="E54" s="230">
        <v>609</v>
      </c>
      <c r="F54" s="230">
        <v>259</v>
      </c>
      <c r="G54" s="230">
        <v>143</v>
      </c>
      <c r="H54" s="230">
        <v>487</v>
      </c>
      <c r="I54" s="230" t="s">
        <v>287</v>
      </c>
      <c r="J54" s="230">
        <v>1</v>
      </c>
      <c r="K54" s="230">
        <v>1</v>
      </c>
      <c r="M54" s="4" t="s">
        <v>176</v>
      </c>
      <c r="N54" s="132"/>
      <c r="O54" s="133"/>
      <c r="P54" s="230"/>
      <c r="Q54" s="230"/>
      <c r="R54" s="230"/>
      <c r="S54" s="230"/>
      <c r="T54" s="230"/>
      <c r="U54" s="230"/>
      <c r="V54" s="230"/>
      <c r="W54" s="230"/>
    </row>
    <row r="55" spans="1:23" ht="18.75" customHeight="1">
      <c r="A55" s="4" t="s">
        <v>177</v>
      </c>
      <c r="B55" s="132"/>
      <c r="C55" s="230"/>
      <c r="D55" s="230"/>
      <c r="E55" s="230"/>
      <c r="F55" s="230"/>
      <c r="G55" s="230"/>
      <c r="H55" s="230"/>
      <c r="I55" s="230"/>
      <c r="J55" s="230"/>
      <c r="K55" s="230"/>
      <c r="M55" s="4" t="s">
        <v>177</v>
      </c>
      <c r="N55" s="132"/>
      <c r="O55" s="133"/>
      <c r="P55" s="230"/>
      <c r="Q55" s="230"/>
      <c r="R55" s="230"/>
      <c r="S55" s="230"/>
      <c r="T55" s="230"/>
      <c r="U55" s="230"/>
      <c r="V55" s="230"/>
      <c r="W55" s="230"/>
    </row>
    <row r="56" spans="1:23" ht="18.75" customHeight="1">
      <c r="A56" s="4" t="s">
        <v>178</v>
      </c>
      <c r="B56" s="132">
        <v>400</v>
      </c>
      <c r="C56" s="230">
        <v>608</v>
      </c>
      <c r="D56" s="230">
        <f>SUM(E56:K57)</f>
        <v>989</v>
      </c>
      <c r="E56" s="230">
        <v>414</v>
      </c>
      <c r="F56" s="230">
        <v>95</v>
      </c>
      <c r="G56" s="230">
        <v>67</v>
      </c>
      <c r="H56" s="230">
        <v>410</v>
      </c>
      <c r="I56" s="230" t="s">
        <v>287</v>
      </c>
      <c r="J56" s="230">
        <v>2</v>
      </c>
      <c r="K56" s="230">
        <v>1</v>
      </c>
      <c r="M56" s="4" t="s">
        <v>178</v>
      </c>
      <c r="N56" s="132">
        <f>SUM(P56:W57)</f>
        <v>469196</v>
      </c>
      <c r="O56" s="133"/>
      <c r="P56" s="230">
        <v>89606</v>
      </c>
      <c r="Q56" s="230">
        <v>1596</v>
      </c>
      <c r="R56" s="230">
        <v>3680</v>
      </c>
      <c r="S56" s="230">
        <v>340880</v>
      </c>
      <c r="T56" s="230">
        <v>81</v>
      </c>
      <c r="U56" s="230">
        <v>40</v>
      </c>
      <c r="V56" s="230">
        <v>54</v>
      </c>
      <c r="W56" s="230">
        <v>33259</v>
      </c>
    </row>
    <row r="57" spans="1:23" ht="18.75" customHeight="1">
      <c r="A57" s="4" t="s">
        <v>179</v>
      </c>
      <c r="B57" s="132"/>
      <c r="C57" s="230"/>
      <c r="D57" s="230"/>
      <c r="E57" s="230"/>
      <c r="F57" s="230"/>
      <c r="G57" s="230"/>
      <c r="H57" s="230"/>
      <c r="I57" s="230"/>
      <c r="J57" s="230"/>
      <c r="K57" s="230"/>
      <c r="M57" s="4" t="s">
        <v>179</v>
      </c>
      <c r="N57" s="132"/>
      <c r="O57" s="133"/>
      <c r="P57" s="230"/>
      <c r="Q57" s="230"/>
      <c r="R57" s="230"/>
      <c r="S57" s="230"/>
      <c r="T57" s="230"/>
      <c r="U57" s="230"/>
      <c r="V57" s="230"/>
      <c r="W57" s="230"/>
    </row>
    <row r="58" spans="1:23" ht="18.75" customHeight="1">
      <c r="A58" s="4" t="s">
        <v>180</v>
      </c>
      <c r="B58" s="132">
        <v>384</v>
      </c>
      <c r="C58" s="230">
        <v>664</v>
      </c>
      <c r="D58" s="230">
        <f>SUM(E58:K59)</f>
        <v>1110</v>
      </c>
      <c r="E58" s="230">
        <v>538</v>
      </c>
      <c r="F58" s="230">
        <v>63</v>
      </c>
      <c r="G58" s="230">
        <v>89</v>
      </c>
      <c r="H58" s="230">
        <v>417</v>
      </c>
      <c r="I58" s="230" t="s">
        <v>287</v>
      </c>
      <c r="J58" s="230">
        <v>2</v>
      </c>
      <c r="K58" s="230">
        <v>1</v>
      </c>
      <c r="M58" s="4" t="s">
        <v>180</v>
      </c>
      <c r="N58" s="132">
        <f>SUM(P58:W59)</f>
        <v>437461</v>
      </c>
      <c r="O58" s="133"/>
      <c r="P58" s="230">
        <v>114977</v>
      </c>
      <c r="Q58" s="230">
        <v>1992</v>
      </c>
      <c r="R58" s="230">
        <v>5020</v>
      </c>
      <c r="S58" s="230">
        <v>290165</v>
      </c>
      <c r="T58" s="230" t="s">
        <v>287</v>
      </c>
      <c r="U58" s="230">
        <v>60</v>
      </c>
      <c r="V58" s="230">
        <v>305</v>
      </c>
      <c r="W58" s="230">
        <v>24942</v>
      </c>
    </row>
    <row r="59" spans="1:23" ht="18.75" customHeight="1">
      <c r="A59" s="4" t="s">
        <v>181</v>
      </c>
      <c r="B59" s="132"/>
      <c r="C59" s="230"/>
      <c r="D59" s="230"/>
      <c r="E59" s="230"/>
      <c r="F59" s="230"/>
      <c r="G59" s="230"/>
      <c r="H59" s="230"/>
      <c r="I59" s="230"/>
      <c r="J59" s="230"/>
      <c r="K59" s="230"/>
      <c r="M59" s="4" t="s">
        <v>181</v>
      </c>
      <c r="N59" s="132"/>
      <c r="O59" s="133"/>
      <c r="P59" s="230"/>
      <c r="Q59" s="230"/>
      <c r="R59" s="230"/>
      <c r="S59" s="230"/>
      <c r="T59" s="230"/>
      <c r="U59" s="230"/>
      <c r="V59" s="230"/>
      <c r="W59" s="230"/>
    </row>
    <row r="60" spans="1:23" ht="18.75" customHeight="1">
      <c r="A60" s="56"/>
      <c r="B60" s="58"/>
      <c r="C60" s="56"/>
      <c r="D60" s="56"/>
      <c r="E60" s="56"/>
      <c r="F60" s="56"/>
      <c r="G60" s="56"/>
      <c r="H60" s="56"/>
      <c r="I60" s="56"/>
      <c r="J60" s="56"/>
      <c r="K60" s="56"/>
      <c r="M60" s="56"/>
      <c r="N60" s="58"/>
      <c r="O60" s="56"/>
      <c r="P60" s="56"/>
      <c r="Q60" s="56"/>
      <c r="R60" s="56"/>
      <c r="S60" s="56"/>
      <c r="T60" s="56"/>
      <c r="U60" s="56"/>
      <c r="V60" s="56"/>
      <c r="W60" s="56"/>
    </row>
    <row r="61" spans="1:13" ht="18.75" customHeight="1">
      <c r="A61" s="24" t="s">
        <v>217</v>
      </c>
      <c r="M61" s="24" t="s">
        <v>447</v>
      </c>
    </row>
    <row r="62" ht="18.75" customHeight="1">
      <c r="M62" s="24" t="s">
        <v>199</v>
      </c>
    </row>
  </sheetData>
  <sheetProtection/>
  <mergeCells count="164">
    <mergeCell ref="T58:T59"/>
    <mergeCell ref="U58:U59"/>
    <mergeCell ref="V58:V59"/>
    <mergeCell ref="W58:W59"/>
    <mergeCell ref="P58:P59"/>
    <mergeCell ref="Q56:Q57"/>
    <mergeCell ref="R56:R57"/>
    <mergeCell ref="S56:S57"/>
    <mergeCell ref="Q58:Q59"/>
    <mergeCell ref="R58:R59"/>
    <mergeCell ref="S52:S55"/>
    <mergeCell ref="V52:V55"/>
    <mergeCell ref="W52:W55"/>
    <mergeCell ref="P56:P57"/>
    <mergeCell ref="T56:T57"/>
    <mergeCell ref="U56:U57"/>
    <mergeCell ref="V56:V57"/>
    <mergeCell ref="W56:W57"/>
    <mergeCell ref="T52:T55"/>
    <mergeCell ref="U52:U55"/>
    <mergeCell ref="K58:K59"/>
    <mergeCell ref="N52:O55"/>
    <mergeCell ref="N56:O57"/>
    <mergeCell ref="N58:O59"/>
    <mergeCell ref="K52:K53"/>
    <mergeCell ref="P52:P55"/>
    <mergeCell ref="Q52:Q55"/>
    <mergeCell ref="R52:R55"/>
    <mergeCell ref="S58:S59"/>
    <mergeCell ref="J56:J57"/>
    <mergeCell ref="K56:K57"/>
    <mergeCell ref="H52:H53"/>
    <mergeCell ref="I52:I53"/>
    <mergeCell ref="J52:J53"/>
    <mergeCell ref="K54:K55"/>
    <mergeCell ref="J54:J55"/>
    <mergeCell ref="J58:J59"/>
    <mergeCell ref="D56:D57"/>
    <mergeCell ref="E56:E57"/>
    <mergeCell ref="F56:F57"/>
    <mergeCell ref="G56:G57"/>
    <mergeCell ref="D58:D59"/>
    <mergeCell ref="E58:E59"/>
    <mergeCell ref="F58:F59"/>
    <mergeCell ref="G58:G59"/>
    <mergeCell ref="H56:H57"/>
    <mergeCell ref="D54:D55"/>
    <mergeCell ref="E54:E55"/>
    <mergeCell ref="H58:H59"/>
    <mergeCell ref="I58:I59"/>
    <mergeCell ref="D52:D53"/>
    <mergeCell ref="E52:E53"/>
    <mergeCell ref="F52:F53"/>
    <mergeCell ref="G52:G53"/>
    <mergeCell ref="I56:I57"/>
    <mergeCell ref="F54:F55"/>
    <mergeCell ref="B52:B53"/>
    <mergeCell ref="C52:C53"/>
    <mergeCell ref="B54:B55"/>
    <mergeCell ref="C54:C55"/>
    <mergeCell ref="B56:B57"/>
    <mergeCell ref="B58:B59"/>
    <mergeCell ref="C56:C57"/>
    <mergeCell ref="C58:C59"/>
    <mergeCell ref="N51:O51"/>
    <mergeCell ref="N46:O46"/>
    <mergeCell ref="N47:O47"/>
    <mergeCell ref="N48:O48"/>
    <mergeCell ref="N49:O49"/>
    <mergeCell ref="N50:O50"/>
    <mergeCell ref="N44:O44"/>
    <mergeCell ref="N45:O45"/>
    <mergeCell ref="N40:O40"/>
    <mergeCell ref="N41:O41"/>
    <mergeCell ref="N42:O42"/>
    <mergeCell ref="V1:W1"/>
    <mergeCell ref="V38:V39"/>
    <mergeCell ref="N43:O43"/>
    <mergeCell ref="V37:W37"/>
    <mergeCell ref="U38:U39"/>
    <mergeCell ref="S38:S39"/>
    <mergeCell ref="M27:N27"/>
    <mergeCell ref="M28:N28"/>
    <mergeCell ref="M29:N29"/>
    <mergeCell ref="M30:N30"/>
    <mergeCell ref="M31:N31"/>
    <mergeCell ref="M36:W36"/>
    <mergeCell ref="M38:M39"/>
    <mergeCell ref="P38:P39"/>
    <mergeCell ref="N38:O39"/>
    <mergeCell ref="Q38:Q39"/>
    <mergeCell ref="R38:R39"/>
    <mergeCell ref="T38:T39"/>
    <mergeCell ref="M23:N23"/>
    <mergeCell ref="M24:N24"/>
    <mergeCell ref="M25:N25"/>
    <mergeCell ref="M26:N26"/>
    <mergeCell ref="M19:N19"/>
    <mergeCell ref="M20:N20"/>
    <mergeCell ref="M21:N21"/>
    <mergeCell ref="M22:N22"/>
    <mergeCell ref="M15:N15"/>
    <mergeCell ref="M16:N16"/>
    <mergeCell ref="M17:N17"/>
    <mergeCell ref="M18:N18"/>
    <mergeCell ref="M11:N11"/>
    <mergeCell ref="M12:N12"/>
    <mergeCell ref="M13:N13"/>
    <mergeCell ref="M14:N14"/>
    <mergeCell ref="T9:T10"/>
    <mergeCell ref="U9:U10"/>
    <mergeCell ref="V9:V10"/>
    <mergeCell ref="A3:K3"/>
    <mergeCell ref="M5:W5"/>
    <mergeCell ref="M7:W7"/>
    <mergeCell ref="V8:W8"/>
    <mergeCell ref="A5:K5"/>
    <mergeCell ref="A7:K7"/>
    <mergeCell ref="J8:K8"/>
    <mergeCell ref="M9:N10"/>
    <mergeCell ref="O9:O10"/>
    <mergeCell ref="P9:P10"/>
    <mergeCell ref="Q9:Q10"/>
    <mergeCell ref="A11:B11"/>
    <mergeCell ref="I9:I10"/>
    <mergeCell ref="J9:J10"/>
    <mergeCell ref="K9:K10"/>
    <mergeCell ref="A9:B10"/>
    <mergeCell ref="R9:R10"/>
    <mergeCell ref="S9:S10"/>
    <mergeCell ref="A38:A39"/>
    <mergeCell ref="D38:D39"/>
    <mergeCell ref="B38:C38"/>
    <mergeCell ref="E38:K38"/>
    <mergeCell ref="A36:K36"/>
    <mergeCell ref="A31:B31"/>
    <mergeCell ref="C9:C10"/>
    <mergeCell ref="A19:B19"/>
    <mergeCell ref="A22:B22"/>
    <mergeCell ref="A30:B30"/>
    <mergeCell ref="A23:B23"/>
    <mergeCell ref="A24:B24"/>
    <mergeCell ref="A25:B25"/>
    <mergeCell ref="A26:B26"/>
    <mergeCell ref="A27:B27"/>
    <mergeCell ref="A28:B28"/>
    <mergeCell ref="A29:B29"/>
    <mergeCell ref="A17:B17"/>
    <mergeCell ref="A18:B18"/>
    <mergeCell ref="A12:B12"/>
    <mergeCell ref="A13:B13"/>
    <mergeCell ref="A14:B14"/>
    <mergeCell ref="A15:B15"/>
    <mergeCell ref="A16:B16"/>
    <mergeCell ref="G54:G55"/>
    <mergeCell ref="H54:H55"/>
    <mergeCell ref="I54:I55"/>
    <mergeCell ref="A20:B20"/>
    <mergeCell ref="A21:B21"/>
    <mergeCell ref="F9:F10"/>
    <mergeCell ref="G9:G10"/>
    <mergeCell ref="H9:H10"/>
    <mergeCell ref="E9:E10"/>
    <mergeCell ref="D9:D10"/>
  </mergeCells>
  <printOptions horizontalCentered="1"/>
  <pageMargins left="0.35433070866141736" right="0.35433070866141736" top="0.5905511811023623" bottom="0.3937007874015748" header="0" footer="0"/>
  <pageSetup fitToHeight="1" fitToWidth="1" horizontalDpi="600" verticalDpi="600" orientation="landscape" paperSize="8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zoomScalePageLayoutView="0" workbookViewId="0" topLeftCell="A36">
      <selection activeCell="A1" sqref="A1"/>
    </sheetView>
  </sheetViews>
  <sheetFormatPr defaultColWidth="9.00390625" defaultRowHeight="13.5"/>
  <cols>
    <col min="1" max="1" width="9.875" style="24" customWidth="1"/>
    <col min="2" max="3" width="9.625" style="24" bestFit="1" customWidth="1"/>
    <col min="4" max="4" width="9.125" style="24" bestFit="1" customWidth="1"/>
    <col min="5" max="6" width="11.375" style="24" customWidth="1"/>
    <col min="7" max="7" width="11.50390625" style="24" customWidth="1"/>
    <col min="8" max="8" width="11.00390625" style="24" customWidth="1"/>
    <col min="9" max="9" width="9.75390625" style="24" customWidth="1"/>
    <col min="10" max="10" width="11.25390625" style="24" customWidth="1"/>
    <col min="11" max="11" width="11.00390625" style="24" customWidth="1"/>
    <col min="12" max="12" width="10.25390625" style="24" customWidth="1"/>
    <col min="13" max="13" width="11.00390625" style="24" customWidth="1"/>
    <col min="14" max="14" width="11.25390625" style="24" customWidth="1"/>
    <col min="15" max="16" width="9.125" style="24" bestFit="1" customWidth="1"/>
    <col min="17" max="17" width="10.625" style="24" customWidth="1"/>
    <col min="18" max="19" width="9.125" style="24" bestFit="1" customWidth="1"/>
    <col min="20" max="16384" width="9.00390625" style="24" customWidth="1"/>
  </cols>
  <sheetData>
    <row r="1" spans="1:20" ht="14.25">
      <c r="A1" s="48" t="s">
        <v>208</v>
      </c>
      <c r="S1" s="49" t="s">
        <v>456</v>
      </c>
      <c r="T1" s="49"/>
    </row>
    <row r="3" spans="1:19" ht="17.25">
      <c r="A3" s="147" t="s">
        <v>457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</row>
    <row r="4" spans="1:11" ht="1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9" ht="18.75" customHeight="1">
      <c r="A5" s="131" t="s">
        <v>160</v>
      </c>
      <c r="B5" s="195" t="s">
        <v>383</v>
      </c>
      <c r="C5" s="190" t="s">
        <v>249</v>
      </c>
      <c r="D5" s="190"/>
      <c r="E5" s="190"/>
      <c r="F5" s="150" t="s">
        <v>211</v>
      </c>
      <c r="G5" s="142"/>
      <c r="H5" s="142"/>
      <c r="I5" s="142"/>
      <c r="J5" s="142"/>
      <c r="K5" s="143"/>
      <c r="L5" s="311" t="s">
        <v>253</v>
      </c>
      <c r="M5" s="312"/>
      <c r="N5" s="190" t="s">
        <v>259</v>
      </c>
      <c r="O5" s="190"/>
      <c r="P5" s="190"/>
      <c r="Q5" s="190" t="s">
        <v>213</v>
      </c>
      <c r="R5" s="130"/>
      <c r="S5" s="30" t="s">
        <v>58</v>
      </c>
    </row>
    <row r="6" spans="1:19" ht="18.75" customHeight="1">
      <c r="A6" s="170"/>
      <c r="B6" s="240"/>
      <c r="C6" s="313" t="s">
        <v>209</v>
      </c>
      <c r="D6" s="313" t="s">
        <v>256</v>
      </c>
      <c r="E6" s="203" t="s">
        <v>255</v>
      </c>
      <c r="F6" s="203" t="s">
        <v>257</v>
      </c>
      <c r="G6" s="313" t="s">
        <v>258</v>
      </c>
      <c r="H6" s="318" t="s">
        <v>261</v>
      </c>
      <c r="I6" s="203" t="s">
        <v>250</v>
      </c>
      <c r="J6" s="313" t="s">
        <v>210</v>
      </c>
      <c r="K6" s="318" t="s">
        <v>262</v>
      </c>
      <c r="L6" s="203" t="s">
        <v>254</v>
      </c>
      <c r="M6" s="313" t="s">
        <v>258</v>
      </c>
      <c r="N6" s="318" t="s">
        <v>461</v>
      </c>
      <c r="O6" s="318" t="s">
        <v>212</v>
      </c>
      <c r="P6" s="318" t="s">
        <v>225</v>
      </c>
      <c r="Q6" s="313" t="s">
        <v>260</v>
      </c>
      <c r="R6" s="321" t="s">
        <v>462</v>
      </c>
      <c r="S6" s="324" t="s">
        <v>255</v>
      </c>
    </row>
    <row r="7" spans="1:19" ht="18.75" customHeight="1">
      <c r="A7" s="170"/>
      <c r="B7" s="240"/>
      <c r="C7" s="314"/>
      <c r="D7" s="314"/>
      <c r="E7" s="240"/>
      <c r="F7" s="240"/>
      <c r="G7" s="314"/>
      <c r="H7" s="319"/>
      <c r="I7" s="240"/>
      <c r="J7" s="314"/>
      <c r="K7" s="319"/>
      <c r="L7" s="240"/>
      <c r="M7" s="314"/>
      <c r="N7" s="319"/>
      <c r="O7" s="319"/>
      <c r="P7" s="319"/>
      <c r="Q7" s="314"/>
      <c r="R7" s="322"/>
      <c r="S7" s="325"/>
    </row>
    <row r="8" spans="1:19" ht="18.75" customHeight="1">
      <c r="A8" s="170"/>
      <c r="B8" s="196"/>
      <c r="C8" s="315"/>
      <c r="D8" s="315"/>
      <c r="E8" s="196"/>
      <c r="F8" s="196"/>
      <c r="G8" s="315"/>
      <c r="H8" s="320"/>
      <c r="I8" s="196"/>
      <c r="J8" s="315"/>
      <c r="K8" s="320"/>
      <c r="L8" s="196"/>
      <c r="M8" s="315"/>
      <c r="N8" s="320"/>
      <c r="O8" s="320"/>
      <c r="P8" s="320"/>
      <c r="Q8" s="315"/>
      <c r="R8" s="323"/>
      <c r="S8" s="326"/>
    </row>
    <row r="9" spans="2:19" ht="14.25">
      <c r="B9" s="63"/>
      <c r="E9" s="13"/>
      <c r="G9" s="13"/>
      <c r="I9" s="13"/>
      <c r="K9" s="13"/>
      <c r="R9" s="13"/>
      <c r="S9" s="13"/>
    </row>
    <row r="10" spans="1:19" s="309" customFormat="1" ht="14.25">
      <c r="A10" s="127" t="s">
        <v>12</v>
      </c>
      <c r="B10" s="53">
        <f>SUM(C12:S19,C21:S28)</f>
        <v>29</v>
      </c>
      <c r="C10" s="45">
        <f>SUM(C12:C19,C21:C28)</f>
        <v>2</v>
      </c>
      <c r="D10" s="45">
        <f aca="true" t="shared" si="0" ref="D10:S10">SUM(D12:D19,D21:D28)</f>
        <v>1</v>
      </c>
      <c r="E10" s="45" t="s">
        <v>287</v>
      </c>
      <c r="F10" s="45">
        <f t="shared" si="0"/>
        <v>1</v>
      </c>
      <c r="G10" s="45">
        <f t="shared" si="0"/>
        <v>1</v>
      </c>
      <c r="H10" s="45">
        <f t="shared" si="0"/>
        <v>1</v>
      </c>
      <c r="I10" s="45">
        <f t="shared" si="0"/>
        <v>1</v>
      </c>
      <c r="J10" s="45">
        <f t="shared" si="0"/>
        <v>1</v>
      </c>
      <c r="K10" s="45">
        <f t="shared" si="0"/>
        <v>1</v>
      </c>
      <c r="L10" s="45">
        <f t="shared" si="0"/>
        <v>6</v>
      </c>
      <c r="M10" s="45">
        <f t="shared" si="0"/>
        <v>1</v>
      </c>
      <c r="N10" s="45">
        <f t="shared" si="0"/>
        <v>4</v>
      </c>
      <c r="O10" s="45">
        <f t="shared" si="0"/>
        <v>4</v>
      </c>
      <c r="P10" s="45">
        <f t="shared" si="0"/>
        <v>1</v>
      </c>
      <c r="Q10" s="45">
        <f t="shared" si="0"/>
        <v>1</v>
      </c>
      <c r="R10" s="45">
        <f t="shared" si="0"/>
        <v>1</v>
      </c>
      <c r="S10" s="45">
        <f t="shared" si="0"/>
        <v>2</v>
      </c>
    </row>
    <row r="11" spans="2:19" ht="14.25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6"/>
      <c r="S11" s="46"/>
    </row>
    <row r="12" spans="1:19" ht="14.25">
      <c r="A12" s="4" t="s">
        <v>166</v>
      </c>
      <c r="B12" s="39">
        <f>SUM(C12:S12)</f>
        <v>15</v>
      </c>
      <c r="C12" s="40">
        <v>2</v>
      </c>
      <c r="D12" s="40" t="s">
        <v>287</v>
      </c>
      <c r="E12" s="40" t="s">
        <v>287</v>
      </c>
      <c r="F12" s="40" t="s">
        <v>287</v>
      </c>
      <c r="G12" s="40">
        <v>1</v>
      </c>
      <c r="H12" s="40" t="s">
        <v>287</v>
      </c>
      <c r="I12" s="40" t="s">
        <v>287</v>
      </c>
      <c r="J12" s="40">
        <v>1</v>
      </c>
      <c r="K12" s="40" t="s">
        <v>287</v>
      </c>
      <c r="L12" s="40">
        <v>4</v>
      </c>
      <c r="M12" s="40">
        <v>1</v>
      </c>
      <c r="N12" s="40">
        <v>1</v>
      </c>
      <c r="O12" s="40">
        <v>1</v>
      </c>
      <c r="P12" s="40" t="s">
        <v>287</v>
      </c>
      <c r="Q12" s="40">
        <v>1</v>
      </c>
      <c r="R12" s="46">
        <v>1</v>
      </c>
      <c r="S12" s="46">
        <v>2</v>
      </c>
    </row>
    <row r="13" spans="1:19" ht="14.25">
      <c r="A13" s="4" t="s">
        <v>167</v>
      </c>
      <c r="B13" s="39">
        <f aca="true" t="shared" si="1" ref="B13:B19">SUM(C13:S13)</f>
        <v>3</v>
      </c>
      <c r="C13" s="40" t="s">
        <v>287</v>
      </c>
      <c r="D13" s="40">
        <v>1</v>
      </c>
      <c r="E13" s="40" t="s">
        <v>287</v>
      </c>
      <c r="F13" s="40" t="s">
        <v>287</v>
      </c>
      <c r="G13" s="40" t="s">
        <v>287</v>
      </c>
      <c r="H13" s="40" t="s">
        <v>287</v>
      </c>
      <c r="I13" s="40" t="s">
        <v>287</v>
      </c>
      <c r="J13" s="40" t="s">
        <v>287</v>
      </c>
      <c r="K13" s="40" t="s">
        <v>287</v>
      </c>
      <c r="L13" s="40" t="s">
        <v>287</v>
      </c>
      <c r="M13" s="40" t="s">
        <v>287</v>
      </c>
      <c r="N13" s="40">
        <v>1</v>
      </c>
      <c r="O13" s="40">
        <v>1</v>
      </c>
      <c r="P13" s="40" t="s">
        <v>287</v>
      </c>
      <c r="Q13" s="40" t="s">
        <v>287</v>
      </c>
      <c r="R13" s="40" t="s">
        <v>287</v>
      </c>
      <c r="S13" s="40" t="s">
        <v>287</v>
      </c>
    </row>
    <row r="14" spans="1:19" ht="14.25">
      <c r="A14" s="4" t="s">
        <v>168</v>
      </c>
      <c r="B14" s="39">
        <f t="shared" si="1"/>
        <v>4</v>
      </c>
      <c r="C14" s="40" t="s">
        <v>287</v>
      </c>
      <c r="D14" s="40" t="s">
        <v>287</v>
      </c>
      <c r="E14" s="40" t="s">
        <v>287</v>
      </c>
      <c r="F14" s="40" t="s">
        <v>287</v>
      </c>
      <c r="G14" s="40" t="s">
        <v>287</v>
      </c>
      <c r="H14" s="40">
        <v>1</v>
      </c>
      <c r="I14" s="40" t="s">
        <v>287</v>
      </c>
      <c r="J14" s="40" t="s">
        <v>287</v>
      </c>
      <c r="K14" s="40" t="s">
        <v>287</v>
      </c>
      <c r="L14" s="40">
        <v>1</v>
      </c>
      <c r="M14" s="40" t="s">
        <v>287</v>
      </c>
      <c r="N14" s="40">
        <v>1</v>
      </c>
      <c r="O14" s="40">
        <v>1</v>
      </c>
      <c r="P14" s="40" t="s">
        <v>287</v>
      </c>
      <c r="Q14" s="40" t="s">
        <v>287</v>
      </c>
      <c r="R14" s="40" t="s">
        <v>287</v>
      </c>
      <c r="S14" s="40" t="s">
        <v>287</v>
      </c>
    </row>
    <row r="15" spans="1:19" ht="14.25">
      <c r="A15" s="4" t="s">
        <v>169</v>
      </c>
      <c r="B15" s="39" t="s">
        <v>287</v>
      </c>
      <c r="C15" s="40" t="s">
        <v>287</v>
      </c>
      <c r="D15" s="40" t="s">
        <v>287</v>
      </c>
      <c r="E15" s="40" t="s">
        <v>287</v>
      </c>
      <c r="F15" s="40" t="s">
        <v>287</v>
      </c>
      <c r="G15" s="40" t="s">
        <v>287</v>
      </c>
      <c r="H15" s="40" t="s">
        <v>287</v>
      </c>
      <c r="I15" s="40" t="s">
        <v>287</v>
      </c>
      <c r="J15" s="40" t="s">
        <v>287</v>
      </c>
      <c r="K15" s="40" t="s">
        <v>287</v>
      </c>
      <c r="L15" s="40" t="s">
        <v>287</v>
      </c>
      <c r="M15" s="40" t="s">
        <v>287</v>
      </c>
      <c r="N15" s="40" t="s">
        <v>287</v>
      </c>
      <c r="O15" s="40" t="s">
        <v>287</v>
      </c>
      <c r="P15" s="40" t="s">
        <v>287</v>
      </c>
      <c r="Q15" s="40" t="s">
        <v>287</v>
      </c>
      <c r="R15" s="40" t="s">
        <v>287</v>
      </c>
      <c r="S15" s="40" t="s">
        <v>287</v>
      </c>
    </row>
    <row r="16" spans="1:19" ht="14.25">
      <c r="A16" s="4" t="s">
        <v>170</v>
      </c>
      <c r="B16" s="39" t="s">
        <v>287</v>
      </c>
      <c r="C16" s="40" t="s">
        <v>287</v>
      </c>
      <c r="D16" s="40" t="s">
        <v>287</v>
      </c>
      <c r="E16" s="40" t="s">
        <v>287</v>
      </c>
      <c r="F16" s="40" t="s">
        <v>287</v>
      </c>
      <c r="G16" s="40" t="s">
        <v>287</v>
      </c>
      <c r="H16" s="40" t="s">
        <v>287</v>
      </c>
      <c r="I16" s="40" t="s">
        <v>287</v>
      </c>
      <c r="J16" s="40" t="s">
        <v>287</v>
      </c>
      <c r="K16" s="40" t="s">
        <v>287</v>
      </c>
      <c r="L16" s="40" t="s">
        <v>287</v>
      </c>
      <c r="M16" s="40" t="s">
        <v>287</v>
      </c>
      <c r="N16" s="40" t="s">
        <v>287</v>
      </c>
      <c r="O16" s="40" t="s">
        <v>287</v>
      </c>
      <c r="P16" s="40" t="s">
        <v>287</v>
      </c>
      <c r="Q16" s="40" t="s">
        <v>287</v>
      </c>
      <c r="R16" s="40" t="s">
        <v>287</v>
      </c>
      <c r="S16" s="40" t="s">
        <v>287</v>
      </c>
    </row>
    <row r="17" spans="1:19" ht="14.25">
      <c r="A17" s="4" t="s">
        <v>171</v>
      </c>
      <c r="B17" s="39">
        <f t="shared" si="1"/>
        <v>1</v>
      </c>
      <c r="C17" s="40" t="s">
        <v>287</v>
      </c>
      <c r="D17" s="40" t="s">
        <v>287</v>
      </c>
      <c r="E17" s="40" t="s">
        <v>287</v>
      </c>
      <c r="F17" s="40" t="s">
        <v>287</v>
      </c>
      <c r="G17" s="40" t="s">
        <v>287</v>
      </c>
      <c r="H17" s="40" t="s">
        <v>287</v>
      </c>
      <c r="I17" s="40">
        <v>1</v>
      </c>
      <c r="J17" s="40" t="s">
        <v>287</v>
      </c>
      <c r="K17" s="40" t="s">
        <v>287</v>
      </c>
      <c r="L17" s="40" t="s">
        <v>287</v>
      </c>
      <c r="M17" s="40" t="s">
        <v>287</v>
      </c>
      <c r="N17" s="40" t="s">
        <v>287</v>
      </c>
      <c r="O17" s="40" t="s">
        <v>287</v>
      </c>
      <c r="P17" s="40" t="s">
        <v>287</v>
      </c>
      <c r="Q17" s="40" t="s">
        <v>287</v>
      </c>
      <c r="R17" s="40" t="s">
        <v>287</v>
      </c>
      <c r="S17" s="40" t="s">
        <v>287</v>
      </c>
    </row>
    <row r="18" spans="1:19" ht="14.25">
      <c r="A18" s="4" t="s">
        <v>172</v>
      </c>
      <c r="B18" s="39" t="s">
        <v>287</v>
      </c>
      <c r="C18" s="40" t="s">
        <v>287</v>
      </c>
      <c r="D18" s="40" t="s">
        <v>287</v>
      </c>
      <c r="E18" s="40" t="s">
        <v>287</v>
      </c>
      <c r="F18" s="40" t="s">
        <v>287</v>
      </c>
      <c r="G18" s="40" t="s">
        <v>287</v>
      </c>
      <c r="H18" s="40" t="s">
        <v>287</v>
      </c>
      <c r="I18" s="40" t="s">
        <v>287</v>
      </c>
      <c r="J18" s="40" t="s">
        <v>287</v>
      </c>
      <c r="K18" s="40" t="s">
        <v>287</v>
      </c>
      <c r="L18" s="40" t="s">
        <v>287</v>
      </c>
      <c r="M18" s="40" t="s">
        <v>287</v>
      </c>
      <c r="N18" s="40" t="s">
        <v>287</v>
      </c>
      <c r="O18" s="40" t="s">
        <v>287</v>
      </c>
      <c r="P18" s="40" t="s">
        <v>287</v>
      </c>
      <c r="Q18" s="40" t="s">
        <v>287</v>
      </c>
      <c r="R18" s="40" t="s">
        <v>287</v>
      </c>
      <c r="S18" s="40" t="s">
        <v>287</v>
      </c>
    </row>
    <row r="19" spans="1:19" ht="14.25">
      <c r="A19" s="4" t="s">
        <v>173</v>
      </c>
      <c r="B19" s="39" t="s">
        <v>287</v>
      </c>
      <c r="C19" s="40" t="s">
        <v>287</v>
      </c>
      <c r="D19" s="40" t="s">
        <v>287</v>
      </c>
      <c r="E19" s="40" t="s">
        <v>287</v>
      </c>
      <c r="F19" s="40" t="s">
        <v>287</v>
      </c>
      <c r="G19" s="40" t="s">
        <v>287</v>
      </c>
      <c r="H19" s="40" t="s">
        <v>287</v>
      </c>
      <c r="I19" s="40" t="s">
        <v>287</v>
      </c>
      <c r="J19" s="40" t="s">
        <v>287</v>
      </c>
      <c r="K19" s="40" t="s">
        <v>287</v>
      </c>
      <c r="L19" s="40" t="s">
        <v>287</v>
      </c>
      <c r="M19" s="40" t="s">
        <v>287</v>
      </c>
      <c r="N19" s="40" t="s">
        <v>287</v>
      </c>
      <c r="O19" s="40" t="s">
        <v>287</v>
      </c>
      <c r="P19" s="40" t="s">
        <v>287</v>
      </c>
      <c r="Q19" s="40" t="s">
        <v>287</v>
      </c>
      <c r="R19" s="40" t="s">
        <v>287</v>
      </c>
      <c r="S19" s="40" t="s">
        <v>287</v>
      </c>
    </row>
    <row r="20" spans="1:19" ht="14.25">
      <c r="A20" s="4"/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</row>
    <row r="21" spans="1:19" ht="14.25">
      <c r="A21" s="4" t="s">
        <v>174</v>
      </c>
      <c r="B21" s="39" t="s">
        <v>287</v>
      </c>
      <c r="C21" s="40" t="s">
        <v>287</v>
      </c>
      <c r="D21" s="40" t="s">
        <v>287</v>
      </c>
      <c r="E21" s="40" t="s">
        <v>287</v>
      </c>
      <c r="F21" s="40" t="s">
        <v>287</v>
      </c>
      <c r="G21" s="40" t="s">
        <v>287</v>
      </c>
      <c r="H21" s="40" t="s">
        <v>287</v>
      </c>
      <c r="I21" s="40" t="s">
        <v>287</v>
      </c>
      <c r="J21" s="40" t="s">
        <v>287</v>
      </c>
      <c r="K21" s="40" t="s">
        <v>287</v>
      </c>
      <c r="L21" s="40" t="s">
        <v>287</v>
      </c>
      <c r="M21" s="40" t="s">
        <v>287</v>
      </c>
      <c r="N21" s="40" t="s">
        <v>287</v>
      </c>
      <c r="O21" s="40" t="s">
        <v>287</v>
      </c>
      <c r="P21" s="40" t="s">
        <v>287</v>
      </c>
      <c r="Q21" s="40" t="s">
        <v>287</v>
      </c>
      <c r="R21" s="40" t="s">
        <v>287</v>
      </c>
      <c r="S21" s="40" t="s">
        <v>287</v>
      </c>
    </row>
    <row r="22" spans="1:19" ht="14.25">
      <c r="A22" s="4" t="s">
        <v>175</v>
      </c>
      <c r="B22" s="39" t="s">
        <v>287</v>
      </c>
      <c r="C22" s="40" t="s">
        <v>287</v>
      </c>
      <c r="D22" s="40" t="s">
        <v>287</v>
      </c>
      <c r="E22" s="40" t="s">
        <v>287</v>
      </c>
      <c r="F22" s="40" t="s">
        <v>287</v>
      </c>
      <c r="G22" s="40" t="s">
        <v>287</v>
      </c>
      <c r="H22" s="40" t="s">
        <v>287</v>
      </c>
      <c r="I22" s="40" t="s">
        <v>287</v>
      </c>
      <c r="J22" s="40" t="s">
        <v>287</v>
      </c>
      <c r="K22" s="40" t="s">
        <v>287</v>
      </c>
      <c r="L22" s="40" t="s">
        <v>287</v>
      </c>
      <c r="M22" s="40" t="s">
        <v>287</v>
      </c>
      <c r="N22" s="40" t="s">
        <v>287</v>
      </c>
      <c r="O22" s="40" t="s">
        <v>287</v>
      </c>
      <c r="P22" s="40" t="s">
        <v>287</v>
      </c>
      <c r="Q22" s="40" t="s">
        <v>287</v>
      </c>
      <c r="R22" s="40" t="s">
        <v>287</v>
      </c>
      <c r="S22" s="40" t="s">
        <v>287</v>
      </c>
    </row>
    <row r="23" spans="1:19" ht="14.25">
      <c r="A23" s="4" t="s">
        <v>176</v>
      </c>
      <c r="B23" s="39">
        <f aca="true" t="shared" si="2" ref="B21:B28">SUM(C23:S23)</f>
        <v>3</v>
      </c>
      <c r="C23" s="40" t="s">
        <v>287</v>
      </c>
      <c r="D23" s="40" t="s">
        <v>287</v>
      </c>
      <c r="E23" s="40" t="s">
        <v>287</v>
      </c>
      <c r="F23" s="40">
        <v>1</v>
      </c>
      <c r="G23" s="40" t="s">
        <v>287</v>
      </c>
      <c r="H23" s="40" t="s">
        <v>287</v>
      </c>
      <c r="I23" s="40" t="s">
        <v>287</v>
      </c>
      <c r="J23" s="40" t="s">
        <v>287</v>
      </c>
      <c r="K23" s="40">
        <v>1</v>
      </c>
      <c r="L23" s="40" t="s">
        <v>287</v>
      </c>
      <c r="M23" s="40" t="s">
        <v>287</v>
      </c>
      <c r="N23" s="40" t="s">
        <v>287</v>
      </c>
      <c r="O23" s="40" t="s">
        <v>287</v>
      </c>
      <c r="P23" s="40">
        <v>1</v>
      </c>
      <c r="Q23" s="40" t="s">
        <v>287</v>
      </c>
      <c r="R23" s="40" t="s">
        <v>287</v>
      </c>
      <c r="S23" s="40" t="s">
        <v>287</v>
      </c>
    </row>
    <row r="24" spans="1:19" ht="14.25">
      <c r="A24" s="4" t="s">
        <v>177</v>
      </c>
      <c r="B24" s="39" t="s">
        <v>287</v>
      </c>
      <c r="C24" s="40" t="s">
        <v>287</v>
      </c>
      <c r="D24" s="40" t="s">
        <v>287</v>
      </c>
      <c r="E24" s="40" t="s">
        <v>287</v>
      </c>
      <c r="F24" s="40" t="s">
        <v>287</v>
      </c>
      <c r="G24" s="40" t="s">
        <v>287</v>
      </c>
      <c r="H24" s="40" t="s">
        <v>287</v>
      </c>
      <c r="I24" s="40" t="s">
        <v>287</v>
      </c>
      <c r="J24" s="40" t="s">
        <v>287</v>
      </c>
      <c r="K24" s="40" t="s">
        <v>287</v>
      </c>
      <c r="L24" s="40" t="s">
        <v>287</v>
      </c>
      <c r="M24" s="40" t="s">
        <v>287</v>
      </c>
      <c r="N24" s="40" t="s">
        <v>287</v>
      </c>
      <c r="O24" s="40" t="s">
        <v>287</v>
      </c>
      <c r="P24" s="40" t="s">
        <v>287</v>
      </c>
      <c r="Q24" s="40" t="s">
        <v>287</v>
      </c>
      <c r="R24" s="40" t="s">
        <v>287</v>
      </c>
      <c r="S24" s="40" t="s">
        <v>287</v>
      </c>
    </row>
    <row r="25" spans="1:19" ht="14.25">
      <c r="A25" s="4" t="s">
        <v>178</v>
      </c>
      <c r="B25" s="39" t="s">
        <v>287</v>
      </c>
      <c r="C25" s="40" t="s">
        <v>287</v>
      </c>
      <c r="D25" s="40" t="s">
        <v>287</v>
      </c>
      <c r="E25" s="40" t="s">
        <v>287</v>
      </c>
      <c r="F25" s="40" t="s">
        <v>287</v>
      </c>
      <c r="G25" s="40" t="s">
        <v>287</v>
      </c>
      <c r="H25" s="40" t="s">
        <v>287</v>
      </c>
      <c r="I25" s="40" t="s">
        <v>287</v>
      </c>
      <c r="J25" s="40" t="s">
        <v>287</v>
      </c>
      <c r="K25" s="40" t="s">
        <v>287</v>
      </c>
      <c r="L25" s="40" t="s">
        <v>287</v>
      </c>
      <c r="M25" s="40" t="s">
        <v>287</v>
      </c>
      <c r="N25" s="40" t="s">
        <v>287</v>
      </c>
      <c r="O25" s="40" t="s">
        <v>287</v>
      </c>
      <c r="P25" s="40" t="s">
        <v>287</v>
      </c>
      <c r="Q25" s="40" t="s">
        <v>287</v>
      </c>
      <c r="R25" s="40" t="s">
        <v>287</v>
      </c>
      <c r="S25" s="40" t="s">
        <v>287</v>
      </c>
    </row>
    <row r="26" spans="1:19" ht="14.25">
      <c r="A26" s="4" t="s">
        <v>179</v>
      </c>
      <c r="B26" s="39" t="s">
        <v>287</v>
      </c>
      <c r="C26" s="40" t="s">
        <v>287</v>
      </c>
      <c r="D26" s="40" t="s">
        <v>287</v>
      </c>
      <c r="E26" s="40" t="s">
        <v>287</v>
      </c>
      <c r="F26" s="40" t="s">
        <v>287</v>
      </c>
      <c r="G26" s="40" t="s">
        <v>287</v>
      </c>
      <c r="H26" s="40" t="s">
        <v>287</v>
      </c>
      <c r="I26" s="40" t="s">
        <v>287</v>
      </c>
      <c r="J26" s="40" t="s">
        <v>287</v>
      </c>
      <c r="K26" s="40" t="s">
        <v>287</v>
      </c>
      <c r="L26" s="40" t="s">
        <v>287</v>
      </c>
      <c r="M26" s="40" t="s">
        <v>287</v>
      </c>
      <c r="N26" s="40" t="s">
        <v>287</v>
      </c>
      <c r="O26" s="40" t="s">
        <v>287</v>
      </c>
      <c r="P26" s="40" t="s">
        <v>287</v>
      </c>
      <c r="Q26" s="40" t="s">
        <v>287</v>
      </c>
      <c r="R26" s="40" t="s">
        <v>287</v>
      </c>
      <c r="S26" s="40" t="s">
        <v>287</v>
      </c>
    </row>
    <row r="27" spans="1:19" ht="14.25">
      <c r="A27" s="4" t="s">
        <v>180</v>
      </c>
      <c r="B27" s="39">
        <f t="shared" si="2"/>
        <v>3</v>
      </c>
      <c r="C27" s="40" t="s">
        <v>287</v>
      </c>
      <c r="D27" s="40" t="s">
        <v>287</v>
      </c>
      <c r="E27" s="40" t="s">
        <v>287</v>
      </c>
      <c r="F27" s="40" t="s">
        <v>287</v>
      </c>
      <c r="G27" s="40" t="s">
        <v>287</v>
      </c>
      <c r="H27" s="40" t="s">
        <v>287</v>
      </c>
      <c r="I27" s="40" t="s">
        <v>287</v>
      </c>
      <c r="J27" s="40" t="s">
        <v>287</v>
      </c>
      <c r="K27" s="40" t="s">
        <v>287</v>
      </c>
      <c r="L27" s="40">
        <v>1</v>
      </c>
      <c r="M27" s="40" t="s">
        <v>287</v>
      </c>
      <c r="N27" s="40">
        <v>1</v>
      </c>
      <c r="O27" s="40">
        <v>1</v>
      </c>
      <c r="P27" s="40" t="s">
        <v>287</v>
      </c>
      <c r="Q27" s="40" t="s">
        <v>287</v>
      </c>
      <c r="R27" s="40" t="s">
        <v>287</v>
      </c>
      <c r="S27" s="40" t="s">
        <v>287</v>
      </c>
    </row>
    <row r="28" spans="1:19" ht="14.25">
      <c r="A28" s="4" t="s">
        <v>181</v>
      </c>
      <c r="B28" s="39" t="s">
        <v>287</v>
      </c>
      <c r="C28" s="40" t="s">
        <v>287</v>
      </c>
      <c r="D28" s="40" t="s">
        <v>287</v>
      </c>
      <c r="E28" s="40" t="s">
        <v>287</v>
      </c>
      <c r="F28" s="40" t="s">
        <v>287</v>
      </c>
      <c r="G28" s="40" t="s">
        <v>287</v>
      </c>
      <c r="H28" s="40" t="s">
        <v>287</v>
      </c>
      <c r="I28" s="40" t="s">
        <v>287</v>
      </c>
      <c r="J28" s="40" t="s">
        <v>287</v>
      </c>
      <c r="K28" s="40" t="s">
        <v>287</v>
      </c>
      <c r="L28" s="40" t="s">
        <v>287</v>
      </c>
      <c r="M28" s="40" t="s">
        <v>287</v>
      </c>
      <c r="N28" s="40" t="s">
        <v>287</v>
      </c>
      <c r="O28" s="40" t="s">
        <v>287</v>
      </c>
      <c r="P28" s="40" t="s">
        <v>287</v>
      </c>
      <c r="Q28" s="40" t="s">
        <v>287</v>
      </c>
      <c r="R28" s="40" t="s">
        <v>287</v>
      </c>
      <c r="S28" s="40" t="s">
        <v>287</v>
      </c>
    </row>
    <row r="29" spans="1:13" ht="14.25">
      <c r="A29" s="310"/>
      <c r="B29" s="69"/>
      <c r="M29" s="56"/>
    </row>
    <row r="30" spans="1:19" ht="14.25">
      <c r="A30" s="24" t="s">
        <v>224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36"/>
      <c r="N30" s="42"/>
      <c r="O30" s="42"/>
      <c r="P30" s="42"/>
      <c r="Q30" s="42"/>
      <c r="R30" s="42"/>
      <c r="S30" s="42"/>
    </row>
    <row r="31" spans="14:18" ht="14.25">
      <c r="N31" s="36"/>
      <c r="O31" s="36"/>
      <c r="P31" s="36"/>
      <c r="Q31" s="36"/>
      <c r="R31" s="36"/>
    </row>
    <row r="32" spans="14:18" ht="14.25">
      <c r="N32" s="36"/>
      <c r="O32" s="36"/>
      <c r="P32" s="36"/>
      <c r="Q32" s="36"/>
      <c r="R32" s="36"/>
    </row>
    <row r="33" spans="14:18" ht="14.25">
      <c r="N33" s="36"/>
      <c r="O33" s="36"/>
      <c r="P33" s="36"/>
      <c r="Q33" s="36"/>
      <c r="R33" s="36"/>
    </row>
    <row r="34" spans="1:16" ht="17.25">
      <c r="A34" s="147" t="s">
        <v>460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</row>
    <row r="35" spans="14:16" ht="15" thickBot="1">
      <c r="N35" s="43"/>
      <c r="O35" s="43"/>
      <c r="P35" s="43"/>
    </row>
    <row r="36" spans="1:17" ht="22.5" customHeight="1">
      <c r="A36" s="143" t="s">
        <v>160</v>
      </c>
      <c r="B36" s="130" t="s">
        <v>428</v>
      </c>
      <c r="C36" s="135"/>
      <c r="D36" s="131"/>
      <c r="E36" s="327" t="s">
        <v>269</v>
      </c>
      <c r="F36" s="327" t="s">
        <v>263</v>
      </c>
      <c r="G36" s="195" t="s">
        <v>463</v>
      </c>
      <c r="H36" s="195" t="s">
        <v>464</v>
      </c>
      <c r="I36" s="195" t="s">
        <v>264</v>
      </c>
      <c r="J36" s="195" t="s">
        <v>265</v>
      </c>
      <c r="K36" s="195" t="s">
        <v>458</v>
      </c>
      <c r="L36" s="195" t="s">
        <v>266</v>
      </c>
      <c r="M36" s="195" t="s">
        <v>267</v>
      </c>
      <c r="N36" s="195" t="s">
        <v>268</v>
      </c>
      <c r="O36" s="195" t="s">
        <v>58</v>
      </c>
      <c r="P36" s="150" t="s">
        <v>459</v>
      </c>
      <c r="Q36" s="36"/>
    </row>
    <row r="37" spans="1:17" ht="22.5" customHeight="1">
      <c r="A37" s="145"/>
      <c r="B37" s="29" t="s">
        <v>53</v>
      </c>
      <c r="C37" s="29" t="s">
        <v>188</v>
      </c>
      <c r="D37" s="29" t="s">
        <v>189</v>
      </c>
      <c r="E37" s="320"/>
      <c r="F37" s="320"/>
      <c r="G37" s="196"/>
      <c r="H37" s="196"/>
      <c r="I37" s="196"/>
      <c r="J37" s="196"/>
      <c r="K37" s="196"/>
      <c r="L37" s="196"/>
      <c r="M37" s="196"/>
      <c r="N37" s="196"/>
      <c r="O37" s="196"/>
      <c r="P37" s="151"/>
      <c r="Q37" s="36"/>
    </row>
    <row r="38" spans="1:16" ht="14.25">
      <c r="A38" s="25"/>
      <c r="B38" s="63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38"/>
    </row>
    <row r="39" spans="1:16" ht="14.25">
      <c r="A39" s="116" t="s">
        <v>12</v>
      </c>
      <c r="B39" s="316">
        <f>SUM(E41:P48,E50:P57)</f>
        <v>2112</v>
      </c>
      <c r="C39" s="45">
        <f>SUM(C41:C48,C50:C57)</f>
        <v>1487</v>
      </c>
      <c r="D39" s="45">
        <f aca="true" t="shared" si="3" ref="D39:P39">SUM(D41:D48,D50:D57)</f>
        <v>625</v>
      </c>
      <c r="E39" s="45">
        <f t="shared" si="3"/>
        <v>18</v>
      </c>
      <c r="F39" s="45">
        <f t="shared" si="3"/>
        <v>88</v>
      </c>
      <c r="G39" s="45">
        <f t="shared" si="3"/>
        <v>3</v>
      </c>
      <c r="H39" s="45">
        <f t="shared" si="3"/>
        <v>11</v>
      </c>
      <c r="I39" s="45" t="s">
        <v>287</v>
      </c>
      <c r="J39" s="45">
        <f t="shared" si="3"/>
        <v>21</v>
      </c>
      <c r="K39" s="45">
        <f t="shared" si="3"/>
        <v>616</v>
      </c>
      <c r="L39" s="45">
        <f t="shared" si="3"/>
        <v>571</v>
      </c>
      <c r="M39" s="45">
        <f t="shared" si="3"/>
        <v>207</v>
      </c>
      <c r="N39" s="45">
        <f t="shared" si="3"/>
        <v>51</v>
      </c>
      <c r="O39" s="45">
        <f t="shared" si="3"/>
        <v>108</v>
      </c>
      <c r="P39" s="45">
        <f t="shared" si="3"/>
        <v>418</v>
      </c>
    </row>
    <row r="40" spans="1:16" ht="14.25">
      <c r="A40" s="25"/>
      <c r="B40" s="317"/>
      <c r="C40" s="82"/>
      <c r="D40" s="82"/>
      <c r="E40" s="82"/>
      <c r="F40" s="46"/>
      <c r="G40" s="46"/>
      <c r="H40" s="46"/>
      <c r="I40" s="40"/>
      <c r="J40" s="46"/>
      <c r="K40" s="46"/>
      <c r="L40" s="46"/>
      <c r="M40" s="46"/>
      <c r="N40" s="46"/>
      <c r="O40" s="46"/>
      <c r="P40" s="40"/>
    </row>
    <row r="41" spans="1:16" ht="14.25">
      <c r="A41" s="11" t="s">
        <v>166</v>
      </c>
      <c r="B41" s="317">
        <f>SUM(E41:P41)</f>
        <v>624</v>
      </c>
      <c r="C41" s="82">
        <v>435</v>
      </c>
      <c r="D41" s="82">
        <v>189</v>
      </c>
      <c r="E41" s="82">
        <v>13</v>
      </c>
      <c r="F41" s="46">
        <v>28</v>
      </c>
      <c r="G41" s="46">
        <v>2</v>
      </c>
      <c r="H41" s="46">
        <v>1</v>
      </c>
      <c r="I41" s="40" t="s">
        <v>287</v>
      </c>
      <c r="J41" s="46">
        <v>15</v>
      </c>
      <c r="K41" s="46">
        <v>90</v>
      </c>
      <c r="L41" s="46">
        <v>177</v>
      </c>
      <c r="M41" s="46">
        <v>85</v>
      </c>
      <c r="N41" s="46">
        <v>18</v>
      </c>
      <c r="O41" s="46">
        <v>30</v>
      </c>
      <c r="P41" s="40">
        <v>165</v>
      </c>
    </row>
    <row r="42" spans="1:16" ht="14.25">
      <c r="A42" s="11" t="s">
        <v>167</v>
      </c>
      <c r="B42" s="317">
        <f aca="true" t="shared" si="4" ref="B42:B48">SUM(E42:P42)</f>
        <v>116</v>
      </c>
      <c r="C42" s="82">
        <v>73</v>
      </c>
      <c r="D42" s="82">
        <v>43</v>
      </c>
      <c r="E42" s="40" t="s">
        <v>287</v>
      </c>
      <c r="F42" s="46">
        <v>5</v>
      </c>
      <c r="G42" s="40" t="s">
        <v>287</v>
      </c>
      <c r="H42" s="40" t="s">
        <v>287</v>
      </c>
      <c r="I42" s="40" t="s">
        <v>287</v>
      </c>
      <c r="J42" s="46">
        <v>2</v>
      </c>
      <c r="K42" s="46">
        <v>30</v>
      </c>
      <c r="L42" s="46">
        <v>31</v>
      </c>
      <c r="M42" s="46">
        <v>16</v>
      </c>
      <c r="N42" s="46">
        <v>4</v>
      </c>
      <c r="O42" s="46">
        <v>5</v>
      </c>
      <c r="P42" s="40">
        <v>23</v>
      </c>
    </row>
    <row r="43" spans="1:16" ht="14.25">
      <c r="A43" s="11" t="s">
        <v>168</v>
      </c>
      <c r="B43" s="317">
        <f t="shared" si="4"/>
        <v>200</v>
      </c>
      <c r="C43" s="82">
        <v>159</v>
      </c>
      <c r="D43" s="82">
        <v>41</v>
      </c>
      <c r="E43" s="40" t="s">
        <v>287</v>
      </c>
      <c r="F43" s="46">
        <v>4</v>
      </c>
      <c r="G43" s="40" t="s">
        <v>287</v>
      </c>
      <c r="H43" s="40" t="s">
        <v>287</v>
      </c>
      <c r="I43" s="40" t="s">
        <v>287</v>
      </c>
      <c r="J43" s="46">
        <v>2</v>
      </c>
      <c r="K43" s="46">
        <v>45</v>
      </c>
      <c r="L43" s="46">
        <v>59</v>
      </c>
      <c r="M43" s="46">
        <v>15</v>
      </c>
      <c r="N43" s="46">
        <v>7</v>
      </c>
      <c r="O43" s="46">
        <v>27</v>
      </c>
      <c r="P43" s="40">
        <v>41</v>
      </c>
    </row>
    <row r="44" spans="1:16" ht="14.25">
      <c r="A44" s="11" t="s">
        <v>169</v>
      </c>
      <c r="B44" s="317">
        <f t="shared" si="4"/>
        <v>95</v>
      </c>
      <c r="C44" s="82">
        <v>64</v>
      </c>
      <c r="D44" s="82">
        <v>31</v>
      </c>
      <c r="E44" s="40" t="s">
        <v>287</v>
      </c>
      <c r="F44" s="46">
        <v>5</v>
      </c>
      <c r="G44" s="40" t="s">
        <v>287</v>
      </c>
      <c r="H44" s="46">
        <v>3</v>
      </c>
      <c r="I44" s="40" t="s">
        <v>287</v>
      </c>
      <c r="J44" s="40" t="s">
        <v>287</v>
      </c>
      <c r="K44" s="46">
        <v>46</v>
      </c>
      <c r="L44" s="46">
        <v>17</v>
      </c>
      <c r="M44" s="46">
        <v>1</v>
      </c>
      <c r="N44" s="46">
        <v>1</v>
      </c>
      <c r="O44" s="46">
        <v>3</v>
      </c>
      <c r="P44" s="40">
        <v>19</v>
      </c>
    </row>
    <row r="45" spans="1:16" ht="14.25">
      <c r="A45" s="11" t="s">
        <v>170</v>
      </c>
      <c r="B45" s="317">
        <f t="shared" si="4"/>
        <v>82</v>
      </c>
      <c r="C45" s="82">
        <v>58</v>
      </c>
      <c r="D45" s="82">
        <v>24</v>
      </c>
      <c r="E45" s="82">
        <v>1</v>
      </c>
      <c r="F45" s="46">
        <v>12</v>
      </c>
      <c r="G45" s="40" t="s">
        <v>287</v>
      </c>
      <c r="H45" s="40" t="s">
        <v>287</v>
      </c>
      <c r="I45" s="40" t="s">
        <v>287</v>
      </c>
      <c r="J45" s="40" t="s">
        <v>287</v>
      </c>
      <c r="K45" s="46">
        <v>29</v>
      </c>
      <c r="L45" s="46">
        <v>19</v>
      </c>
      <c r="M45" s="46">
        <v>6</v>
      </c>
      <c r="N45" s="46">
        <v>2</v>
      </c>
      <c r="O45" s="46">
        <v>3</v>
      </c>
      <c r="P45" s="40">
        <v>10</v>
      </c>
    </row>
    <row r="46" spans="1:16" ht="14.25">
      <c r="A46" s="11" t="s">
        <v>171</v>
      </c>
      <c r="B46" s="317">
        <f t="shared" si="4"/>
        <v>109</v>
      </c>
      <c r="C46" s="82">
        <v>88</v>
      </c>
      <c r="D46" s="82">
        <v>21</v>
      </c>
      <c r="E46" s="82">
        <v>1</v>
      </c>
      <c r="F46" s="46">
        <v>2</v>
      </c>
      <c r="G46" s="40" t="s">
        <v>287</v>
      </c>
      <c r="H46" s="46">
        <v>2</v>
      </c>
      <c r="I46" s="40" t="s">
        <v>287</v>
      </c>
      <c r="J46" s="40" t="s">
        <v>287</v>
      </c>
      <c r="K46" s="46">
        <v>42</v>
      </c>
      <c r="L46" s="46">
        <v>33</v>
      </c>
      <c r="M46" s="46">
        <v>7</v>
      </c>
      <c r="N46" s="46">
        <v>3</v>
      </c>
      <c r="O46" s="40" t="s">
        <v>287</v>
      </c>
      <c r="P46" s="40">
        <v>19</v>
      </c>
    </row>
    <row r="47" spans="1:16" ht="14.25">
      <c r="A47" s="11" t="s">
        <v>172</v>
      </c>
      <c r="B47" s="317">
        <f t="shared" si="4"/>
        <v>73</v>
      </c>
      <c r="C47" s="82">
        <v>44</v>
      </c>
      <c r="D47" s="82">
        <v>29</v>
      </c>
      <c r="E47" s="52" t="s">
        <v>287</v>
      </c>
      <c r="F47" s="40" t="s">
        <v>287</v>
      </c>
      <c r="G47" s="40" t="s">
        <v>287</v>
      </c>
      <c r="H47" s="40" t="s">
        <v>287</v>
      </c>
      <c r="I47" s="40" t="s">
        <v>287</v>
      </c>
      <c r="J47" s="40" t="s">
        <v>287</v>
      </c>
      <c r="K47" s="46">
        <v>26</v>
      </c>
      <c r="L47" s="46">
        <v>17</v>
      </c>
      <c r="M47" s="46">
        <v>3</v>
      </c>
      <c r="N47" s="46">
        <v>1</v>
      </c>
      <c r="O47" s="46">
        <v>3</v>
      </c>
      <c r="P47" s="40">
        <v>23</v>
      </c>
    </row>
    <row r="48" spans="1:16" ht="14.25">
      <c r="A48" s="11" t="s">
        <v>173</v>
      </c>
      <c r="B48" s="317">
        <f t="shared" si="4"/>
        <v>62</v>
      </c>
      <c r="C48" s="82">
        <v>58</v>
      </c>
      <c r="D48" s="82">
        <v>4</v>
      </c>
      <c r="E48" s="82">
        <v>1</v>
      </c>
      <c r="F48" s="46">
        <v>1</v>
      </c>
      <c r="G48" s="40" t="s">
        <v>287</v>
      </c>
      <c r="H48" s="40" t="s">
        <v>287</v>
      </c>
      <c r="I48" s="40" t="s">
        <v>287</v>
      </c>
      <c r="J48" s="40" t="s">
        <v>287</v>
      </c>
      <c r="K48" s="46">
        <v>31</v>
      </c>
      <c r="L48" s="46">
        <v>10</v>
      </c>
      <c r="M48" s="46">
        <v>6</v>
      </c>
      <c r="N48" s="46">
        <v>3</v>
      </c>
      <c r="O48" s="46">
        <v>4</v>
      </c>
      <c r="P48" s="40">
        <v>6</v>
      </c>
    </row>
    <row r="49" spans="1:16" ht="14.25">
      <c r="A49" s="11"/>
      <c r="B49" s="317"/>
      <c r="C49" s="82"/>
      <c r="D49" s="82"/>
      <c r="E49" s="82"/>
      <c r="F49" s="46"/>
      <c r="G49" s="46"/>
      <c r="H49" s="46"/>
      <c r="I49" s="40"/>
      <c r="J49" s="46"/>
      <c r="K49" s="46"/>
      <c r="L49" s="46"/>
      <c r="M49" s="46"/>
      <c r="N49" s="46"/>
      <c r="O49" s="46"/>
      <c r="P49" s="40"/>
    </row>
    <row r="50" spans="1:16" ht="14.25">
      <c r="A50" s="11" t="s">
        <v>174</v>
      </c>
      <c r="B50" s="317">
        <f aca="true" t="shared" si="5" ref="B50:B57">SUM(E50:P50)</f>
        <v>36</v>
      </c>
      <c r="C50" s="82">
        <v>24</v>
      </c>
      <c r="D50" s="82">
        <v>12</v>
      </c>
      <c r="E50" s="52" t="s">
        <v>287</v>
      </c>
      <c r="F50" s="46">
        <v>1</v>
      </c>
      <c r="G50" s="40" t="s">
        <v>287</v>
      </c>
      <c r="H50" s="40" t="s">
        <v>287</v>
      </c>
      <c r="I50" s="40" t="s">
        <v>287</v>
      </c>
      <c r="J50" s="40" t="s">
        <v>287</v>
      </c>
      <c r="K50" s="46">
        <v>3</v>
      </c>
      <c r="L50" s="46">
        <v>15</v>
      </c>
      <c r="M50" s="46">
        <v>11</v>
      </c>
      <c r="N50" s="46">
        <v>1</v>
      </c>
      <c r="O50" s="40" t="s">
        <v>287</v>
      </c>
      <c r="P50" s="40">
        <v>5</v>
      </c>
    </row>
    <row r="51" spans="1:16" ht="14.25">
      <c r="A51" s="11" t="s">
        <v>175</v>
      </c>
      <c r="B51" s="317">
        <f t="shared" si="5"/>
        <v>72</v>
      </c>
      <c r="C51" s="82">
        <v>47</v>
      </c>
      <c r="D51" s="82">
        <v>25</v>
      </c>
      <c r="E51" s="52" t="s">
        <v>287</v>
      </c>
      <c r="F51" s="46">
        <v>2</v>
      </c>
      <c r="G51" s="40" t="s">
        <v>287</v>
      </c>
      <c r="H51" s="46">
        <v>1</v>
      </c>
      <c r="I51" s="40" t="s">
        <v>287</v>
      </c>
      <c r="J51" s="40" t="s">
        <v>287</v>
      </c>
      <c r="K51" s="46">
        <v>19</v>
      </c>
      <c r="L51" s="46">
        <v>24</v>
      </c>
      <c r="M51" s="46">
        <v>7</v>
      </c>
      <c r="N51" s="40" t="s">
        <v>287</v>
      </c>
      <c r="O51" s="46">
        <v>2</v>
      </c>
      <c r="P51" s="40">
        <v>17</v>
      </c>
    </row>
    <row r="52" spans="1:16" ht="14.25">
      <c r="A52" s="11" t="s">
        <v>176</v>
      </c>
      <c r="B52" s="317">
        <f t="shared" si="5"/>
        <v>121</v>
      </c>
      <c r="C52" s="82">
        <v>86</v>
      </c>
      <c r="D52" s="82">
        <v>35</v>
      </c>
      <c r="E52" s="82">
        <v>1</v>
      </c>
      <c r="F52" s="46">
        <v>3</v>
      </c>
      <c r="G52" s="40" t="s">
        <v>287</v>
      </c>
      <c r="H52" s="40" t="s">
        <v>287</v>
      </c>
      <c r="I52" s="40" t="s">
        <v>287</v>
      </c>
      <c r="J52" s="46">
        <v>1</v>
      </c>
      <c r="K52" s="46">
        <v>43</v>
      </c>
      <c r="L52" s="46">
        <v>17</v>
      </c>
      <c r="M52" s="46">
        <v>22</v>
      </c>
      <c r="N52" s="46">
        <v>4</v>
      </c>
      <c r="O52" s="46">
        <v>5</v>
      </c>
      <c r="P52" s="40">
        <v>25</v>
      </c>
    </row>
    <row r="53" spans="1:16" ht="14.25">
      <c r="A53" s="11" t="s">
        <v>177</v>
      </c>
      <c r="B53" s="317">
        <f t="shared" si="5"/>
        <v>133</v>
      </c>
      <c r="C53" s="82">
        <v>96</v>
      </c>
      <c r="D53" s="82">
        <v>37</v>
      </c>
      <c r="E53" s="52" t="s">
        <v>287</v>
      </c>
      <c r="F53" s="46">
        <v>6</v>
      </c>
      <c r="G53" s="40" t="s">
        <v>287</v>
      </c>
      <c r="H53" s="46">
        <v>1</v>
      </c>
      <c r="I53" s="40" t="s">
        <v>287</v>
      </c>
      <c r="J53" s="46">
        <v>1</v>
      </c>
      <c r="K53" s="46">
        <v>33</v>
      </c>
      <c r="L53" s="46">
        <v>43</v>
      </c>
      <c r="M53" s="46">
        <v>11</v>
      </c>
      <c r="N53" s="46">
        <v>2</v>
      </c>
      <c r="O53" s="46">
        <v>9</v>
      </c>
      <c r="P53" s="40">
        <v>27</v>
      </c>
    </row>
    <row r="54" spans="1:16" ht="14.25">
      <c r="A54" s="11" t="s">
        <v>178</v>
      </c>
      <c r="B54" s="317">
        <f t="shared" si="5"/>
        <v>123</v>
      </c>
      <c r="C54" s="82">
        <v>84</v>
      </c>
      <c r="D54" s="82">
        <v>39</v>
      </c>
      <c r="E54" s="52" t="s">
        <v>287</v>
      </c>
      <c r="F54" s="46">
        <v>5</v>
      </c>
      <c r="G54" s="40" t="s">
        <v>287</v>
      </c>
      <c r="H54" s="46">
        <v>1</v>
      </c>
      <c r="I54" s="40" t="s">
        <v>287</v>
      </c>
      <c r="J54" s="40" t="s">
        <v>287</v>
      </c>
      <c r="K54" s="46">
        <v>35</v>
      </c>
      <c r="L54" s="46">
        <v>55</v>
      </c>
      <c r="M54" s="46">
        <v>6</v>
      </c>
      <c r="N54" s="46">
        <v>2</v>
      </c>
      <c r="O54" s="46">
        <v>8</v>
      </c>
      <c r="P54" s="40">
        <v>11</v>
      </c>
    </row>
    <row r="55" spans="1:16" ht="14.25">
      <c r="A55" s="11" t="s">
        <v>179</v>
      </c>
      <c r="B55" s="317">
        <f t="shared" si="5"/>
        <v>106</v>
      </c>
      <c r="C55" s="82">
        <v>71</v>
      </c>
      <c r="D55" s="82">
        <v>35</v>
      </c>
      <c r="E55" s="52" t="s">
        <v>287</v>
      </c>
      <c r="F55" s="46">
        <v>7</v>
      </c>
      <c r="G55" s="40" t="s">
        <v>287</v>
      </c>
      <c r="H55" s="46">
        <v>1</v>
      </c>
      <c r="I55" s="40" t="s">
        <v>287</v>
      </c>
      <c r="J55" s="40" t="s">
        <v>287</v>
      </c>
      <c r="K55" s="46">
        <v>61</v>
      </c>
      <c r="L55" s="46">
        <v>22</v>
      </c>
      <c r="M55" s="46">
        <v>7</v>
      </c>
      <c r="N55" s="40" t="s">
        <v>287</v>
      </c>
      <c r="O55" s="46">
        <v>1</v>
      </c>
      <c r="P55" s="40">
        <v>7</v>
      </c>
    </row>
    <row r="56" spans="1:16" ht="14.25">
      <c r="A56" s="11" t="s">
        <v>180</v>
      </c>
      <c r="B56" s="317">
        <f t="shared" si="5"/>
        <v>136</v>
      </c>
      <c r="C56" s="82">
        <v>84</v>
      </c>
      <c r="D56" s="82">
        <v>52</v>
      </c>
      <c r="E56" s="82">
        <v>1</v>
      </c>
      <c r="F56" s="46">
        <v>6</v>
      </c>
      <c r="G56" s="46">
        <v>1</v>
      </c>
      <c r="H56" s="46">
        <v>1</v>
      </c>
      <c r="I56" s="40" t="s">
        <v>287</v>
      </c>
      <c r="J56" s="40" t="s">
        <v>287</v>
      </c>
      <c r="K56" s="46">
        <v>73</v>
      </c>
      <c r="L56" s="46">
        <v>24</v>
      </c>
      <c r="M56" s="46">
        <v>2</v>
      </c>
      <c r="N56" s="46">
        <v>3</v>
      </c>
      <c r="O56" s="46">
        <v>8</v>
      </c>
      <c r="P56" s="40">
        <v>17</v>
      </c>
    </row>
    <row r="57" spans="1:16" ht="14.25">
      <c r="A57" s="11" t="s">
        <v>181</v>
      </c>
      <c r="B57" s="317">
        <f t="shared" si="5"/>
        <v>24</v>
      </c>
      <c r="C57" s="82">
        <v>16</v>
      </c>
      <c r="D57" s="82">
        <v>8</v>
      </c>
      <c r="E57" s="52" t="s">
        <v>287</v>
      </c>
      <c r="F57" s="46">
        <v>1</v>
      </c>
      <c r="G57" s="40" t="s">
        <v>287</v>
      </c>
      <c r="H57" s="40" t="s">
        <v>287</v>
      </c>
      <c r="I57" s="40" t="s">
        <v>287</v>
      </c>
      <c r="J57" s="40" t="s">
        <v>287</v>
      </c>
      <c r="K57" s="46">
        <v>10</v>
      </c>
      <c r="L57" s="46">
        <v>8</v>
      </c>
      <c r="M57" s="46">
        <v>2</v>
      </c>
      <c r="N57" s="40" t="s">
        <v>287</v>
      </c>
      <c r="O57" s="40" t="s">
        <v>287</v>
      </c>
      <c r="P57" s="40">
        <v>3</v>
      </c>
    </row>
    <row r="58" spans="1:16" ht="14.25">
      <c r="A58" s="310"/>
      <c r="B58" s="58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37"/>
    </row>
    <row r="59" spans="1:16" ht="14.25">
      <c r="A59" s="24" t="s">
        <v>270</v>
      </c>
      <c r="N59" s="42"/>
      <c r="O59" s="42"/>
      <c r="P59" s="42"/>
    </row>
  </sheetData>
  <sheetProtection/>
  <mergeCells count="40">
    <mergeCell ref="A3:S3"/>
    <mergeCell ref="A34:P34"/>
    <mergeCell ref="S6:S8"/>
    <mergeCell ref="F5:K5"/>
    <mergeCell ref="B5:B8"/>
    <mergeCell ref="N5:P5"/>
    <mergeCell ref="Q5:R5"/>
    <mergeCell ref="L5:M5"/>
    <mergeCell ref="K6:K8"/>
    <mergeCell ref="F6:F8"/>
    <mergeCell ref="R6:R8"/>
    <mergeCell ref="L36:L37"/>
    <mergeCell ref="M36:M37"/>
    <mergeCell ref="N36:N37"/>
    <mergeCell ref="O36:O37"/>
    <mergeCell ref="H6:H8"/>
    <mergeCell ref="H36:H37"/>
    <mergeCell ref="A36:A37"/>
    <mergeCell ref="B36:D36"/>
    <mergeCell ref="E36:E37"/>
    <mergeCell ref="F36:F37"/>
    <mergeCell ref="G36:G37"/>
    <mergeCell ref="Q6:Q8"/>
    <mergeCell ref="O6:O8"/>
    <mergeCell ref="A5:A8"/>
    <mergeCell ref="C5:E5"/>
    <mergeCell ref="C6:C8"/>
    <mergeCell ref="E6:E8"/>
    <mergeCell ref="D6:D8"/>
    <mergeCell ref="G6:G8"/>
    <mergeCell ref="P36:P37"/>
    <mergeCell ref="I36:I37"/>
    <mergeCell ref="M6:M8"/>
    <mergeCell ref="L6:L8"/>
    <mergeCell ref="J36:J37"/>
    <mergeCell ref="P6:P8"/>
    <mergeCell ref="N6:N8"/>
    <mergeCell ref="I6:I8"/>
    <mergeCell ref="J6:J8"/>
    <mergeCell ref="K36:K37"/>
  </mergeCells>
  <printOptions horizontalCentered="1"/>
  <pageMargins left="0.35433070866141736" right="0.35433070866141736" top="0.5905511811023623" bottom="0.3937007874015748" header="0" footer="0"/>
  <pageSetup fitToHeight="1" fitToWidth="1" horizontalDpi="600" verticalDpi="600" orientation="landscape" paperSize="8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</dc:creator>
  <cp:keywords/>
  <dc:description/>
  <cp:lastModifiedBy>川向　裕</cp:lastModifiedBy>
  <cp:lastPrinted>2015-04-23T04:40:11Z</cp:lastPrinted>
  <dcterms:created xsi:type="dcterms:W3CDTF">2004-02-10T04:57:10Z</dcterms:created>
  <dcterms:modified xsi:type="dcterms:W3CDTF">2015-04-23T04:41:05Z</dcterms:modified>
  <cp:category/>
  <cp:version/>
  <cp:contentType/>
  <cp:contentStatus/>
</cp:coreProperties>
</file>